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\Desktop\NORA PPTO  2024\EJECUCIONES  GASTOS 2024\EJECUCIONES 2024 OK PARA PRESENTAR\"/>
    </mc:Choice>
  </mc:AlternateContent>
  <xr:revisionPtr revIDLastSave="0" documentId="13_ncr:1_{BE4CB16B-7B29-49CC-894B-0BE1CE859A52}" xr6:coauthVersionLast="36" xr6:coauthVersionMax="36" xr10:uidLastSave="{00000000-0000-0000-0000-000000000000}"/>
  <bookViews>
    <workbookView xWindow="0" yWindow="0" windowWidth="28800" windowHeight="11805" activeTab="1" xr2:uid="{18C5C692-8A83-421C-9CAC-40F02A0BADD3}"/>
  </bookViews>
  <sheets>
    <sheet name="Ejecucion Ingresos Enero 2024" sheetId="7" r:id="rId1"/>
    <sheet name="Ejecucion Gastos Enero 2024" sheetId="10" r:id="rId2"/>
    <sheet name="PAC" sheetId="9" r:id="rId3"/>
    <sheet name="PAC DE GASTOS 2023" sheetId="2" state="hidden" r:id="rId4"/>
    <sheet name="PAC DE INGRESOS 2023" sheetId="4" state="hidden" r:id="rId5"/>
  </sheets>
  <definedNames>
    <definedName name="_xlnm._FilterDatabase" localSheetId="0" hidden="1">'Ejecucion Ingresos Enero 2024'!$A$7:$AC$200</definedName>
    <definedName name="_xlnm._FilterDatabase" localSheetId="3" hidden="1">'PAC DE GASTOS 2023'!$A$7:$AD$512</definedName>
    <definedName name="_xlnm._FilterDatabase" localSheetId="4" hidden="1">'PAC DE INGRESOS 2023'!$A$1:$Q$540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4" i="10" l="1"/>
  <c r="D582" i="10"/>
  <c r="P565" i="10"/>
  <c r="O565" i="10"/>
  <c r="N565" i="10"/>
  <c r="N560" i="10" s="1"/>
  <c r="M565" i="10"/>
  <c r="L565" i="10"/>
  <c r="K565" i="10"/>
  <c r="J565" i="10"/>
  <c r="H565" i="10"/>
  <c r="G565" i="10"/>
  <c r="E565" i="10"/>
  <c r="D565" i="10"/>
  <c r="C565" i="10"/>
  <c r="O564" i="10"/>
  <c r="N564" i="10"/>
  <c r="M564" i="10"/>
  <c r="L564" i="10"/>
  <c r="K564" i="10"/>
  <c r="K560" i="10" s="1"/>
  <c r="J564" i="10"/>
  <c r="H564" i="10"/>
  <c r="G564" i="10"/>
  <c r="E564" i="10"/>
  <c r="D564" i="10"/>
  <c r="C564" i="10"/>
  <c r="P563" i="10"/>
  <c r="O563" i="10"/>
  <c r="N563" i="10"/>
  <c r="M563" i="10"/>
  <c r="L563" i="10"/>
  <c r="K563" i="10"/>
  <c r="J563" i="10"/>
  <c r="H563" i="10"/>
  <c r="G563" i="10"/>
  <c r="E563" i="10"/>
  <c r="D563" i="10"/>
  <c r="C563" i="10"/>
  <c r="P562" i="10"/>
  <c r="O562" i="10"/>
  <c r="N562" i="10"/>
  <c r="M562" i="10"/>
  <c r="L562" i="10"/>
  <c r="K562" i="10"/>
  <c r="J562" i="10"/>
  <c r="H562" i="10"/>
  <c r="G562" i="10"/>
  <c r="E562" i="10"/>
  <c r="D562" i="10"/>
  <c r="C562" i="10"/>
  <c r="C560" i="10" s="1"/>
  <c r="C587" i="10" s="1"/>
  <c r="P561" i="10"/>
  <c r="N561" i="10"/>
  <c r="M561" i="10"/>
  <c r="L561" i="10"/>
  <c r="K561" i="10"/>
  <c r="J561" i="10"/>
  <c r="H561" i="10"/>
  <c r="G561" i="10"/>
  <c r="E561" i="10"/>
  <c r="D561" i="10"/>
  <c r="C561" i="10"/>
  <c r="M560" i="10"/>
  <c r="G587" i="10" s="1"/>
  <c r="H560" i="10"/>
  <c r="J587" i="10" s="1"/>
  <c r="G560" i="10"/>
  <c r="N559" i="10"/>
  <c r="M559" i="10"/>
  <c r="L559" i="10"/>
  <c r="K559" i="10"/>
  <c r="J559" i="10"/>
  <c r="H559" i="10"/>
  <c r="H557" i="10" s="1"/>
  <c r="J586" i="10" s="1"/>
  <c r="G559" i="10"/>
  <c r="E559" i="10"/>
  <c r="D559" i="10"/>
  <c r="C559" i="10"/>
  <c r="C557" i="10" s="1"/>
  <c r="C586" i="10" s="1"/>
  <c r="P558" i="10"/>
  <c r="N558" i="10"/>
  <c r="M558" i="10"/>
  <c r="M557" i="10" s="1"/>
  <c r="G586" i="10" s="1"/>
  <c r="L558" i="10"/>
  <c r="L557" i="10" s="1"/>
  <c r="K558" i="10"/>
  <c r="J558" i="10"/>
  <c r="J557" i="10" s="1"/>
  <c r="H558" i="10"/>
  <c r="G558" i="10"/>
  <c r="F558" i="10"/>
  <c r="E558" i="10"/>
  <c r="E557" i="10" s="1"/>
  <c r="E586" i="10" s="1"/>
  <c r="D558" i="10"/>
  <c r="D557" i="10" s="1"/>
  <c r="D586" i="10" s="1"/>
  <c r="C558" i="10"/>
  <c r="N557" i="10"/>
  <c r="G557" i="10"/>
  <c r="N556" i="10"/>
  <c r="M556" i="10"/>
  <c r="L556" i="10"/>
  <c r="K556" i="10"/>
  <c r="J556" i="10"/>
  <c r="H556" i="10"/>
  <c r="G556" i="10"/>
  <c r="E556" i="10"/>
  <c r="D556" i="10"/>
  <c r="C556" i="10"/>
  <c r="C553" i="10" s="1"/>
  <c r="C585" i="10" s="1"/>
  <c r="N555" i="10"/>
  <c r="M555" i="10"/>
  <c r="L555" i="10"/>
  <c r="K555" i="10"/>
  <c r="J555" i="10"/>
  <c r="H555" i="10"/>
  <c r="G555" i="10"/>
  <c r="E555" i="10"/>
  <c r="E553" i="10" s="1"/>
  <c r="E585" i="10" s="1"/>
  <c r="D555" i="10"/>
  <c r="D553" i="10" s="1"/>
  <c r="D585" i="10" s="1"/>
  <c r="C555" i="10"/>
  <c r="N554" i="10"/>
  <c r="N553" i="10" s="1"/>
  <c r="M554" i="10"/>
  <c r="M553" i="10" s="1"/>
  <c r="G585" i="10" s="1"/>
  <c r="L554" i="10"/>
  <c r="K554" i="10"/>
  <c r="J554" i="10"/>
  <c r="H554" i="10"/>
  <c r="G554" i="10"/>
  <c r="E554" i="10"/>
  <c r="D554" i="10"/>
  <c r="C554" i="10"/>
  <c r="L553" i="10"/>
  <c r="K553" i="10"/>
  <c r="J553" i="10"/>
  <c r="H553" i="10"/>
  <c r="J585" i="10" s="1"/>
  <c r="P552" i="10"/>
  <c r="N552" i="10"/>
  <c r="N550" i="10" s="1"/>
  <c r="M552" i="10"/>
  <c r="L552" i="10"/>
  <c r="K552" i="10"/>
  <c r="K550" i="10" s="1"/>
  <c r="J552" i="10"/>
  <c r="J550" i="10" s="1"/>
  <c r="H552" i="10"/>
  <c r="G552" i="10"/>
  <c r="E552" i="10"/>
  <c r="E550" i="10" s="1"/>
  <c r="E584" i="10" s="1"/>
  <c r="D552" i="10"/>
  <c r="C552" i="10"/>
  <c r="N551" i="10"/>
  <c r="M551" i="10"/>
  <c r="M550" i="10" s="1"/>
  <c r="L551" i="10"/>
  <c r="L550" i="10" s="1"/>
  <c r="K551" i="10"/>
  <c r="J551" i="10"/>
  <c r="H551" i="10"/>
  <c r="H550" i="10" s="1"/>
  <c r="J584" i="10" s="1"/>
  <c r="G551" i="10"/>
  <c r="G550" i="10" s="1"/>
  <c r="E551" i="10"/>
  <c r="D551" i="10"/>
  <c r="C551" i="10"/>
  <c r="D550" i="10"/>
  <c r="D584" i="10" s="1"/>
  <c r="C550" i="10"/>
  <c r="C584" i="10" s="1"/>
  <c r="N549" i="10"/>
  <c r="M549" i="10"/>
  <c r="L549" i="10"/>
  <c r="K549" i="10"/>
  <c r="J549" i="10"/>
  <c r="H549" i="10"/>
  <c r="G549" i="10"/>
  <c r="F549" i="10"/>
  <c r="E549" i="10"/>
  <c r="E546" i="10" s="1"/>
  <c r="E583" i="10" s="1"/>
  <c r="D549" i="10"/>
  <c r="C549" i="10"/>
  <c r="N548" i="10"/>
  <c r="N546" i="10" s="1"/>
  <c r="M548" i="10"/>
  <c r="L548" i="10"/>
  <c r="K548" i="10"/>
  <c r="J548" i="10"/>
  <c r="H548" i="10"/>
  <c r="G548" i="10"/>
  <c r="F548" i="10"/>
  <c r="E548" i="10"/>
  <c r="D548" i="10"/>
  <c r="C548" i="10"/>
  <c r="N547" i="10"/>
  <c r="M547" i="10"/>
  <c r="L547" i="10"/>
  <c r="K547" i="10"/>
  <c r="J547" i="10"/>
  <c r="H547" i="10"/>
  <c r="H546" i="10" s="1"/>
  <c r="J583" i="10" s="1"/>
  <c r="G547" i="10"/>
  <c r="E547" i="10"/>
  <c r="D547" i="10"/>
  <c r="C547" i="10"/>
  <c r="C546" i="10" s="1"/>
  <c r="C583" i="10" s="1"/>
  <c r="M546" i="10"/>
  <c r="G583" i="10" s="1"/>
  <c r="L546" i="10"/>
  <c r="K546" i="10"/>
  <c r="J546" i="10"/>
  <c r="N545" i="10"/>
  <c r="M545" i="10"/>
  <c r="L545" i="10"/>
  <c r="K545" i="10"/>
  <c r="J545" i="10"/>
  <c r="H545" i="10"/>
  <c r="G545" i="10"/>
  <c r="E545" i="10"/>
  <c r="D545" i="10"/>
  <c r="C545" i="10"/>
  <c r="C541" i="10" s="1"/>
  <c r="N544" i="10"/>
  <c r="M544" i="10"/>
  <c r="L544" i="10"/>
  <c r="K544" i="10"/>
  <c r="J544" i="10"/>
  <c r="H544" i="10"/>
  <c r="G544" i="10"/>
  <c r="E544" i="10"/>
  <c r="D544" i="10"/>
  <c r="C544" i="10"/>
  <c r="N543" i="10"/>
  <c r="M543" i="10"/>
  <c r="L543" i="10"/>
  <c r="K543" i="10"/>
  <c r="J543" i="10"/>
  <c r="H543" i="10"/>
  <c r="G543" i="10"/>
  <c r="F543" i="10"/>
  <c r="E543" i="10"/>
  <c r="D543" i="10"/>
  <c r="D541" i="10" s="1"/>
  <c r="C543" i="10"/>
  <c r="N542" i="10"/>
  <c r="N541" i="10" s="1"/>
  <c r="N540" i="10" s="1"/>
  <c r="M542" i="10"/>
  <c r="L542" i="10"/>
  <c r="L541" i="10" s="1"/>
  <c r="K542" i="10"/>
  <c r="J542" i="10"/>
  <c r="H542" i="10"/>
  <c r="G542" i="10"/>
  <c r="E542" i="10"/>
  <c r="D542" i="10"/>
  <c r="C542" i="10"/>
  <c r="M541" i="10"/>
  <c r="K541" i="10"/>
  <c r="J541" i="10"/>
  <c r="N539" i="10"/>
  <c r="M539" i="10"/>
  <c r="L539" i="10"/>
  <c r="K539" i="10"/>
  <c r="J539" i="10"/>
  <c r="H539" i="10"/>
  <c r="G539" i="10"/>
  <c r="E539" i="10"/>
  <c r="D539" i="10"/>
  <c r="C539" i="10"/>
  <c r="O538" i="10"/>
  <c r="N538" i="10"/>
  <c r="N537" i="10"/>
  <c r="M537" i="10"/>
  <c r="L537" i="10"/>
  <c r="K537" i="10"/>
  <c r="J537" i="10"/>
  <c r="H537" i="10"/>
  <c r="G537" i="10"/>
  <c r="E537" i="10"/>
  <c r="D537" i="10"/>
  <c r="C537" i="10"/>
  <c r="N536" i="10"/>
  <c r="M536" i="10"/>
  <c r="L536" i="10"/>
  <c r="K536" i="10"/>
  <c r="J536" i="10"/>
  <c r="H536" i="10"/>
  <c r="G536" i="10"/>
  <c r="E536" i="10"/>
  <c r="D536" i="10"/>
  <c r="C536" i="10"/>
  <c r="N534" i="10"/>
  <c r="M534" i="10"/>
  <c r="L534" i="10"/>
  <c r="K534" i="10"/>
  <c r="J534" i="10"/>
  <c r="H534" i="10"/>
  <c r="G534" i="10"/>
  <c r="F534" i="10"/>
  <c r="E534" i="10"/>
  <c r="D534" i="10"/>
  <c r="C534" i="10"/>
  <c r="N533" i="10"/>
  <c r="M533" i="10"/>
  <c r="L533" i="10"/>
  <c r="K533" i="10"/>
  <c r="J533" i="10"/>
  <c r="H533" i="10"/>
  <c r="G533" i="10"/>
  <c r="E533" i="10"/>
  <c r="D533" i="10"/>
  <c r="C533" i="10"/>
  <c r="N532" i="10"/>
  <c r="M532" i="10"/>
  <c r="L532" i="10"/>
  <c r="K532" i="10"/>
  <c r="J532" i="10"/>
  <c r="H532" i="10"/>
  <c r="G532" i="10"/>
  <c r="E532" i="10"/>
  <c r="D532" i="10"/>
  <c r="C532" i="10"/>
  <c r="N531" i="10"/>
  <c r="M531" i="10"/>
  <c r="L531" i="10"/>
  <c r="K531" i="10"/>
  <c r="J531" i="10"/>
  <c r="H531" i="10"/>
  <c r="G531" i="10"/>
  <c r="E531" i="10"/>
  <c r="D531" i="10"/>
  <c r="C531" i="10"/>
  <c r="L530" i="10"/>
  <c r="N529" i="10"/>
  <c r="N527" i="10"/>
  <c r="M527" i="10"/>
  <c r="L527" i="10"/>
  <c r="K527" i="10"/>
  <c r="J527" i="10"/>
  <c r="H527" i="10"/>
  <c r="G527" i="10"/>
  <c r="E527" i="10"/>
  <c r="D527" i="10"/>
  <c r="C527" i="10"/>
  <c r="N526" i="10"/>
  <c r="M526" i="10"/>
  <c r="L526" i="10"/>
  <c r="K526" i="10"/>
  <c r="J526" i="10"/>
  <c r="H526" i="10"/>
  <c r="G526" i="10"/>
  <c r="E526" i="10"/>
  <c r="D526" i="10"/>
  <c r="C526" i="10"/>
  <c r="N525" i="10"/>
  <c r="M525" i="10"/>
  <c r="L525" i="10"/>
  <c r="K525" i="10"/>
  <c r="J525" i="10"/>
  <c r="H525" i="10"/>
  <c r="G525" i="10"/>
  <c r="E525" i="10"/>
  <c r="D525" i="10"/>
  <c r="C525" i="10"/>
  <c r="S514" i="10"/>
  <c r="R514" i="10"/>
  <c r="O514" i="10"/>
  <c r="O511" i="10" s="1"/>
  <c r="I514" i="10"/>
  <c r="F514" i="10"/>
  <c r="P514" i="10" s="1"/>
  <c r="S513" i="10"/>
  <c r="R513" i="10"/>
  <c r="O513" i="10"/>
  <c r="I513" i="10"/>
  <c r="F513" i="10"/>
  <c r="P513" i="10" s="1"/>
  <c r="S512" i="10"/>
  <c r="R512" i="10"/>
  <c r="O512" i="10"/>
  <c r="F512" i="10"/>
  <c r="S511" i="10"/>
  <c r="Q511" i="10"/>
  <c r="N511" i="10"/>
  <c r="M511" i="10"/>
  <c r="L511" i="10"/>
  <c r="K511" i="10"/>
  <c r="J511" i="10"/>
  <c r="H511" i="10"/>
  <c r="G511" i="10"/>
  <c r="E511" i="10"/>
  <c r="D511" i="10"/>
  <c r="C511" i="10"/>
  <c r="S510" i="10"/>
  <c r="R510" i="10"/>
  <c r="P510" i="10"/>
  <c r="P509" i="10" s="1"/>
  <c r="O510" i="10"/>
  <c r="O509" i="10" s="1"/>
  <c r="F510" i="10"/>
  <c r="I510" i="10" s="1"/>
  <c r="I509" i="10" s="1"/>
  <c r="S509" i="10"/>
  <c r="R509" i="10"/>
  <c r="Q509" i="10"/>
  <c r="N509" i="10"/>
  <c r="M509" i="10"/>
  <c r="L509" i="10"/>
  <c r="K509" i="10"/>
  <c r="J509" i="10"/>
  <c r="H509" i="10"/>
  <c r="G509" i="10"/>
  <c r="F509" i="10"/>
  <c r="E509" i="10"/>
  <c r="D509" i="10"/>
  <c r="C509" i="10"/>
  <c r="S508" i="10"/>
  <c r="R508" i="10"/>
  <c r="O508" i="10"/>
  <c r="I508" i="10"/>
  <c r="F508" i="10"/>
  <c r="F564" i="10" s="1"/>
  <c r="S507" i="10"/>
  <c r="R507" i="10"/>
  <c r="P507" i="10"/>
  <c r="O507" i="10"/>
  <c r="F507" i="10"/>
  <c r="I507" i="10" s="1"/>
  <c r="S506" i="10"/>
  <c r="R506" i="10"/>
  <c r="O506" i="10"/>
  <c r="F506" i="10"/>
  <c r="S505" i="10"/>
  <c r="R505" i="10"/>
  <c r="R504" i="10" s="1"/>
  <c r="P505" i="10"/>
  <c r="O505" i="10"/>
  <c r="F505" i="10"/>
  <c r="I505" i="10" s="1"/>
  <c r="S504" i="10"/>
  <c r="Q504" i="10"/>
  <c r="O504" i="10"/>
  <c r="N504" i="10"/>
  <c r="M504" i="10"/>
  <c r="L504" i="10"/>
  <c r="K504" i="10"/>
  <c r="J504" i="10"/>
  <c r="H504" i="10"/>
  <c r="G504" i="10"/>
  <c r="F504" i="10"/>
  <c r="E504" i="10"/>
  <c r="D504" i="10"/>
  <c r="D487" i="10" s="1"/>
  <c r="D486" i="10" s="1"/>
  <c r="C504" i="10"/>
  <c r="S503" i="10"/>
  <c r="R503" i="10"/>
  <c r="P564" i="10" s="1"/>
  <c r="P503" i="10"/>
  <c r="O503" i="10"/>
  <c r="F503" i="10"/>
  <c r="I503" i="10" s="1"/>
  <c r="S502" i="10"/>
  <c r="R502" i="10"/>
  <c r="O502" i="10"/>
  <c r="I502" i="10"/>
  <c r="F502" i="10"/>
  <c r="P502" i="10" s="1"/>
  <c r="S501" i="10"/>
  <c r="R501" i="10"/>
  <c r="R499" i="10" s="1"/>
  <c r="P501" i="10"/>
  <c r="O501" i="10"/>
  <c r="F501" i="10"/>
  <c r="I501" i="10" s="1"/>
  <c r="S500" i="10"/>
  <c r="R500" i="10"/>
  <c r="O500" i="10"/>
  <c r="F500" i="10"/>
  <c r="S499" i="10"/>
  <c r="Q499" i="10"/>
  <c r="N499" i="10"/>
  <c r="M499" i="10"/>
  <c r="L499" i="10"/>
  <c r="K499" i="10"/>
  <c r="J499" i="10"/>
  <c r="H499" i="10"/>
  <c r="G499" i="10"/>
  <c r="E499" i="10"/>
  <c r="D499" i="10"/>
  <c r="C499" i="10"/>
  <c r="S498" i="10"/>
  <c r="R498" i="10"/>
  <c r="P498" i="10"/>
  <c r="O498" i="10"/>
  <c r="F498" i="10"/>
  <c r="F565" i="10" s="1"/>
  <c r="S497" i="10"/>
  <c r="R497" i="10"/>
  <c r="P497" i="10"/>
  <c r="O497" i="10"/>
  <c r="I497" i="10"/>
  <c r="F497" i="10"/>
  <c r="S496" i="10"/>
  <c r="R496" i="10"/>
  <c r="P496" i="10"/>
  <c r="O496" i="10"/>
  <c r="F496" i="10"/>
  <c r="F494" i="10" s="1"/>
  <c r="S495" i="10"/>
  <c r="R495" i="10"/>
  <c r="R494" i="10" s="1"/>
  <c r="P495" i="10"/>
  <c r="O495" i="10"/>
  <c r="I495" i="10"/>
  <c r="F495" i="10"/>
  <c r="S494" i="10"/>
  <c r="Q494" i="10"/>
  <c r="N494" i="10"/>
  <c r="M494" i="10"/>
  <c r="L494" i="10"/>
  <c r="K494" i="10"/>
  <c r="J494" i="10"/>
  <c r="H494" i="10"/>
  <c r="G494" i="10"/>
  <c r="E494" i="10"/>
  <c r="E487" i="10" s="1"/>
  <c r="E486" i="10" s="1"/>
  <c r="D494" i="10"/>
  <c r="C494" i="10"/>
  <c r="S493" i="10"/>
  <c r="R493" i="10"/>
  <c r="O493" i="10"/>
  <c r="F493" i="10"/>
  <c r="P493" i="10" s="1"/>
  <c r="S492" i="10"/>
  <c r="R492" i="10"/>
  <c r="O492" i="10"/>
  <c r="F492" i="10"/>
  <c r="S491" i="10"/>
  <c r="R491" i="10"/>
  <c r="Q491" i="10"/>
  <c r="O491" i="10"/>
  <c r="N491" i="10"/>
  <c r="M491" i="10"/>
  <c r="L491" i="10"/>
  <c r="K491" i="10"/>
  <c r="J491" i="10"/>
  <c r="H491" i="10"/>
  <c r="G491" i="10"/>
  <c r="G487" i="10" s="1"/>
  <c r="G486" i="10" s="1"/>
  <c r="E491" i="10"/>
  <c r="D491" i="10"/>
  <c r="C491" i="10"/>
  <c r="S490" i="10"/>
  <c r="R490" i="10"/>
  <c r="O490" i="10"/>
  <c r="F490" i="10"/>
  <c r="S489" i="10"/>
  <c r="R489" i="10"/>
  <c r="R488" i="10" s="1"/>
  <c r="P489" i="10"/>
  <c r="O489" i="10"/>
  <c r="F489" i="10"/>
  <c r="S488" i="10"/>
  <c r="Q488" i="10"/>
  <c r="O488" i="10"/>
  <c r="N488" i="10"/>
  <c r="M488" i="10"/>
  <c r="M487" i="10" s="1"/>
  <c r="M486" i="10" s="1"/>
  <c r="L488" i="10"/>
  <c r="K488" i="10"/>
  <c r="J488" i="10"/>
  <c r="H488" i="10"/>
  <c r="G488" i="10"/>
  <c r="E488" i="10"/>
  <c r="D488" i="10"/>
  <c r="C488" i="10"/>
  <c r="C487" i="10" s="1"/>
  <c r="C486" i="10" s="1"/>
  <c r="S487" i="10"/>
  <c r="Q487" i="10"/>
  <c r="Q486" i="10" s="1"/>
  <c r="S486" i="10"/>
  <c r="S485" i="10"/>
  <c r="R485" i="10"/>
  <c r="P485" i="10"/>
  <c r="O485" i="10"/>
  <c r="O484" i="10" s="1"/>
  <c r="I485" i="10"/>
  <c r="I484" i="10" s="1"/>
  <c r="F485" i="10"/>
  <c r="S484" i="10"/>
  <c r="R484" i="10"/>
  <c r="Q484" i="10"/>
  <c r="P484" i="10"/>
  <c r="N484" i="10"/>
  <c r="M484" i="10"/>
  <c r="L484" i="10"/>
  <c r="K484" i="10"/>
  <c r="J484" i="10"/>
  <c r="H484" i="10"/>
  <c r="G484" i="10"/>
  <c r="F484" i="10"/>
  <c r="E484" i="10"/>
  <c r="D484" i="10"/>
  <c r="C484" i="10"/>
  <c r="S483" i="10"/>
  <c r="R483" i="10"/>
  <c r="P483" i="10"/>
  <c r="O483" i="10"/>
  <c r="F483" i="10"/>
  <c r="F481" i="10" s="1"/>
  <c r="S482" i="10"/>
  <c r="R482" i="10"/>
  <c r="R481" i="10" s="1"/>
  <c r="P482" i="10"/>
  <c r="O482" i="10"/>
  <c r="O481" i="10" s="1"/>
  <c r="I482" i="10"/>
  <c r="F482" i="10"/>
  <c r="S481" i="10"/>
  <c r="Q481" i="10"/>
  <c r="P481" i="10"/>
  <c r="N481" i="10"/>
  <c r="M481" i="10"/>
  <c r="L481" i="10"/>
  <c r="L477" i="10" s="1"/>
  <c r="K481" i="10"/>
  <c r="J481" i="10"/>
  <c r="H481" i="10"/>
  <c r="G481" i="10"/>
  <c r="E481" i="10"/>
  <c r="D481" i="10"/>
  <c r="C481" i="10"/>
  <c r="S480" i="10"/>
  <c r="R480" i="10"/>
  <c r="P559" i="10" s="1"/>
  <c r="P557" i="10" s="1"/>
  <c r="M586" i="10" s="1"/>
  <c r="P480" i="10"/>
  <c r="O480" i="10"/>
  <c r="O559" i="10" s="1"/>
  <c r="F480" i="10"/>
  <c r="S479" i="10"/>
  <c r="R479" i="10"/>
  <c r="O479" i="10"/>
  <c r="F479" i="10"/>
  <c r="S478" i="10"/>
  <c r="R478" i="10"/>
  <c r="R477" i="10" s="1"/>
  <c r="R476" i="10" s="1"/>
  <c r="Q478" i="10"/>
  <c r="N478" i="10"/>
  <c r="M478" i="10"/>
  <c r="L478" i="10"/>
  <c r="K478" i="10"/>
  <c r="J478" i="10"/>
  <c r="J477" i="10" s="1"/>
  <c r="J476" i="10" s="1"/>
  <c r="H478" i="10"/>
  <c r="G478" i="10"/>
  <c r="F478" i="10"/>
  <c r="F477" i="10" s="1"/>
  <c r="E478" i="10"/>
  <c r="D478" i="10"/>
  <c r="C478" i="10"/>
  <c r="S477" i="10"/>
  <c r="N477" i="10"/>
  <c r="N476" i="10" s="1"/>
  <c r="M477" i="10"/>
  <c r="M476" i="10" s="1"/>
  <c r="K477" i="10"/>
  <c r="K476" i="10" s="1"/>
  <c r="H477" i="10"/>
  <c r="G477" i="10"/>
  <c r="G476" i="10" s="1"/>
  <c r="S476" i="10"/>
  <c r="L476" i="10"/>
  <c r="H476" i="10"/>
  <c r="F476" i="10"/>
  <c r="S475" i="10"/>
  <c r="R475" i="10"/>
  <c r="P475" i="10"/>
  <c r="O475" i="10"/>
  <c r="F475" i="10"/>
  <c r="I475" i="10" s="1"/>
  <c r="I474" i="10" s="1"/>
  <c r="S474" i="10"/>
  <c r="R474" i="10"/>
  <c r="Q474" i="10"/>
  <c r="P474" i="10"/>
  <c r="O474" i="10"/>
  <c r="N474" i="10"/>
  <c r="M474" i="10"/>
  <c r="L474" i="10"/>
  <c r="K474" i="10"/>
  <c r="J474" i="10"/>
  <c r="H474" i="10"/>
  <c r="G474" i="10"/>
  <c r="F474" i="10"/>
  <c r="E474" i="10"/>
  <c r="D474" i="10"/>
  <c r="C474" i="10"/>
  <c r="S473" i="10"/>
  <c r="R473" i="10"/>
  <c r="P473" i="10"/>
  <c r="O473" i="10"/>
  <c r="F473" i="10"/>
  <c r="I473" i="10" s="1"/>
  <c r="S472" i="10"/>
  <c r="R472" i="10"/>
  <c r="O472" i="10"/>
  <c r="O470" i="10" s="1"/>
  <c r="F472" i="10"/>
  <c r="S471" i="10"/>
  <c r="R471" i="10"/>
  <c r="P471" i="10"/>
  <c r="O471" i="10"/>
  <c r="F471" i="10"/>
  <c r="I471" i="10" s="1"/>
  <c r="S470" i="10"/>
  <c r="Q470" i="10"/>
  <c r="N470" i="10"/>
  <c r="M470" i="10"/>
  <c r="L470" i="10"/>
  <c r="K470" i="10"/>
  <c r="J470" i="10"/>
  <c r="H470" i="10"/>
  <c r="G470" i="10"/>
  <c r="E470" i="10"/>
  <c r="E465" i="10" s="1"/>
  <c r="D470" i="10"/>
  <c r="D465" i="10" s="1"/>
  <c r="C470" i="10"/>
  <c r="C465" i="10" s="1"/>
  <c r="S469" i="10"/>
  <c r="R469" i="10"/>
  <c r="P469" i="10"/>
  <c r="O469" i="10"/>
  <c r="I469" i="10"/>
  <c r="F469" i="10"/>
  <c r="S468" i="10"/>
  <c r="R468" i="10"/>
  <c r="O468" i="10"/>
  <c r="F468" i="10"/>
  <c r="S467" i="10"/>
  <c r="R467" i="10"/>
  <c r="R466" i="10" s="1"/>
  <c r="P467" i="10"/>
  <c r="O467" i="10"/>
  <c r="O466" i="10" s="1"/>
  <c r="O465" i="10" s="1"/>
  <c r="I467" i="10"/>
  <c r="F467" i="10"/>
  <c r="S466" i="10"/>
  <c r="Q466" i="10"/>
  <c r="N466" i="10"/>
  <c r="N465" i="10" s="1"/>
  <c r="M466" i="10"/>
  <c r="M465" i="10" s="1"/>
  <c r="L466" i="10"/>
  <c r="L465" i="10" s="1"/>
  <c r="K466" i="10"/>
  <c r="J466" i="10"/>
  <c r="H466" i="10"/>
  <c r="G466" i="10"/>
  <c r="E466" i="10"/>
  <c r="D466" i="10"/>
  <c r="C466" i="10"/>
  <c r="S465" i="10"/>
  <c r="Q465" i="10"/>
  <c r="H465" i="10"/>
  <c r="G465" i="10"/>
  <c r="S464" i="10"/>
  <c r="R464" i="10"/>
  <c r="O464" i="10"/>
  <c r="F464" i="10"/>
  <c r="P464" i="10" s="1"/>
  <c r="S463" i="10"/>
  <c r="R463" i="10"/>
  <c r="O463" i="10"/>
  <c r="I463" i="10"/>
  <c r="F463" i="10"/>
  <c r="P463" i="10" s="1"/>
  <c r="S462" i="10"/>
  <c r="R462" i="10"/>
  <c r="O462" i="10"/>
  <c r="F462" i="10"/>
  <c r="S461" i="10"/>
  <c r="R461" i="10"/>
  <c r="Q461" i="10"/>
  <c r="O461" i="10"/>
  <c r="N461" i="10"/>
  <c r="M461" i="10"/>
  <c r="L461" i="10"/>
  <c r="K461" i="10"/>
  <c r="J461" i="10"/>
  <c r="H461" i="10"/>
  <c r="G461" i="10"/>
  <c r="E461" i="10"/>
  <c r="D461" i="10"/>
  <c r="C461" i="10"/>
  <c r="S460" i="10"/>
  <c r="R460" i="10"/>
  <c r="O460" i="10"/>
  <c r="F460" i="10"/>
  <c r="S459" i="10"/>
  <c r="R459" i="10"/>
  <c r="R458" i="10" s="1"/>
  <c r="O459" i="10"/>
  <c r="O458" i="10" s="1"/>
  <c r="F459" i="10"/>
  <c r="S458" i="10"/>
  <c r="Q458" i="10"/>
  <c r="N458" i="10"/>
  <c r="M458" i="10"/>
  <c r="L458" i="10"/>
  <c r="K458" i="10"/>
  <c r="J458" i="10"/>
  <c r="H458" i="10"/>
  <c r="G458" i="10"/>
  <c r="E458" i="10"/>
  <c r="D458" i="10"/>
  <c r="C458" i="10"/>
  <c r="S457" i="10"/>
  <c r="R457" i="10"/>
  <c r="O457" i="10"/>
  <c r="F457" i="10"/>
  <c r="S456" i="10"/>
  <c r="R456" i="10"/>
  <c r="R454" i="10" s="1"/>
  <c r="P456" i="10"/>
  <c r="O456" i="10"/>
  <c r="F456" i="10"/>
  <c r="I456" i="10" s="1"/>
  <c r="S455" i="10"/>
  <c r="R455" i="10"/>
  <c r="P455" i="10"/>
  <c r="O455" i="10"/>
  <c r="F455" i="10"/>
  <c r="I455" i="10" s="1"/>
  <c r="S454" i="10"/>
  <c r="Q454" i="10"/>
  <c r="N454" i="10"/>
  <c r="M454" i="10"/>
  <c r="L454" i="10"/>
  <c r="K454" i="10"/>
  <c r="J454" i="10"/>
  <c r="H454" i="10"/>
  <c r="G454" i="10"/>
  <c r="E454" i="10"/>
  <c r="D454" i="10"/>
  <c r="C454" i="10"/>
  <c r="S453" i="10"/>
  <c r="R453" i="10"/>
  <c r="O453" i="10"/>
  <c r="I453" i="10"/>
  <c r="F453" i="10"/>
  <c r="S452" i="10"/>
  <c r="R452" i="10"/>
  <c r="P452" i="10"/>
  <c r="O452" i="10"/>
  <c r="F452" i="10"/>
  <c r="I452" i="10" s="1"/>
  <c r="S451" i="10"/>
  <c r="R451" i="10"/>
  <c r="Q451" i="10"/>
  <c r="O451" i="10"/>
  <c r="N451" i="10"/>
  <c r="M451" i="10"/>
  <c r="L451" i="10"/>
  <c r="K451" i="10"/>
  <c r="J451" i="10"/>
  <c r="H451" i="10"/>
  <c r="G451" i="10"/>
  <c r="E451" i="10"/>
  <c r="D451" i="10"/>
  <c r="C451" i="10"/>
  <c r="S450" i="10"/>
  <c r="R450" i="10"/>
  <c r="P450" i="10"/>
  <c r="O450" i="10"/>
  <c r="I450" i="10"/>
  <c r="F450" i="10"/>
  <c r="S449" i="10"/>
  <c r="R449" i="10"/>
  <c r="P449" i="10"/>
  <c r="O449" i="10"/>
  <c r="F449" i="10"/>
  <c r="F447" i="10" s="1"/>
  <c r="S448" i="10"/>
  <c r="R448" i="10"/>
  <c r="R447" i="10" s="1"/>
  <c r="P448" i="10"/>
  <c r="P447" i="10" s="1"/>
  <c r="O448" i="10"/>
  <c r="I448" i="10"/>
  <c r="F448" i="10"/>
  <c r="S447" i="10"/>
  <c r="Q447" i="10"/>
  <c r="N447" i="10"/>
  <c r="M447" i="10"/>
  <c r="L447" i="10"/>
  <c r="K447" i="10"/>
  <c r="J447" i="10"/>
  <c r="H447" i="10"/>
  <c r="G447" i="10"/>
  <c r="E447" i="10"/>
  <c r="D447" i="10"/>
  <c r="C447" i="10"/>
  <c r="S446" i="10"/>
  <c r="R446" i="10"/>
  <c r="O446" i="10"/>
  <c r="I446" i="10"/>
  <c r="F446" i="10"/>
  <c r="P446" i="10" s="1"/>
  <c r="S445" i="10"/>
  <c r="R445" i="10"/>
  <c r="P445" i="10"/>
  <c r="P444" i="10" s="1"/>
  <c r="O445" i="10"/>
  <c r="O444" i="10" s="1"/>
  <c r="F445" i="10"/>
  <c r="S444" i="10"/>
  <c r="R444" i="10"/>
  <c r="Q444" i="10"/>
  <c r="N444" i="10"/>
  <c r="M444" i="10"/>
  <c r="L444" i="10"/>
  <c r="K444" i="10"/>
  <c r="J444" i="10"/>
  <c r="H444" i="10"/>
  <c r="G444" i="10"/>
  <c r="E444" i="10"/>
  <c r="D444" i="10"/>
  <c r="C444" i="10"/>
  <c r="S443" i="10"/>
  <c r="R443" i="10"/>
  <c r="O443" i="10"/>
  <c r="F443" i="10"/>
  <c r="S442" i="10"/>
  <c r="R442" i="10"/>
  <c r="O442" i="10"/>
  <c r="F442" i="10"/>
  <c r="S441" i="10"/>
  <c r="R441" i="10"/>
  <c r="O441" i="10"/>
  <c r="O440" i="10" s="1"/>
  <c r="I441" i="10"/>
  <c r="F441" i="10"/>
  <c r="P441" i="10" s="1"/>
  <c r="S440" i="10"/>
  <c r="R440" i="10"/>
  <c r="Q440" i="10"/>
  <c r="N440" i="10"/>
  <c r="M440" i="10"/>
  <c r="L440" i="10"/>
  <c r="K440" i="10"/>
  <c r="J440" i="10"/>
  <c r="H440" i="10"/>
  <c r="G440" i="10"/>
  <c r="E440" i="10"/>
  <c r="D440" i="10"/>
  <c r="C440" i="10"/>
  <c r="S439" i="10"/>
  <c r="R439" i="10"/>
  <c r="O439" i="10"/>
  <c r="F439" i="10"/>
  <c r="S438" i="10"/>
  <c r="R438" i="10"/>
  <c r="Q438" i="10"/>
  <c r="O438" i="10"/>
  <c r="N438" i="10"/>
  <c r="M438" i="10"/>
  <c r="L438" i="10"/>
  <c r="K438" i="10"/>
  <c r="J438" i="10"/>
  <c r="H438" i="10"/>
  <c r="G438" i="10"/>
  <c r="E438" i="10"/>
  <c r="D438" i="10"/>
  <c r="C438" i="10"/>
  <c r="S437" i="10"/>
  <c r="R437" i="10"/>
  <c r="O437" i="10"/>
  <c r="F437" i="10"/>
  <c r="S436" i="10"/>
  <c r="R436" i="10"/>
  <c r="Q436" i="10"/>
  <c r="O436" i="10"/>
  <c r="N436" i="10"/>
  <c r="M436" i="10"/>
  <c r="L436" i="10"/>
  <c r="K436" i="10"/>
  <c r="J436" i="10"/>
  <c r="H436" i="10"/>
  <c r="G436" i="10"/>
  <c r="F436" i="10"/>
  <c r="E436" i="10"/>
  <c r="D436" i="10"/>
  <c r="C436" i="10"/>
  <c r="S435" i="10"/>
  <c r="R435" i="10"/>
  <c r="P435" i="10"/>
  <c r="O435" i="10"/>
  <c r="F435" i="10"/>
  <c r="I435" i="10" s="1"/>
  <c r="S434" i="10"/>
  <c r="R434" i="10"/>
  <c r="O434" i="10"/>
  <c r="F434" i="10"/>
  <c r="S433" i="10"/>
  <c r="R433" i="10"/>
  <c r="R432" i="10" s="1"/>
  <c r="P433" i="10"/>
  <c r="O433" i="10"/>
  <c r="F433" i="10"/>
  <c r="I433" i="10" s="1"/>
  <c r="S432" i="10"/>
  <c r="Q432" i="10"/>
  <c r="N432" i="10"/>
  <c r="M432" i="10"/>
  <c r="L432" i="10"/>
  <c r="K432" i="10"/>
  <c r="J432" i="10"/>
  <c r="H432" i="10"/>
  <c r="G432" i="10"/>
  <c r="E432" i="10"/>
  <c r="D432" i="10"/>
  <c r="C432" i="10"/>
  <c r="S431" i="10"/>
  <c r="R431" i="10"/>
  <c r="P431" i="10"/>
  <c r="O431" i="10"/>
  <c r="I431" i="10"/>
  <c r="F431" i="10"/>
  <c r="S430" i="10"/>
  <c r="R430" i="10"/>
  <c r="R429" i="10" s="1"/>
  <c r="O430" i="10"/>
  <c r="F430" i="10"/>
  <c r="S429" i="10"/>
  <c r="Q429" i="10"/>
  <c r="O429" i="10"/>
  <c r="N429" i="10"/>
  <c r="M429" i="10"/>
  <c r="L429" i="10"/>
  <c r="K429" i="10"/>
  <c r="J429" i="10"/>
  <c r="H429" i="10"/>
  <c r="G429" i="10"/>
  <c r="E429" i="10"/>
  <c r="D429" i="10"/>
  <c r="D417" i="10" s="1"/>
  <c r="C429" i="10"/>
  <c r="S428" i="10"/>
  <c r="R428" i="10"/>
  <c r="P428" i="10"/>
  <c r="O428" i="10"/>
  <c r="F428" i="10"/>
  <c r="I428" i="10" s="1"/>
  <c r="S427" i="10"/>
  <c r="R427" i="10"/>
  <c r="R426" i="10" s="1"/>
  <c r="O427" i="10"/>
  <c r="O426" i="10" s="1"/>
  <c r="F427" i="10"/>
  <c r="S426" i="10"/>
  <c r="Q426" i="10"/>
  <c r="Q417" i="10" s="1"/>
  <c r="N426" i="10"/>
  <c r="M426" i="10"/>
  <c r="L426" i="10"/>
  <c r="K426" i="10"/>
  <c r="J426" i="10"/>
  <c r="H426" i="10"/>
  <c r="G426" i="10"/>
  <c r="E426" i="10"/>
  <c r="D426" i="10"/>
  <c r="C426" i="10"/>
  <c r="S425" i="10"/>
  <c r="R425" i="10"/>
  <c r="O425" i="10"/>
  <c r="F425" i="10"/>
  <c r="S424" i="10"/>
  <c r="R424" i="10"/>
  <c r="O424" i="10"/>
  <c r="I424" i="10"/>
  <c r="F424" i="10"/>
  <c r="P424" i="10" s="1"/>
  <c r="S423" i="10"/>
  <c r="R423" i="10"/>
  <c r="O423" i="10"/>
  <c r="O422" i="10" s="1"/>
  <c r="F423" i="10"/>
  <c r="S422" i="10"/>
  <c r="Q422" i="10"/>
  <c r="N422" i="10"/>
  <c r="M422" i="10"/>
  <c r="L422" i="10"/>
  <c r="K422" i="10"/>
  <c r="J422" i="10"/>
  <c r="H422" i="10"/>
  <c r="G422" i="10"/>
  <c r="E422" i="10"/>
  <c r="D422" i="10"/>
  <c r="C422" i="10"/>
  <c r="S421" i="10"/>
  <c r="R421" i="10"/>
  <c r="P421" i="10"/>
  <c r="O421" i="10"/>
  <c r="O418" i="10" s="1"/>
  <c r="F421" i="10"/>
  <c r="I421" i="10" s="1"/>
  <c r="S420" i="10"/>
  <c r="R420" i="10"/>
  <c r="O420" i="10"/>
  <c r="F420" i="10"/>
  <c r="S419" i="10"/>
  <c r="R419" i="10"/>
  <c r="P419" i="10"/>
  <c r="O419" i="10"/>
  <c r="I419" i="10"/>
  <c r="F419" i="10"/>
  <c r="S418" i="10"/>
  <c r="R418" i="10"/>
  <c r="Q418" i="10"/>
  <c r="N418" i="10"/>
  <c r="M418" i="10"/>
  <c r="L418" i="10"/>
  <c r="K418" i="10"/>
  <c r="J418" i="10"/>
  <c r="H418" i="10"/>
  <c r="H417" i="10" s="1"/>
  <c r="G418" i="10"/>
  <c r="E418" i="10"/>
  <c r="D418" i="10"/>
  <c r="C418" i="10"/>
  <c r="S417" i="10"/>
  <c r="E417" i="10"/>
  <c r="S416" i="10"/>
  <c r="R416" i="10"/>
  <c r="P416" i="10"/>
  <c r="O416" i="10"/>
  <c r="F416" i="10"/>
  <c r="I416" i="10" s="1"/>
  <c r="S415" i="10"/>
  <c r="R415" i="10"/>
  <c r="O415" i="10"/>
  <c r="F415" i="10"/>
  <c r="S414" i="10"/>
  <c r="R414" i="10"/>
  <c r="R413" i="10" s="1"/>
  <c r="P414" i="10"/>
  <c r="O414" i="10"/>
  <c r="O413" i="10" s="1"/>
  <c r="F414" i="10"/>
  <c r="I414" i="10" s="1"/>
  <c r="S413" i="10"/>
  <c r="Q413" i="10"/>
  <c r="N413" i="10"/>
  <c r="M413" i="10"/>
  <c r="L413" i="10"/>
  <c r="K413" i="10"/>
  <c r="J413" i="10"/>
  <c r="H413" i="10"/>
  <c r="G413" i="10"/>
  <c r="E413" i="10"/>
  <c r="D413" i="10"/>
  <c r="C413" i="10"/>
  <c r="S412" i="10"/>
  <c r="R412" i="10"/>
  <c r="P412" i="10"/>
  <c r="P411" i="10" s="1"/>
  <c r="O412" i="10"/>
  <c r="O411" i="10" s="1"/>
  <c r="I412" i="10"/>
  <c r="I411" i="10" s="1"/>
  <c r="F412" i="10"/>
  <c r="S411" i="10"/>
  <c r="R411" i="10"/>
  <c r="Q411" i="10"/>
  <c r="N411" i="10"/>
  <c r="M411" i="10"/>
  <c r="L411" i="10"/>
  <c r="K411" i="10"/>
  <c r="J411" i="10"/>
  <c r="H411" i="10"/>
  <c r="G411" i="10"/>
  <c r="F411" i="10"/>
  <c r="E411" i="10"/>
  <c r="D411" i="10"/>
  <c r="C411" i="10"/>
  <c r="S410" i="10"/>
  <c r="R410" i="10"/>
  <c r="R408" i="10" s="1"/>
  <c r="P410" i="10"/>
  <c r="O410" i="10"/>
  <c r="O408" i="10" s="1"/>
  <c r="I410" i="10"/>
  <c r="F410" i="10"/>
  <c r="S409" i="10"/>
  <c r="R409" i="10"/>
  <c r="P409" i="10"/>
  <c r="P408" i="10" s="1"/>
  <c r="O409" i="10"/>
  <c r="F409" i="10"/>
  <c r="S408" i="10"/>
  <c r="Q408" i="10"/>
  <c r="N408" i="10"/>
  <c r="M408" i="10"/>
  <c r="L408" i="10"/>
  <c r="K408" i="10"/>
  <c r="J408" i="10"/>
  <c r="H408" i="10"/>
  <c r="G408" i="10"/>
  <c r="E408" i="10"/>
  <c r="D408" i="10"/>
  <c r="C408" i="10"/>
  <c r="S407" i="10"/>
  <c r="R407" i="10"/>
  <c r="O407" i="10"/>
  <c r="I407" i="10"/>
  <c r="F407" i="10"/>
  <c r="P407" i="10" s="1"/>
  <c r="S406" i="10"/>
  <c r="R406" i="10"/>
  <c r="P406" i="10"/>
  <c r="O406" i="10"/>
  <c r="F406" i="10"/>
  <c r="I406" i="10" s="1"/>
  <c r="S405" i="10"/>
  <c r="R405" i="10"/>
  <c r="O405" i="10"/>
  <c r="F405" i="10"/>
  <c r="S404" i="10"/>
  <c r="Q404" i="10"/>
  <c r="O404" i="10"/>
  <c r="N404" i="10"/>
  <c r="M404" i="10"/>
  <c r="L404" i="10"/>
  <c r="K404" i="10"/>
  <c r="J404" i="10"/>
  <c r="H404" i="10"/>
  <c r="G404" i="10"/>
  <c r="E404" i="10"/>
  <c r="D404" i="10"/>
  <c r="C404" i="10"/>
  <c r="S403" i="10"/>
  <c r="S402" i="10"/>
  <c r="S401" i="10"/>
  <c r="R401" i="10"/>
  <c r="O401" i="10"/>
  <c r="F401" i="10"/>
  <c r="S400" i="10"/>
  <c r="R400" i="10"/>
  <c r="O400" i="10"/>
  <c r="O399" i="10" s="1"/>
  <c r="F400" i="10"/>
  <c r="S399" i="10"/>
  <c r="Q399" i="10"/>
  <c r="N399" i="10"/>
  <c r="M399" i="10"/>
  <c r="L399" i="10"/>
  <c r="K399" i="10"/>
  <c r="K395" i="10" s="1"/>
  <c r="K394" i="10" s="1"/>
  <c r="J399" i="10"/>
  <c r="H399" i="10"/>
  <c r="H395" i="10" s="1"/>
  <c r="G399" i="10"/>
  <c r="E399" i="10"/>
  <c r="E395" i="10" s="1"/>
  <c r="D399" i="10"/>
  <c r="C399" i="10"/>
  <c r="S398" i="10"/>
  <c r="R398" i="10"/>
  <c r="O398" i="10"/>
  <c r="O552" i="10" s="1"/>
  <c r="F398" i="10"/>
  <c r="F552" i="10" s="1"/>
  <c r="S397" i="10"/>
  <c r="R397" i="10"/>
  <c r="R396" i="10" s="1"/>
  <c r="P397" i="10"/>
  <c r="O397" i="10"/>
  <c r="F397" i="10"/>
  <c r="I397" i="10" s="1"/>
  <c r="S396" i="10"/>
  <c r="Q396" i="10"/>
  <c r="N396" i="10"/>
  <c r="N395" i="10" s="1"/>
  <c r="M396" i="10"/>
  <c r="M395" i="10" s="1"/>
  <c r="M394" i="10" s="1"/>
  <c r="L396" i="10"/>
  <c r="L395" i="10" s="1"/>
  <c r="L394" i="10" s="1"/>
  <c r="K396" i="10"/>
  <c r="J396" i="10"/>
  <c r="H396" i="10"/>
  <c r="G396" i="10"/>
  <c r="G395" i="10" s="1"/>
  <c r="G394" i="10" s="1"/>
  <c r="E396" i="10"/>
  <c r="D396" i="10"/>
  <c r="C396" i="10"/>
  <c r="C395" i="10" s="1"/>
  <c r="C394" i="10" s="1"/>
  <c r="S395" i="10"/>
  <c r="Q395" i="10"/>
  <c r="Q394" i="10" s="1"/>
  <c r="J395" i="10"/>
  <c r="J394" i="10" s="1"/>
  <c r="D395" i="10"/>
  <c r="S394" i="10"/>
  <c r="N394" i="10"/>
  <c r="H394" i="10"/>
  <c r="E394" i="10"/>
  <c r="D394" i="10"/>
  <c r="S393" i="10"/>
  <c r="R393" i="10"/>
  <c r="R391" i="10" s="1"/>
  <c r="P393" i="10"/>
  <c r="O393" i="10"/>
  <c r="F393" i="10"/>
  <c r="I393" i="10" s="1"/>
  <c r="S392" i="10"/>
  <c r="R392" i="10"/>
  <c r="O392" i="10"/>
  <c r="O391" i="10" s="1"/>
  <c r="I392" i="10"/>
  <c r="I391" i="10" s="1"/>
  <c r="F392" i="10"/>
  <c r="P392" i="10" s="1"/>
  <c r="S391" i="10"/>
  <c r="Q391" i="10"/>
  <c r="P391" i="10"/>
  <c r="N391" i="10"/>
  <c r="M391" i="10"/>
  <c r="L391" i="10"/>
  <c r="K391" i="10"/>
  <c r="J391" i="10"/>
  <c r="H391" i="10"/>
  <c r="G391" i="10"/>
  <c r="F391" i="10"/>
  <c r="E391" i="10"/>
  <c r="D391" i="10"/>
  <c r="C391" i="10"/>
  <c r="S390" i="10"/>
  <c r="R390" i="10"/>
  <c r="O390" i="10"/>
  <c r="F390" i="10"/>
  <c r="P390" i="10" s="1"/>
  <c r="S389" i="10"/>
  <c r="R389" i="10"/>
  <c r="R388" i="10" s="1"/>
  <c r="O389" i="10"/>
  <c r="I389" i="10"/>
  <c r="F389" i="10"/>
  <c r="S388" i="10"/>
  <c r="Q388" i="10"/>
  <c r="O388" i="10"/>
  <c r="N388" i="10"/>
  <c r="N379" i="10" s="1"/>
  <c r="M388" i="10"/>
  <c r="L388" i="10"/>
  <c r="K388" i="10"/>
  <c r="J388" i="10"/>
  <c r="H388" i="10"/>
  <c r="G388" i="10"/>
  <c r="E388" i="10"/>
  <c r="D388" i="10"/>
  <c r="C388" i="10"/>
  <c r="C379" i="10" s="1"/>
  <c r="C378" i="10" s="1"/>
  <c r="S387" i="10"/>
  <c r="R387" i="10"/>
  <c r="P387" i="10"/>
  <c r="O387" i="10"/>
  <c r="F387" i="10"/>
  <c r="S386" i="10"/>
  <c r="R386" i="10"/>
  <c r="O386" i="10"/>
  <c r="F386" i="10"/>
  <c r="I386" i="10" s="1"/>
  <c r="S385" i="10"/>
  <c r="R385" i="10"/>
  <c r="P385" i="10"/>
  <c r="O385" i="10"/>
  <c r="O384" i="10" s="1"/>
  <c r="I385" i="10"/>
  <c r="F385" i="10"/>
  <c r="S384" i="10"/>
  <c r="Q384" i="10"/>
  <c r="N384" i="10"/>
  <c r="M384" i="10"/>
  <c r="L384" i="10"/>
  <c r="K384" i="10"/>
  <c r="K379" i="10" s="1"/>
  <c r="J384" i="10"/>
  <c r="J379" i="10" s="1"/>
  <c r="J378" i="10" s="1"/>
  <c r="H384" i="10"/>
  <c r="G384" i="10"/>
  <c r="E384" i="10"/>
  <c r="D384" i="10"/>
  <c r="C384" i="10"/>
  <c r="S383" i="10"/>
  <c r="R383" i="10"/>
  <c r="O383" i="10"/>
  <c r="O549" i="10" s="1"/>
  <c r="I383" i="10"/>
  <c r="F383" i="10"/>
  <c r="P383" i="10" s="1"/>
  <c r="S382" i="10"/>
  <c r="R382" i="10"/>
  <c r="P382" i="10"/>
  <c r="O382" i="10"/>
  <c r="O548" i="10" s="1"/>
  <c r="F382" i="10"/>
  <c r="I382" i="10" s="1"/>
  <c r="I548" i="10" s="1"/>
  <c r="S381" i="10"/>
  <c r="R381" i="10"/>
  <c r="O381" i="10"/>
  <c r="I381" i="10"/>
  <c r="F381" i="10"/>
  <c r="S380" i="10"/>
  <c r="Q380" i="10"/>
  <c r="N380" i="10"/>
  <c r="M380" i="10"/>
  <c r="M379" i="10" s="1"/>
  <c r="M378" i="10" s="1"/>
  <c r="L380" i="10"/>
  <c r="K380" i="10"/>
  <c r="J380" i="10"/>
  <c r="H380" i="10"/>
  <c r="G380" i="10"/>
  <c r="F380" i="10"/>
  <c r="E380" i="10"/>
  <c r="D380" i="10"/>
  <c r="D379" i="10" s="1"/>
  <c r="D378" i="10" s="1"/>
  <c r="C380" i="10"/>
  <c r="S379" i="10"/>
  <c r="Q379" i="10"/>
  <c r="Q378" i="10" s="1"/>
  <c r="L379" i="10"/>
  <c r="L378" i="10" s="1"/>
  <c r="S378" i="10"/>
  <c r="N378" i="10"/>
  <c r="K378" i="10"/>
  <c r="S377" i="10"/>
  <c r="R377" i="10"/>
  <c r="O377" i="10"/>
  <c r="F377" i="10"/>
  <c r="P377" i="10" s="1"/>
  <c r="S376" i="10"/>
  <c r="R376" i="10"/>
  <c r="R375" i="10" s="1"/>
  <c r="P376" i="10"/>
  <c r="O376" i="10"/>
  <c r="O375" i="10" s="1"/>
  <c r="F376" i="10"/>
  <c r="S375" i="10"/>
  <c r="Q375" i="10"/>
  <c r="P375" i="10"/>
  <c r="N375" i="10"/>
  <c r="M375" i="10"/>
  <c r="L375" i="10"/>
  <c r="K375" i="10"/>
  <c r="J375" i="10"/>
  <c r="H375" i="10"/>
  <c r="G375" i="10"/>
  <c r="E375" i="10"/>
  <c r="D375" i="10"/>
  <c r="C375" i="10"/>
  <c r="S374" i="10"/>
  <c r="R374" i="10"/>
  <c r="P545" i="10" s="1"/>
  <c r="O374" i="10"/>
  <c r="F374" i="10"/>
  <c r="S373" i="10"/>
  <c r="R373" i="10"/>
  <c r="O373" i="10"/>
  <c r="F373" i="10"/>
  <c r="S372" i="10"/>
  <c r="R372" i="10"/>
  <c r="O372" i="10"/>
  <c r="O371" i="10" s="1"/>
  <c r="F372" i="10"/>
  <c r="S371" i="10"/>
  <c r="Q371" i="10"/>
  <c r="N371" i="10"/>
  <c r="M371" i="10"/>
  <c r="L371" i="10"/>
  <c r="K371" i="10"/>
  <c r="J371" i="10"/>
  <c r="H371" i="10"/>
  <c r="G371" i="10"/>
  <c r="E371" i="10"/>
  <c r="D371" i="10"/>
  <c r="C371" i="10"/>
  <c r="S370" i="10"/>
  <c r="R370" i="10"/>
  <c r="O370" i="10"/>
  <c r="O369" i="10" s="1"/>
  <c r="I370" i="10"/>
  <c r="I369" i="10" s="1"/>
  <c r="F370" i="10"/>
  <c r="P370" i="10" s="1"/>
  <c r="P369" i="10" s="1"/>
  <c r="S369" i="10"/>
  <c r="R369" i="10"/>
  <c r="Q369" i="10"/>
  <c r="N369" i="10"/>
  <c r="M369" i="10"/>
  <c r="L369" i="10"/>
  <c r="K369" i="10"/>
  <c r="J369" i="10"/>
  <c r="H369" i="10"/>
  <c r="G369" i="10"/>
  <c r="F369" i="10"/>
  <c r="E369" i="10"/>
  <c r="D369" i="10"/>
  <c r="C369" i="10"/>
  <c r="S368" i="10"/>
  <c r="R368" i="10"/>
  <c r="O368" i="10"/>
  <c r="F368" i="10"/>
  <c r="P368" i="10" s="1"/>
  <c r="S367" i="10"/>
  <c r="R367" i="10"/>
  <c r="P367" i="10"/>
  <c r="O367" i="10"/>
  <c r="F367" i="10"/>
  <c r="I367" i="10" s="1"/>
  <c r="S366" i="10"/>
  <c r="R366" i="10"/>
  <c r="R365" i="10" s="1"/>
  <c r="O366" i="10"/>
  <c r="F366" i="10"/>
  <c r="S365" i="10"/>
  <c r="Q365" i="10"/>
  <c r="N365" i="10"/>
  <c r="M365" i="10"/>
  <c r="L365" i="10"/>
  <c r="K365" i="10"/>
  <c r="J365" i="10"/>
  <c r="H365" i="10"/>
  <c r="G365" i="10"/>
  <c r="E365" i="10"/>
  <c r="D365" i="10"/>
  <c r="C365" i="10"/>
  <c r="S364" i="10"/>
  <c r="R364" i="10"/>
  <c r="P364" i="10"/>
  <c r="O364" i="10"/>
  <c r="F364" i="10"/>
  <c r="I364" i="10" s="1"/>
  <c r="S363" i="10"/>
  <c r="R363" i="10"/>
  <c r="P363" i="10"/>
  <c r="O363" i="10"/>
  <c r="I363" i="10"/>
  <c r="I543" i="10" s="1"/>
  <c r="F363" i="10"/>
  <c r="S362" i="10"/>
  <c r="Q362" i="10"/>
  <c r="P362" i="10"/>
  <c r="N362" i="10"/>
  <c r="M362" i="10"/>
  <c r="L362" i="10"/>
  <c r="K362" i="10"/>
  <c r="J362" i="10"/>
  <c r="H362" i="10"/>
  <c r="G362" i="10"/>
  <c r="F362" i="10"/>
  <c r="E362" i="10"/>
  <c r="D362" i="10"/>
  <c r="C362" i="10"/>
  <c r="S361" i="10"/>
  <c r="R361" i="10"/>
  <c r="P361" i="10"/>
  <c r="P359" i="10" s="1"/>
  <c r="O361" i="10"/>
  <c r="I361" i="10"/>
  <c r="I359" i="10" s="1"/>
  <c r="F361" i="10"/>
  <c r="F359" i="10" s="1"/>
  <c r="S360" i="10"/>
  <c r="R360" i="10"/>
  <c r="P360" i="10"/>
  <c r="O360" i="10"/>
  <c r="I360" i="10"/>
  <c r="F360" i="10"/>
  <c r="S359" i="10"/>
  <c r="R359" i="10"/>
  <c r="Q359" i="10"/>
  <c r="Q343" i="10" s="1"/>
  <c r="Q342" i="10" s="1"/>
  <c r="O359" i="10"/>
  <c r="N359" i="10"/>
  <c r="M359" i="10"/>
  <c r="L359" i="10"/>
  <c r="K359" i="10"/>
  <c r="J359" i="10"/>
  <c r="H359" i="10"/>
  <c r="G359" i="10"/>
  <c r="E359" i="10"/>
  <c r="D359" i="10"/>
  <c r="C359" i="10"/>
  <c r="S358" i="10"/>
  <c r="R358" i="10"/>
  <c r="O358" i="10"/>
  <c r="F358" i="10"/>
  <c r="P358" i="10" s="1"/>
  <c r="S357" i="10"/>
  <c r="R357" i="10"/>
  <c r="O357" i="10"/>
  <c r="I357" i="10"/>
  <c r="F357" i="10"/>
  <c r="P357" i="10" s="1"/>
  <c r="S356" i="10"/>
  <c r="R356" i="10"/>
  <c r="O356" i="10"/>
  <c r="O355" i="10" s="1"/>
  <c r="F356" i="10"/>
  <c r="S355" i="10"/>
  <c r="R355" i="10"/>
  <c r="Q355" i="10"/>
  <c r="N355" i="10"/>
  <c r="M355" i="10"/>
  <c r="L355" i="10"/>
  <c r="K355" i="10"/>
  <c r="J355" i="10"/>
  <c r="H355" i="10"/>
  <c r="G355" i="10"/>
  <c r="F355" i="10"/>
  <c r="E355" i="10"/>
  <c r="D355" i="10"/>
  <c r="C355" i="10"/>
  <c r="S354" i="10"/>
  <c r="R354" i="10"/>
  <c r="O354" i="10"/>
  <c r="F354" i="10"/>
  <c r="S353" i="10"/>
  <c r="R353" i="10"/>
  <c r="R352" i="10" s="1"/>
  <c r="P353" i="10"/>
  <c r="O353" i="10"/>
  <c r="O352" i="10" s="1"/>
  <c r="F353" i="10"/>
  <c r="I353" i="10" s="1"/>
  <c r="S352" i="10"/>
  <c r="Q352" i="10"/>
  <c r="N352" i="10"/>
  <c r="M352" i="10"/>
  <c r="L352" i="10"/>
  <c r="K352" i="10"/>
  <c r="J352" i="10"/>
  <c r="H352" i="10"/>
  <c r="G352" i="10"/>
  <c r="E352" i="10"/>
  <c r="E343" i="10" s="1"/>
  <c r="E342" i="10" s="1"/>
  <c r="D352" i="10"/>
  <c r="C352" i="10"/>
  <c r="S351" i="10"/>
  <c r="R351" i="10"/>
  <c r="O351" i="10"/>
  <c r="I351" i="10"/>
  <c r="F351" i="10"/>
  <c r="P351" i="10" s="1"/>
  <c r="S350" i="10"/>
  <c r="R350" i="10"/>
  <c r="O350" i="10"/>
  <c r="O348" i="10" s="1"/>
  <c r="F350" i="10"/>
  <c r="P350" i="10" s="1"/>
  <c r="S349" i="10"/>
  <c r="R349" i="10"/>
  <c r="R348" i="10" s="1"/>
  <c r="O349" i="10"/>
  <c r="F349" i="10"/>
  <c r="S348" i="10"/>
  <c r="Q348" i="10"/>
  <c r="N348" i="10"/>
  <c r="M348" i="10"/>
  <c r="M343" i="10" s="1"/>
  <c r="M342" i="10" s="1"/>
  <c r="L348" i="10"/>
  <c r="K348" i="10"/>
  <c r="J348" i="10"/>
  <c r="H348" i="10"/>
  <c r="G348" i="10"/>
  <c r="E348" i="10"/>
  <c r="D348" i="10"/>
  <c r="C348" i="10"/>
  <c r="S347" i="10"/>
  <c r="R347" i="10"/>
  <c r="P347" i="10"/>
  <c r="O347" i="10"/>
  <c r="F347" i="10"/>
  <c r="S346" i="10"/>
  <c r="R346" i="10"/>
  <c r="O346" i="10"/>
  <c r="I346" i="10"/>
  <c r="F346" i="10"/>
  <c r="S345" i="10"/>
  <c r="R345" i="10"/>
  <c r="O345" i="10"/>
  <c r="I345" i="10"/>
  <c r="F345" i="10"/>
  <c r="S344" i="10"/>
  <c r="Q344" i="10"/>
  <c r="O344" i="10"/>
  <c r="N344" i="10"/>
  <c r="M344" i="10"/>
  <c r="L344" i="10"/>
  <c r="K344" i="10"/>
  <c r="J344" i="10"/>
  <c r="H344" i="10"/>
  <c r="H343" i="10" s="1"/>
  <c r="H342" i="10" s="1"/>
  <c r="G344" i="10"/>
  <c r="G343" i="10" s="1"/>
  <c r="G342" i="10" s="1"/>
  <c r="E344" i="10"/>
  <c r="D344" i="10"/>
  <c r="C344" i="10"/>
  <c r="S343" i="10"/>
  <c r="L343" i="10"/>
  <c r="S342" i="10"/>
  <c r="L342" i="10"/>
  <c r="S341" i="10"/>
  <c r="S340" i="10"/>
  <c r="R340" i="10"/>
  <c r="R339" i="10" s="1"/>
  <c r="P340" i="10"/>
  <c r="P339" i="10" s="1"/>
  <c r="O340" i="10"/>
  <c r="I340" i="10"/>
  <c r="I339" i="10" s="1"/>
  <c r="F340" i="10"/>
  <c r="S339" i="10"/>
  <c r="Q339" i="10"/>
  <c r="Q336" i="10" s="1"/>
  <c r="O339" i="10"/>
  <c r="N339" i="10"/>
  <c r="M339" i="10"/>
  <c r="L339" i="10"/>
  <c r="K339" i="10"/>
  <c r="J339" i="10"/>
  <c r="H339" i="10"/>
  <c r="G339" i="10"/>
  <c r="F339" i="10"/>
  <c r="E339" i="10"/>
  <c r="D339" i="10"/>
  <c r="C339" i="10"/>
  <c r="S338" i="10"/>
  <c r="R338" i="10"/>
  <c r="R337" i="10" s="1"/>
  <c r="O338" i="10"/>
  <c r="F338" i="10"/>
  <c r="S337" i="10"/>
  <c r="Q337" i="10"/>
  <c r="O337" i="10"/>
  <c r="N337" i="10"/>
  <c r="N336" i="10" s="1"/>
  <c r="M337" i="10"/>
  <c r="M336" i="10" s="1"/>
  <c r="L337" i="10"/>
  <c r="L336" i="10" s="1"/>
  <c r="K337" i="10"/>
  <c r="J337" i="10"/>
  <c r="H337" i="10"/>
  <c r="H336" i="10" s="1"/>
  <c r="G337" i="10"/>
  <c r="E337" i="10"/>
  <c r="D337" i="10"/>
  <c r="D336" i="10" s="1"/>
  <c r="C337" i="10"/>
  <c r="C336" i="10" s="1"/>
  <c r="S336" i="10"/>
  <c r="R336" i="10"/>
  <c r="O336" i="10"/>
  <c r="G336" i="10"/>
  <c r="E336" i="10"/>
  <c r="S335" i="10"/>
  <c r="R335" i="10"/>
  <c r="R334" i="10" s="1"/>
  <c r="R333" i="10" s="1"/>
  <c r="R332" i="10" s="1"/>
  <c r="O335" i="10"/>
  <c r="F335" i="10"/>
  <c r="S334" i="10"/>
  <c r="Q334" i="10"/>
  <c r="O334" i="10"/>
  <c r="O333" i="10" s="1"/>
  <c r="N334" i="10"/>
  <c r="N333" i="10" s="1"/>
  <c r="M334" i="10"/>
  <c r="L334" i="10"/>
  <c r="K334" i="10"/>
  <c r="J334" i="10"/>
  <c r="H334" i="10"/>
  <c r="G334" i="10"/>
  <c r="G333" i="10" s="1"/>
  <c r="G332" i="10" s="1"/>
  <c r="F334" i="10"/>
  <c r="F333" i="10" s="1"/>
  <c r="F332" i="10" s="1"/>
  <c r="E334" i="10"/>
  <c r="D334" i="10"/>
  <c r="D333" i="10" s="1"/>
  <c r="C334" i="10"/>
  <c r="C333" i="10" s="1"/>
  <c r="C332" i="10" s="1"/>
  <c r="S333" i="10"/>
  <c r="Q333" i="10"/>
  <c r="M333" i="10"/>
  <c r="L333" i="10"/>
  <c r="K333" i="10"/>
  <c r="J333" i="10"/>
  <c r="J332" i="10" s="1"/>
  <c r="H333" i="10"/>
  <c r="H332" i="10" s="1"/>
  <c r="E333" i="10"/>
  <c r="E332" i="10" s="1"/>
  <c r="E327" i="10" s="1"/>
  <c r="S332" i="10"/>
  <c r="Q332" i="10"/>
  <c r="Q327" i="10" s="1"/>
  <c r="O332" i="10"/>
  <c r="N332" i="10"/>
  <c r="M332" i="10"/>
  <c r="L332" i="10"/>
  <c r="K332" i="10"/>
  <c r="D332" i="10"/>
  <c r="S331" i="10"/>
  <c r="R331" i="10"/>
  <c r="P331" i="10"/>
  <c r="P330" i="10" s="1"/>
  <c r="P329" i="10" s="1"/>
  <c r="P328" i="10" s="1"/>
  <c r="O331" i="10"/>
  <c r="I331" i="10"/>
  <c r="F331" i="10"/>
  <c r="S330" i="10"/>
  <c r="Q330" i="10"/>
  <c r="N330" i="10"/>
  <c r="M330" i="10"/>
  <c r="M329" i="10" s="1"/>
  <c r="L330" i="10"/>
  <c r="L329" i="10" s="1"/>
  <c r="K330" i="10"/>
  <c r="K329" i="10" s="1"/>
  <c r="J330" i="10"/>
  <c r="H330" i="10"/>
  <c r="G330" i="10"/>
  <c r="F330" i="10"/>
  <c r="E330" i="10"/>
  <c r="D330" i="10"/>
  <c r="C330" i="10"/>
  <c r="C329" i="10" s="1"/>
  <c r="C328" i="10" s="1"/>
  <c r="C327" i="10" s="1"/>
  <c r="S329" i="10"/>
  <c r="Q329" i="10"/>
  <c r="Q328" i="10" s="1"/>
  <c r="N329" i="10"/>
  <c r="N328" i="10" s="1"/>
  <c r="J329" i="10"/>
  <c r="J328" i="10" s="1"/>
  <c r="H329" i="10"/>
  <c r="H328" i="10" s="1"/>
  <c r="H327" i="10" s="1"/>
  <c r="G329" i="10"/>
  <c r="F329" i="10"/>
  <c r="F328" i="10" s="1"/>
  <c r="E329" i="10"/>
  <c r="E328" i="10" s="1"/>
  <c r="D329" i="10"/>
  <c r="D328" i="10" s="1"/>
  <c r="S328" i="10"/>
  <c r="M328" i="10"/>
  <c r="L328" i="10"/>
  <c r="L327" i="10" s="1"/>
  <c r="K328" i="10"/>
  <c r="G328" i="10"/>
  <c r="G327" i="10" s="1"/>
  <c r="S327" i="10"/>
  <c r="N327" i="10"/>
  <c r="M327" i="10"/>
  <c r="S326" i="10"/>
  <c r="R326" i="10"/>
  <c r="R325" i="10" s="1"/>
  <c r="R324" i="10" s="1"/>
  <c r="R323" i="10" s="1"/>
  <c r="P538" i="10" s="1"/>
  <c r="P326" i="10"/>
  <c r="O326" i="10"/>
  <c r="F326" i="10"/>
  <c r="I326" i="10" s="1"/>
  <c r="I325" i="10" s="1"/>
  <c r="S325" i="10"/>
  <c r="Q325" i="10"/>
  <c r="P325" i="10"/>
  <c r="P324" i="10" s="1"/>
  <c r="P323" i="10" s="1"/>
  <c r="O325" i="10"/>
  <c r="O324" i="10" s="1"/>
  <c r="N325" i="10"/>
  <c r="N324" i="10" s="1"/>
  <c r="M325" i="10"/>
  <c r="M324" i="10" s="1"/>
  <c r="L325" i="10"/>
  <c r="K325" i="10"/>
  <c r="J325" i="10"/>
  <c r="H325" i="10"/>
  <c r="G325" i="10"/>
  <c r="G324" i="10" s="1"/>
  <c r="G323" i="10" s="1"/>
  <c r="G538" i="10" s="1"/>
  <c r="F325" i="10"/>
  <c r="F324" i="10" s="1"/>
  <c r="E325" i="10"/>
  <c r="D325" i="10"/>
  <c r="C325" i="10"/>
  <c r="C324" i="10" s="1"/>
  <c r="C323" i="10" s="1"/>
  <c r="C538" i="10" s="1"/>
  <c r="C580" i="10" s="1"/>
  <c r="S324" i="10"/>
  <c r="Q324" i="10"/>
  <c r="L324" i="10"/>
  <c r="L323" i="10" s="1"/>
  <c r="L538" i="10" s="1"/>
  <c r="K324" i="10"/>
  <c r="J324" i="10"/>
  <c r="J323" i="10" s="1"/>
  <c r="J538" i="10" s="1"/>
  <c r="I324" i="10"/>
  <c r="I323" i="10" s="1"/>
  <c r="I538" i="10" s="1"/>
  <c r="H324" i="10"/>
  <c r="H323" i="10" s="1"/>
  <c r="H538" i="10" s="1"/>
  <c r="J580" i="10" s="1"/>
  <c r="E324" i="10"/>
  <c r="D324" i="10"/>
  <c r="D323" i="10" s="1"/>
  <c r="D538" i="10" s="1"/>
  <c r="D580" i="10" s="1"/>
  <c r="S323" i="10"/>
  <c r="Q323" i="10"/>
  <c r="Q315" i="10" s="1"/>
  <c r="O323" i="10"/>
  <c r="N323" i="10"/>
  <c r="M323" i="10"/>
  <c r="M538" i="10" s="1"/>
  <c r="G580" i="10" s="1"/>
  <c r="K323" i="10"/>
  <c r="K538" i="10" s="1"/>
  <c r="F323" i="10"/>
  <c r="F538" i="10" s="1"/>
  <c r="E323" i="10"/>
  <c r="S322" i="10"/>
  <c r="R322" i="10"/>
  <c r="R321" i="10" s="1"/>
  <c r="R320" i="10" s="1"/>
  <c r="P322" i="10"/>
  <c r="P321" i="10" s="1"/>
  <c r="P320" i="10" s="1"/>
  <c r="O322" i="10"/>
  <c r="O321" i="10" s="1"/>
  <c r="O320" i="10" s="1"/>
  <c r="I322" i="10"/>
  <c r="I321" i="10" s="1"/>
  <c r="I320" i="10" s="1"/>
  <c r="F322" i="10"/>
  <c r="F321" i="10" s="1"/>
  <c r="S321" i="10"/>
  <c r="Q321" i="10"/>
  <c r="N321" i="10"/>
  <c r="M321" i="10"/>
  <c r="L321" i="10"/>
  <c r="L320" i="10" s="1"/>
  <c r="K321" i="10"/>
  <c r="K320" i="10" s="1"/>
  <c r="J321" i="10"/>
  <c r="H321" i="10"/>
  <c r="H320" i="10" s="1"/>
  <c r="G321" i="10"/>
  <c r="E321" i="10"/>
  <c r="D321" i="10"/>
  <c r="D320" i="10" s="1"/>
  <c r="C321" i="10"/>
  <c r="S320" i="10"/>
  <c r="Q320" i="10"/>
  <c r="N320" i="10"/>
  <c r="M320" i="10"/>
  <c r="J320" i="10"/>
  <c r="G320" i="10"/>
  <c r="F320" i="10"/>
  <c r="E320" i="10"/>
  <c r="C320" i="10"/>
  <c r="S319" i="10"/>
  <c r="R319" i="10"/>
  <c r="R318" i="10" s="1"/>
  <c r="O319" i="10"/>
  <c r="F319" i="10"/>
  <c r="S318" i="10"/>
  <c r="Q318" i="10"/>
  <c r="O318" i="10"/>
  <c r="O317" i="10" s="1"/>
  <c r="O316" i="10" s="1"/>
  <c r="N318" i="10"/>
  <c r="M318" i="10"/>
  <c r="L318" i="10"/>
  <c r="K318" i="10"/>
  <c r="J318" i="10"/>
  <c r="H318" i="10"/>
  <c r="H317" i="10" s="1"/>
  <c r="H316" i="10" s="1"/>
  <c r="G318" i="10"/>
  <c r="E318" i="10"/>
  <c r="E317" i="10" s="1"/>
  <c r="E316" i="10" s="1"/>
  <c r="D318" i="10"/>
  <c r="D317" i="10" s="1"/>
  <c r="D316" i="10" s="1"/>
  <c r="D315" i="10" s="1"/>
  <c r="C318" i="10"/>
  <c r="C317" i="10" s="1"/>
  <c r="C316" i="10" s="1"/>
  <c r="C315" i="10" s="1"/>
  <c r="S317" i="10"/>
  <c r="R317" i="10"/>
  <c r="R316" i="10" s="1"/>
  <c r="R315" i="10" s="1"/>
  <c r="Q317" i="10"/>
  <c r="N317" i="10"/>
  <c r="M317" i="10"/>
  <c r="L317" i="10"/>
  <c r="L316" i="10" s="1"/>
  <c r="K317" i="10"/>
  <c r="K316" i="10" s="1"/>
  <c r="J317" i="10"/>
  <c r="J316" i="10" s="1"/>
  <c r="G317" i="10"/>
  <c r="G316" i="10" s="1"/>
  <c r="G315" i="10" s="1"/>
  <c r="S316" i="10"/>
  <c r="Q316" i="10"/>
  <c r="N316" i="10"/>
  <c r="M316" i="10"/>
  <c r="S315" i="10"/>
  <c r="S314" i="10"/>
  <c r="R314" i="10"/>
  <c r="P314" i="10"/>
  <c r="O314" i="10"/>
  <c r="I314" i="10"/>
  <c r="F314" i="10"/>
  <c r="S313" i="10"/>
  <c r="R313" i="10"/>
  <c r="Q313" i="10"/>
  <c r="P313" i="10"/>
  <c r="O313" i="10"/>
  <c r="N313" i="10"/>
  <c r="M313" i="10"/>
  <c r="L313" i="10"/>
  <c r="K313" i="10"/>
  <c r="J313" i="10"/>
  <c r="I313" i="10"/>
  <c r="H313" i="10"/>
  <c r="G313" i="10"/>
  <c r="F313" i="10"/>
  <c r="E313" i="10"/>
  <c r="D313" i="10"/>
  <c r="C313" i="10"/>
  <c r="S312" i="10"/>
  <c r="R312" i="10"/>
  <c r="P527" i="10" s="1"/>
  <c r="O312" i="10"/>
  <c r="O527" i="10" s="1"/>
  <c r="F312" i="10"/>
  <c r="S311" i="10"/>
  <c r="R311" i="10"/>
  <c r="Q311" i="10"/>
  <c r="O311" i="10"/>
  <c r="N311" i="10"/>
  <c r="M311" i="10"/>
  <c r="L311" i="10"/>
  <c r="K311" i="10"/>
  <c r="J311" i="10"/>
  <c r="H311" i="10"/>
  <c r="G311" i="10"/>
  <c r="E311" i="10"/>
  <c r="D311" i="10"/>
  <c r="C311" i="10"/>
  <c r="S310" i="10"/>
  <c r="R310" i="10"/>
  <c r="R309" i="10" s="1"/>
  <c r="O310" i="10"/>
  <c r="I310" i="10"/>
  <c r="F310" i="10"/>
  <c r="P310" i="10" s="1"/>
  <c r="S309" i="10"/>
  <c r="Q309" i="10"/>
  <c r="P309" i="10"/>
  <c r="O309" i="10"/>
  <c r="N309" i="10"/>
  <c r="M309" i="10"/>
  <c r="L309" i="10"/>
  <c r="K309" i="10"/>
  <c r="J309" i="10"/>
  <c r="I309" i="10"/>
  <c r="H309" i="10"/>
  <c r="G309" i="10"/>
  <c r="F309" i="10"/>
  <c r="E309" i="10"/>
  <c r="D309" i="10"/>
  <c r="C309" i="10"/>
  <c r="S308" i="10"/>
  <c r="R308" i="10"/>
  <c r="R306" i="10" s="1"/>
  <c r="P308" i="10"/>
  <c r="O308" i="10"/>
  <c r="F308" i="10"/>
  <c r="S307" i="10"/>
  <c r="R307" i="10"/>
  <c r="P307" i="10"/>
  <c r="O307" i="10"/>
  <c r="O306" i="10" s="1"/>
  <c r="I307" i="10"/>
  <c r="F307" i="10"/>
  <c r="S306" i="10"/>
  <c r="Q306" i="10"/>
  <c r="N306" i="10"/>
  <c r="M306" i="10"/>
  <c r="L306" i="10"/>
  <c r="K306" i="10"/>
  <c r="J306" i="10"/>
  <c r="H306" i="10"/>
  <c r="G306" i="10"/>
  <c r="E306" i="10"/>
  <c r="D306" i="10"/>
  <c r="C306" i="10"/>
  <c r="S305" i="10"/>
  <c r="R305" i="10"/>
  <c r="P305" i="10"/>
  <c r="P303" i="10" s="1"/>
  <c r="O305" i="10"/>
  <c r="F305" i="10"/>
  <c r="I305" i="10" s="1"/>
  <c r="S304" i="10"/>
  <c r="R304" i="10"/>
  <c r="R303" i="10" s="1"/>
  <c r="P304" i="10"/>
  <c r="O304" i="10"/>
  <c r="F304" i="10"/>
  <c r="I304" i="10" s="1"/>
  <c r="I303" i="10" s="1"/>
  <c r="S303" i="10"/>
  <c r="Q303" i="10"/>
  <c r="N303" i="10"/>
  <c r="M303" i="10"/>
  <c r="L303" i="10"/>
  <c r="K303" i="10"/>
  <c r="J303" i="10"/>
  <c r="H303" i="10"/>
  <c r="G303" i="10"/>
  <c r="F303" i="10"/>
  <c r="E303" i="10"/>
  <c r="D303" i="10"/>
  <c r="C303" i="10"/>
  <c r="S302" i="10"/>
  <c r="R302" i="10"/>
  <c r="P302" i="10"/>
  <c r="O302" i="10"/>
  <c r="O301" i="10" s="1"/>
  <c r="I302" i="10"/>
  <c r="I301" i="10" s="1"/>
  <c r="F302" i="10"/>
  <c r="S301" i="10"/>
  <c r="R301" i="10"/>
  <c r="Q301" i="10"/>
  <c r="Q297" i="10" s="1"/>
  <c r="P301" i="10"/>
  <c r="N301" i="10"/>
  <c r="M301" i="10"/>
  <c r="L301" i="10"/>
  <c r="K301" i="10"/>
  <c r="J301" i="10"/>
  <c r="H301" i="10"/>
  <c r="G301" i="10"/>
  <c r="F301" i="10"/>
  <c r="E301" i="10"/>
  <c r="D301" i="10"/>
  <c r="C301" i="10"/>
  <c r="S300" i="10"/>
  <c r="R300" i="10"/>
  <c r="O300" i="10"/>
  <c r="F300" i="10"/>
  <c r="S299" i="10"/>
  <c r="R299" i="10"/>
  <c r="R298" i="10" s="1"/>
  <c r="P299" i="10"/>
  <c r="O299" i="10"/>
  <c r="O298" i="10" s="1"/>
  <c r="F299" i="10"/>
  <c r="S298" i="10"/>
  <c r="Q298" i="10"/>
  <c r="N298" i="10"/>
  <c r="M298" i="10"/>
  <c r="M529" i="10" s="1"/>
  <c r="L298" i="10"/>
  <c r="L529" i="10" s="1"/>
  <c r="K298" i="10"/>
  <c r="K529" i="10" s="1"/>
  <c r="J298" i="10"/>
  <c r="J529" i="10" s="1"/>
  <c r="H298" i="10"/>
  <c r="G298" i="10"/>
  <c r="E298" i="10"/>
  <c r="E529" i="10" s="1"/>
  <c r="D298" i="10"/>
  <c r="D529" i="10" s="1"/>
  <c r="C298" i="10"/>
  <c r="S297" i="10"/>
  <c r="N297" i="10"/>
  <c r="M297" i="10"/>
  <c r="L297" i="10"/>
  <c r="J297" i="10"/>
  <c r="S296" i="10"/>
  <c r="R296" i="10"/>
  <c r="P296" i="10"/>
  <c r="P294" i="10" s="1"/>
  <c r="O296" i="10"/>
  <c r="F296" i="10"/>
  <c r="F294" i="10" s="1"/>
  <c r="S295" i="10"/>
  <c r="R295" i="10"/>
  <c r="R294" i="10" s="1"/>
  <c r="O295" i="10"/>
  <c r="I295" i="10"/>
  <c r="F295" i="10"/>
  <c r="P295" i="10" s="1"/>
  <c r="S294" i="10"/>
  <c r="Q294" i="10"/>
  <c r="O294" i="10"/>
  <c r="N294" i="10"/>
  <c r="M294" i="10"/>
  <c r="L294" i="10"/>
  <c r="K294" i="10"/>
  <c r="J294" i="10"/>
  <c r="H294" i="10"/>
  <c r="G294" i="10"/>
  <c r="E294" i="10"/>
  <c r="D294" i="10"/>
  <c r="C294" i="10"/>
  <c r="S293" i="10"/>
  <c r="R293" i="10"/>
  <c r="R292" i="10" s="1"/>
  <c r="O293" i="10"/>
  <c r="I293" i="10"/>
  <c r="F293" i="10"/>
  <c r="P293" i="10" s="1"/>
  <c r="P292" i="10" s="1"/>
  <c r="S292" i="10"/>
  <c r="Q292" i="10"/>
  <c r="O292" i="10"/>
  <c r="N292" i="10"/>
  <c r="M292" i="10"/>
  <c r="L292" i="10"/>
  <c r="K292" i="10"/>
  <c r="J292" i="10"/>
  <c r="I292" i="10"/>
  <c r="H292" i="10"/>
  <c r="G292" i="10"/>
  <c r="F292" i="10"/>
  <c r="E292" i="10"/>
  <c r="D292" i="10"/>
  <c r="C292" i="10"/>
  <c r="S291" i="10"/>
  <c r="R291" i="10"/>
  <c r="R289" i="10" s="1"/>
  <c r="O291" i="10"/>
  <c r="F291" i="10"/>
  <c r="S290" i="10"/>
  <c r="R290" i="10"/>
  <c r="O290" i="10"/>
  <c r="O289" i="10" s="1"/>
  <c r="F290" i="10"/>
  <c r="S289" i="10"/>
  <c r="Q289" i="10"/>
  <c r="N289" i="10"/>
  <c r="M289" i="10"/>
  <c r="L289" i="10"/>
  <c r="L279" i="10" s="1"/>
  <c r="K289" i="10"/>
  <c r="K528" i="10" s="1"/>
  <c r="J289" i="10"/>
  <c r="H289" i="10"/>
  <c r="G289" i="10"/>
  <c r="E289" i="10"/>
  <c r="D289" i="10"/>
  <c r="C289" i="10"/>
  <c r="S288" i="10"/>
  <c r="R288" i="10"/>
  <c r="P288" i="10"/>
  <c r="O288" i="10"/>
  <c r="F288" i="10"/>
  <c r="I288" i="10" s="1"/>
  <c r="S287" i="10"/>
  <c r="R287" i="10"/>
  <c r="P287" i="10"/>
  <c r="O287" i="10"/>
  <c r="I287" i="10"/>
  <c r="I286" i="10" s="1"/>
  <c r="F287" i="10"/>
  <c r="S286" i="10"/>
  <c r="R286" i="10"/>
  <c r="R279" i="10" s="1"/>
  <c r="Q286" i="10"/>
  <c r="P286" i="10"/>
  <c r="N286" i="10"/>
  <c r="N279" i="10" s="1"/>
  <c r="M286" i="10"/>
  <c r="L286" i="10"/>
  <c r="K286" i="10"/>
  <c r="J286" i="10"/>
  <c r="H286" i="10"/>
  <c r="G286" i="10"/>
  <c r="F286" i="10"/>
  <c r="E286" i="10"/>
  <c r="D286" i="10"/>
  <c r="C286" i="10"/>
  <c r="S285" i="10"/>
  <c r="R285" i="10"/>
  <c r="P285" i="10"/>
  <c r="O285" i="10"/>
  <c r="I285" i="10"/>
  <c r="F285" i="10"/>
  <c r="S284" i="10"/>
  <c r="R284" i="10"/>
  <c r="P284" i="10"/>
  <c r="O284" i="10"/>
  <c r="I284" i="10"/>
  <c r="F284" i="10"/>
  <c r="S283" i="10"/>
  <c r="R283" i="10"/>
  <c r="P283" i="10"/>
  <c r="O283" i="10"/>
  <c r="I283" i="10"/>
  <c r="F283" i="10"/>
  <c r="S282" i="10"/>
  <c r="R282" i="10"/>
  <c r="P282" i="10"/>
  <c r="O282" i="10"/>
  <c r="I282" i="10"/>
  <c r="F282" i="10"/>
  <c r="S281" i="10"/>
  <c r="R281" i="10"/>
  <c r="R280" i="10" s="1"/>
  <c r="P281" i="10"/>
  <c r="O281" i="10"/>
  <c r="I281" i="10"/>
  <c r="F281" i="10"/>
  <c r="F280" i="10" s="1"/>
  <c r="S280" i="10"/>
  <c r="Q280" i="10"/>
  <c r="P280" i="10"/>
  <c r="O280" i="10"/>
  <c r="N280" i="10"/>
  <c r="M280" i="10"/>
  <c r="L280" i="10"/>
  <c r="K280" i="10"/>
  <c r="J280" i="10"/>
  <c r="J279" i="10" s="1"/>
  <c r="H280" i="10"/>
  <c r="H528" i="10" s="1"/>
  <c r="G280" i="10"/>
  <c r="E280" i="10"/>
  <c r="D280" i="10"/>
  <c r="C280" i="10"/>
  <c r="S279" i="10"/>
  <c r="Q279" i="10"/>
  <c r="H279" i="10"/>
  <c r="E279" i="10"/>
  <c r="S278" i="10"/>
  <c r="R278" i="10"/>
  <c r="R277" i="10" s="1"/>
  <c r="P278" i="10"/>
  <c r="O278" i="10"/>
  <c r="I278" i="10"/>
  <c r="I277" i="10" s="1"/>
  <c r="F278" i="10"/>
  <c r="F277" i="10" s="1"/>
  <c r="S277" i="10"/>
  <c r="Q277" i="10"/>
  <c r="P277" i="10"/>
  <c r="O277" i="10"/>
  <c r="N277" i="10"/>
  <c r="M277" i="10"/>
  <c r="L277" i="10"/>
  <c r="K277" i="10"/>
  <c r="J277" i="10"/>
  <c r="H277" i="10"/>
  <c r="G277" i="10"/>
  <c r="E277" i="10"/>
  <c r="D277" i="10"/>
  <c r="C277" i="10"/>
  <c r="S276" i="10"/>
  <c r="R276" i="10"/>
  <c r="R274" i="10" s="1"/>
  <c r="P276" i="10"/>
  <c r="O276" i="10"/>
  <c r="F276" i="10"/>
  <c r="I276" i="10" s="1"/>
  <c r="S275" i="10"/>
  <c r="R275" i="10"/>
  <c r="O275" i="10"/>
  <c r="O274" i="10" s="1"/>
  <c r="F275" i="10"/>
  <c r="S274" i="10"/>
  <c r="Q274" i="10"/>
  <c r="Q271" i="10" s="1"/>
  <c r="N274" i="10"/>
  <c r="N271" i="10" s="1"/>
  <c r="N259" i="10" s="1"/>
  <c r="M274" i="10"/>
  <c r="L274" i="10"/>
  <c r="K274" i="10"/>
  <c r="J274" i="10"/>
  <c r="H274" i="10"/>
  <c r="H271" i="10" s="1"/>
  <c r="G274" i="10"/>
  <c r="G271" i="10" s="1"/>
  <c r="F274" i="10"/>
  <c r="E274" i="10"/>
  <c r="D274" i="10"/>
  <c r="D271" i="10" s="1"/>
  <c r="C274" i="10"/>
  <c r="S273" i="10"/>
  <c r="R273" i="10"/>
  <c r="P536" i="10" s="1"/>
  <c r="O273" i="10"/>
  <c r="O536" i="10" s="1"/>
  <c r="F273" i="10"/>
  <c r="S272" i="10"/>
  <c r="R272" i="10"/>
  <c r="P531" i="10" s="1"/>
  <c r="P272" i="10"/>
  <c r="O272" i="10"/>
  <c r="I272" i="10"/>
  <c r="F272" i="10"/>
  <c r="F531" i="10" s="1"/>
  <c r="S271" i="10"/>
  <c r="M271" i="10"/>
  <c r="L271" i="10"/>
  <c r="K271" i="10"/>
  <c r="J271" i="10"/>
  <c r="F271" i="10"/>
  <c r="E271" i="10"/>
  <c r="C271" i="10"/>
  <c r="S270" i="10"/>
  <c r="R270" i="10"/>
  <c r="O270" i="10"/>
  <c r="O268" i="10" s="1"/>
  <c r="F270" i="10"/>
  <c r="S269" i="10"/>
  <c r="R269" i="10"/>
  <c r="R268" i="10" s="1"/>
  <c r="O269" i="10"/>
  <c r="F269" i="10"/>
  <c r="S268" i="10"/>
  <c r="Q268" i="10"/>
  <c r="N268" i="10"/>
  <c r="M268" i="10"/>
  <c r="L268" i="10"/>
  <c r="K268" i="10"/>
  <c r="J268" i="10"/>
  <c r="H268" i="10"/>
  <c r="G268" i="10"/>
  <c r="E268" i="10"/>
  <c r="D268" i="10"/>
  <c r="C268" i="10"/>
  <c r="S267" i="10"/>
  <c r="R267" i="10"/>
  <c r="P267" i="10"/>
  <c r="O267" i="10"/>
  <c r="I267" i="10"/>
  <c r="F267" i="10"/>
  <c r="S266" i="10"/>
  <c r="R266" i="10"/>
  <c r="P266" i="10"/>
  <c r="O266" i="10"/>
  <c r="O526" i="10" s="1"/>
  <c r="F266" i="10"/>
  <c r="F526" i="10" s="1"/>
  <c r="S265" i="10"/>
  <c r="R265" i="10"/>
  <c r="P265" i="10"/>
  <c r="O265" i="10"/>
  <c r="O262" i="10" s="1"/>
  <c r="I265" i="10"/>
  <c r="F265" i="10"/>
  <c r="S264" i="10"/>
  <c r="R264" i="10"/>
  <c r="R263" i="10" s="1"/>
  <c r="P264" i="10"/>
  <c r="O264" i="10"/>
  <c r="F264" i="10"/>
  <c r="F263" i="10" s="1"/>
  <c r="S263" i="10"/>
  <c r="Q263" i="10"/>
  <c r="P263" i="10"/>
  <c r="O263" i="10"/>
  <c r="N263" i="10"/>
  <c r="M263" i="10"/>
  <c r="M262" i="10" s="1"/>
  <c r="L263" i="10"/>
  <c r="L262" i="10" s="1"/>
  <c r="K263" i="10"/>
  <c r="K262" i="10" s="1"/>
  <c r="J263" i="10"/>
  <c r="J262" i="10" s="1"/>
  <c r="H263" i="10"/>
  <c r="H262" i="10" s="1"/>
  <c r="G263" i="10"/>
  <c r="G262" i="10" s="1"/>
  <c r="E263" i="10"/>
  <c r="E262" i="10" s="1"/>
  <c r="E259" i="10" s="1"/>
  <c r="D263" i="10"/>
  <c r="C263" i="10"/>
  <c r="S262" i="10"/>
  <c r="R262" i="10"/>
  <c r="Q262" i="10"/>
  <c r="N262" i="10"/>
  <c r="F262" i="10"/>
  <c r="D262" i="10"/>
  <c r="C262" i="10"/>
  <c r="S261" i="10"/>
  <c r="R261" i="10"/>
  <c r="P261" i="10"/>
  <c r="P260" i="10" s="1"/>
  <c r="O261" i="10"/>
  <c r="F261" i="10"/>
  <c r="S260" i="10"/>
  <c r="Q260" i="10"/>
  <c r="O260" i="10"/>
  <c r="N260" i="10"/>
  <c r="M260" i="10"/>
  <c r="L260" i="10"/>
  <c r="K260" i="10"/>
  <c r="J260" i="10"/>
  <c r="H260" i="10"/>
  <c r="G260" i="10"/>
  <c r="E260" i="10"/>
  <c r="D260" i="10"/>
  <c r="C260" i="10"/>
  <c r="S259" i="10"/>
  <c r="S258" i="10"/>
  <c r="R258" i="10"/>
  <c r="P258" i="10"/>
  <c r="O258" i="10"/>
  <c r="F258" i="10"/>
  <c r="S257" i="10"/>
  <c r="R257" i="10"/>
  <c r="Q257" i="10"/>
  <c r="P257" i="10"/>
  <c r="O257" i="10"/>
  <c r="N257" i="10"/>
  <c r="M257" i="10"/>
  <c r="L257" i="10"/>
  <c r="K257" i="10"/>
  <c r="J257" i="10"/>
  <c r="H257" i="10"/>
  <c r="G257" i="10"/>
  <c r="F257" i="10"/>
  <c r="E257" i="10"/>
  <c r="D257" i="10"/>
  <c r="C257" i="10"/>
  <c r="S256" i="10"/>
  <c r="R256" i="10"/>
  <c r="R255" i="10" s="1"/>
  <c r="P256" i="10"/>
  <c r="P255" i="10" s="1"/>
  <c r="O256" i="10"/>
  <c r="O255" i="10" s="1"/>
  <c r="F256" i="10"/>
  <c r="S255" i="10"/>
  <c r="Q255" i="10"/>
  <c r="N255" i="10"/>
  <c r="M255" i="10"/>
  <c r="L255" i="10"/>
  <c r="L252" i="10" s="1"/>
  <c r="K255" i="10"/>
  <c r="J255" i="10"/>
  <c r="H255" i="10"/>
  <c r="H252" i="10" s="1"/>
  <c r="G255" i="10"/>
  <c r="E255" i="10"/>
  <c r="D255" i="10"/>
  <c r="C255" i="10"/>
  <c r="S254" i="10"/>
  <c r="R254" i="10"/>
  <c r="P254" i="10"/>
  <c r="P253" i="10" s="1"/>
  <c r="P252" i="10" s="1"/>
  <c r="O254" i="10"/>
  <c r="I254" i="10"/>
  <c r="F254" i="10"/>
  <c r="S253" i="10"/>
  <c r="R253" i="10"/>
  <c r="Q253" i="10"/>
  <c r="N253" i="10"/>
  <c r="M253" i="10"/>
  <c r="M252" i="10" s="1"/>
  <c r="L253" i="10"/>
  <c r="K253" i="10"/>
  <c r="J253" i="10"/>
  <c r="I253" i="10"/>
  <c r="H253" i="10"/>
  <c r="G253" i="10"/>
  <c r="F253" i="10"/>
  <c r="E253" i="10"/>
  <c r="D253" i="10"/>
  <c r="C253" i="10"/>
  <c r="C252" i="10" s="1"/>
  <c r="S252" i="10"/>
  <c r="K252" i="10"/>
  <c r="J252" i="10"/>
  <c r="D252" i="10"/>
  <c r="S251" i="10"/>
  <c r="R251" i="10"/>
  <c r="P251" i="10"/>
  <c r="O251" i="10"/>
  <c r="F251" i="10"/>
  <c r="I251" i="10" s="1"/>
  <c r="S250" i="10"/>
  <c r="R250" i="10"/>
  <c r="P250" i="10"/>
  <c r="O250" i="10"/>
  <c r="I250" i="10"/>
  <c r="F250" i="10"/>
  <c r="S249" i="10"/>
  <c r="R249" i="10"/>
  <c r="P249" i="10"/>
  <c r="O249" i="10"/>
  <c r="F249" i="10"/>
  <c r="I249" i="10" s="1"/>
  <c r="S248" i="10"/>
  <c r="R248" i="10"/>
  <c r="P248" i="10"/>
  <c r="O248" i="10"/>
  <c r="I248" i="10"/>
  <c r="F248" i="10"/>
  <c r="S247" i="10"/>
  <c r="R247" i="10"/>
  <c r="P247" i="10"/>
  <c r="O247" i="10"/>
  <c r="F247" i="10"/>
  <c r="I247" i="10" s="1"/>
  <c r="S246" i="10"/>
  <c r="R246" i="10"/>
  <c r="P246" i="10"/>
  <c r="O246" i="10"/>
  <c r="I246" i="10"/>
  <c r="F246" i="10"/>
  <c r="S245" i="10"/>
  <c r="R245" i="10"/>
  <c r="P245" i="10"/>
  <c r="O245" i="10"/>
  <c r="F245" i="10"/>
  <c r="I245" i="10" s="1"/>
  <c r="S244" i="10"/>
  <c r="R244" i="10"/>
  <c r="P244" i="10"/>
  <c r="O244" i="10"/>
  <c r="I244" i="10"/>
  <c r="F244" i="10"/>
  <c r="S243" i="10"/>
  <c r="R243" i="10"/>
  <c r="P243" i="10"/>
  <c r="O243" i="10"/>
  <c r="O242" i="10" s="1"/>
  <c r="F243" i="10"/>
  <c r="F242" i="10" s="1"/>
  <c r="S242" i="10"/>
  <c r="R242" i="10"/>
  <c r="Q242" i="10"/>
  <c r="N242" i="10"/>
  <c r="M242" i="10"/>
  <c r="M240" i="10" s="1"/>
  <c r="L242" i="10"/>
  <c r="K242" i="10"/>
  <c r="K240" i="10" s="1"/>
  <c r="J242" i="10"/>
  <c r="J240" i="10" s="1"/>
  <c r="H242" i="10"/>
  <c r="G242" i="10"/>
  <c r="E242" i="10"/>
  <c r="D242" i="10"/>
  <c r="C242" i="10"/>
  <c r="C240" i="10" s="1"/>
  <c r="C530" i="10" s="1"/>
  <c r="S241" i="10"/>
  <c r="R241" i="10"/>
  <c r="R240" i="10" s="1"/>
  <c r="P530" i="10" s="1"/>
  <c r="O241" i="10"/>
  <c r="O240" i="10" s="1"/>
  <c r="O530" i="10" s="1"/>
  <c r="F241" i="10"/>
  <c r="S240" i="10"/>
  <c r="Q240" i="10"/>
  <c r="N240" i="10"/>
  <c r="N530" i="10" s="1"/>
  <c r="L240" i="10"/>
  <c r="H240" i="10"/>
  <c r="H530" i="10" s="1"/>
  <c r="G240" i="10"/>
  <c r="G530" i="10" s="1"/>
  <c r="E240" i="10"/>
  <c r="E530" i="10" s="1"/>
  <c r="D240" i="10"/>
  <c r="D530" i="10" s="1"/>
  <c r="S239" i="10"/>
  <c r="R239" i="10"/>
  <c r="O239" i="10"/>
  <c r="F239" i="10"/>
  <c r="S238" i="10"/>
  <c r="R238" i="10"/>
  <c r="Q238" i="10"/>
  <c r="Q237" i="10" s="1"/>
  <c r="O238" i="10"/>
  <c r="N238" i="10"/>
  <c r="N535" i="10" s="1"/>
  <c r="M238" i="10"/>
  <c r="M535" i="10" s="1"/>
  <c r="L238" i="10"/>
  <c r="L535" i="10" s="1"/>
  <c r="K238" i="10"/>
  <c r="K535" i="10" s="1"/>
  <c r="J238" i="10"/>
  <c r="J535" i="10" s="1"/>
  <c r="H238" i="10"/>
  <c r="H535" i="10" s="1"/>
  <c r="G238" i="10"/>
  <c r="G535" i="10" s="1"/>
  <c r="F238" i="10"/>
  <c r="E238" i="10"/>
  <c r="D238" i="10"/>
  <c r="C238" i="10"/>
  <c r="C535" i="10" s="1"/>
  <c r="S237" i="10"/>
  <c r="L237" i="10"/>
  <c r="G237" i="10"/>
  <c r="C237" i="10"/>
  <c r="S236" i="10"/>
  <c r="S235" i="10"/>
  <c r="R235" i="10"/>
  <c r="R233" i="10" s="1"/>
  <c r="P235" i="10"/>
  <c r="O235" i="10"/>
  <c r="F235" i="10"/>
  <c r="I235" i="10" s="1"/>
  <c r="S234" i="10"/>
  <c r="R234" i="10"/>
  <c r="P234" i="10"/>
  <c r="O234" i="10"/>
  <c r="O233" i="10" s="1"/>
  <c r="F234" i="10"/>
  <c r="F233" i="10" s="1"/>
  <c r="S233" i="10"/>
  <c r="Q233" i="10"/>
  <c r="Q221" i="10" s="1"/>
  <c r="N233" i="10"/>
  <c r="M233" i="10"/>
  <c r="L233" i="10"/>
  <c r="K233" i="10"/>
  <c r="J233" i="10"/>
  <c r="H233" i="10"/>
  <c r="G233" i="10"/>
  <c r="E233" i="10"/>
  <c r="D233" i="10"/>
  <c r="C233" i="10"/>
  <c r="S232" i="10"/>
  <c r="R232" i="10"/>
  <c r="O232" i="10"/>
  <c r="F232" i="10"/>
  <c r="P232" i="10" s="1"/>
  <c r="S231" i="10"/>
  <c r="R231" i="10"/>
  <c r="R230" i="10" s="1"/>
  <c r="P231" i="10"/>
  <c r="P230" i="10" s="1"/>
  <c r="O231" i="10"/>
  <c r="O230" i="10" s="1"/>
  <c r="F231" i="10"/>
  <c r="I231" i="10" s="1"/>
  <c r="I230" i="10" s="1"/>
  <c r="S230" i="10"/>
  <c r="Q230" i="10"/>
  <c r="N230" i="10"/>
  <c r="M230" i="10"/>
  <c r="L230" i="10"/>
  <c r="K230" i="10"/>
  <c r="J230" i="10"/>
  <c r="H230" i="10"/>
  <c r="G230" i="10"/>
  <c r="F230" i="10"/>
  <c r="E230" i="10"/>
  <c r="D230" i="10"/>
  <c r="C230" i="10"/>
  <c r="S229" i="10"/>
  <c r="R229" i="10"/>
  <c r="P229" i="10"/>
  <c r="O229" i="10"/>
  <c r="I229" i="10"/>
  <c r="F229" i="10"/>
  <c r="S228" i="10"/>
  <c r="R228" i="10"/>
  <c r="P228" i="10"/>
  <c r="P227" i="10" s="1"/>
  <c r="O228" i="10"/>
  <c r="I228" i="10"/>
  <c r="F228" i="10"/>
  <c r="S227" i="10"/>
  <c r="R227" i="10"/>
  <c r="Q227" i="10"/>
  <c r="O227" i="10"/>
  <c r="N227" i="10"/>
  <c r="M227" i="10"/>
  <c r="L227" i="10"/>
  <c r="K227" i="10"/>
  <c r="J227" i="10"/>
  <c r="I227" i="10"/>
  <c r="H227" i="10"/>
  <c r="G227" i="10"/>
  <c r="G221" i="10" s="1"/>
  <c r="F227" i="10"/>
  <c r="E227" i="10"/>
  <c r="E221" i="10" s="1"/>
  <c r="D227" i="10"/>
  <c r="C227" i="10"/>
  <c r="C221" i="10" s="1"/>
  <c r="S226" i="10"/>
  <c r="R226" i="10"/>
  <c r="O226" i="10"/>
  <c r="F226" i="10"/>
  <c r="S225" i="10"/>
  <c r="R225" i="10"/>
  <c r="O225" i="10"/>
  <c r="F225" i="10"/>
  <c r="P225" i="10" s="1"/>
  <c r="S224" i="10"/>
  <c r="R224" i="10"/>
  <c r="O224" i="10"/>
  <c r="F224" i="10"/>
  <c r="S223" i="10"/>
  <c r="R223" i="10"/>
  <c r="P223" i="10"/>
  <c r="O223" i="10"/>
  <c r="F223" i="10"/>
  <c r="S222" i="10"/>
  <c r="Q222" i="10"/>
  <c r="N222" i="10"/>
  <c r="N221" i="10" s="1"/>
  <c r="M222" i="10"/>
  <c r="M221" i="10" s="1"/>
  <c r="L222" i="10"/>
  <c r="L221" i="10" s="1"/>
  <c r="K222" i="10"/>
  <c r="J222" i="10"/>
  <c r="J221" i="10" s="1"/>
  <c r="H222" i="10"/>
  <c r="H221" i="10" s="1"/>
  <c r="G222" i="10"/>
  <c r="E222" i="10"/>
  <c r="D222" i="10"/>
  <c r="C222" i="10"/>
  <c r="S221" i="10"/>
  <c r="S220" i="10"/>
  <c r="S219" i="10"/>
  <c r="R219" i="10"/>
  <c r="P219" i="10"/>
  <c r="P218" i="10" s="1"/>
  <c r="O219" i="10"/>
  <c r="O218" i="10" s="1"/>
  <c r="I219" i="10"/>
  <c r="I218" i="10" s="1"/>
  <c r="F219" i="10"/>
  <c r="S218" i="10"/>
  <c r="R218" i="10"/>
  <c r="Q218" i="10"/>
  <c r="N218" i="10"/>
  <c r="M218" i="10"/>
  <c r="L218" i="10"/>
  <c r="K218" i="10"/>
  <c r="J218" i="10"/>
  <c r="H218" i="10"/>
  <c r="G218" i="10"/>
  <c r="F218" i="10"/>
  <c r="E218" i="10"/>
  <c r="D218" i="10"/>
  <c r="C218" i="10"/>
  <c r="S217" i="10"/>
  <c r="R217" i="10"/>
  <c r="O217" i="10"/>
  <c r="F217" i="10"/>
  <c r="S216" i="10"/>
  <c r="R216" i="10"/>
  <c r="P216" i="10"/>
  <c r="O216" i="10"/>
  <c r="O215" i="10" s="1"/>
  <c r="F216" i="10"/>
  <c r="I216" i="10" s="1"/>
  <c r="S215" i="10"/>
  <c r="R215" i="10"/>
  <c r="Q215" i="10"/>
  <c r="N215" i="10"/>
  <c r="M215" i="10"/>
  <c r="M209" i="10" s="1"/>
  <c r="L215" i="10"/>
  <c r="L209" i="10" s="1"/>
  <c r="K215" i="10"/>
  <c r="K209" i="10" s="1"/>
  <c r="J215" i="10"/>
  <c r="J209" i="10" s="1"/>
  <c r="H215" i="10"/>
  <c r="G215" i="10"/>
  <c r="E215" i="10"/>
  <c r="D215" i="10"/>
  <c r="C215" i="10"/>
  <c r="S214" i="10"/>
  <c r="R214" i="10"/>
  <c r="P214" i="10"/>
  <c r="P212" i="10" s="1"/>
  <c r="O214" i="10"/>
  <c r="I214" i="10"/>
  <c r="F214" i="10"/>
  <c r="S213" i="10"/>
  <c r="R213" i="10"/>
  <c r="P213" i="10"/>
  <c r="O213" i="10"/>
  <c r="F213" i="10"/>
  <c r="I213" i="10" s="1"/>
  <c r="S212" i="10"/>
  <c r="R212" i="10"/>
  <c r="Q212" i="10"/>
  <c r="O212" i="10"/>
  <c r="N212" i="10"/>
  <c r="M212" i="10"/>
  <c r="L212" i="10"/>
  <c r="K212" i="10"/>
  <c r="J212" i="10"/>
  <c r="H212" i="10"/>
  <c r="G212" i="10"/>
  <c r="F212" i="10"/>
  <c r="E212" i="10"/>
  <c r="D212" i="10"/>
  <c r="C212" i="10"/>
  <c r="S211" i="10"/>
  <c r="R211" i="10"/>
  <c r="O211" i="10"/>
  <c r="O210" i="10" s="1"/>
  <c r="O209" i="10" s="1"/>
  <c r="F211" i="10"/>
  <c r="S210" i="10"/>
  <c r="R210" i="10"/>
  <c r="Q210" i="10"/>
  <c r="N210" i="10"/>
  <c r="N209" i="10" s="1"/>
  <c r="M210" i="10"/>
  <c r="L210" i="10"/>
  <c r="K210" i="10"/>
  <c r="J210" i="10"/>
  <c r="H210" i="10"/>
  <c r="G210" i="10"/>
  <c r="E210" i="10"/>
  <c r="D210" i="10"/>
  <c r="C210" i="10"/>
  <c r="S209" i="10"/>
  <c r="H209" i="10"/>
  <c r="G209" i="10"/>
  <c r="S208" i="10"/>
  <c r="R208" i="10"/>
  <c r="O208" i="10"/>
  <c r="I208" i="10"/>
  <c r="F208" i="10"/>
  <c r="P208" i="10" s="1"/>
  <c r="S207" i="10"/>
  <c r="R207" i="10"/>
  <c r="O207" i="10"/>
  <c r="F207" i="10"/>
  <c r="S206" i="10"/>
  <c r="R206" i="10"/>
  <c r="O206" i="10"/>
  <c r="O204" i="10" s="1"/>
  <c r="O203" i="10" s="1"/>
  <c r="F206" i="10"/>
  <c r="S205" i="10"/>
  <c r="R205" i="10"/>
  <c r="O205" i="10"/>
  <c r="F205" i="10"/>
  <c r="S204" i="10"/>
  <c r="R204" i="10"/>
  <c r="R203" i="10" s="1"/>
  <c r="Q204" i="10"/>
  <c r="Q203" i="10" s="1"/>
  <c r="N204" i="10"/>
  <c r="N203" i="10" s="1"/>
  <c r="M204" i="10"/>
  <c r="L204" i="10"/>
  <c r="L203" i="10" s="1"/>
  <c r="K204" i="10"/>
  <c r="J204" i="10"/>
  <c r="H204" i="10"/>
  <c r="H203" i="10" s="1"/>
  <c r="G204" i="10"/>
  <c r="F204" i="10"/>
  <c r="F203" i="10" s="1"/>
  <c r="E204" i="10"/>
  <c r="D204" i="10"/>
  <c r="D203" i="10" s="1"/>
  <c r="C204" i="10"/>
  <c r="C203" i="10" s="1"/>
  <c r="S203" i="10"/>
  <c r="M203" i="10"/>
  <c r="K203" i="10"/>
  <c r="J203" i="10"/>
  <c r="G203" i="10"/>
  <c r="E203" i="10"/>
  <c r="S202" i="10"/>
  <c r="R202" i="10"/>
  <c r="O202" i="10"/>
  <c r="F202" i="10"/>
  <c r="S201" i="10"/>
  <c r="R201" i="10"/>
  <c r="R200" i="10" s="1"/>
  <c r="P201" i="10"/>
  <c r="O201" i="10"/>
  <c r="O200" i="10" s="1"/>
  <c r="F201" i="10"/>
  <c r="I201" i="10" s="1"/>
  <c r="S200" i="10"/>
  <c r="Q200" i="10"/>
  <c r="N200" i="10"/>
  <c r="M200" i="10"/>
  <c r="L200" i="10"/>
  <c r="K200" i="10"/>
  <c r="J200" i="10"/>
  <c r="H200" i="10"/>
  <c r="G200" i="10"/>
  <c r="F200" i="10"/>
  <c r="E200" i="10"/>
  <c r="D200" i="10"/>
  <c r="C200" i="10"/>
  <c r="S199" i="10"/>
  <c r="R199" i="10"/>
  <c r="P199" i="10"/>
  <c r="O199" i="10"/>
  <c r="I199" i="10"/>
  <c r="F199" i="10"/>
  <c r="S198" i="10"/>
  <c r="R198" i="10"/>
  <c r="P198" i="10"/>
  <c r="P197" i="10" s="1"/>
  <c r="O198" i="10"/>
  <c r="F198" i="10"/>
  <c r="I198" i="10" s="1"/>
  <c r="S197" i="10"/>
  <c r="R197" i="10"/>
  <c r="Q197" i="10"/>
  <c r="O197" i="10"/>
  <c r="N197" i="10"/>
  <c r="M197" i="10"/>
  <c r="L197" i="10"/>
  <c r="K197" i="10"/>
  <c r="J197" i="10"/>
  <c r="H197" i="10"/>
  <c r="G197" i="10"/>
  <c r="F197" i="10"/>
  <c r="E197" i="10"/>
  <c r="D197" i="10"/>
  <c r="D176" i="10" s="1"/>
  <c r="C197" i="10"/>
  <c r="S196" i="10"/>
  <c r="R196" i="10"/>
  <c r="O196" i="10"/>
  <c r="F196" i="10"/>
  <c r="S195" i="10"/>
  <c r="R195" i="10"/>
  <c r="O195" i="10"/>
  <c r="F195" i="10"/>
  <c r="S194" i="10"/>
  <c r="R194" i="10"/>
  <c r="O194" i="10"/>
  <c r="F194" i="10"/>
  <c r="S193" i="10"/>
  <c r="R193" i="10"/>
  <c r="R192" i="10" s="1"/>
  <c r="P193" i="10"/>
  <c r="O193" i="10"/>
  <c r="F193" i="10"/>
  <c r="S192" i="10"/>
  <c r="Q192" i="10"/>
  <c r="N192" i="10"/>
  <c r="M192" i="10"/>
  <c r="L192" i="10"/>
  <c r="K192" i="10"/>
  <c r="J192" i="10"/>
  <c r="H192" i="10"/>
  <c r="G192" i="10"/>
  <c r="E192" i="10"/>
  <c r="D192" i="10"/>
  <c r="C192" i="10"/>
  <c r="S191" i="10"/>
  <c r="R191" i="10"/>
  <c r="P191" i="10"/>
  <c r="O191" i="10"/>
  <c r="F191" i="10"/>
  <c r="I191" i="10" s="1"/>
  <c r="S190" i="10"/>
  <c r="R190" i="10"/>
  <c r="P190" i="10"/>
  <c r="O190" i="10"/>
  <c r="I190" i="10"/>
  <c r="F190" i="10"/>
  <c r="S189" i="10"/>
  <c r="R189" i="10"/>
  <c r="P189" i="10"/>
  <c r="P187" i="10" s="1"/>
  <c r="O189" i="10"/>
  <c r="F189" i="10"/>
  <c r="I189" i="10" s="1"/>
  <c r="S188" i="10"/>
  <c r="R188" i="10"/>
  <c r="P188" i="10"/>
  <c r="O188" i="10"/>
  <c r="I188" i="10"/>
  <c r="F188" i="10"/>
  <c r="S187" i="10"/>
  <c r="R187" i="10"/>
  <c r="Q187" i="10"/>
  <c r="O187" i="10"/>
  <c r="N187" i="10"/>
  <c r="M187" i="10"/>
  <c r="L187" i="10"/>
  <c r="K187" i="10"/>
  <c r="J187" i="10"/>
  <c r="H187" i="10"/>
  <c r="G187" i="10"/>
  <c r="F187" i="10"/>
  <c r="E187" i="10"/>
  <c r="D187" i="10"/>
  <c r="C187" i="10"/>
  <c r="S186" i="10"/>
  <c r="R186" i="10"/>
  <c r="O186" i="10"/>
  <c r="F186" i="10"/>
  <c r="S185" i="10"/>
  <c r="R185" i="10"/>
  <c r="P185" i="10"/>
  <c r="O185" i="10"/>
  <c r="O184" i="10" s="1"/>
  <c r="I185" i="10"/>
  <c r="F185" i="10"/>
  <c r="S184" i="10"/>
  <c r="R184" i="10"/>
  <c r="Q184" i="10"/>
  <c r="N184" i="10"/>
  <c r="M184" i="10"/>
  <c r="L184" i="10"/>
  <c r="K184" i="10"/>
  <c r="J184" i="10"/>
  <c r="H184" i="10"/>
  <c r="H176" i="10" s="1"/>
  <c r="G184" i="10"/>
  <c r="F184" i="10"/>
  <c r="E184" i="10"/>
  <c r="D184" i="10"/>
  <c r="C184" i="10"/>
  <c r="S183" i="10"/>
  <c r="R183" i="10"/>
  <c r="O183" i="10"/>
  <c r="F183" i="10"/>
  <c r="S182" i="10"/>
  <c r="R182" i="10"/>
  <c r="P182" i="10"/>
  <c r="O182" i="10"/>
  <c r="F182" i="10"/>
  <c r="I182" i="10" s="1"/>
  <c r="S181" i="10"/>
  <c r="R181" i="10"/>
  <c r="O181" i="10"/>
  <c r="F181" i="10"/>
  <c r="P181" i="10" s="1"/>
  <c r="S180" i="10"/>
  <c r="R180" i="10"/>
  <c r="P180" i="10"/>
  <c r="O180" i="10"/>
  <c r="F180" i="10"/>
  <c r="I180" i="10" s="1"/>
  <c r="S179" i="10"/>
  <c r="R179" i="10"/>
  <c r="P179" i="10"/>
  <c r="O179" i="10"/>
  <c r="F179" i="10"/>
  <c r="I179" i="10" s="1"/>
  <c r="S178" i="10"/>
  <c r="R178" i="10"/>
  <c r="P178" i="10"/>
  <c r="O178" i="10"/>
  <c r="F178" i="10"/>
  <c r="I178" i="10" s="1"/>
  <c r="S177" i="10"/>
  <c r="Q177" i="10"/>
  <c r="Q176" i="10" s="1"/>
  <c r="O177" i="10"/>
  <c r="N177" i="10"/>
  <c r="M177" i="10"/>
  <c r="L177" i="10"/>
  <c r="K177" i="10"/>
  <c r="J177" i="10"/>
  <c r="H177" i="10"/>
  <c r="G177" i="10"/>
  <c r="G176" i="10" s="1"/>
  <c r="E177" i="10"/>
  <c r="D177" i="10"/>
  <c r="C177" i="10"/>
  <c r="C176" i="10" s="1"/>
  <c r="S176" i="10"/>
  <c r="S175" i="10"/>
  <c r="R175" i="10"/>
  <c r="O175" i="10"/>
  <c r="F175" i="10"/>
  <c r="P175" i="10" s="1"/>
  <c r="S174" i="10"/>
  <c r="R174" i="10"/>
  <c r="R172" i="10" s="1"/>
  <c r="P174" i="10"/>
  <c r="P172" i="10" s="1"/>
  <c r="O174" i="10"/>
  <c r="O172" i="10" s="1"/>
  <c r="I174" i="10"/>
  <c r="F174" i="10"/>
  <c r="S173" i="10"/>
  <c r="R173" i="10"/>
  <c r="O173" i="10"/>
  <c r="F173" i="10"/>
  <c r="P173" i="10" s="1"/>
  <c r="S172" i="10"/>
  <c r="Q172" i="10"/>
  <c r="Q162" i="10" s="1"/>
  <c r="N172" i="10"/>
  <c r="M172" i="10"/>
  <c r="L172" i="10"/>
  <c r="K172" i="10"/>
  <c r="J172" i="10"/>
  <c r="H172" i="10"/>
  <c r="G172" i="10"/>
  <c r="F172" i="10"/>
  <c r="E172" i="10"/>
  <c r="E162" i="10" s="1"/>
  <c r="D172" i="10"/>
  <c r="C172" i="10"/>
  <c r="S171" i="10"/>
  <c r="R171" i="10"/>
  <c r="O171" i="10"/>
  <c r="F171" i="10"/>
  <c r="S170" i="10"/>
  <c r="R170" i="10"/>
  <c r="O170" i="10"/>
  <c r="F170" i="10"/>
  <c r="P170" i="10" s="1"/>
  <c r="S169" i="10"/>
  <c r="R169" i="10"/>
  <c r="O169" i="10"/>
  <c r="F169" i="10"/>
  <c r="S168" i="10"/>
  <c r="R168" i="10"/>
  <c r="O168" i="10"/>
  <c r="F168" i="10"/>
  <c r="S167" i="10"/>
  <c r="Q167" i="10"/>
  <c r="N167" i="10"/>
  <c r="M167" i="10"/>
  <c r="L167" i="10"/>
  <c r="L162" i="10" s="1"/>
  <c r="K167" i="10"/>
  <c r="J167" i="10"/>
  <c r="H167" i="10"/>
  <c r="G167" i="10"/>
  <c r="E167" i="10"/>
  <c r="D167" i="10"/>
  <c r="C167" i="10"/>
  <c r="S166" i="10"/>
  <c r="R166" i="10"/>
  <c r="P166" i="10"/>
  <c r="O166" i="10"/>
  <c r="I166" i="10"/>
  <c r="F166" i="10"/>
  <c r="S165" i="10"/>
  <c r="R165" i="10"/>
  <c r="P165" i="10"/>
  <c r="O165" i="10"/>
  <c r="I165" i="10"/>
  <c r="F165" i="10"/>
  <c r="S164" i="10"/>
  <c r="R164" i="10"/>
  <c r="R163" i="10" s="1"/>
  <c r="P164" i="10"/>
  <c r="P163" i="10" s="1"/>
  <c r="O164" i="10"/>
  <c r="O163" i="10" s="1"/>
  <c r="I164" i="10"/>
  <c r="I163" i="10" s="1"/>
  <c r="F164" i="10"/>
  <c r="F163" i="10" s="1"/>
  <c r="S163" i="10"/>
  <c r="Q163" i="10"/>
  <c r="N163" i="10"/>
  <c r="M163" i="10"/>
  <c r="M162" i="10" s="1"/>
  <c r="L163" i="10"/>
  <c r="K163" i="10"/>
  <c r="K162" i="10" s="1"/>
  <c r="J163" i="10"/>
  <c r="J162" i="10" s="1"/>
  <c r="H163" i="10"/>
  <c r="H162" i="10" s="1"/>
  <c r="G163" i="10"/>
  <c r="G162" i="10" s="1"/>
  <c r="E163" i="10"/>
  <c r="D163" i="10"/>
  <c r="C163" i="10"/>
  <c r="S162" i="10"/>
  <c r="N162" i="10"/>
  <c r="C162" i="10"/>
  <c r="S161" i="10"/>
  <c r="R161" i="10"/>
  <c r="P161" i="10"/>
  <c r="O161" i="10"/>
  <c r="F161" i="10"/>
  <c r="I161" i="10" s="1"/>
  <c r="S160" i="10"/>
  <c r="R160" i="10"/>
  <c r="P160" i="10"/>
  <c r="P159" i="10" s="1"/>
  <c r="O160" i="10"/>
  <c r="F160" i="10"/>
  <c r="S159" i="10"/>
  <c r="R159" i="10"/>
  <c r="Q159" i="10"/>
  <c r="Q156" i="10" s="1"/>
  <c r="N159" i="10"/>
  <c r="M159" i="10"/>
  <c r="M156" i="10" s="1"/>
  <c r="L159" i="10"/>
  <c r="K159" i="10"/>
  <c r="J159" i="10"/>
  <c r="J156" i="10" s="1"/>
  <c r="H159" i="10"/>
  <c r="H156" i="10" s="1"/>
  <c r="G159" i="10"/>
  <c r="G156" i="10" s="1"/>
  <c r="F159" i="10"/>
  <c r="E159" i="10"/>
  <c r="E156" i="10" s="1"/>
  <c r="D159" i="10"/>
  <c r="C159" i="10"/>
  <c r="S158" i="10"/>
  <c r="R158" i="10"/>
  <c r="R156" i="10" s="1"/>
  <c r="O158" i="10"/>
  <c r="F158" i="10"/>
  <c r="I158" i="10" s="1"/>
  <c r="S157" i="10"/>
  <c r="R157" i="10"/>
  <c r="P157" i="10"/>
  <c r="O157" i="10"/>
  <c r="F157" i="10"/>
  <c r="I157" i="10" s="1"/>
  <c r="S156" i="10"/>
  <c r="N156" i="10"/>
  <c r="L156" i="10"/>
  <c r="K156" i="10"/>
  <c r="D156" i="10"/>
  <c r="C156" i="10"/>
  <c r="S155" i="10"/>
  <c r="R155" i="10"/>
  <c r="P155" i="10"/>
  <c r="O155" i="10"/>
  <c r="I155" i="10"/>
  <c r="F155" i="10"/>
  <c r="S154" i="10"/>
  <c r="R154" i="10"/>
  <c r="O154" i="10"/>
  <c r="F154" i="10"/>
  <c r="P154" i="10" s="1"/>
  <c r="S153" i="10"/>
  <c r="R153" i="10"/>
  <c r="P153" i="10"/>
  <c r="O153" i="10"/>
  <c r="I153" i="10"/>
  <c r="F153" i="10"/>
  <c r="S152" i="10"/>
  <c r="R152" i="10"/>
  <c r="O152" i="10"/>
  <c r="F152" i="10"/>
  <c r="P152" i="10" s="1"/>
  <c r="S151" i="10"/>
  <c r="R151" i="10"/>
  <c r="P151" i="10"/>
  <c r="O151" i="10"/>
  <c r="I151" i="10"/>
  <c r="F151" i="10"/>
  <c r="S150" i="10"/>
  <c r="R150" i="10"/>
  <c r="O150" i="10"/>
  <c r="F150" i="10"/>
  <c r="P150" i="10" s="1"/>
  <c r="S149" i="10"/>
  <c r="R149" i="10"/>
  <c r="P149" i="10"/>
  <c r="O149" i="10"/>
  <c r="O147" i="10" s="1"/>
  <c r="O146" i="10" s="1"/>
  <c r="I149" i="10"/>
  <c r="F149" i="10"/>
  <c r="S148" i="10"/>
  <c r="R148" i="10"/>
  <c r="O148" i="10"/>
  <c r="F148" i="10"/>
  <c r="P148" i="10" s="1"/>
  <c r="S147" i="10"/>
  <c r="R147" i="10"/>
  <c r="R146" i="10" s="1"/>
  <c r="Q147" i="10"/>
  <c r="Q146" i="10" s="1"/>
  <c r="N147" i="10"/>
  <c r="M147" i="10"/>
  <c r="L147" i="10"/>
  <c r="K147" i="10"/>
  <c r="J147" i="10"/>
  <c r="H147" i="10"/>
  <c r="G147" i="10"/>
  <c r="G146" i="10" s="1"/>
  <c r="F147" i="10"/>
  <c r="F146" i="10" s="1"/>
  <c r="F142" i="10" s="1"/>
  <c r="E147" i="10"/>
  <c r="E146" i="10" s="1"/>
  <c r="D147" i="10"/>
  <c r="D146" i="10" s="1"/>
  <c r="C147" i="10"/>
  <c r="C146" i="10" s="1"/>
  <c r="S146" i="10"/>
  <c r="N146" i="10"/>
  <c r="N142" i="10" s="1"/>
  <c r="M146" i="10"/>
  <c r="L146" i="10"/>
  <c r="K146" i="10"/>
  <c r="J146" i="10"/>
  <c r="H146" i="10"/>
  <c r="S145" i="10"/>
  <c r="R145" i="10"/>
  <c r="P145" i="10"/>
  <c r="O145" i="10"/>
  <c r="I145" i="10"/>
  <c r="I143" i="10" s="1"/>
  <c r="F145" i="10"/>
  <c r="S144" i="10"/>
  <c r="R144" i="10"/>
  <c r="P144" i="10"/>
  <c r="O144" i="10"/>
  <c r="I144" i="10"/>
  <c r="F144" i="10"/>
  <c r="S143" i="10"/>
  <c r="R143" i="10"/>
  <c r="Q143" i="10"/>
  <c r="Q142" i="10" s="1"/>
  <c r="P143" i="10"/>
  <c r="O143" i="10"/>
  <c r="O142" i="10" s="1"/>
  <c r="N143" i="10"/>
  <c r="M143" i="10"/>
  <c r="M142" i="10" s="1"/>
  <c r="L143" i="10"/>
  <c r="K143" i="10"/>
  <c r="J143" i="10"/>
  <c r="H143" i="10"/>
  <c r="G143" i="10"/>
  <c r="G142" i="10" s="1"/>
  <c r="G141" i="10" s="1"/>
  <c r="F143" i="10"/>
  <c r="E143" i="10"/>
  <c r="D143" i="10"/>
  <c r="C143" i="10"/>
  <c r="C142" i="10" s="1"/>
  <c r="S142" i="10"/>
  <c r="L142" i="10"/>
  <c r="K142" i="10"/>
  <c r="J142" i="10"/>
  <c r="H142" i="10"/>
  <c r="H141" i="10" s="1"/>
  <c r="S141" i="10"/>
  <c r="S140" i="10"/>
  <c r="S139" i="10"/>
  <c r="R139" i="10"/>
  <c r="O139" i="10"/>
  <c r="F139" i="10"/>
  <c r="P139" i="10" s="1"/>
  <c r="S138" i="10"/>
  <c r="R138" i="10"/>
  <c r="R137" i="10" s="1"/>
  <c r="R136" i="10" s="1"/>
  <c r="R134" i="10" s="1"/>
  <c r="R133" i="10" s="1"/>
  <c r="P138" i="10"/>
  <c r="P137" i="10" s="1"/>
  <c r="O138" i="10"/>
  <c r="O137" i="10" s="1"/>
  <c r="I138" i="10"/>
  <c r="F138" i="10"/>
  <c r="S137" i="10"/>
  <c r="Q137" i="10"/>
  <c r="Q136" i="10" s="1"/>
  <c r="N137" i="10"/>
  <c r="M137" i="10"/>
  <c r="M136" i="10" s="1"/>
  <c r="L137" i="10"/>
  <c r="L136" i="10" s="1"/>
  <c r="L134" i="10" s="1"/>
  <c r="L133" i="10" s="1"/>
  <c r="K137" i="10"/>
  <c r="K136" i="10" s="1"/>
  <c r="K134" i="10" s="1"/>
  <c r="K133" i="10" s="1"/>
  <c r="J137" i="10"/>
  <c r="I137" i="10"/>
  <c r="H137" i="10"/>
  <c r="G137" i="10"/>
  <c r="F137" i="10"/>
  <c r="E137" i="10"/>
  <c r="E136" i="10" s="1"/>
  <c r="E134" i="10" s="1"/>
  <c r="E133" i="10" s="1"/>
  <c r="D137" i="10"/>
  <c r="C137" i="10"/>
  <c r="S136" i="10"/>
  <c r="P136" i="10"/>
  <c r="O136" i="10"/>
  <c r="O134" i="10" s="1"/>
  <c r="O133" i="10" s="1"/>
  <c r="N136" i="10"/>
  <c r="N134" i="10" s="1"/>
  <c r="J136" i="10"/>
  <c r="J134" i="10" s="1"/>
  <c r="J133" i="10" s="1"/>
  <c r="H136" i="10"/>
  <c r="H134" i="10" s="1"/>
  <c r="G136" i="10"/>
  <c r="F136" i="10"/>
  <c r="F134" i="10" s="1"/>
  <c r="D136" i="10"/>
  <c r="C136" i="10"/>
  <c r="S135" i="10"/>
  <c r="R135" i="10"/>
  <c r="P135" i="10"/>
  <c r="O135" i="10"/>
  <c r="I135" i="10"/>
  <c r="F135" i="10"/>
  <c r="S134" i="10"/>
  <c r="Q134" i="10"/>
  <c r="Q133" i="10" s="1"/>
  <c r="P134" i="10"/>
  <c r="P133" i="10" s="1"/>
  <c r="M134" i="10"/>
  <c r="M133" i="10" s="1"/>
  <c r="G134" i="10"/>
  <c r="G133" i="10" s="1"/>
  <c r="D134" i="10"/>
  <c r="D133" i="10" s="1"/>
  <c r="C134" i="10"/>
  <c r="C133" i="10" s="1"/>
  <c r="S133" i="10"/>
  <c r="N133" i="10"/>
  <c r="H133" i="10"/>
  <c r="F133" i="10"/>
  <c r="S132" i="10"/>
  <c r="R132" i="10"/>
  <c r="P132" i="10"/>
  <c r="P131" i="10" s="1"/>
  <c r="O132" i="10"/>
  <c r="O131" i="10" s="1"/>
  <c r="I132" i="10"/>
  <c r="I131" i="10" s="1"/>
  <c r="F132" i="10"/>
  <c r="S131" i="10"/>
  <c r="R131" i="10"/>
  <c r="Q131" i="10"/>
  <c r="N131" i="10"/>
  <c r="M131" i="10"/>
  <c r="L131" i="10"/>
  <c r="K131" i="10"/>
  <c r="K111" i="10" s="1"/>
  <c r="J131" i="10"/>
  <c r="H131" i="10"/>
  <c r="G131" i="10"/>
  <c r="F131" i="10"/>
  <c r="E131" i="10"/>
  <c r="D131" i="10"/>
  <c r="C131" i="10"/>
  <c r="S130" i="10"/>
  <c r="R130" i="10"/>
  <c r="O130" i="10"/>
  <c r="O128" i="10" s="1"/>
  <c r="I130" i="10"/>
  <c r="F130" i="10"/>
  <c r="P130" i="10" s="1"/>
  <c r="S129" i="10"/>
  <c r="R129" i="10"/>
  <c r="P129" i="10"/>
  <c r="P128" i="10" s="1"/>
  <c r="O129" i="10"/>
  <c r="F129" i="10"/>
  <c r="I129" i="10" s="1"/>
  <c r="S128" i="10"/>
  <c r="Q128" i="10"/>
  <c r="N128" i="10"/>
  <c r="M128" i="10"/>
  <c r="L128" i="10"/>
  <c r="L111" i="10" s="1"/>
  <c r="L103" i="10" s="1"/>
  <c r="L102" i="10" s="1"/>
  <c r="K128" i="10"/>
  <c r="J128" i="10"/>
  <c r="H128" i="10"/>
  <c r="G128" i="10"/>
  <c r="E128" i="10"/>
  <c r="D128" i="10"/>
  <c r="C128" i="10"/>
  <c r="C111" i="10" s="1"/>
  <c r="S127" i="10"/>
  <c r="R127" i="10"/>
  <c r="P127" i="10"/>
  <c r="O127" i="10"/>
  <c r="I127" i="10"/>
  <c r="F127" i="10"/>
  <c r="S126" i="10"/>
  <c r="R126" i="10"/>
  <c r="O126" i="10"/>
  <c r="F126" i="10"/>
  <c r="P126" i="10" s="1"/>
  <c r="S125" i="10"/>
  <c r="R125" i="10"/>
  <c r="P125" i="10"/>
  <c r="O125" i="10"/>
  <c r="I125" i="10"/>
  <c r="F125" i="10"/>
  <c r="S124" i="10"/>
  <c r="R124" i="10"/>
  <c r="O124" i="10"/>
  <c r="I124" i="10"/>
  <c r="F124" i="10"/>
  <c r="S123" i="10"/>
  <c r="R123" i="10"/>
  <c r="P123" i="10"/>
  <c r="O123" i="10"/>
  <c r="I123" i="10"/>
  <c r="F123" i="10"/>
  <c r="S122" i="10"/>
  <c r="Q122" i="10"/>
  <c r="N122" i="10"/>
  <c r="M122" i="10"/>
  <c r="L122" i="10"/>
  <c r="K122" i="10"/>
  <c r="J122" i="10"/>
  <c r="H122" i="10"/>
  <c r="G122" i="10"/>
  <c r="E122" i="10"/>
  <c r="E111" i="10" s="1"/>
  <c r="D122" i="10"/>
  <c r="C122" i="10"/>
  <c r="S121" i="10"/>
  <c r="R121" i="10"/>
  <c r="R120" i="10" s="1"/>
  <c r="P121" i="10"/>
  <c r="P120" i="10" s="1"/>
  <c r="O121" i="10"/>
  <c r="O120" i="10" s="1"/>
  <c r="I121" i="10"/>
  <c r="I120" i="10" s="1"/>
  <c r="F121" i="10"/>
  <c r="F120" i="10" s="1"/>
  <c r="S120" i="10"/>
  <c r="Q120" i="10"/>
  <c r="N120" i="10"/>
  <c r="M120" i="10"/>
  <c r="L120" i="10"/>
  <c r="K120" i="10"/>
  <c r="J120" i="10"/>
  <c r="H120" i="10"/>
  <c r="G120" i="10"/>
  <c r="E120" i="10"/>
  <c r="D120" i="10"/>
  <c r="D111" i="10" s="1"/>
  <c r="C120" i="10"/>
  <c r="S119" i="10"/>
  <c r="R119" i="10"/>
  <c r="O119" i="10"/>
  <c r="F119" i="10"/>
  <c r="P119" i="10" s="1"/>
  <c r="S118" i="10"/>
  <c r="R118" i="10"/>
  <c r="P118" i="10"/>
  <c r="O118" i="10"/>
  <c r="I118" i="10"/>
  <c r="F118" i="10"/>
  <c r="S117" i="10"/>
  <c r="R117" i="10"/>
  <c r="R115" i="10" s="1"/>
  <c r="O117" i="10"/>
  <c r="F117" i="10"/>
  <c r="P117" i="10" s="1"/>
  <c r="S116" i="10"/>
  <c r="R116" i="10"/>
  <c r="P116" i="10"/>
  <c r="O116" i="10"/>
  <c r="I116" i="10"/>
  <c r="F116" i="10"/>
  <c r="S115" i="10"/>
  <c r="Q115" i="10"/>
  <c r="O115" i="10"/>
  <c r="N115" i="10"/>
  <c r="M115" i="10"/>
  <c r="L115" i="10"/>
  <c r="K115" i="10"/>
  <c r="J115" i="10"/>
  <c r="H115" i="10"/>
  <c r="G115" i="10"/>
  <c r="F115" i="10"/>
  <c r="E115" i="10"/>
  <c r="D115" i="10"/>
  <c r="C115" i="10"/>
  <c r="S114" i="10"/>
  <c r="R114" i="10"/>
  <c r="O114" i="10"/>
  <c r="F114" i="10"/>
  <c r="S113" i="10"/>
  <c r="R113" i="10"/>
  <c r="R112" i="10" s="1"/>
  <c r="P113" i="10"/>
  <c r="O113" i="10"/>
  <c r="O112" i="10" s="1"/>
  <c r="I113" i="10"/>
  <c r="F113" i="10"/>
  <c r="S112" i="10"/>
  <c r="Q112" i="10"/>
  <c r="N112" i="10"/>
  <c r="M112" i="10"/>
  <c r="L112" i="10"/>
  <c r="K112" i="10"/>
  <c r="J112" i="10"/>
  <c r="H112" i="10"/>
  <c r="G112" i="10"/>
  <c r="E112" i="10"/>
  <c r="D112" i="10"/>
  <c r="C112" i="10"/>
  <c r="S111" i="10"/>
  <c r="Q111" i="10"/>
  <c r="M111" i="10"/>
  <c r="M103" i="10" s="1"/>
  <c r="M102" i="10" s="1"/>
  <c r="S110" i="10"/>
  <c r="R110" i="10"/>
  <c r="P110" i="10"/>
  <c r="O110" i="10"/>
  <c r="F110" i="10"/>
  <c r="I110" i="10" s="1"/>
  <c r="S109" i="10"/>
  <c r="R109" i="10"/>
  <c r="O109" i="10"/>
  <c r="F109" i="10"/>
  <c r="P109" i="10" s="1"/>
  <c r="S108" i="10"/>
  <c r="R108" i="10"/>
  <c r="P108" i="10"/>
  <c r="O108" i="10"/>
  <c r="F108" i="10"/>
  <c r="I108" i="10" s="1"/>
  <c r="S107" i="10"/>
  <c r="R107" i="10"/>
  <c r="R106" i="10" s="1"/>
  <c r="R105" i="10" s="1"/>
  <c r="R104" i="10" s="1"/>
  <c r="O107" i="10"/>
  <c r="F107" i="10"/>
  <c r="I107" i="10" s="1"/>
  <c r="S106" i="10"/>
  <c r="Q106" i="10"/>
  <c r="N106" i="10"/>
  <c r="M106" i="10"/>
  <c r="L106" i="10"/>
  <c r="L105" i="10" s="1"/>
  <c r="L104" i="10" s="1"/>
  <c r="K106" i="10"/>
  <c r="J106" i="10"/>
  <c r="H106" i="10"/>
  <c r="H105" i="10" s="1"/>
  <c r="H104" i="10" s="1"/>
  <c r="G106" i="10"/>
  <c r="G105" i="10" s="1"/>
  <c r="E106" i="10"/>
  <c r="D106" i="10"/>
  <c r="D105" i="10" s="1"/>
  <c r="C106" i="10"/>
  <c r="S105" i="10"/>
  <c r="Q105" i="10"/>
  <c r="Q104" i="10" s="1"/>
  <c r="Q103" i="10" s="1"/>
  <c r="Q102" i="10" s="1"/>
  <c r="N105" i="10"/>
  <c r="N104" i="10" s="1"/>
  <c r="M105" i="10"/>
  <c r="M104" i="10" s="1"/>
  <c r="K105" i="10"/>
  <c r="K104" i="10" s="1"/>
  <c r="J105" i="10"/>
  <c r="E105" i="10"/>
  <c r="C105" i="10"/>
  <c r="S104" i="10"/>
  <c r="J104" i="10"/>
  <c r="G104" i="10"/>
  <c r="E104" i="10"/>
  <c r="D104" i="10"/>
  <c r="C104" i="10"/>
  <c r="S103" i="10"/>
  <c r="S102" i="10"/>
  <c r="S101" i="10"/>
  <c r="S100" i="10"/>
  <c r="R100" i="10"/>
  <c r="R99" i="10" s="1"/>
  <c r="R98" i="10" s="1"/>
  <c r="O100" i="10"/>
  <c r="O99" i="10" s="1"/>
  <c r="O98" i="10" s="1"/>
  <c r="F100" i="10"/>
  <c r="P100" i="10" s="1"/>
  <c r="S99" i="10"/>
  <c r="Q99" i="10"/>
  <c r="Q98" i="10" s="1"/>
  <c r="P99" i="10"/>
  <c r="P98" i="10" s="1"/>
  <c r="N99" i="10"/>
  <c r="M99" i="10"/>
  <c r="L99" i="10"/>
  <c r="K99" i="10"/>
  <c r="J99" i="10"/>
  <c r="H99" i="10"/>
  <c r="H98" i="10" s="1"/>
  <c r="G99" i="10"/>
  <c r="G98" i="10" s="1"/>
  <c r="F99" i="10"/>
  <c r="F98" i="10" s="1"/>
  <c r="E99" i="10"/>
  <c r="D99" i="10"/>
  <c r="D98" i="10" s="1"/>
  <c r="C99" i="10"/>
  <c r="S98" i="10"/>
  <c r="N98" i="10"/>
  <c r="M98" i="10"/>
  <c r="L98" i="10"/>
  <c r="K98" i="10"/>
  <c r="J98" i="10"/>
  <c r="E98" i="10"/>
  <c r="C98" i="10"/>
  <c r="S97" i="10"/>
  <c r="R97" i="10"/>
  <c r="R95" i="10" s="1"/>
  <c r="R94" i="10" s="1"/>
  <c r="O97" i="10"/>
  <c r="F97" i="10"/>
  <c r="P97" i="10" s="1"/>
  <c r="S96" i="10"/>
  <c r="R96" i="10"/>
  <c r="O96" i="10"/>
  <c r="O95" i="10" s="1"/>
  <c r="O94" i="10" s="1"/>
  <c r="F96" i="10"/>
  <c r="S95" i="10"/>
  <c r="Q95" i="10"/>
  <c r="Q94" i="10" s="1"/>
  <c r="N95" i="10"/>
  <c r="N94" i="10" s="1"/>
  <c r="M95" i="10"/>
  <c r="L95" i="10"/>
  <c r="K95" i="10"/>
  <c r="J95" i="10"/>
  <c r="H95" i="10"/>
  <c r="H94" i="10" s="1"/>
  <c r="G95" i="10"/>
  <c r="G94" i="10" s="1"/>
  <c r="E95" i="10"/>
  <c r="E94" i="10" s="1"/>
  <c r="D95" i="10"/>
  <c r="D94" i="10" s="1"/>
  <c r="C95" i="10"/>
  <c r="C94" i="10" s="1"/>
  <c r="S94" i="10"/>
  <c r="M94" i="10"/>
  <c r="L94" i="10"/>
  <c r="K94" i="10"/>
  <c r="J94" i="10"/>
  <c r="S93" i="10"/>
  <c r="R93" i="10"/>
  <c r="O93" i="10"/>
  <c r="F93" i="10"/>
  <c r="P93" i="10" s="1"/>
  <c r="S92" i="10"/>
  <c r="R92" i="10"/>
  <c r="O92" i="10"/>
  <c r="F92" i="10"/>
  <c r="S91" i="10"/>
  <c r="R91" i="10"/>
  <c r="P91" i="10"/>
  <c r="O91" i="10"/>
  <c r="O90" i="10" s="1"/>
  <c r="O89" i="10" s="1"/>
  <c r="F91" i="10"/>
  <c r="I91" i="10" s="1"/>
  <c r="S90" i="10"/>
  <c r="Q90" i="10"/>
  <c r="N90" i="10"/>
  <c r="M90" i="10"/>
  <c r="L90" i="10"/>
  <c r="K90" i="10"/>
  <c r="K89" i="10" s="1"/>
  <c r="J90" i="10"/>
  <c r="J89" i="10" s="1"/>
  <c r="H90" i="10"/>
  <c r="H89" i="10" s="1"/>
  <c r="G90" i="10"/>
  <c r="E90" i="10"/>
  <c r="D90" i="10"/>
  <c r="C90" i="10"/>
  <c r="S89" i="10"/>
  <c r="Q89" i="10"/>
  <c r="N89" i="10"/>
  <c r="M89" i="10"/>
  <c r="L89" i="10"/>
  <c r="G89" i="10"/>
  <c r="E89" i="10"/>
  <c r="D89" i="10"/>
  <c r="C89" i="10"/>
  <c r="S88" i="10"/>
  <c r="R88" i="10"/>
  <c r="P88" i="10"/>
  <c r="O88" i="10"/>
  <c r="F88" i="10"/>
  <c r="I88" i="10" s="1"/>
  <c r="S87" i="10"/>
  <c r="R87" i="10"/>
  <c r="R86" i="10" s="1"/>
  <c r="R85" i="10" s="1"/>
  <c r="O87" i="10"/>
  <c r="F87" i="10"/>
  <c r="P87" i="10" s="1"/>
  <c r="S86" i="10"/>
  <c r="Q86" i="10"/>
  <c r="Q85" i="10" s="1"/>
  <c r="P86" i="10"/>
  <c r="P85" i="10" s="1"/>
  <c r="N86" i="10"/>
  <c r="M86" i="10"/>
  <c r="L86" i="10"/>
  <c r="L85" i="10" s="1"/>
  <c r="K86" i="10"/>
  <c r="J86" i="10"/>
  <c r="J85" i="10" s="1"/>
  <c r="H86" i="10"/>
  <c r="H85" i="10" s="1"/>
  <c r="G86" i="10"/>
  <c r="G85" i="10" s="1"/>
  <c r="F86" i="10"/>
  <c r="F85" i="10" s="1"/>
  <c r="E86" i="10"/>
  <c r="D86" i="10"/>
  <c r="D85" i="10" s="1"/>
  <c r="C86" i="10"/>
  <c r="S85" i="10"/>
  <c r="N85" i="10"/>
  <c r="M85" i="10"/>
  <c r="K85" i="10"/>
  <c r="E85" i="10"/>
  <c r="C85" i="10"/>
  <c r="S84" i="10"/>
  <c r="R84" i="10"/>
  <c r="R82" i="10" s="1"/>
  <c r="R81" i="10" s="1"/>
  <c r="O84" i="10"/>
  <c r="O82" i="10" s="1"/>
  <c r="F84" i="10"/>
  <c r="P84" i="10" s="1"/>
  <c r="S83" i="10"/>
  <c r="R83" i="10"/>
  <c r="O83" i="10"/>
  <c r="F83" i="10"/>
  <c r="S82" i="10"/>
  <c r="Q82" i="10"/>
  <c r="Q81" i="10" s="1"/>
  <c r="N82" i="10"/>
  <c r="N81" i="10" s="1"/>
  <c r="M82" i="10"/>
  <c r="L82" i="10"/>
  <c r="K82" i="10"/>
  <c r="J82" i="10"/>
  <c r="H82" i="10"/>
  <c r="G82" i="10"/>
  <c r="F82" i="10"/>
  <c r="F81" i="10" s="1"/>
  <c r="E82" i="10"/>
  <c r="E81" i="10" s="1"/>
  <c r="D82" i="10"/>
  <c r="D81" i="10" s="1"/>
  <c r="D72" i="10" s="1"/>
  <c r="C82" i="10"/>
  <c r="C81" i="10" s="1"/>
  <c r="S81" i="10"/>
  <c r="O81" i="10"/>
  <c r="M81" i="10"/>
  <c r="L81" i="10"/>
  <c r="K81" i="10"/>
  <c r="J81" i="10"/>
  <c r="H81" i="10"/>
  <c r="G81" i="10"/>
  <c r="S80" i="10"/>
  <c r="R80" i="10"/>
  <c r="R78" i="10" s="1"/>
  <c r="R77" i="10" s="1"/>
  <c r="O80" i="10"/>
  <c r="O78" i="10" s="1"/>
  <c r="O77" i="10" s="1"/>
  <c r="I80" i="10"/>
  <c r="F80" i="10"/>
  <c r="P80" i="10" s="1"/>
  <c r="S79" i="10"/>
  <c r="R79" i="10"/>
  <c r="O79" i="10"/>
  <c r="F79" i="10"/>
  <c r="S78" i="10"/>
  <c r="Q78" i="10"/>
  <c r="N78" i="10"/>
  <c r="N77" i="10" s="1"/>
  <c r="M78" i="10"/>
  <c r="L78" i="10"/>
  <c r="L77" i="10" s="1"/>
  <c r="L72" i="10" s="1"/>
  <c r="K78" i="10"/>
  <c r="J78" i="10"/>
  <c r="H78" i="10"/>
  <c r="G78" i="10"/>
  <c r="F78" i="10"/>
  <c r="E78" i="10"/>
  <c r="D78" i="10"/>
  <c r="D77" i="10" s="1"/>
  <c r="C78" i="10"/>
  <c r="C77" i="10" s="1"/>
  <c r="S77" i="10"/>
  <c r="Q77" i="10"/>
  <c r="M77" i="10"/>
  <c r="K77" i="10"/>
  <c r="J77" i="10"/>
  <c r="H77" i="10"/>
  <c r="G77" i="10"/>
  <c r="F77" i="10"/>
  <c r="E77" i="10"/>
  <c r="S76" i="10"/>
  <c r="R76" i="10"/>
  <c r="O76" i="10"/>
  <c r="F76" i="10"/>
  <c r="S75" i="10"/>
  <c r="R75" i="10"/>
  <c r="P75" i="10"/>
  <c r="O75" i="10"/>
  <c r="F75" i="10"/>
  <c r="I75" i="10" s="1"/>
  <c r="S74" i="10"/>
  <c r="R74" i="10"/>
  <c r="Q74" i="10"/>
  <c r="O74" i="10"/>
  <c r="O73" i="10" s="1"/>
  <c r="N74" i="10"/>
  <c r="N73" i="10" s="1"/>
  <c r="M74" i="10"/>
  <c r="M73" i="10" s="1"/>
  <c r="L74" i="10"/>
  <c r="L73" i="10" s="1"/>
  <c r="K74" i="10"/>
  <c r="J74" i="10"/>
  <c r="J73" i="10" s="1"/>
  <c r="H74" i="10"/>
  <c r="G74" i="10"/>
  <c r="E74" i="10"/>
  <c r="D74" i="10"/>
  <c r="D73" i="10" s="1"/>
  <c r="C74" i="10"/>
  <c r="S73" i="10"/>
  <c r="R73" i="10"/>
  <c r="Q73" i="10"/>
  <c r="K73" i="10"/>
  <c r="H73" i="10"/>
  <c r="H72" i="10" s="1"/>
  <c r="G73" i="10"/>
  <c r="G72" i="10" s="1"/>
  <c r="E73" i="10"/>
  <c r="C73" i="10"/>
  <c r="S72" i="10"/>
  <c r="S71" i="10"/>
  <c r="R71" i="10"/>
  <c r="P71" i="10"/>
  <c r="O71" i="10"/>
  <c r="F71" i="10"/>
  <c r="I71" i="10" s="1"/>
  <c r="S70" i="10"/>
  <c r="R70" i="10"/>
  <c r="O70" i="10"/>
  <c r="I70" i="10"/>
  <c r="F70" i="10"/>
  <c r="P70" i="10" s="1"/>
  <c r="S69" i="10"/>
  <c r="R69" i="10"/>
  <c r="R68" i="10" s="1"/>
  <c r="P69" i="10"/>
  <c r="P68" i="10" s="1"/>
  <c r="O69" i="10"/>
  <c r="O68" i="10" s="1"/>
  <c r="I69" i="10"/>
  <c r="F69" i="10"/>
  <c r="F68" i="10" s="1"/>
  <c r="S68" i="10"/>
  <c r="Q68" i="10"/>
  <c r="N68" i="10"/>
  <c r="M68" i="10"/>
  <c r="L68" i="10"/>
  <c r="K68" i="10"/>
  <c r="J68" i="10"/>
  <c r="I68" i="10"/>
  <c r="H68" i="10"/>
  <c r="G68" i="10"/>
  <c r="E68" i="10"/>
  <c r="D68" i="10"/>
  <c r="C68" i="10"/>
  <c r="S67" i="10"/>
  <c r="R67" i="10"/>
  <c r="P67" i="10"/>
  <c r="O67" i="10"/>
  <c r="I67" i="10"/>
  <c r="F67" i="10"/>
  <c r="F65" i="10" s="1"/>
  <c r="S66" i="10"/>
  <c r="R66" i="10"/>
  <c r="R65" i="10" s="1"/>
  <c r="O66" i="10"/>
  <c r="F66" i="10"/>
  <c r="S65" i="10"/>
  <c r="Q65" i="10"/>
  <c r="O65" i="10"/>
  <c r="N65" i="10"/>
  <c r="M65" i="10"/>
  <c r="L65" i="10"/>
  <c r="K65" i="10"/>
  <c r="J65" i="10"/>
  <c r="H65" i="10"/>
  <c r="G65" i="10"/>
  <c r="E65" i="10"/>
  <c r="D65" i="10"/>
  <c r="C65" i="10"/>
  <c r="S64" i="10"/>
  <c r="R64" i="10"/>
  <c r="R63" i="10" s="1"/>
  <c r="P64" i="10"/>
  <c r="P63" i="10" s="1"/>
  <c r="O64" i="10"/>
  <c r="I64" i="10"/>
  <c r="F64" i="10"/>
  <c r="S63" i="10"/>
  <c r="Q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S62" i="10"/>
  <c r="R62" i="10"/>
  <c r="P62" i="10"/>
  <c r="P61" i="10" s="1"/>
  <c r="O62" i="10"/>
  <c r="O61" i="10" s="1"/>
  <c r="F62" i="10"/>
  <c r="I62" i="10" s="1"/>
  <c r="I61" i="10" s="1"/>
  <c r="S61" i="10"/>
  <c r="R61" i="10"/>
  <c r="Q61" i="10"/>
  <c r="N61" i="10"/>
  <c r="M61" i="10"/>
  <c r="L61" i="10"/>
  <c r="K61" i="10"/>
  <c r="K48" i="10" s="1"/>
  <c r="K47" i="10" s="1"/>
  <c r="J61" i="10"/>
  <c r="H61" i="10"/>
  <c r="G61" i="10"/>
  <c r="F61" i="10"/>
  <c r="E61" i="10"/>
  <c r="D61" i="10"/>
  <c r="C61" i="10"/>
  <c r="S60" i="10"/>
  <c r="R60" i="10"/>
  <c r="P60" i="10"/>
  <c r="O60" i="10"/>
  <c r="I60" i="10"/>
  <c r="F60" i="10"/>
  <c r="S59" i="10"/>
  <c r="R59" i="10"/>
  <c r="O59" i="10"/>
  <c r="F59" i="10"/>
  <c r="S58" i="10"/>
  <c r="R58" i="10"/>
  <c r="Q58" i="10"/>
  <c r="Q48" i="10" s="1"/>
  <c r="Q47" i="10" s="1"/>
  <c r="O58" i="10"/>
  <c r="N58" i="10"/>
  <c r="M58" i="10"/>
  <c r="L58" i="10"/>
  <c r="K58" i="10"/>
  <c r="J58" i="10"/>
  <c r="H58" i="10"/>
  <c r="G58" i="10"/>
  <c r="E58" i="10"/>
  <c r="D58" i="10"/>
  <c r="C58" i="10"/>
  <c r="C48" i="10" s="1"/>
  <c r="C47" i="10" s="1"/>
  <c r="S57" i="10"/>
  <c r="R57" i="10"/>
  <c r="O57" i="10"/>
  <c r="F57" i="10"/>
  <c r="S56" i="10"/>
  <c r="R56" i="10"/>
  <c r="R55" i="10" s="1"/>
  <c r="O56" i="10"/>
  <c r="F56" i="10"/>
  <c r="S55" i="10"/>
  <c r="Q55" i="10"/>
  <c r="O55" i="10"/>
  <c r="N55" i="10"/>
  <c r="M55" i="10"/>
  <c r="L55" i="10"/>
  <c r="K55" i="10"/>
  <c r="J55" i="10"/>
  <c r="H55" i="10"/>
  <c r="G55" i="10"/>
  <c r="E55" i="10"/>
  <c r="D55" i="10"/>
  <c r="C55" i="10"/>
  <c r="S54" i="10"/>
  <c r="R54" i="10"/>
  <c r="R53" i="10" s="1"/>
  <c r="P54" i="10"/>
  <c r="P53" i="10" s="1"/>
  <c r="O54" i="10"/>
  <c r="O53" i="10" s="1"/>
  <c r="I54" i="10"/>
  <c r="F54" i="10"/>
  <c r="F53" i="10" s="1"/>
  <c r="S53" i="10"/>
  <c r="Q53" i="10"/>
  <c r="N53" i="10"/>
  <c r="M53" i="10"/>
  <c r="L53" i="10"/>
  <c r="L48" i="10" s="1"/>
  <c r="K53" i="10"/>
  <c r="J53" i="10"/>
  <c r="I53" i="10"/>
  <c r="H53" i="10"/>
  <c r="G53" i="10"/>
  <c r="E53" i="10"/>
  <c r="D53" i="10"/>
  <c r="C53" i="10"/>
  <c r="S52" i="10"/>
  <c r="R52" i="10"/>
  <c r="P52" i="10"/>
  <c r="O52" i="10"/>
  <c r="I52" i="10"/>
  <c r="F52" i="10"/>
  <c r="S51" i="10"/>
  <c r="R51" i="10"/>
  <c r="R49" i="10" s="1"/>
  <c r="R48" i="10" s="1"/>
  <c r="R47" i="10" s="1"/>
  <c r="O51" i="10"/>
  <c r="F51" i="10"/>
  <c r="S50" i="10"/>
  <c r="R50" i="10"/>
  <c r="P50" i="10"/>
  <c r="O50" i="10"/>
  <c r="F50" i="10"/>
  <c r="I50" i="10" s="1"/>
  <c r="S49" i="10"/>
  <c r="Q49" i="10"/>
  <c r="N49" i="10"/>
  <c r="N48" i="10" s="1"/>
  <c r="N47" i="10" s="1"/>
  <c r="M49" i="10"/>
  <c r="L49" i="10"/>
  <c r="K49" i="10"/>
  <c r="J49" i="10"/>
  <c r="H49" i="10"/>
  <c r="G49" i="10"/>
  <c r="E49" i="10"/>
  <c r="D49" i="10"/>
  <c r="C49" i="10"/>
  <c r="S48" i="10"/>
  <c r="G48" i="10"/>
  <c r="G47" i="10" s="1"/>
  <c r="G46" i="10" s="1"/>
  <c r="G522" i="10" s="1"/>
  <c r="E48" i="10"/>
  <c r="D48" i="10"/>
  <c r="D47" i="10" s="1"/>
  <c r="S47" i="10"/>
  <c r="L47" i="10"/>
  <c r="E47" i="10"/>
  <c r="S46" i="10"/>
  <c r="L46" i="10"/>
  <c r="L522" i="10" s="1"/>
  <c r="S45" i="10"/>
  <c r="R45" i="10"/>
  <c r="P45" i="10"/>
  <c r="O45" i="10"/>
  <c r="F45" i="10"/>
  <c r="I45" i="10" s="1"/>
  <c r="S44" i="10"/>
  <c r="R44" i="10"/>
  <c r="O44" i="10"/>
  <c r="I44" i="10"/>
  <c r="F44" i="10"/>
  <c r="P44" i="10" s="1"/>
  <c r="S43" i="10"/>
  <c r="R43" i="10"/>
  <c r="P43" i="10"/>
  <c r="O43" i="10"/>
  <c r="O39" i="10" s="1"/>
  <c r="O38" i="10" s="1"/>
  <c r="F43" i="10"/>
  <c r="I43" i="10" s="1"/>
  <c r="S42" i="10"/>
  <c r="R42" i="10"/>
  <c r="O42" i="10"/>
  <c r="I42" i="10"/>
  <c r="F42" i="10"/>
  <c r="P42" i="10" s="1"/>
  <c r="S41" i="10"/>
  <c r="R41" i="10"/>
  <c r="O41" i="10"/>
  <c r="F41" i="10"/>
  <c r="S40" i="10"/>
  <c r="R40" i="10"/>
  <c r="O40" i="10"/>
  <c r="F40" i="10"/>
  <c r="S39" i="10"/>
  <c r="Q39" i="10"/>
  <c r="Q38" i="10" s="1"/>
  <c r="N39" i="10"/>
  <c r="M39" i="10"/>
  <c r="L39" i="10"/>
  <c r="K39" i="10"/>
  <c r="J39" i="10"/>
  <c r="H39" i="10"/>
  <c r="H38" i="10" s="1"/>
  <c r="G39" i="10"/>
  <c r="G38" i="10" s="1"/>
  <c r="E39" i="10"/>
  <c r="E38" i="10" s="1"/>
  <c r="D39" i="10"/>
  <c r="D38" i="10" s="1"/>
  <c r="C39" i="10"/>
  <c r="C38" i="10" s="1"/>
  <c r="S38" i="10"/>
  <c r="N38" i="10"/>
  <c r="M38" i="10"/>
  <c r="L38" i="10"/>
  <c r="K38" i="10"/>
  <c r="J38" i="10"/>
  <c r="S37" i="10"/>
  <c r="R37" i="10"/>
  <c r="R36" i="10" s="1"/>
  <c r="P37" i="10"/>
  <c r="P36" i="10" s="1"/>
  <c r="O37" i="10"/>
  <c r="O36" i="10" s="1"/>
  <c r="I37" i="10"/>
  <c r="I36" i="10" s="1"/>
  <c r="F37" i="10"/>
  <c r="S36" i="10"/>
  <c r="Q36" i="10"/>
  <c r="N36" i="10"/>
  <c r="M36" i="10"/>
  <c r="L36" i="10"/>
  <c r="K36" i="10"/>
  <c r="J36" i="10"/>
  <c r="H36" i="10"/>
  <c r="G36" i="10"/>
  <c r="F36" i="10"/>
  <c r="E36" i="10"/>
  <c r="D36" i="10"/>
  <c r="C36" i="10"/>
  <c r="S35" i="10"/>
  <c r="R35" i="10"/>
  <c r="O35" i="10"/>
  <c r="O34" i="10" s="1"/>
  <c r="F35" i="10"/>
  <c r="S34" i="10"/>
  <c r="R34" i="10"/>
  <c r="Q34" i="10"/>
  <c r="N34" i="10"/>
  <c r="M34" i="10"/>
  <c r="L34" i="10"/>
  <c r="K34" i="10"/>
  <c r="J34" i="10"/>
  <c r="H34" i="10"/>
  <c r="G34" i="10"/>
  <c r="E34" i="10"/>
  <c r="D34" i="10"/>
  <c r="C34" i="10"/>
  <c r="S33" i="10"/>
  <c r="R33" i="10"/>
  <c r="P33" i="10"/>
  <c r="P32" i="10" s="1"/>
  <c r="O33" i="10"/>
  <c r="O32" i="10" s="1"/>
  <c r="F33" i="10"/>
  <c r="I33" i="10" s="1"/>
  <c r="I32" i="10" s="1"/>
  <c r="S32" i="10"/>
  <c r="R32" i="10"/>
  <c r="Q32" i="10"/>
  <c r="N32" i="10"/>
  <c r="M32" i="10"/>
  <c r="L32" i="10"/>
  <c r="K32" i="10"/>
  <c r="J32" i="10"/>
  <c r="H32" i="10"/>
  <c r="G32" i="10"/>
  <c r="F32" i="10"/>
  <c r="E32" i="10"/>
  <c r="D32" i="10"/>
  <c r="C32" i="10"/>
  <c r="S31" i="10"/>
  <c r="R31" i="10"/>
  <c r="P31" i="10"/>
  <c r="P30" i="10" s="1"/>
  <c r="O31" i="10"/>
  <c r="O30" i="10" s="1"/>
  <c r="I31" i="10"/>
  <c r="I30" i="10" s="1"/>
  <c r="F31" i="10"/>
  <c r="S30" i="10"/>
  <c r="R30" i="10"/>
  <c r="Q30" i="10"/>
  <c r="N30" i="10"/>
  <c r="M30" i="10"/>
  <c r="L30" i="10"/>
  <c r="K30" i="10"/>
  <c r="J30" i="10"/>
  <c r="H30" i="10"/>
  <c r="G30" i="10"/>
  <c r="F30" i="10"/>
  <c r="E30" i="10"/>
  <c r="D30" i="10"/>
  <c r="C30" i="10"/>
  <c r="S29" i="10"/>
  <c r="R29" i="10"/>
  <c r="O29" i="10"/>
  <c r="F29" i="10"/>
  <c r="I29" i="10" s="1"/>
  <c r="I28" i="10" s="1"/>
  <c r="S28" i="10"/>
  <c r="R28" i="10"/>
  <c r="Q28" i="10"/>
  <c r="O28" i="10"/>
  <c r="N28" i="10"/>
  <c r="N25" i="10" s="1"/>
  <c r="M28" i="10"/>
  <c r="L28" i="10"/>
  <c r="K28" i="10"/>
  <c r="J28" i="10"/>
  <c r="H28" i="10"/>
  <c r="G28" i="10"/>
  <c r="E28" i="10"/>
  <c r="D28" i="10"/>
  <c r="C28" i="10"/>
  <c r="S27" i="10"/>
  <c r="R27" i="10"/>
  <c r="O27" i="10"/>
  <c r="I27" i="10"/>
  <c r="I26" i="10" s="1"/>
  <c r="F27" i="10"/>
  <c r="P27" i="10" s="1"/>
  <c r="P26" i="10" s="1"/>
  <c r="S26" i="10"/>
  <c r="R26" i="10"/>
  <c r="R25" i="10" s="1"/>
  <c r="Q26" i="10"/>
  <c r="O26" i="10"/>
  <c r="N26" i="10"/>
  <c r="M26" i="10"/>
  <c r="L26" i="10"/>
  <c r="K26" i="10"/>
  <c r="J26" i="10"/>
  <c r="H26" i="10"/>
  <c r="G26" i="10"/>
  <c r="F26" i="10"/>
  <c r="E26" i="10"/>
  <c r="D26" i="10"/>
  <c r="C26" i="10"/>
  <c r="S25" i="10"/>
  <c r="M25" i="10"/>
  <c r="L25" i="10"/>
  <c r="L10" i="10" s="1"/>
  <c r="S24" i="10"/>
  <c r="R24" i="10"/>
  <c r="P24" i="10"/>
  <c r="P23" i="10" s="1"/>
  <c r="O24" i="10"/>
  <c r="O23" i="10" s="1"/>
  <c r="F24" i="10"/>
  <c r="I24" i="10" s="1"/>
  <c r="I23" i="10" s="1"/>
  <c r="S23" i="10"/>
  <c r="R23" i="10"/>
  <c r="Q23" i="10"/>
  <c r="N23" i="10"/>
  <c r="M23" i="10"/>
  <c r="L23" i="10"/>
  <c r="K23" i="10"/>
  <c r="J23" i="10"/>
  <c r="H23" i="10"/>
  <c r="H11" i="10" s="1"/>
  <c r="G23" i="10"/>
  <c r="E23" i="10"/>
  <c r="D23" i="10"/>
  <c r="C23" i="10"/>
  <c r="S22" i="10"/>
  <c r="R22" i="10"/>
  <c r="O22" i="10"/>
  <c r="F22" i="10"/>
  <c r="S21" i="10"/>
  <c r="R21" i="10"/>
  <c r="P21" i="10"/>
  <c r="O21" i="10"/>
  <c r="F21" i="10"/>
  <c r="I21" i="10" s="1"/>
  <c r="S20" i="10"/>
  <c r="R20" i="10"/>
  <c r="P20" i="10"/>
  <c r="O20" i="10"/>
  <c r="F20" i="10"/>
  <c r="I20" i="10" s="1"/>
  <c r="S19" i="10"/>
  <c r="R19" i="10"/>
  <c r="P19" i="10"/>
  <c r="O19" i="10"/>
  <c r="O12" i="10" s="1"/>
  <c r="O11" i="10" s="1"/>
  <c r="F19" i="10"/>
  <c r="I19" i="10" s="1"/>
  <c r="S18" i="10"/>
  <c r="R18" i="10"/>
  <c r="P18" i="10"/>
  <c r="O18" i="10"/>
  <c r="F18" i="10"/>
  <c r="I18" i="10" s="1"/>
  <c r="S17" i="10"/>
  <c r="R17" i="10"/>
  <c r="P17" i="10"/>
  <c r="O17" i="10"/>
  <c r="F17" i="10"/>
  <c r="I17" i="10" s="1"/>
  <c r="S16" i="10"/>
  <c r="R16" i="10"/>
  <c r="P16" i="10"/>
  <c r="O16" i="10"/>
  <c r="I16" i="10"/>
  <c r="F16" i="10"/>
  <c r="S15" i="10"/>
  <c r="R15" i="10"/>
  <c r="P15" i="10"/>
  <c r="O15" i="10"/>
  <c r="F15" i="10"/>
  <c r="I15" i="10" s="1"/>
  <c r="S14" i="10"/>
  <c r="R14" i="10"/>
  <c r="R12" i="10" s="1"/>
  <c r="R11" i="10" s="1"/>
  <c r="O14" i="10"/>
  <c r="F14" i="10"/>
  <c r="P14" i="10" s="1"/>
  <c r="S13" i="10"/>
  <c r="R13" i="10"/>
  <c r="P13" i="10"/>
  <c r="O13" i="10"/>
  <c r="F13" i="10"/>
  <c r="I13" i="10" s="1"/>
  <c r="S12" i="10"/>
  <c r="Q12" i="10"/>
  <c r="Q11" i="10" s="1"/>
  <c r="N12" i="10"/>
  <c r="N11" i="10" s="1"/>
  <c r="N10" i="10" s="1"/>
  <c r="N521" i="10" s="1"/>
  <c r="M12" i="10"/>
  <c r="L12" i="10"/>
  <c r="L11" i="10" s="1"/>
  <c r="K12" i="10"/>
  <c r="J12" i="10"/>
  <c r="H12" i="10"/>
  <c r="G12" i="10"/>
  <c r="E12" i="10"/>
  <c r="D12" i="10"/>
  <c r="D11" i="10" s="1"/>
  <c r="C12" i="10"/>
  <c r="S11" i="10"/>
  <c r="K11" i="10"/>
  <c r="J11" i="10"/>
  <c r="G11" i="10"/>
  <c r="C11" i="10"/>
  <c r="S10" i="10"/>
  <c r="S9" i="10"/>
  <c r="S8" i="10"/>
  <c r="O10" i="10" l="1"/>
  <c r="L9" i="10"/>
  <c r="L521" i="10"/>
  <c r="L520" i="10" s="1"/>
  <c r="N46" i="10"/>
  <c r="N522" i="10" s="1"/>
  <c r="N520" i="10" s="1"/>
  <c r="N9" i="10"/>
  <c r="O141" i="10"/>
  <c r="P22" i="10"/>
  <c r="P12" i="10" s="1"/>
  <c r="P11" i="10" s="1"/>
  <c r="I22" i="10"/>
  <c r="F12" i="10"/>
  <c r="G25" i="10"/>
  <c r="P40" i="10"/>
  <c r="F39" i="10"/>
  <c r="F38" i="10" s="1"/>
  <c r="I40" i="10"/>
  <c r="I39" i="10" s="1"/>
  <c r="I38" i="10" s="1"/>
  <c r="J530" i="10"/>
  <c r="J237" i="10"/>
  <c r="J236" i="10" s="1"/>
  <c r="J220" i="10" s="1"/>
  <c r="N252" i="10"/>
  <c r="P279" i="10"/>
  <c r="H48" i="10"/>
  <c r="H47" i="10" s="1"/>
  <c r="H46" i="10" s="1"/>
  <c r="H522" i="10" s="1"/>
  <c r="J578" i="10" s="1"/>
  <c r="P35" i="10"/>
  <c r="P34" i="10" s="1"/>
  <c r="I35" i="10"/>
  <c r="I34" i="10" s="1"/>
  <c r="I25" i="10" s="1"/>
  <c r="F34" i="10"/>
  <c r="P535" i="10"/>
  <c r="R237" i="10"/>
  <c r="R236" i="10" s="1"/>
  <c r="K530" i="10"/>
  <c r="K237" i="10"/>
  <c r="K236" i="10" s="1"/>
  <c r="Q259" i="10"/>
  <c r="O297" i="10"/>
  <c r="J72" i="10"/>
  <c r="O176" i="10"/>
  <c r="P217" i="10"/>
  <c r="P215" i="10" s="1"/>
  <c r="I217" i="10"/>
  <c r="I215" i="10" s="1"/>
  <c r="P533" i="10"/>
  <c r="R222" i="10"/>
  <c r="R221" i="10" s="1"/>
  <c r="I330" i="10"/>
  <c r="I329" i="10" s="1"/>
  <c r="I328" i="10" s="1"/>
  <c r="P241" i="10"/>
  <c r="I241" i="10"/>
  <c r="F240" i="10"/>
  <c r="F530" i="10" s="1"/>
  <c r="M530" i="10"/>
  <c r="M237" i="10"/>
  <c r="M236" i="10" s="1"/>
  <c r="P262" i="10"/>
  <c r="P259" i="10" s="1"/>
  <c r="O539" i="10"/>
  <c r="O330" i="10"/>
  <c r="O329" i="10" s="1"/>
  <c r="O328" i="10" s="1"/>
  <c r="O327" i="10" s="1"/>
  <c r="F327" i="10"/>
  <c r="P548" i="10"/>
  <c r="R380" i="10"/>
  <c r="P547" i="10"/>
  <c r="R384" i="10"/>
  <c r="F388" i="10"/>
  <c r="P389" i="10"/>
  <c r="P388" i="10" s="1"/>
  <c r="I269" i="10"/>
  <c r="I268" i="10" s="1"/>
  <c r="P269" i="10"/>
  <c r="P268" i="10" s="1"/>
  <c r="F268" i="10"/>
  <c r="I122" i="10"/>
  <c r="P41" i="10"/>
  <c r="I41" i="10"/>
  <c r="J25" i="10"/>
  <c r="J10" i="10" s="1"/>
  <c r="P76" i="10"/>
  <c r="P74" i="10" s="1"/>
  <c r="P73" i="10" s="1"/>
  <c r="F74" i="10"/>
  <c r="F73" i="10" s="1"/>
  <c r="C236" i="10"/>
  <c r="I252" i="10"/>
  <c r="R260" i="10"/>
  <c r="P529" i="10"/>
  <c r="I291" i="10"/>
  <c r="P291" i="10"/>
  <c r="K297" i="10"/>
  <c r="F580" i="10"/>
  <c r="I580" i="10" s="1"/>
  <c r="M341" i="10"/>
  <c r="P354" i="10"/>
  <c r="P352" i="10" s="1"/>
  <c r="F352" i="10"/>
  <c r="I354" i="10"/>
  <c r="I352" i="10" s="1"/>
  <c r="Q25" i="10"/>
  <c r="Q10" i="10" s="1"/>
  <c r="Q9" i="10" s="1"/>
  <c r="H25" i="10"/>
  <c r="H10" i="10" s="1"/>
  <c r="K25" i="10"/>
  <c r="K10" i="10" s="1"/>
  <c r="M72" i="10"/>
  <c r="I76" i="10"/>
  <c r="P114" i="10"/>
  <c r="I114" i="10"/>
  <c r="I112" i="10" s="1"/>
  <c r="F112" i="10"/>
  <c r="F111" i="10" s="1"/>
  <c r="P147" i="10"/>
  <c r="P146" i="10" s="1"/>
  <c r="P142" i="10" s="1"/>
  <c r="I187" i="10"/>
  <c r="G236" i="10"/>
  <c r="H259" i="10"/>
  <c r="O315" i="10"/>
  <c r="F542" i="10"/>
  <c r="F344" i="10"/>
  <c r="P345" i="10"/>
  <c r="P344" i="10" s="1"/>
  <c r="P459" i="10"/>
  <c r="P458" i="10" s="1"/>
  <c r="I459" i="10"/>
  <c r="I458" i="10" s="1"/>
  <c r="F458" i="10"/>
  <c r="P169" i="10"/>
  <c r="I169" i="10"/>
  <c r="P29" i="10"/>
  <c r="P28" i="10" s="1"/>
  <c r="F28" i="10"/>
  <c r="E46" i="10"/>
  <c r="E522" i="10" s="1"/>
  <c r="E578" i="10" s="1"/>
  <c r="Q72" i="10"/>
  <c r="Q46" i="10" s="1"/>
  <c r="P233" i="10"/>
  <c r="E25" i="10"/>
  <c r="P92" i="10"/>
  <c r="I92" i="10"/>
  <c r="F90" i="10"/>
  <c r="F89" i="10" s="1"/>
  <c r="N103" i="10"/>
  <c r="N102" i="10" s="1"/>
  <c r="P200" i="10"/>
  <c r="F215" i="10"/>
  <c r="O531" i="10"/>
  <c r="O271" i="10"/>
  <c r="O259" i="10" s="1"/>
  <c r="M48" i="10"/>
  <c r="M47" i="10" s="1"/>
  <c r="M46" i="10" s="1"/>
  <c r="M522" i="10" s="1"/>
  <c r="G578" i="10" s="1"/>
  <c r="E538" i="10"/>
  <c r="E580" i="10" s="1"/>
  <c r="E315" i="10"/>
  <c r="H237" i="10"/>
  <c r="H236" i="10" s="1"/>
  <c r="H220" i="10" s="1"/>
  <c r="H140" i="10" s="1"/>
  <c r="K259" i="10"/>
  <c r="P49" i="10"/>
  <c r="P48" i="10" s="1"/>
  <c r="P47" i="10" s="1"/>
  <c r="K72" i="10"/>
  <c r="K46" i="10" s="1"/>
  <c r="K522" i="10" s="1"/>
  <c r="C209" i="10"/>
  <c r="C141" i="10" s="1"/>
  <c r="C140" i="10" s="1"/>
  <c r="P551" i="10"/>
  <c r="P550" i="10" s="1"/>
  <c r="M584" i="10" s="1"/>
  <c r="N584" i="10" s="1"/>
  <c r="R399" i="10"/>
  <c r="C72" i="10"/>
  <c r="C46" i="10" s="1"/>
  <c r="C522" i="10" s="1"/>
  <c r="C578" i="10" s="1"/>
  <c r="K103" i="10"/>
  <c r="K102" i="10" s="1"/>
  <c r="F167" i="10"/>
  <c r="F162" i="10" s="1"/>
  <c r="I168" i="10"/>
  <c r="I167" i="10" s="1"/>
  <c r="I162" i="10" s="1"/>
  <c r="P168" i="10"/>
  <c r="P167" i="10" s="1"/>
  <c r="P162" i="10" s="1"/>
  <c r="N343" i="10"/>
  <c r="N342" i="10" s="1"/>
  <c r="I372" i="10"/>
  <c r="P372" i="10"/>
  <c r="G582" i="10"/>
  <c r="M540" i="10"/>
  <c r="E72" i="10"/>
  <c r="P90" i="10"/>
  <c r="P89" i="10" s="1"/>
  <c r="G111" i="10"/>
  <c r="G103" i="10" s="1"/>
  <c r="G102" i="10" s="1"/>
  <c r="R128" i="10"/>
  <c r="E142" i="10"/>
  <c r="E141" i="10" s="1"/>
  <c r="P211" i="10"/>
  <c r="P210" i="10" s="1"/>
  <c r="I211" i="10"/>
  <c r="I210" i="10" s="1"/>
  <c r="P224" i="10"/>
  <c r="P222" i="10" s="1"/>
  <c r="I224" i="10"/>
  <c r="F533" i="10"/>
  <c r="F535" i="10"/>
  <c r="P239" i="10"/>
  <c r="P238" i="10" s="1"/>
  <c r="I239" i="10"/>
  <c r="I238" i="10" s="1"/>
  <c r="P242" i="10"/>
  <c r="H297" i="10"/>
  <c r="H529" i="10"/>
  <c r="R297" i="10"/>
  <c r="I350" i="10"/>
  <c r="C417" i="10"/>
  <c r="I464" i="10"/>
  <c r="R465" i="10"/>
  <c r="I74" i="10"/>
  <c r="I73" i="10" s="1"/>
  <c r="D142" i="10"/>
  <c r="P158" i="10"/>
  <c r="P156" i="10" s="1"/>
  <c r="F156" i="10"/>
  <c r="D162" i="10"/>
  <c r="E535" i="10"/>
  <c r="E237" i="10"/>
  <c r="G403" i="10"/>
  <c r="G402" i="10" s="1"/>
  <c r="F23" i="10"/>
  <c r="I84" i="10"/>
  <c r="M11" i="10"/>
  <c r="M10" i="10" s="1"/>
  <c r="I14" i="10"/>
  <c r="R39" i="10"/>
  <c r="R38" i="10" s="1"/>
  <c r="R10" i="10" s="1"/>
  <c r="P57" i="10"/>
  <c r="I57" i="10"/>
  <c r="R90" i="10"/>
  <c r="R89" i="10" s="1"/>
  <c r="H111" i="10"/>
  <c r="H103" i="10" s="1"/>
  <c r="H102" i="10" s="1"/>
  <c r="P112" i="10"/>
  <c r="R142" i="10"/>
  <c r="P195" i="10"/>
  <c r="P192" i="10" s="1"/>
  <c r="I195" i="10"/>
  <c r="I197" i="10"/>
  <c r="P206" i="10"/>
  <c r="I206" i="10"/>
  <c r="F210" i="10"/>
  <c r="D221" i="10"/>
  <c r="I280" i="10"/>
  <c r="D327" i="10"/>
  <c r="F545" i="10"/>
  <c r="I347" i="10"/>
  <c r="I545" i="10" s="1"/>
  <c r="F371" i="10"/>
  <c r="P396" i="10"/>
  <c r="F413" i="10"/>
  <c r="P415" i="10"/>
  <c r="P413" i="10" s="1"/>
  <c r="I415" i="10"/>
  <c r="P425" i="10"/>
  <c r="I425" i="10"/>
  <c r="F556" i="10"/>
  <c r="F461" i="10"/>
  <c r="P115" i="10"/>
  <c r="O122" i="10"/>
  <c r="O111" i="10" s="1"/>
  <c r="P196" i="10"/>
  <c r="I196" i="10"/>
  <c r="P207" i="10"/>
  <c r="I207" i="10"/>
  <c r="R252" i="10"/>
  <c r="L259" i="10"/>
  <c r="L528" i="10"/>
  <c r="P319" i="10"/>
  <c r="P318" i="10" s="1"/>
  <c r="P317" i="10" s="1"/>
  <c r="P316" i="10" s="1"/>
  <c r="P315" i="10" s="1"/>
  <c r="F318" i="10"/>
  <c r="F317" i="10" s="1"/>
  <c r="F316" i="10" s="1"/>
  <c r="F315" i="10" s="1"/>
  <c r="P327" i="10"/>
  <c r="E11" i="10"/>
  <c r="E10" i="10" s="1"/>
  <c r="F25" i="10"/>
  <c r="R72" i="10"/>
  <c r="R46" i="10" s="1"/>
  <c r="P522" i="10" s="1"/>
  <c r="M578" i="10" s="1"/>
  <c r="N72" i="10"/>
  <c r="I100" i="10"/>
  <c r="I99" i="10" s="1"/>
  <c r="I98" i="10" s="1"/>
  <c r="J141" i="10"/>
  <c r="E176" i="10"/>
  <c r="P183" i="10"/>
  <c r="P177" i="10" s="1"/>
  <c r="I183" i="10"/>
  <c r="P270" i="10"/>
  <c r="I270" i="10"/>
  <c r="R271" i="10"/>
  <c r="M528" i="10"/>
  <c r="M279" i="10"/>
  <c r="M259" i="10" s="1"/>
  <c r="O303" i="10"/>
  <c r="I319" i="10"/>
  <c r="I318" i="10" s="1"/>
  <c r="I317" i="10" s="1"/>
  <c r="I316" i="10" s="1"/>
  <c r="I315" i="10" s="1"/>
  <c r="H341" i="10"/>
  <c r="P542" i="10"/>
  <c r="R344" i="10"/>
  <c r="P453" i="10"/>
  <c r="P451" i="10" s="1"/>
  <c r="F451" i="10"/>
  <c r="R122" i="10"/>
  <c r="R111" i="10" s="1"/>
  <c r="R103" i="10" s="1"/>
  <c r="R102" i="10" s="1"/>
  <c r="I136" i="10"/>
  <c r="I134" i="10" s="1"/>
  <c r="I133" i="10" s="1"/>
  <c r="F252" i="10"/>
  <c r="L341" i="10"/>
  <c r="P543" i="10"/>
  <c r="R362" i="10"/>
  <c r="G10" i="10"/>
  <c r="F49" i="10"/>
  <c r="F58" i="10"/>
  <c r="P59" i="10"/>
  <c r="P58" i="10" s="1"/>
  <c r="I170" i="10"/>
  <c r="J176" i="10"/>
  <c r="L176" i="10"/>
  <c r="L141" i="10" s="1"/>
  <c r="I212" i="10"/>
  <c r="O533" i="10"/>
  <c r="O222" i="10"/>
  <c r="O221" i="10" s="1"/>
  <c r="P226" i="10"/>
  <c r="I226" i="10"/>
  <c r="I534" i="10" s="1"/>
  <c r="I234" i="10"/>
  <c r="I233" i="10" s="1"/>
  <c r="O237" i="10"/>
  <c r="O535" i="10"/>
  <c r="G252" i="10"/>
  <c r="I532" i="10"/>
  <c r="L236" i="10"/>
  <c r="L220" i="10" s="1"/>
  <c r="O528" i="10"/>
  <c r="O279" i="10"/>
  <c r="C529" i="10"/>
  <c r="C297" i="10"/>
  <c r="E297" i="10"/>
  <c r="J315" i="10"/>
  <c r="I547" i="10"/>
  <c r="I380" i="10"/>
  <c r="C540" i="10"/>
  <c r="C582" i="10"/>
  <c r="C581" i="10" s="1"/>
  <c r="I12" i="10"/>
  <c r="I11" i="10" s="1"/>
  <c r="P25" i="10"/>
  <c r="O72" i="10"/>
  <c r="P107" i="10"/>
  <c r="P106" i="10" s="1"/>
  <c r="P105" i="10" s="1"/>
  <c r="P104" i="10" s="1"/>
  <c r="F106" i="10"/>
  <c r="F105" i="10" s="1"/>
  <c r="F104" i="10" s="1"/>
  <c r="N111" i="10"/>
  <c r="P202" i="10"/>
  <c r="I202" i="10"/>
  <c r="I200" i="10" s="1"/>
  <c r="N528" i="10"/>
  <c r="P374" i="10"/>
  <c r="I374" i="10"/>
  <c r="F432" i="10"/>
  <c r="P434" i="10"/>
  <c r="P432" i="10" s="1"/>
  <c r="I434" i="10"/>
  <c r="I432" i="10" s="1"/>
  <c r="I447" i="10"/>
  <c r="P500" i="10"/>
  <c r="P499" i="10" s="1"/>
  <c r="I500" i="10"/>
  <c r="I499" i="10" s="1"/>
  <c r="F499" i="10"/>
  <c r="D46" i="10"/>
  <c r="D522" i="10" s="1"/>
  <c r="D578" i="10" s="1"/>
  <c r="O49" i="10"/>
  <c r="O48" i="10" s="1"/>
  <c r="O47" i="10" s="1"/>
  <c r="F55" i="10"/>
  <c r="P56" i="10"/>
  <c r="P55" i="10" s="1"/>
  <c r="I56" i="10"/>
  <c r="I55" i="10" s="1"/>
  <c r="I59" i="10"/>
  <c r="I58" i="10" s="1"/>
  <c r="P96" i="10"/>
  <c r="P95" i="10" s="1"/>
  <c r="P94" i="10" s="1"/>
  <c r="I96" i="10"/>
  <c r="I95" i="10" s="1"/>
  <c r="I94" i="10" s="1"/>
  <c r="F95" i="10"/>
  <c r="F94" i="10" s="1"/>
  <c r="C103" i="10"/>
  <c r="C102" i="10" s="1"/>
  <c r="O106" i="10"/>
  <c r="O105" i="10" s="1"/>
  <c r="O104" i="10" s="1"/>
  <c r="F122" i="10"/>
  <c r="P124" i="10"/>
  <c r="I126" i="10"/>
  <c r="R177" i="10"/>
  <c r="R176" i="10" s="1"/>
  <c r="O532" i="10"/>
  <c r="O253" i="10"/>
  <c r="O252" i="10" s="1"/>
  <c r="P275" i="10"/>
  <c r="P274" i="10" s="1"/>
  <c r="I275" i="10"/>
  <c r="I274" i="10" s="1"/>
  <c r="F298" i="10"/>
  <c r="I299" i="10"/>
  <c r="P356" i="10"/>
  <c r="P355" i="10" s="1"/>
  <c r="I356" i="10"/>
  <c r="I531" i="10"/>
  <c r="I586" i="10"/>
  <c r="J111" i="10"/>
  <c r="J103" i="10" s="1"/>
  <c r="J102" i="10" s="1"/>
  <c r="P122" i="10"/>
  <c r="P194" i="10"/>
  <c r="I194" i="10"/>
  <c r="P205" i="10"/>
  <c r="P204" i="10" s="1"/>
  <c r="P203" i="10" s="1"/>
  <c r="I205" i="10"/>
  <c r="I204" i="10" s="1"/>
  <c r="I203" i="10" s="1"/>
  <c r="K221" i="10"/>
  <c r="O534" i="10"/>
  <c r="D535" i="10"/>
  <c r="D237" i="10"/>
  <c r="D236" i="10" s="1"/>
  <c r="G529" i="10"/>
  <c r="G297" i="10"/>
  <c r="P462" i="10"/>
  <c r="P461" i="10" s="1"/>
  <c r="I462" i="10"/>
  <c r="I461" i="10" s="1"/>
  <c r="N487" i="10"/>
  <c r="N486" i="10" s="1"/>
  <c r="P549" i="10"/>
  <c r="P83" i="10"/>
  <c r="P82" i="10" s="1"/>
  <c r="P81" i="10" s="1"/>
  <c r="I83" i="10"/>
  <c r="K176" i="10"/>
  <c r="K141" i="10" s="1"/>
  <c r="O529" i="10"/>
  <c r="P300" i="10"/>
  <c r="P298" i="10" s="1"/>
  <c r="P297" i="10" s="1"/>
  <c r="I300" i="10"/>
  <c r="H315" i="10"/>
  <c r="P539" i="10"/>
  <c r="M580" i="10" s="1"/>
  <c r="R330" i="10"/>
  <c r="R329" i="10" s="1"/>
  <c r="R328" i="10" s="1"/>
  <c r="R327" i="10" s="1"/>
  <c r="P335" i="10"/>
  <c r="P334" i="10" s="1"/>
  <c r="P333" i="10" s="1"/>
  <c r="P332" i="10" s="1"/>
  <c r="I335" i="10"/>
  <c r="I334" i="10" s="1"/>
  <c r="I333" i="10" s="1"/>
  <c r="I332" i="10" s="1"/>
  <c r="F539" i="10"/>
  <c r="F337" i="10"/>
  <c r="F336" i="10" s="1"/>
  <c r="P338" i="10"/>
  <c r="P337" i="10" s="1"/>
  <c r="P336" i="10" s="1"/>
  <c r="I338" i="10"/>
  <c r="I337" i="10" s="1"/>
  <c r="I336" i="10" s="1"/>
  <c r="J343" i="10"/>
  <c r="J342" i="10" s="1"/>
  <c r="P366" i="10"/>
  <c r="P365" i="10" s="1"/>
  <c r="I366" i="10"/>
  <c r="I365" i="10" s="1"/>
  <c r="R371" i="10"/>
  <c r="I418" i="10"/>
  <c r="I442" i="10"/>
  <c r="I440" i="10" s="1"/>
  <c r="P442" i="10"/>
  <c r="F440" i="10"/>
  <c r="P457" i="10"/>
  <c r="I457" i="10"/>
  <c r="I454" i="10" s="1"/>
  <c r="F454" i="10"/>
  <c r="D560" i="10"/>
  <c r="D587" i="10" s="1"/>
  <c r="I584" i="10"/>
  <c r="P79" i="10"/>
  <c r="P78" i="10" s="1"/>
  <c r="P77" i="10" s="1"/>
  <c r="I79" i="10"/>
  <c r="I78" i="10" s="1"/>
  <c r="I77" i="10" s="1"/>
  <c r="I93" i="10"/>
  <c r="I90" i="10" s="1"/>
  <c r="I89" i="10" s="1"/>
  <c r="I97" i="10"/>
  <c r="D103" i="10"/>
  <c r="D102" i="10" s="1"/>
  <c r="I117" i="10"/>
  <c r="F128" i="10"/>
  <c r="I139" i="10"/>
  <c r="I148" i="10"/>
  <c r="I150" i="10"/>
  <c r="I152" i="10"/>
  <c r="I154" i="10"/>
  <c r="F525" i="10"/>
  <c r="O167" i="10"/>
  <c r="O162" i="10" s="1"/>
  <c r="I173" i="10"/>
  <c r="I172" i="10" s="1"/>
  <c r="I175" i="10"/>
  <c r="I181" i="10"/>
  <c r="I177" i="10" s="1"/>
  <c r="F192" i="10"/>
  <c r="I225" i="10"/>
  <c r="I232" i="10"/>
  <c r="P526" i="10"/>
  <c r="F536" i="10"/>
  <c r="P273" i="10"/>
  <c r="P271" i="10" s="1"/>
  <c r="I273" i="10"/>
  <c r="I536" i="10" s="1"/>
  <c r="C528" i="10"/>
  <c r="P290" i="10"/>
  <c r="P289" i="10" s="1"/>
  <c r="I290" i="10"/>
  <c r="I289" i="10" s="1"/>
  <c r="F289" i="10"/>
  <c r="F279" i="10" s="1"/>
  <c r="P312" i="10"/>
  <c r="P311" i="10" s="1"/>
  <c r="F527" i="10"/>
  <c r="I312" i="10"/>
  <c r="F311" i="10"/>
  <c r="K315" i="10"/>
  <c r="P439" i="10"/>
  <c r="P438" i="10" s="1"/>
  <c r="F438" i="10"/>
  <c r="J48" i="10"/>
  <c r="J47" i="10" s="1"/>
  <c r="J46" i="10" s="1"/>
  <c r="J522" i="10" s="1"/>
  <c r="I119" i="10"/>
  <c r="C25" i="10"/>
  <c r="C10" i="10" s="1"/>
  <c r="I87" i="10"/>
  <c r="I86" i="10" s="1"/>
  <c r="I85" i="10" s="1"/>
  <c r="E103" i="10"/>
  <c r="E102" i="10" s="1"/>
  <c r="I128" i="10"/>
  <c r="I160" i="10"/>
  <c r="M176" i="10"/>
  <c r="M141" i="10" s="1"/>
  <c r="P186" i="10"/>
  <c r="P184" i="10" s="1"/>
  <c r="I186" i="10"/>
  <c r="I184" i="10" s="1"/>
  <c r="I193" i="10"/>
  <c r="D209" i="10"/>
  <c r="Q209" i="10"/>
  <c r="Q141" i="10" s="1"/>
  <c r="F222" i="10"/>
  <c r="F221" i="10" s="1"/>
  <c r="J259" i="10"/>
  <c r="C279" i="10"/>
  <c r="C259" i="10" s="1"/>
  <c r="C220" i="10" s="1"/>
  <c r="D528" i="10"/>
  <c r="I296" i="10"/>
  <c r="I294" i="10" s="1"/>
  <c r="L315" i="10"/>
  <c r="I358" i="10"/>
  <c r="O543" i="10"/>
  <c r="O362" i="10"/>
  <c r="F365" i="10"/>
  <c r="E379" i="10"/>
  <c r="E378" i="10" s="1"/>
  <c r="E341" i="10" s="1"/>
  <c r="I400" i="10"/>
  <c r="I399" i="10" s="1"/>
  <c r="P400" i="10"/>
  <c r="P399" i="10" s="1"/>
  <c r="F551" i="10"/>
  <c r="F550" i="10" s="1"/>
  <c r="F584" i="10" s="1"/>
  <c r="H403" i="10"/>
  <c r="H402" i="10" s="1"/>
  <c r="I439" i="10"/>
  <c r="I438" i="10" s="1"/>
  <c r="O25" i="10"/>
  <c r="D25" i="10"/>
  <c r="D10" i="10" s="1"/>
  <c r="P51" i="10"/>
  <c r="I51" i="10"/>
  <c r="I49" i="10" s="1"/>
  <c r="I48" i="10" s="1"/>
  <c r="I47" i="10" s="1"/>
  <c r="P66" i="10"/>
  <c r="P65" i="10" s="1"/>
  <c r="I66" i="10"/>
  <c r="I65" i="10" s="1"/>
  <c r="O86" i="10"/>
  <c r="O85" i="10" s="1"/>
  <c r="I109" i="10"/>
  <c r="I106" i="10" s="1"/>
  <c r="I105" i="10" s="1"/>
  <c r="I104" i="10" s="1"/>
  <c r="O525" i="10"/>
  <c r="O159" i="10"/>
  <c r="O156" i="10" s="1"/>
  <c r="R167" i="10"/>
  <c r="R162" i="10" s="1"/>
  <c r="P171" i="10"/>
  <c r="I171" i="10"/>
  <c r="N176" i="10"/>
  <c r="N141" i="10" s="1"/>
  <c r="O192" i="10"/>
  <c r="E209" i="10"/>
  <c r="R209" i="10"/>
  <c r="I223" i="10"/>
  <c r="I243" i="10"/>
  <c r="I242" i="10" s="1"/>
  <c r="I256" i="10"/>
  <c r="I255" i="10" s="1"/>
  <c r="F255" i="10"/>
  <c r="P537" i="10"/>
  <c r="D279" i="10"/>
  <c r="D259" i="10" s="1"/>
  <c r="E528" i="10"/>
  <c r="I306" i="10"/>
  <c r="I362" i="10"/>
  <c r="I396" i="10"/>
  <c r="F399" i="10"/>
  <c r="R404" i="10"/>
  <c r="P555" i="10"/>
  <c r="P556" i="10"/>
  <c r="C403" i="10"/>
  <c r="C402" i="10" s="1"/>
  <c r="O447" i="10"/>
  <c r="J540" i="10"/>
  <c r="P525" i="10"/>
  <c r="F177" i="10"/>
  <c r="F176" i="10" s="1"/>
  <c r="N237" i="10"/>
  <c r="G528" i="10"/>
  <c r="G279" i="10"/>
  <c r="G259" i="10" s="1"/>
  <c r="O286" i="10"/>
  <c r="I308" i="10"/>
  <c r="F306" i="10"/>
  <c r="O396" i="10"/>
  <c r="O395" i="10" s="1"/>
  <c r="O394" i="10" s="1"/>
  <c r="O551" i="10"/>
  <c r="O550" i="10" s="1"/>
  <c r="P554" i="10"/>
  <c r="P553" i="10" s="1"/>
  <c r="M585" i="10" s="1"/>
  <c r="I409" i="10"/>
  <c r="I408" i="10" s="1"/>
  <c r="F408" i="10"/>
  <c r="L417" i="10"/>
  <c r="L403" i="10" s="1"/>
  <c r="L402" i="10" s="1"/>
  <c r="P420" i="10"/>
  <c r="P418" i="10" s="1"/>
  <c r="P417" i="10" s="1"/>
  <c r="F418" i="10"/>
  <c r="I420" i="10"/>
  <c r="G417" i="10"/>
  <c r="R470" i="10"/>
  <c r="C477" i="10"/>
  <c r="C476" i="10" s="1"/>
  <c r="E560" i="10"/>
  <c r="E587" i="10" s="1"/>
  <c r="F529" i="10"/>
  <c r="F260" i="10"/>
  <c r="F259" i="10" s="1"/>
  <c r="M315" i="10"/>
  <c r="K343" i="10"/>
  <c r="K342" i="10" s="1"/>
  <c r="G379" i="10"/>
  <c r="G378" i="10" s="1"/>
  <c r="G341" i="10" s="1"/>
  <c r="R395" i="10"/>
  <c r="R394" i="10" s="1"/>
  <c r="P443" i="10"/>
  <c r="I443" i="10"/>
  <c r="F470" i="10"/>
  <c r="P472" i="10"/>
  <c r="P470" i="10" s="1"/>
  <c r="O556" i="10"/>
  <c r="P534" i="10"/>
  <c r="F537" i="10"/>
  <c r="I261" i="10"/>
  <c r="I264" i="10"/>
  <c r="I263" i="10" s="1"/>
  <c r="I266" i="10"/>
  <c r="I526" i="10" s="1"/>
  <c r="J528" i="10"/>
  <c r="N315" i="10"/>
  <c r="K336" i="10"/>
  <c r="K327" i="10" s="1"/>
  <c r="D343" i="10"/>
  <c r="D342" i="10" s="1"/>
  <c r="I368" i="10"/>
  <c r="I377" i="10"/>
  <c r="P454" i="10"/>
  <c r="I472" i="10"/>
  <c r="I470" i="10" s="1"/>
  <c r="O558" i="10"/>
  <c r="O557" i="10" s="1"/>
  <c r="O478" i="10"/>
  <c r="O477" i="10" s="1"/>
  <c r="O476" i="10" s="1"/>
  <c r="K487" i="10"/>
  <c r="K486" i="10" s="1"/>
  <c r="P490" i="10"/>
  <c r="P488" i="10" s="1"/>
  <c r="F563" i="10"/>
  <c r="I493" i="10"/>
  <c r="E252" i="10"/>
  <c r="Q252" i="10"/>
  <c r="Q236" i="10" s="1"/>
  <c r="Q220" i="10" s="1"/>
  <c r="I258" i="10"/>
  <c r="K279" i="10"/>
  <c r="P528" i="10"/>
  <c r="I544" i="10"/>
  <c r="F348" i="10"/>
  <c r="P349" i="10"/>
  <c r="P348" i="10" s="1"/>
  <c r="I349" i="10"/>
  <c r="F396" i="10"/>
  <c r="P398" i="10"/>
  <c r="I398" i="10"/>
  <c r="L487" i="10"/>
  <c r="L486" i="10" s="1"/>
  <c r="I490" i="10"/>
  <c r="L586" i="10"/>
  <c r="P560" i="10"/>
  <c r="M587" i="10" s="1"/>
  <c r="F532" i="10"/>
  <c r="O537" i="10"/>
  <c r="D297" i="10"/>
  <c r="F544" i="10"/>
  <c r="P346" i="10"/>
  <c r="F547" i="10"/>
  <c r="F546" i="10" s="1"/>
  <c r="F583" i="10" s="1"/>
  <c r="P381" i="10"/>
  <c r="P380" i="10" s="1"/>
  <c r="D403" i="10"/>
  <c r="D402" i="10" s="1"/>
  <c r="Q403" i="10"/>
  <c r="Q402" i="10" s="1"/>
  <c r="F422" i="10"/>
  <c r="P423" i="10"/>
  <c r="P422" i="10" s="1"/>
  <c r="I423" i="10"/>
  <c r="I422" i="10" s="1"/>
  <c r="P466" i="10"/>
  <c r="P479" i="10"/>
  <c r="P478" i="10" s="1"/>
  <c r="P477" i="10" s="1"/>
  <c r="P476" i="10" s="1"/>
  <c r="I479" i="10"/>
  <c r="I564" i="10"/>
  <c r="J560" i="10"/>
  <c r="P405" i="10"/>
  <c r="P404" i="10" s="1"/>
  <c r="F404" i="10"/>
  <c r="F554" i="10"/>
  <c r="M417" i="10"/>
  <c r="M403" i="10" s="1"/>
  <c r="M402" i="10" s="1"/>
  <c r="P440" i="10"/>
  <c r="J465" i="10"/>
  <c r="P492" i="10"/>
  <c r="P491" i="10" s="1"/>
  <c r="F491" i="10"/>
  <c r="F561" i="10"/>
  <c r="O494" i="10"/>
  <c r="F562" i="10"/>
  <c r="P506" i="10"/>
  <c r="G541" i="10"/>
  <c r="D546" i="10"/>
  <c r="G553" i="10"/>
  <c r="P306" i="10"/>
  <c r="O343" i="10"/>
  <c r="O342" i="10" s="1"/>
  <c r="P373" i="10"/>
  <c r="I373" i="10"/>
  <c r="H379" i="10"/>
  <c r="H378" i="10" s="1"/>
  <c r="I387" i="10"/>
  <c r="I384" i="10" s="1"/>
  <c r="F384" i="10"/>
  <c r="F379" i="10" s="1"/>
  <c r="F378" i="10" s="1"/>
  <c r="I401" i="10"/>
  <c r="P401" i="10"/>
  <c r="I405" i="10"/>
  <c r="N417" i="10"/>
  <c r="N403" i="10" s="1"/>
  <c r="N402" i="10" s="1"/>
  <c r="F426" i="10"/>
  <c r="P427" i="10"/>
  <c r="P426" i="10" s="1"/>
  <c r="I427" i="10"/>
  <c r="I426" i="10" s="1"/>
  <c r="P430" i="10"/>
  <c r="P429" i="10" s="1"/>
  <c r="F429" i="10"/>
  <c r="O432" i="10"/>
  <c r="O417" i="10" s="1"/>
  <c r="O403" i="10" s="1"/>
  <c r="O402" i="10" s="1"/>
  <c r="I451" i="10"/>
  <c r="K465" i="10"/>
  <c r="F466" i="10"/>
  <c r="P468" i="10"/>
  <c r="H487" i="10"/>
  <c r="H486" i="10" s="1"/>
  <c r="I492" i="10"/>
  <c r="I491" i="10" s="1"/>
  <c r="P494" i="10"/>
  <c r="I506" i="10"/>
  <c r="I562" i="10" s="1"/>
  <c r="P508" i="10"/>
  <c r="F511" i="10"/>
  <c r="P512" i="10"/>
  <c r="P511" i="10" s="1"/>
  <c r="I512" i="10"/>
  <c r="I511" i="10" s="1"/>
  <c r="H541" i="10"/>
  <c r="G546" i="10"/>
  <c r="L560" i="10"/>
  <c r="L540" i="10" s="1"/>
  <c r="P532" i="10"/>
  <c r="J336" i="10"/>
  <c r="J327" i="10" s="1"/>
  <c r="C343" i="10"/>
  <c r="C342" i="10" s="1"/>
  <c r="C341" i="10" s="1"/>
  <c r="I390" i="10"/>
  <c r="I388" i="10" s="1"/>
  <c r="O554" i="10"/>
  <c r="O553" i="10" s="1"/>
  <c r="I430" i="10"/>
  <c r="I429" i="10" s="1"/>
  <c r="I468" i="10"/>
  <c r="I466" i="10" s="1"/>
  <c r="I465" i="10" s="1"/>
  <c r="O542" i="10"/>
  <c r="O541" i="10" s="1"/>
  <c r="O545" i="10"/>
  <c r="E403" i="10"/>
  <c r="E402" i="10" s="1"/>
  <c r="J487" i="10"/>
  <c r="J486" i="10" s="1"/>
  <c r="F555" i="10"/>
  <c r="O544" i="10"/>
  <c r="O547" i="10"/>
  <c r="O546" i="10" s="1"/>
  <c r="O380" i="10"/>
  <c r="O379" i="10" s="1"/>
  <c r="O378" i="10" s="1"/>
  <c r="I437" i="10"/>
  <c r="I436" i="10" s="1"/>
  <c r="P437" i="10"/>
  <c r="P436" i="10" s="1"/>
  <c r="O365" i="10"/>
  <c r="F375" i="10"/>
  <c r="J417" i="10"/>
  <c r="J403" i="10" s="1"/>
  <c r="J402" i="10" s="1"/>
  <c r="F444" i="10"/>
  <c r="P460" i="10"/>
  <c r="I460" i="10"/>
  <c r="D477" i="10"/>
  <c r="D476" i="10" s="1"/>
  <c r="I483" i="10"/>
  <c r="I481" i="10" s="1"/>
  <c r="P544" i="10"/>
  <c r="I376" i="10"/>
  <c r="I375" i="10" s="1"/>
  <c r="P386" i="10"/>
  <c r="P384" i="10" s="1"/>
  <c r="O555" i="10"/>
  <c r="I413" i="10"/>
  <c r="K417" i="10"/>
  <c r="I445" i="10"/>
  <c r="I444" i="10" s="1"/>
  <c r="O454" i="10"/>
  <c r="E477" i="10"/>
  <c r="E476" i="10" s="1"/>
  <c r="Q477" i="10"/>
  <c r="Q476" i="10" s="1"/>
  <c r="F488" i="10"/>
  <c r="F487" i="10" s="1"/>
  <c r="F486" i="10" s="1"/>
  <c r="O499" i="10"/>
  <c r="O487" i="10" s="1"/>
  <c r="O486" i="10" s="1"/>
  <c r="I504" i="10"/>
  <c r="F559" i="10"/>
  <c r="F557" i="10" s="1"/>
  <c r="F586" i="10" s="1"/>
  <c r="I489" i="10"/>
  <c r="I496" i="10"/>
  <c r="I494" i="10" s="1"/>
  <c r="I498" i="10"/>
  <c r="I565" i="10" s="1"/>
  <c r="R511" i="10"/>
  <c r="R487" i="10" s="1"/>
  <c r="R486" i="10" s="1"/>
  <c r="R422" i="10"/>
  <c r="R417" i="10" s="1"/>
  <c r="I449" i="10"/>
  <c r="I480" i="10"/>
  <c r="O561" i="10"/>
  <c r="O560" i="10" s="1"/>
  <c r="E541" i="10"/>
  <c r="K557" i="10"/>
  <c r="K540" i="10" s="1"/>
  <c r="M524" i="10" l="1"/>
  <c r="M523" i="10" s="1"/>
  <c r="G579" i="10" s="1"/>
  <c r="D9" i="10"/>
  <c r="D521" i="10"/>
  <c r="J524" i="10"/>
  <c r="J523" i="10" s="1"/>
  <c r="G524" i="10"/>
  <c r="G523" i="10" s="1"/>
  <c r="G101" i="10"/>
  <c r="P10" i="10"/>
  <c r="I46" i="10"/>
  <c r="I522" i="10" s="1"/>
  <c r="N140" i="10"/>
  <c r="N101" i="10" s="1"/>
  <c r="N8" i="10" s="1"/>
  <c r="G220" i="10"/>
  <c r="G140" i="10" s="1"/>
  <c r="J521" i="10"/>
  <c r="J520" i="10" s="1"/>
  <c r="J9" i="10"/>
  <c r="Q8" i="10"/>
  <c r="N519" i="10"/>
  <c r="N518" i="10" s="1"/>
  <c r="C521" i="10"/>
  <c r="C9" i="10"/>
  <c r="C8" i="10" s="1"/>
  <c r="I103" i="10"/>
  <c r="I102" i="10" s="1"/>
  <c r="Q140" i="10"/>
  <c r="Q101" i="10" s="1"/>
  <c r="L140" i="10"/>
  <c r="L101" i="10" s="1"/>
  <c r="L524" i="10"/>
  <c r="L523" i="10" s="1"/>
  <c r="P521" i="10"/>
  <c r="R9" i="10"/>
  <c r="M220" i="10"/>
  <c r="M140" i="10" s="1"/>
  <c r="M101" i="10" s="1"/>
  <c r="H521" i="10"/>
  <c r="H9" i="10"/>
  <c r="H8" i="10" s="1"/>
  <c r="P465" i="10"/>
  <c r="P403" i="10" s="1"/>
  <c r="P402" i="10" s="1"/>
  <c r="I533" i="10"/>
  <c r="I222" i="10"/>
  <c r="I221" i="10" s="1"/>
  <c r="L519" i="10"/>
  <c r="L518" i="10" s="1"/>
  <c r="E521" i="10"/>
  <c r="E9" i="10"/>
  <c r="H540" i="10"/>
  <c r="J570" i="10" s="1"/>
  <c r="J582" i="10"/>
  <c r="F395" i="10"/>
  <c r="F394" i="10" s="1"/>
  <c r="F417" i="10"/>
  <c r="F403" i="10" s="1"/>
  <c r="F402" i="10" s="1"/>
  <c r="I298" i="10"/>
  <c r="I297" i="10" s="1"/>
  <c r="G521" i="10"/>
  <c r="G520" i="10" s="1"/>
  <c r="G9" i="10"/>
  <c r="I561" i="10"/>
  <c r="I560" i="10" s="1"/>
  <c r="I488" i="10"/>
  <c r="I487" i="10" s="1"/>
  <c r="I486" i="10" s="1"/>
  <c r="F560" i="10"/>
  <c r="F587" i="10" s="1"/>
  <c r="I348" i="10"/>
  <c r="I417" i="10"/>
  <c r="N580" i="10"/>
  <c r="F297" i="10"/>
  <c r="L580" i="10"/>
  <c r="P221" i="10"/>
  <c r="I371" i="10"/>
  <c r="I344" i="10"/>
  <c r="R220" i="10"/>
  <c r="O540" i="10"/>
  <c r="E524" i="10"/>
  <c r="E523" i="10" s="1"/>
  <c r="E579" i="10" s="1"/>
  <c r="D524" i="10"/>
  <c r="D523" i="10" s="1"/>
  <c r="D579" i="10" s="1"/>
  <c r="J140" i="10"/>
  <c r="J101" i="10" s="1"/>
  <c r="F209" i="10"/>
  <c r="F141" i="10" s="1"/>
  <c r="F140" i="10" s="1"/>
  <c r="P371" i="10"/>
  <c r="I539" i="10"/>
  <c r="H586" i="10"/>
  <c r="K586" i="10"/>
  <c r="I558" i="10"/>
  <c r="I478" i="10"/>
  <c r="I477" i="10" s="1"/>
  <c r="I476" i="10" s="1"/>
  <c r="I262" i="10"/>
  <c r="N236" i="10"/>
  <c r="N220" i="10" s="1"/>
  <c r="K584" i="10"/>
  <c r="H584" i="10"/>
  <c r="L584" i="10"/>
  <c r="O103" i="10"/>
  <c r="O102" i="10" s="1"/>
  <c r="M521" i="10"/>
  <c r="M9" i="10"/>
  <c r="I209" i="10"/>
  <c r="N341" i="10"/>
  <c r="I542" i="10"/>
  <c r="I541" i="10" s="1"/>
  <c r="F11" i="10"/>
  <c r="F10" i="10" s="1"/>
  <c r="E140" i="10"/>
  <c r="E101" i="10" s="1"/>
  <c r="F72" i="10"/>
  <c r="E540" i="10"/>
  <c r="E582" i="10"/>
  <c r="E581" i="10" s="1"/>
  <c r="L8" i="10"/>
  <c r="I260" i="10"/>
  <c r="R403" i="10"/>
  <c r="R402" i="10" s="1"/>
  <c r="C524" i="10"/>
  <c r="C523" i="10" s="1"/>
  <c r="C579" i="10" s="1"/>
  <c r="C101" i="10"/>
  <c r="F103" i="10"/>
  <c r="F102" i="10" s="1"/>
  <c r="O220" i="10"/>
  <c r="O140" i="10" s="1"/>
  <c r="P395" i="10"/>
  <c r="P394" i="10" s="1"/>
  <c r="P209" i="10"/>
  <c r="P141" i="10" s="1"/>
  <c r="P46" i="10"/>
  <c r="I551" i="10"/>
  <c r="I192" i="10"/>
  <c r="I176" i="10" s="1"/>
  <c r="I257" i="10"/>
  <c r="I537" i="10"/>
  <c r="P111" i="10"/>
  <c r="P103" i="10" s="1"/>
  <c r="P102" i="10" s="1"/>
  <c r="K524" i="10"/>
  <c r="K523" i="10" s="1"/>
  <c r="F343" i="10"/>
  <c r="F342" i="10" s="1"/>
  <c r="D583" i="10"/>
  <c r="D581" i="10" s="1"/>
  <c r="D540" i="10"/>
  <c r="Q341" i="10"/>
  <c r="I147" i="10"/>
  <c r="I146" i="10" s="1"/>
  <c r="I142" i="10" s="1"/>
  <c r="I528" i="10"/>
  <c r="I279" i="10"/>
  <c r="H524" i="10"/>
  <c r="H523" i="10" s="1"/>
  <c r="J579" i="10" s="1"/>
  <c r="H101" i="10"/>
  <c r="N524" i="10"/>
  <c r="N523" i="10" s="1"/>
  <c r="F541" i="10"/>
  <c r="P240" i="10"/>
  <c r="P237" i="10" s="1"/>
  <c r="P236" i="10" s="1"/>
  <c r="O341" i="10"/>
  <c r="D141" i="10"/>
  <c r="P343" i="10"/>
  <c r="P342" i="10" s="1"/>
  <c r="I559" i="10"/>
  <c r="I554" i="10"/>
  <c r="I404" i="10"/>
  <c r="G540" i="10"/>
  <c r="F553" i="10"/>
  <c r="F585" i="10" s="1"/>
  <c r="D341" i="10"/>
  <c r="I556" i="10"/>
  <c r="I527" i="10"/>
  <c r="I311" i="10"/>
  <c r="I82" i="10"/>
  <c r="I81" i="10" s="1"/>
  <c r="I355" i="10"/>
  <c r="I549" i="10"/>
  <c r="I546" i="10" s="1"/>
  <c r="P176" i="10"/>
  <c r="F237" i="10"/>
  <c r="F236" i="10" s="1"/>
  <c r="F220" i="10" s="1"/>
  <c r="P546" i="10"/>
  <c r="M583" i="10" s="1"/>
  <c r="N583" i="10" s="1"/>
  <c r="I395" i="10"/>
  <c r="I394" i="10" s="1"/>
  <c r="P72" i="10"/>
  <c r="I72" i="10"/>
  <c r="I111" i="10"/>
  <c r="O521" i="10"/>
  <c r="O9" i="10"/>
  <c r="I563" i="10"/>
  <c r="I10" i="10"/>
  <c r="I535" i="10"/>
  <c r="P504" i="10"/>
  <c r="P487" i="10" s="1"/>
  <c r="P486" i="10" s="1"/>
  <c r="P379" i="10"/>
  <c r="P378" i="10" s="1"/>
  <c r="I552" i="10"/>
  <c r="N586" i="10"/>
  <c r="I525" i="10"/>
  <c r="I159" i="10"/>
  <c r="I156" i="10" s="1"/>
  <c r="R343" i="10"/>
  <c r="R342" i="10" s="1"/>
  <c r="R341" i="10" s="1"/>
  <c r="D220" i="10"/>
  <c r="K521" i="10"/>
  <c r="K520" i="10" s="1"/>
  <c r="K9" i="10"/>
  <c r="R379" i="10"/>
  <c r="R378" i="10" s="1"/>
  <c r="P39" i="10"/>
  <c r="P38" i="10" s="1"/>
  <c r="I271" i="10"/>
  <c r="J341" i="10"/>
  <c r="R141" i="10"/>
  <c r="R140" i="10" s="1"/>
  <c r="R101" i="10" s="1"/>
  <c r="H580" i="10"/>
  <c r="K580" i="10"/>
  <c r="I240" i="10"/>
  <c r="I530" i="10" s="1"/>
  <c r="K403" i="10"/>
  <c r="K402" i="10" s="1"/>
  <c r="K341" i="10" s="1"/>
  <c r="F465" i="10"/>
  <c r="K583" i="10"/>
  <c r="I583" i="10"/>
  <c r="H583" i="10"/>
  <c r="I555" i="10"/>
  <c r="F528" i="10"/>
  <c r="L583" i="10"/>
  <c r="I115" i="10"/>
  <c r="K220" i="10"/>
  <c r="K140" i="10" s="1"/>
  <c r="K101" i="10" s="1"/>
  <c r="O46" i="10"/>
  <c r="O522" i="10" s="1"/>
  <c r="I379" i="10"/>
  <c r="I378" i="10" s="1"/>
  <c r="O236" i="10"/>
  <c r="F48" i="10"/>
  <c r="F47" i="10" s="1"/>
  <c r="P541" i="10"/>
  <c r="E236" i="10"/>
  <c r="E220" i="10" s="1"/>
  <c r="G581" i="10"/>
  <c r="R259" i="10"/>
  <c r="I327" i="10"/>
  <c r="G572" i="10" l="1"/>
  <c r="H585" i="10"/>
  <c r="K585" i="10"/>
  <c r="I585" i="10"/>
  <c r="L585" i="10"/>
  <c r="F521" i="10"/>
  <c r="F9" i="10"/>
  <c r="I540" i="10"/>
  <c r="E8" i="10"/>
  <c r="R8" i="10"/>
  <c r="F582" i="10"/>
  <c r="F540" i="10"/>
  <c r="H570" i="10" s="1"/>
  <c r="L570" i="10" s="1"/>
  <c r="P9" i="10"/>
  <c r="L582" i="10"/>
  <c r="J581" i="10"/>
  <c r="F524" i="10"/>
  <c r="F523" i="10" s="1"/>
  <c r="F579" i="10" s="1"/>
  <c r="F101" i="10"/>
  <c r="K587" i="10"/>
  <c r="H587" i="10"/>
  <c r="L587" i="10"/>
  <c r="I587" i="10"/>
  <c r="I403" i="10"/>
  <c r="I402" i="10" s="1"/>
  <c r="I557" i="10"/>
  <c r="E577" i="10"/>
  <c r="E576" i="10" s="1"/>
  <c r="E575" i="10" s="1"/>
  <c r="E520" i="10"/>
  <c r="E519" i="10" s="1"/>
  <c r="E518" i="10" s="1"/>
  <c r="M577" i="10"/>
  <c r="P520" i="10"/>
  <c r="I524" i="10"/>
  <c r="I523" i="10" s="1"/>
  <c r="H520" i="10"/>
  <c r="H519" i="10" s="1"/>
  <c r="J577" i="10"/>
  <c r="C572" i="10"/>
  <c r="I553" i="10"/>
  <c r="I237" i="10"/>
  <c r="I236" i="10" s="1"/>
  <c r="I220" i="10" s="1"/>
  <c r="M8" i="10"/>
  <c r="I343" i="10"/>
  <c r="I342" i="10" s="1"/>
  <c r="I341" i="10" s="1"/>
  <c r="P524" i="10"/>
  <c r="P523" i="10" s="1"/>
  <c r="M579" i="10" s="1"/>
  <c r="N579" i="10" s="1"/>
  <c r="D520" i="10"/>
  <c r="D519" i="10" s="1"/>
  <c r="D518" i="10" s="1"/>
  <c r="D577" i="10"/>
  <c r="D576" i="10" s="1"/>
  <c r="D575" i="10" s="1"/>
  <c r="M582" i="10"/>
  <c r="P540" i="10"/>
  <c r="K8" i="10"/>
  <c r="I550" i="10"/>
  <c r="I529" i="10"/>
  <c r="M520" i="10"/>
  <c r="M519" i="10" s="1"/>
  <c r="M518" i="10" s="1"/>
  <c r="G577" i="10"/>
  <c r="G8" i="10"/>
  <c r="D8" i="10"/>
  <c r="J572" i="10"/>
  <c r="F341" i="10"/>
  <c r="C577" i="10"/>
  <c r="C576" i="10" s="1"/>
  <c r="C575" i="10" s="1"/>
  <c r="C520" i="10"/>
  <c r="C519" i="10" s="1"/>
  <c r="C518" i="10" s="1"/>
  <c r="N585" i="10"/>
  <c r="F46" i="10"/>
  <c r="F522" i="10" s="1"/>
  <c r="F578" i="10" s="1"/>
  <c r="I521" i="10"/>
  <c r="I520" i="10" s="1"/>
  <c r="I9" i="10"/>
  <c r="P341" i="10"/>
  <c r="I141" i="10"/>
  <c r="I259" i="10"/>
  <c r="O524" i="10"/>
  <c r="O523" i="10" s="1"/>
  <c r="O101" i="10"/>
  <c r="O8" i="10" s="1"/>
  <c r="P220" i="10"/>
  <c r="P140" i="10" s="1"/>
  <c r="P101" i="10" s="1"/>
  <c r="G519" i="10"/>
  <c r="G518" i="10" s="1"/>
  <c r="O520" i="10"/>
  <c r="J8" i="10"/>
  <c r="J519" i="10"/>
  <c r="J518" i="10" s="1"/>
  <c r="K519" i="10"/>
  <c r="K518" i="10" s="1"/>
  <c r="D140" i="10"/>
  <c r="D101" i="10" s="1"/>
  <c r="N587" i="10"/>
  <c r="E572" i="10" l="1"/>
  <c r="J569" i="10"/>
  <c r="H518" i="10"/>
  <c r="F8" i="10"/>
  <c r="I140" i="10"/>
  <c r="I101" i="10" s="1"/>
  <c r="P519" i="10"/>
  <c r="P518" i="10" s="1"/>
  <c r="I577" i="10"/>
  <c r="G576" i="10"/>
  <c r="M576" i="10"/>
  <c r="N577" i="10"/>
  <c r="L577" i="10"/>
  <c r="J576" i="10"/>
  <c r="F520" i="10"/>
  <c r="F519" i="10" s="1"/>
  <c r="F577" i="10"/>
  <c r="K579" i="10"/>
  <c r="H579" i="10"/>
  <c r="I8" i="10"/>
  <c r="I519" i="10"/>
  <c r="I518" i="10" s="1"/>
  <c r="P8" i="10"/>
  <c r="H572" i="10" s="1"/>
  <c r="I579" i="10"/>
  <c r="D572" i="10"/>
  <c r="K578" i="10"/>
  <c r="H578" i="10"/>
  <c r="I578" i="10"/>
  <c r="N578" i="10"/>
  <c r="L578" i="10"/>
  <c r="L579" i="10"/>
  <c r="H582" i="10"/>
  <c r="H581" i="10" s="1"/>
  <c r="K582" i="10"/>
  <c r="F581" i="10"/>
  <c r="K581" i="10" s="1"/>
  <c r="I582" i="10"/>
  <c r="I581" i="10" s="1"/>
  <c r="O519" i="10"/>
  <c r="O518" i="10" s="1"/>
  <c r="N582" i="10"/>
  <c r="M581" i="10"/>
  <c r="G575" i="10" l="1"/>
  <c r="L581" i="10"/>
  <c r="M575" i="10"/>
  <c r="K577" i="10"/>
  <c r="F576" i="10"/>
  <c r="H577" i="10"/>
  <c r="F572" i="10"/>
  <c r="N581" i="10"/>
  <c r="H569" i="10"/>
  <c r="L569" i="10" s="1"/>
  <c r="F518" i="10"/>
  <c r="M572" i="10"/>
  <c r="J575" i="10"/>
  <c r="K576" i="10" l="1"/>
  <c r="H576" i="10"/>
  <c r="F575" i="10"/>
  <c r="N575" i="10"/>
  <c r="N576" i="10"/>
  <c r="I575" i="10"/>
  <c r="L576" i="10"/>
  <c r="I576" i="10"/>
  <c r="H575" i="10" l="1"/>
  <c r="K575" i="10"/>
  <c r="O586" i="10"/>
  <c r="O587" i="10"/>
  <c r="O584" i="10"/>
  <c r="O580" i="10"/>
  <c r="O585" i="10"/>
  <c r="O583" i="10"/>
  <c r="O578" i="10"/>
  <c r="O579" i="10"/>
  <c r="O582" i="10"/>
  <c r="O581" i="10" s="1"/>
  <c r="O577" i="10"/>
  <c r="O576" i="10" s="1"/>
  <c r="O575" i="10" s="1"/>
  <c r="L575" i="10"/>
  <c r="E17" i="7" l="1"/>
  <c r="E15" i="7" s="1"/>
  <c r="E14" i="7" s="1"/>
  <c r="E13" i="7" s="1"/>
  <c r="E12" i="7" s="1"/>
  <c r="E11" i="7" s="1"/>
  <c r="E23" i="7"/>
  <c r="E22" i="7" s="1"/>
  <c r="E21" i="7" s="1"/>
  <c r="E27" i="7"/>
  <c r="E32" i="7"/>
  <c r="E40" i="7"/>
  <c r="E39" i="7" s="1"/>
  <c r="E38" i="7" s="1"/>
  <c r="E37" i="7" s="1"/>
  <c r="E47" i="7"/>
  <c r="E52" i="7"/>
  <c r="E54" i="7"/>
  <c r="E59" i="7"/>
  <c r="E62" i="7"/>
  <c r="E65" i="7"/>
  <c r="E67" i="7"/>
  <c r="E71" i="7"/>
  <c r="E76" i="7"/>
  <c r="E81" i="7"/>
  <c r="E83" i="7"/>
  <c r="E86" i="7"/>
  <c r="E89" i="7"/>
  <c r="E91" i="7"/>
  <c r="E94" i="7"/>
  <c r="E93" i="7" s="1"/>
  <c r="E97" i="7"/>
  <c r="E107" i="7"/>
  <c r="E114" i="7"/>
  <c r="E120" i="7"/>
  <c r="E127" i="7"/>
  <c r="E129" i="7"/>
  <c r="E133" i="7"/>
  <c r="E132" i="7" s="1"/>
  <c r="E137" i="7"/>
  <c r="E136" i="7" s="1"/>
  <c r="E135" i="7" s="1"/>
  <c r="E141" i="7"/>
  <c r="E140" i="7" s="1"/>
  <c r="E139" i="7" s="1"/>
  <c r="E145" i="7"/>
  <c r="E144" i="7" s="1"/>
  <c r="E143" i="7" s="1"/>
  <c r="E158" i="7"/>
  <c r="E157" i="7" s="1"/>
  <c r="E156" i="7" s="1"/>
  <c r="E155" i="7" s="1"/>
  <c r="E154" i="7" s="1"/>
  <c r="E153" i="7" s="1"/>
  <c r="E174" i="7"/>
  <c r="E173" i="7" s="1"/>
  <c r="E172" i="7" s="1"/>
  <c r="E171" i="7" s="1"/>
  <c r="E179" i="7"/>
  <c r="E178" i="7" s="1"/>
  <c r="E177" i="7" s="1"/>
  <c r="E176" i="7" s="1"/>
  <c r="E184" i="7"/>
  <c r="E183" i="7" s="1"/>
  <c r="E182" i="7" s="1"/>
  <c r="E181" i="7" s="1"/>
  <c r="E189" i="7"/>
  <c r="E188" i="7" s="1"/>
  <c r="E187" i="7" s="1"/>
  <c r="E186" i="7" s="1"/>
  <c r="E194" i="7"/>
  <c r="E193" i="7" s="1"/>
  <c r="E192" i="7" s="1"/>
  <c r="E191" i="7" s="1"/>
  <c r="E199" i="7"/>
  <c r="E198" i="7" s="1"/>
  <c r="E197" i="7" s="1"/>
  <c r="E196" i="7" s="1"/>
  <c r="E80" i="7" l="1"/>
  <c r="E44" i="7"/>
  <c r="E96" i="7"/>
  <c r="E61" i="7"/>
  <c r="E85" i="7"/>
  <c r="E70" i="7"/>
  <c r="E26" i="7"/>
  <c r="E25" i="7" s="1"/>
  <c r="E20" i="7" s="1"/>
  <c r="E119" i="7"/>
  <c r="E43" i="7"/>
  <c r="E131" i="7"/>
  <c r="E152" i="7"/>
  <c r="E69" i="7" l="1"/>
  <c r="E42" i="7" s="1"/>
  <c r="E10" i="7" s="1"/>
  <c r="E9" i="7" s="1"/>
  <c r="E8" i="7" s="1"/>
  <c r="H45" i="7"/>
  <c r="I46" i="7"/>
  <c r="I45" i="7" s="1"/>
  <c r="F46" i="7"/>
  <c r="I58" i="7"/>
  <c r="I169" i="7"/>
  <c r="I168" i="7"/>
  <c r="I167" i="7"/>
  <c r="I166" i="7"/>
  <c r="I165" i="7"/>
  <c r="I164" i="7"/>
  <c r="I163" i="7"/>
  <c r="I162" i="7"/>
  <c r="I161" i="7"/>
  <c r="I160" i="7"/>
  <c r="I159" i="7"/>
  <c r="I148" i="7"/>
  <c r="I147" i="7"/>
  <c r="I146" i="7"/>
  <c r="I126" i="7"/>
  <c r="I92" i="7"/>
  <c r="I112" i="7"/>
  <c r="I103" i="7"/>
  <c r="I102" i="7"/>
  <c r="I31" i="7"/>
  <c r="I30" i="7"/>
  <c r="H27" i="7"/>
  <c r="I36" i="7"/>
  <c r="I35" i="7"/>
  <c r="I34" i="7"/>
  <c r="I33" i="7"/>
  <c r="I29" i="7"/>
  <c r="I28" i="7"/>
  <c r="F116" i="7"/>
  <c r="F115" i="7"/>
  <c r="I18" i="7"/>
  <c r="F126" i="7"/>
  <c r="F125" i="7"/>
  <c r="C120" i="7"/>
  <c r="C97" i="7"/>
  <c r="F106" i="7"/>
  <c r="F105" i="7"/>
  <c r="J46" i="7" l="1"/>
  <c r="F24" i="7"/>
  <c r="I55" i="7" l="1"/>
  <c r="I19" i="7"/>
  <c r="F195" i="7" l="1"/>
  <c r="F190" i="7"/>
  <c r="F185" i="7"/>
  <c r="F180" i="7"/>
  <c r="F175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1" i="7"/>
  <c r="F150" i="7"/>
  <c r="F149" i="7"/>
  <c r="F148" i="7"/>
  <c r="F147" i="7"/>
  <c r="F146" i="7"/>
  <c r="F142" i="7"/>
  <c r="F138" i="7"/>
  <c r="F134" i="7"/>
  <c r="F130" i="7"/>
  <c r="F129" i="7" s="1"/>
  <c r="F128" i="7"/>
  <c r="F124" i="7"/>
  <c r="F123" i="7"/>
  <c r="F122" i="7"/>
  <c r="F121" i="7"/>
  <c r="F118" i="7"/>
  <c r="F117" i="7"/>
  <c r="F113" i="7"/>
  <c r="F112" i="7"/>
  <c r="F111" i="7"/>
  <c r="F110" i="7"/>
  <c r="F109" i="7"/>
  <c r="F108" i="7"/>
  <c r="F104" i="7"/>
  <c r="F103" i="7"/>
  <c r="F102" i="7"/>
  <c r="F101" i="7"/>
  <c r="F100" i="7"/>
  <c r="F99" i="7"/>
  <c r="F98" i="7"/>
  <c r="F95" i="7"/>
  <c r="F92" i="7"/>
  <c r="F90" i="7"/>
  <c r="F88" i="7"/>
  <c r="F87" i="7"/>
  <c r="F84" i="7"/>
  <c r="F82" i="7"/>
  <c r="F79" i="7"/>
  <c r="F78" i="7"/>
  <c r="F77" i="7"/>
  <c r="F75" i="7"/>
  <c r="F74" i="7"/>
  <c r="F73" i="7"/>
  <c r="F72" i="7"/>
  <c r="F68" i="7"/>
  <c r="F66" i="7"/>
  <c r="F64" i="7"/>
  <c r="F63" i="7"/>
  <c r="F60" i="7"/>
  <c r="F58" i="7"/>
  <c r="F57" i="7"/>
  <c r="F56" i="7"/>
  <c r="F55" i="7"/>
  <c r="F53" i="7"/>
  <c r="F52" i="7" s="1"/>
  <c r="F51" i="7"/>
  <c r="F50" i="7"/>
  <c r="F49" i="7"/>
  <c r="F48" i="7"/>
  <c r="F41" i="7"/>
  <c r="F36" i="7"/>
  <c r="F35" i="7"/>
  <c r="F34" i="7"/>
  <c r="F33" i="7"/>
  <c r="F31" i="7"/>
  <c r="F30" i="7"/>
  <c r="F29" i="7"/>
  <c r="F28" i="7"/>
  <c r="F19" i="7"/>
  <c r="F18" i="7"/>
  <c r="F16" i="7"/>
  <c r="I194" i="7"/>
  <c r="I193" i="7" s="1"/>
  <c r="I192" i="7" s="1"/>
  <c r="I191" i="7" s="1"/>
  <c r="H194" i="7"/>
  <c r="H193" i="7" s="1"/>
  <c r="H192" i="7" s="1"/>
  <c r="H191" i="7" s="1"/>
  <c r="G194" i="7"/>
  <c r="G193" i="7" s="1"/>
  <c r="G192" i="7" s="1"/>
  <c r="G191" i="7" s="1"/>
  <c r="D194" i="7"/>
  <c r="D193" i="7" s="1"/>
  <c r="D192" i="7" s="1"/>
  <c r="D191" i="7" s="1"/>
  <c r="I189" i="7"/>
  <c r="I188" i="7" s="1"/>
  <c r="I187" i="7" s="1"/>
  <c r="I186" i="7" s="1"/>
  <c r="H189" i="7"/>
  <c r="H188" i="7" s="1"/>
  <c r="H187" i="7" s="1"/>
  <c r="H186" i="7" s="1"/>
  <c r="G189" i="7"/>
  <c r="G188" i="7" s="1"/>
  <c r="G187" i="7" s="1"/>
  <c r="G186" i="7" s="1"/>
  <c r="D189" i="7"/>
  <c r="D188" i="7" s="1"/>
  <c r="D187" i="7" s="1"/>
  <c r="D186" i="7" s="1"/>
  <c r="I184" i="7"/>
  <c r="I183" i="7" s="1"/>
  <c r="I182" i="7" s="1"/>
  <c r="I181" i="7" s="1"/>
  <c r="H184" i="7"/>
  <c r="H183" i="7" s="1"/>
  <c r="H182" i="7" s="1"/>
  <c r="H181" i="7" s="1"/>
  <c r="G184" i="7"/>
  <c r="G183" i="7" s="1"/>
  <c r="G182" i="7" s="1"/>
  <c r="G181" i="7" s="1"/>
  <c r="D184" i="7"/>
  <c r="D183" i="7" s="1"/>
  <c r="D182" i="7" s="1"/>
  <c r="D181" i="7" s="1"/>
  <c r="G158" i="7"/>
  <c r="G157" i="7" s="1"/>
  <c r="G156" i="7" s="1"/>
  <c r="G155" i="7" s="1"/>
  <c r="G154" i="7" s="1"/>
  <c r="G153" i="7" s="1"/>
  <c r="D158" i="7"/>
  <c r="D157" i="7" s="1"/>
  <c r="D156" i="7" s="1"/>
  <c r="D155" i="7" s="1"/>
  <c r="D154" i="7" s="1"/>
  <c r="D153" i="7" s="1"/>
  <c r="I141" i="7"/>
  <c r="H141" i="7"/>
  <c r="G141" i="7"/>
  <c r="G140" i="7" s="1"/>
  <c r="G139" i="7" s="1"/>
  <c r="D141" i="7"/>
  <c r="D140" i="7" s="1"/>
  <c r="D139" i="7" s="1"/>
  <c r="I137" i="7"/>
  <c r="I136" i="7" s="1"/>
  <c r="I135" i="7" s="1"/>
  <c r="H137" i="7"/>
  <c r="H136" i="7" s="1"/>
  <c r="H135" i="7" s="1"/>
  <c r="G137" i="7"/>
  <c r="G136" i="7" s="1"/>
  <c r="G135" i="7" s="1"/>
  <c r="D137" i="7"/>
  <c r="D136" i="7" s="1"/>
  <c r="D135" i="7" s="1"/>
  <c r="I133" i="7"/>
  <c r="I132" i="7" s="1"/>
  <c r="H133" i="7"/>
  <c r="H132" i="7" s="1"/>
  <c r="G133" i="7"/>
  <c r="G132" i="7" s="1"/>
  <c r="D133" i="7"/>
  <c r="D132" i="7" s="1"/>
  <c r="I129" i="7"/>
  <c r="H129" i="7"/>
  <c r="G129" i="7"/>
  <c r="D129" i="7"/>
  <c r="I127" i="7"/>
  <c r="H127" i="7"/>
  <c r="G127" i="7"/>
  <c r="D127" i="7"/>
  <c r="H120" i="7"/>
  <c r="G120" i="7"/>
  <c r="D120" i="7"/>
  <c r="I114" i="7"/>
  <c r="H114" i="7"/>
  <c r="G114" i="7"/>
  <c r="D114" i="7"/>
  <c r="I107" i="7"/>
  <c r="H107" i="7"/>
  <c r="G107" i="7"/>
  <c r="D107" i="7"/>
  <c r="G97" i="7"/>
  <c r="D97" i="7"/>
  <c r="H94" i="7"/>
  <c r="G94" i="7"/>
  <c r="G93" i="7" s="1"/>
  <c r="D94" i="7"/>
  <c r="D93" i="7" s="1"/>
  <c r="I83" i="7"/>
  <c r="H83" i="7"/>
  <c r="G83" i="7"/>
  <c r="D83" i="7"/>
  <c r="I81" i="7"/>
  <c r="H81" i="7"/>
  <c r="G81" i="7"/>
  <c r="D81" i="7"/>
  <c r="I76" i="7"/>
  <c r="H76" i="7"/>
  <c r="G76" i="7"/>
  <c r="D76" i="7"/>
  <c r="I71" i="7"/>
  <c r="H71" i="7"/>
  <c r="G71" i="7"/>
  <c r="D71" i="7"/>
  <c r="H67" i="7"/>
  <c r="G67" i="7"/>
  <c r="D67" i="7"/>
  <c r="I65" i="7"/>
  <c r="H65" i="7"/>
  <c r="G65" i="7"/>
  <c r="D65" i="7"/>
  <c r="I62" i="7"/>
  <c r="H62" i="7"/>
  <c r="G62" i="7"/>
  <c r="D62" i="7"/>
  <c r="H59" i="7"/>
  <c r="G59" i="7"/>
  <c r="D59" i="7"/>
  <c r="H54" i="7"/>
  <c r="G54" i="7"/>
  <c r="D54" i="7"/>
  <c r="I52" i="7"/>
  <c r="H52" i="7"/>
  <c r="G52" i="7"/>
  <c r="D52" i="7"/>
  <c r="I47" i="7"/>
  <c r="H47" i="7"/>
  <c r="G47" i="7"/>
  <c r="D47" i="7"/>
  <c r="H32" i="7"/>
  <c r="G32" i="7"/>
  <c r="D32" i="7"/>
  <c r="G27" i="7"/>
  <c r="I23" i="7"/>
  <c r="H23" i="7"/>
  <c r="G23" i="7"/>
  <c r="G22" i="7" s="1"/>
  <c r="G21" i="7" s="1"/>
  <c r="D23" i="7"/>
  <c r="D22" i="7" s="1"/>
  <c r="D21" i="7" s="1"/>
  <c r="G15" i="7"/>
  <c r="I179" i="7"/>
  <c r="I178" i="7" s="1"/>
  <c r="I177" i="7" s="1"/>
  <c r="I176" i="7" s="1"/>
  <c r="H179" i="7"/>
  <c r="H178" i="7" s="1"/>
  <c r="H177" i="7" s="1"/>
  <c r="H176" i="7" s="1"/>
  <c r="G179" i="7"/>
  <c r="G178" i="7" s="1"/>
  <c r="G177" i="7" s="1"/>
  <c r="G176" i="7" s="1"/>
  <c r="D179" i="7"/>
  <c r="D178" i="7" s="1"/>
  <c r="D177" i="7" s="1"/>
  <c r="D176" i="7" s="1"/>
  <c r="I174" i="7"/>
  <c r="I173" i="7" s="1"/>
  <c r="I172" i="7" s="1"/>
  <c r="I171" i="7" s="1"/>
  <c r="H174" i="7"/>
  <c r="H173" i="7" s="1"/>
  <c r="H172" i="7" s="1"/>
  <c r="H171" i="7" s="1"/>
  <c r="G174" i="7"/>
  <c r="G173" i="7" s="1"/>
  <c r="G172" i="7" s="1"/>
  <c r="G171" i="7" s="1"/>
  <c r="D174" i="7"/>
  <c r="D173" i="7" s="1"/>
  <c r="D172" i="7" s="1"/>
  <c r="D171" i="7" s="1"/>
  <c r="H145" i="7"/>
  <c r="H144" i="7" s="1"/>
  <c r="H143" i="7" s="1"/>
  <c r="G145" i="7"/>
  <c r="G144" i="7" s="1"/>
  <c r="G143" i="7" s="1"/>
  <c r="D145" i="7"/>
  <c r="D144" i="7" s="1"/>
  <c r="D143" i="7" s="1"/>
  <c r="H91" i="7"/>
  <c r="G91" i="7"/>
  <c r="D91" i="7"/>
  <c r="G89" i="7"/>
  <c r="D89" i="7"/>
  <c r="H86" i="7"/>
  <c r="G86" i="7"/>
  <c r="D86" i="7"/>
  <c r="I40" i="7"/>
  <c r="I39" i="7" s="1"/>
  <c r="I38" i="7" s="1"/>
  <c r="I37" i="7" s="1"/>
  <c r="H40" i="7"/>
  <c r="H39" i="7" s="1"/>
  <c r="H38" i="7" s="1"/>
  <c r="H37" i="7" s="1"/>
  <c r="G40" i="7"/>
  <c r="G39" i="7" s="1"/>
  <c r="G38" i="7" s="1"/>
  <c r="G37" i="7" s="1"/>
  <c r="D40" i="7"/>
  <c r="D39" i="7" s="1"/>
  <c r="D38" i="7" s="1"/>
  <c r="D37" i="7" s="1"/>
  <c r="D199" i="7"/>
  <c r="D198" i="7" s="1"/>
  <c r="D197" i="7" s="1"/>
  <c r="D196" i="7" s="1"/>
  <c r="D27" i="7"/>
  <c r="D17" i="7"/>
  <c r="D15" i="7" s="1"/>
  <c r="F120" i="7" l="1"/>
  <c r="D80" i="7"/>
  <c r="H44" i="7"/>
  <c r="G80" i="7"/>
  <c r="I80" i="7"/>
  <c r="G26" i="7"/>
  <c r="G25" i="7" s="1"/>
  <c r="G20" i="7" s="1"/>
  <c r="D70" i="7"/>
  <c r="D26" i="7"/>
  <c r="D25" i="7" s="1"/>
  <c r="D20" i="7" s="1"/>
  <c r="H80" i="7"/>
  <c r="G70" i="7"/>
  <c r="D96" i="7"/>
  <c r="G96" i="7"/>
  <c r="D119" i="7"/>
  <c r="G119" i="7"/>
  <c r="G44" i="7"/>
  <c r="D61" i="7"/>
  <c r="G61" i="7"/>
  <c r="D44" i="7"/>
  <c r="G131" i="7"/>
  <c r="D131" i="7"/>
  <c r="G85" i="7"/>
  <c r="D152" i="7"/>
  <c r="D85" i="7"/>
  <c r="T200" i="7"/>
  <c r="T199" i="7" s="1"/>
  <c r="T198" i="7" s="1"/>
  <c r="T197" i="7" s="1"/>
  <c r="T196" i="7" s="1"/>
  <c r="Q200" i="7"/>
  <c r="Q199" i="7" s="1"/>
  <c r="Q198" i="7" s="1"/>
  <c r="Q197" i="7" s="1"/>
  <c r="Q196" i="7" s="1"/>
  <c r="O200" i="7"/>
  <c r="H199" i="7"/>
  <c r="H198" i="7" s="1"/>
  <c r="H197" i="7" s="1"/>
  <c r="H196" i="7" s="1"/>
  <c r="G199" i="7"/>
  <c r="G198" i="7" s="1"/>
  <c r="G197" i="7" s="1"/>
  <c r="G196" i="7" s="1"/>
  <c r="C199" i="7"/>
  <c r="C198" i="7" s="1"/>
  <c r="C197" i="7" s="1"/>
  <c r="C196" i="7" s="1"/>
  <c r="R195" i="7"/>
  <c r="V195" i="7" s="1"/>
  <c r="W195" i="7" s="1"/>
  <c r="F194" i="7"/>
  <c r="Q194" i="7"/>
  <c r="Q193" i="7" s="1"/>
  <c r="Q192" i="7" s="1"/>
  <c r="Q191" i="7" s="1"/>
  <c r="O194" i="7"/>
  <c r="O193" i="7" s="1"/>
  <c r="C194" i="7"/>
  <c r="C193" i="7" s="1"/>
  <c r="C192" i="7" s="1"/>
  <c r="C191" i="7" s="1"/>
  <c r="R190" i="7"/>
  <c r="V190" i="7" s="1"/>
  <c r="W190" i="7" s="1"/>
  <c r="F189" i="7"/>
  <c r="Q189" i="7"/>
  <c r="Q188" i="7" s="1"/>
  <c r="Q187" i="7" s="1"/>
  <c r="Q186" i="7" s="1"/>
  <c r="O189" i="7"/>
  <c r="R189" i="7" s="1"/>
  <c r="C189" i="7"/>
  <c r="C188" i="7" s="1"/>
  <c r="C187" i="7" s="1"/>
  <c r="C186" i="7" s="1"/>
  <c r="R185" i="7"/>
  <c r="V185" i="7" s="1"/>
  <c r="F184" i="7"/>
  <c r="Q184" i="7"/>
  <c r="Q183" i="7" s="1"/>
  <c r="Q182" i="7" s="1"/>
  <c r="Q181" i="7" s="1"/>
  <c r="O184" i="7"/>
  <c r="C184" i="7"/>
  <c r="C183" i="7" s="1"/>
  <c r="C182" i="7" s="1"/>
  <c r="C181" i="7" s="1"/>
  <c r="R180" i="7"/>
  <c r="V180" i="7" s="1"/>
  <c r="Q179" i="7"/>
  <c r="Q178" i="7" s="1"/>
  <c r="Q177" i="7" s="1"/>
  <c r="Q176" i="7" s="1"/>
  <c r="O179" i="7"/>
  <c r="R179" i="7" s="1"/>
  <c r="C179" i="7"/>
  <c r="C178" i="7" s="1"/>
  <c r="C177" i="7" s="1"/>
  <c r="C176" i="7" s="1"/>
  <c r="R175" i="7"/>
  <c r="V175" i="7" s="1"/>
  <c r="Q174" i="7"/>
  <c r="Q173" i="7" s="1"/>
  <c r="Q172" i="7" s="1"/>
  <c r="O174" i="7"/>
  <c r="C174" i="7"/>
  <c r="C173" i="7" s="1"/>
  <c r="C172" i="7" s="1"/>
  <c r="C171" i="7" s="1"/>
  <c r="J170" i="7"/>
  <c r="K170" i="7" s="1"/>
  <c r="J162" i="7"/>
  <c r="K162" i="7" s="1"/>
  <c r="Q158" i="7"/>
  <c r="Q157" i="7" s="1"/>
  <c r="Q156" i="7" s="1"/>
  <c r="Q155" i="7" s="1"/>
  <c r="Q154" i="7" s="1"/>
  <c r="Q153" i="7" s="1"/>
  <c r="O158" i="7"/>
  <c r="R158" i="7" s="1"/>
  <c r="C158" i="7"/>
  <c r="S151" i="7"/>
  <c r="R151" i="7"/>
  <c r="V151" i="7" s="1"/>
  <c r="W151" i="7" s="1"/>
  <c r="J151" i="7"/>
  <c r="K151" i="7" s="1"/>
  <c r="U150" i="7"/>
  <c r="S150" i="7" s="1"/>
  <c r="R150" i="7"/>
  <c r="J150" i="7"/>
  <c r="K150" i="7" s="1"/>
  <c r="S149" i="7"/>
  <c r="R149" i="7"/>
  <c r="V149" i="7" s="1"/>
  <c r="W149" i="7" s="1"/>
  <c r="J149" i="7"/>
  <c r="K149" i="7" s="1"/>
  <c r="S148" i="7"/>
  <c r="R148" i="7"/>
  <c r="V148" i="7" s="1"/>
  <c r="W148" i="7" s="1"/>
  <c r="J148" i="7"/>
  <c r="K148" i="7" s="1"/>
  <c r="S147" i="7"/>
  <c r="R147" i="7"/>
  <c r="V147" i="7" s="1"/>
  <c r="W147" i="7" s="1"/>
  <c r="J147" i="7"/>
  <c r="K147" i="7" s="1"/>
  <c r="U146" i="7"/>
  <c r="S146" i="7" s="1"/>
  <c r="R146" i="7"/>
  <c r="Q146" i="7"/>
  <c r="Q145" i="7" s="1"/>
  <c r="Q144" i="7" s="1"/>
  <c r="Q143" i="7" s="1"/>
  <c r="T145" i="7"/>
  <c r="T144" i="7" s="1"/>
  <c r="T143" i="7" s="1"/>
  <c r="P145" i="7"/>
  <c r="P144" i="7" s="1"/>
  <c r="P143" i="7" s="1"/>
  <c r="O145" i="7"/>
  <c r="O144" i="7" s="1"/>
  <c r="O143" i="7" s="1"/>
  <c r="C145" i="7"/>
  <c r="C144" i="7" s="1"/>
  <c r="C143" i="7" s="1"/>
  <c r="S142" i="7"/>
  <c r="S141" i="7" s="1"/>
  <c r="S140" i="7" s="1"/>
  <c r="S139" i="7" s="1"/>
  <c r="R142" i="7"/>
  <c r="V142" i="7" s="1"/>
  <c r="F141" i="7"/>
  <c r="U141" i="7"/>
  <c r="U140" i="7" s="1"/>
  <c r="U139" i="7" s="1"/>
  <c r="T141" i="7"/>
  <c r="T140" i="7" s="1"/>
  <c r="T139" i="7" s="1"/>
  <c r="Q141" i="7"/>
  <c r="Q140" i="7" s="1"/>
  <c r="Q139" i="7" s="1"/>
  <c r="P141" i="7"/>
  <c r="P140" i="7" s="1"/>
  <c r="P139" i="7" s="1"/>
  <c r="O141" i="7"/>
  <c r="O140" i="7" s="1"/>
  <c r="O139" i="7" s="1"/>
  <c r="I140" i="7"/>
  <c r="I139" i="7" s="1"/>
  <c r="H140" i="7"/>
  <c r="H139" i="7" s="1"/>
  <c r="H131" i="7" s="1"/>
  <c r="C141" i="7"/>
  <c r="C140" i="7" s="1"/>
  <c r="C139" i="7" s="1"/>
  <c r="R138" i="7"/>
  <c r="V138" i="7" s="1"/>
  <c r="V137" i="7" s="1"/>
  <c r="F137" i="7"/>
  <c r="Q137" i="7"/>
  <c r="Q136" i="7" s="1"/>
  <c r="Q135" i="7" s="1"/>
  <c r="O137" i="7"/>
  <c r="R137" i="7" s="1"/>
  <c r="C137" i="7"/>
  <c r="C136" i="7" s="1"/>
  <c r="C135" i="7" s="1"/>
  <c r="R134" i="7"/>
  <c r="R133" i="7" s="1"/>
  <c r="R132" i="7" s="1"/>
  <c r="F133" i="7"/>
  <c r="U133" i="7"/>
  <c r="U132" i="7" s="1"/>
  <c r="T133" i="7"/>
  <c r="T132" i="7" s="1"/>
  <c r="S133" i="7"/>
  <c r="S132" i="7" s="1"/>
  <c r="Q133" i="7"/>
  <c r="Q132" i="7" s="1"/>
  <c r="P133" i="7"/>
  <c r="P132" i="7" s="1"/>
  <c r="O133" i="7"/>
  <c r="O132" i="7" s="1"/>
  <c r="C133" i="7"/>
  <c r="C132" i="7" s="1"/>
  <c r="S130" i="7"/>
  <c r="S129" i="7" s="1"/>
  <c r="R130" i="7"/>
  <c r="W130" i="7" s="1"/>
  <c r="J130" i="7"/>
  <c r="J129" i="7" s="1"/>
  <c r="V129" i="7"/>
  <c r="U129" i="7"/>
  <c r="T129" i="7"/>
  <c r="Q129" i="7"/>
  <c r="O129" i="7"/>
  <c r="R129" i="7" s="1"/>
  <c r="C129" i="7"/>
  <c r="R128" i="7"/>
  <c r="V128" i="7" s="1"/>
  <c r="F127" i="7"/>
  <c r="U127" i="7"/>
  <c r="T127" i="7"/>
  <c r="S127" i="7"/>
  <c r="Q127" i="7"/>
  <c r="O127" i="7"/>
  <c r="R127" i="7" s="1"/>
  <c r="C127" i="7"/>
  <c r="S126" i="7"/>
  <c r="R126" i="7"/>
  <c r="V126" i="7" s="1"/>
  <c r="W126" i="7" s="1"/>
  <c r="J126" i="7"/>
  <c r="K126" i="7" s="1"/>
  <c r="U125" i="7"/>
  <c r="S125" i="7" s="1"/>
  <c r="R125" i="7"/>
  <c r="I120" i="7"/>
  <c r="S124" i="7"/>
  <c r="R124" i="7"/>
  <c r="V124" i="7" s="1"/>
  <c r="W124" i="7" s="1"/>
  <c r="J124" i="7"/>
  <c r="K124" i="7" s="1"/>
  <c r="S123" i="7"/>
  <c r="R123" i="7"/>
  <c r="V123" i="7" s="1"/>
  <c r="J123" i="7"/>
  <c r="K123" i="7" s="1"/>
  <c r="S122" i="7"/>
  <c r="R122" i="7"/>
  <c r="V122" i="7" s="1"/>
  <c r="W122" i="7" s="1"/>
  <c r="S121" i="7"/>
  <c r="R121" i="7"/>
  <c r="V121" i="7" s="1"/>
  <c r="W121" i="7" s="1"/>
  <c r="T120" i="7"/>
  <c r="Q120" i="7"/>
  <c r="O120" i="7"/>
  <c r="H119" i="7"/>
  <c r="R118" i="7"/>
  <c r="V118" i="7" s="1"/>
  <c r="W118" i="7" s="1"/>
  <c r="J118" i="7"/>
  <c r="K118" i="7" s="1"/>
  <c r="R117" i="7"/>
  <c r="V117" i="7" s="1"/>
  <c r="W117" i="7" s="1"/>
  <c r="J117" i="7"/>
  <c r="K117" i="7" s="1"/>
  <c r="R116" i="7"/>
  <c r="V116" i="7" s="1"/>
  <c r="W116" i="7" s="1"/>
  <c r="J116" i="7"/>
  <c r="K116" i="7" s="1"/>
  <c r="R115" i="7"/>
  <c r="V115" i="7" s="1"/>
  <c r="Q114" i="7"/>
  <c r="O114" i="7"/>
  <c r="R114" i="7" s="1"/>
  <c r="C114" i="7"/>
  <c r="S113" i="7"/>
  <c r="R113" i="7"/>
  <c r="V113" i="7" s="1"/>
  <c r="W113" i="7" s="1"/>
  <c r="J113" i="7"/>
  <c r="K113" i="7" s="1"/>
  <c r="S112" i="7"/>
  <c r="R112" i="7"/>
  <c r="V112" i="7" s="1"/>
  <c r="W112" i="7" s="1"/>
  <c r="J112" i="7"/>
  <c r="K112" i="7" s="1"/>
  <c r="S111" i="7"/>
  <c r="R111" i="7"/>
  <c r="V111" i="7" s="1"/>
  <c r="W111" i="7" s="1"/>
  <c r="J111" i="7"/>
  <c r="K111" i="7" s="1"/>
  <c r="S110" i="7"/>
  <c r="R110" i="7"/>
  <c r="V110" i="7" s="1"/>
  <c r="W110" i="7" s="1"/>
  <c r="J110" i="7"/>
  <c r="K110" i="7" s="1"/>
  <c r="S109" i="7"/>
  <c r="R109" i="7"/>
  <c r="V109" i="7" s="1"/>
  <c r="W109" i="7" s="1"/>
  <c r="S108" i="7"/>
  <c r="R108" i="7"/>
  <c r="V108" i="7" s="1"/>
  <c r="U107" i="7"/>
  <c r="T107" i="7"/>
  <c r="Q107" i="7"/>
  <c r="O107" i="7"/>
  <c r="R107" i="7" s="1"/>
  <c r="C107" i="7"/>
  <c r="U106" i="7"/>
  <c r="S106" i="7" s="1"/>
  <c r="R106" i="7"/>
  <c r="J106" i="7"/>
  <c r="K106" i="7" s="1"/>
  <c r="S105" i="7"/>
  <c r="R105" i="7"/>
  <c r="V105" i="7" s="1"/>
  <c r="W105" i="7" s="1"/>
  <c r="J105" i="7"/>
  <c r="K105" i="7" s="1"/>
  <c r="S104" i="7"/>
  <c r="R104" i="7"/>
  <c r="V104" i="7" s="1"/>
  <c r="W104" i="7" s="1"/>
  <c r="J104" i="7"/>
  <c r="K104" i="7" s="1"/>
  <c r="S103" i="7"/>
  <c r="R103" i="7"/>
  <c r="V103" i="7" s="1"/>
  <c r="W103" i="7" s="1"/>
  <c r="J103" i="7"/>
  <c r="K103" i="7" s="1"/>
  <c r="T102" i="7"/>
  <c r="U102" i="7" s="1"/>
  <c r="S102" i="7" s="1"/>
  <c r="R102" i="7"/>
  <c r="T101" i="7"/>
  <c r="S101" i="7"/>
  <c r="R101" i="7"/>
  <c r="V101" i="7" s="1"/>
  <c r="W101" i="7" s="1"/>
  <c r="S100" i="7"/>
  <c r="R100" i="7"/>
  <c r="V100" i="7" s="1"/>
  <c r="W100" i="7" s="1"/>
  <c r="J100" i="7"/>
  <c r="K100" i="7" s="1"/>
  <c r="S99" i="7"/>
  <c r="R99" i="7"/>
  <c r="V99" i="7" s="1"/>
  <c r="W99" i="7" s="1"/>
  <c r="S98" i="7"/>
  <c r="R98" i="7"/>
  <c r="V98" i="7" s="1"/>
  <c r="Q97" i="7"/>
  <c r="O97" i="7"/>
  <c r="R97" i="7" s="1"/>
  <c r="T95" i="7"/>
  <c r="T94" i="7" s="1"/>
  <c r="T93" i="7" s="1"/>
  <c r="R95" i="7"/>
  <c r="R94" i="7" s="1"/>
  <c r="R93" i="7" s="1"/>
  <c r="I94" i="7"/>
  <c r="F94" i="7"/>
  <c r="Q94" i="7"/>
  <c r="Q93" i="7" s="1"/>
  <c r="P94" i="7"/>
  <c r="P93" i="7" s="1"/>
  <c r="O94" i="7"/>
  <c r="O93" i="7" s="1"/>
  <c r="H93" i="7"/>
  <c r="C94" i="7"/>
  <c r="C93" i="7" s="1"/>
  <c r="U92" i="7"/>
  <c r="R92" i="7"/>
  <c r="I91" i="7"/>
  <c r="F91" i="7"/>
  <c r="T91" i="7"/>
  <c r="Q91" i="7"/>
  <c r="O91" i="7"/>
  <c r="R91" i="7" s="1"/>
  <c r="C91" i="7"/>
  <c r="T90" i="7"/>
  <c r="U90" i="7" s="1"/>
  <c r="S90" i="7" s="1"/>
  <c r="S89" i="7" s="1"/>
  <c r="R90" i="7"/>
  <c r="I89" i="7"/>
  <c r="H89" i="7"/>
  <c r="H85" i="7" s="1"/>
  <c r="F89" i="7"/>
  <c r="Q89" i="7"/>
  <c r="O89" i="7"/>
  <c r="R89" i="7" s="1"/>
  <c r="C89" i="7"/>
  <c r="S88" i="7"/>
  <c r="R88" i="7"/>
  <c r="V88" i="7" s="1"/>
  <c r="J88" i="7"/>
  <c r="K88" i="7" s="1"/>
  <c r="U87" i="7"/>
  <c r="U86" i="7" s="1"/>
  <c r="R87" i="7"/>
  <c r="I86" i="7"/>
  <c r="T86" i="7"/>
  <c r="Q86" i="7"/>
  <c r="O86" i="7"/>
  <c r="R86" i="7" s="1"/>
  <c r="C86" i="7"/>
  <c r="S84" i="7"/>
  <c r="S83" i="7" s="1"/>
  <c r="S80" i="7" s="1"/>
  <c r="R84" i="7"/>
  <c r="V84" i="7" s="1"/>
  <c r="V83" i="7" s="1"/>
  <c r="F83" i="7"/>
  <c r="U83" i="7"/>
  <c r="U80" i="7" s="1"/>
  <c r="T83" i="7"/>
  <c r="T80" i="7" s="1"/>
  <c r="Q83" i="7"/>
  <c r="O83" i="7"/>
  <c r="R83" i="7" s="1"/>
  <c r="C83" i="7"/>
  <c r="R82" i="7"/>
  <c r="V82" i="7" s="1"/>
  <c r="Q81" i="7"/>
  <c r="O81" i="7"/>
  <c r="R81" i="7" s="1"/>
  <c r="C81" i="7"/>
  <c r="U79" i="7"/>
  <c r="S79" i="7" s="1"/>
  <c r="R79" i="7"/>
  <c r="U78" i="7"/>
  <c r="S78" i="7" s="1"/>
  <c r="R78" i="7"/>
  <c r="J78" i="7"/>
  <c r="K78" i="7" s="1"/>
  <c r="U77" i="7"/>
  <c r="S77" i="7" s="1"/>
  <c r="R77" i="7"/>
  <c r="T76" i="7"/>
  <c r="Q76" i="7"/>
  <c r="O76" i="7"/>
  <c r="R76" i="7" s="1"/>
  <c r="C76" i="7"/>
  <c r="S75" i="7"/>
  <c r="R75" i="7"/>
  <c r="V75" i="7" s="1"/>
  <c r="W75" i="7" s="1"/>
  <c r="J75" i="7"/>
  <c r="K75" i="7" s="1"/>
  <c r="T74" i="7"/>
  <c r="T71" i="7" s="1"/>
  <c r="R74" i="7"/>
  <c r="J74" i="7"/>
  <c r="K74" i="7" s="1"/>
  <c r="S73" i="7"/>
  <c r="R73" i="7"/>
  <c r="V73" i="7" s="1"/>
  <c r="W73" i="7" s="1"/>
  <c r="J73" i="7"/>
  <c r="K73" i="7" s="1"/>
  <c r="U72" i="7"/>
  <c r="S72" i="7" s="1"/>
  <c r="R72" i="7"/>
  <c r="Q71" i="7"/>
  <c r="O71" i="7"/>
  <c r="R71" i="7" s="1"/>
  <c r="H70" i="7"/>
  <c r="C71" i="7"/>
  <c r="U68" i="7"/>
  <c r="R68" i="7"/>
  <c r="I67" i="7"/>
  <c r="F67" i="7"/>
  <c r="T67" i="7"/>
  <c r="T61" i="7" s="1"/>
  <c r="Q67" i="7"/>
  <c r="O67" i="7"/>
  <c r="R67" i="7" s="1"/>
  <c r="H61" i="7"/>
  <c r="C67" i="7"/>
  <c r="R66" i="7"/>
  <c r="V66" i="7" s="1"/>
  <c r="V65" i="7" s="1"/>
  <c r="F65" i="7"/>
  <c r="Q65" i="7"/>
  <c r="O65" i="7"/>
  <c r="R65" i="7" s="1"/>
  <c r="C65" i="7"/>
  <c r="R64" i="7"/>
  <c r="V64" i="7" s="1"/>
  <c r="W64" i="7" s="1"/>
  <c r="J64" i="7"/>
  <c r="K64" i="7" s="1"/>
  <c r="R63" i="7"/>
  <c r="V63" i="7" s="1"/>
  <c r="W63" i="7" s="1"/>
  <c r="Q62" i="7"/>
  <c r="O62" i="7"/>
  <c r="R62" i="7" s="1"/>
  <c r="C62" i="7"/>
  <c r="S60" i="7"/>
  <c r="S59" i="7" s="1"/>
  <c r="R60" i="7"/>
  <c r="V60" i="7" s="1"/>
  <c r="I59" i="7"/>
  <c r="F59" i="7"/>
  <c r="U59" i="7"/>
  <c r="T59" i="7"/>
  <c r="Q59" i="7"/>
  <c r="O59" i="7"/>
  <c r="R59" i="7" s="1"/>
  <c r="C59" i="7"/>
  <c r="S58" i="7"/>
  <c r="R58" i="7"/>
  <c r="V58" i="7" s="1"/>
  <c r="W58" i="7" s="1"/>
  <c r="J58" i="7"/>
  <c r="K58" i="7" s="1"/>
  <c r="S57" i="7"/>
  <c r="R57" i="7"/>
  <c r="V57" i="7" s="1"/>
  <c r="W57" i="7" s="1"/>
  <c r="I54" i="7"/>
  <c r="S56" i="7"/>
  <c r="R56" i="7"/>
  <c r="V56" i="7" s="1"/>
  <c r="W56" i="7" s="1"/>
  <c r="J56" i="7"/>
  <c r="K56" i="7" s="1"/>
  <c r="S55" i="7"/>
  <c r="R55" i="7"/>
  <c r="V55" i="7" s="1"/>
  <c r="W55" i="7" s="1"/>
  <c r="U54" i="7"/>
  <c r="T54" i="7"/>
  <c r="Q54" i="7"/>
  <c r="O54" i="7"/>
  <c r="R54" i="7" s="1"/>
  <c r="C54" i="7"/>
  <c r="R53" i="7"/>
  <c r="J53" i="7"/>
  <c r="J52" i="7" s="1"/>
  <c r="V52" i="7"/>
  <c r="U52" i="7"/>
  <c r="T52" i="7"/>
  <c r="S52" i="7"/>
  <c r="Q52" i="7"/>
  <c r="O52" i="7"/>
  <c r="R52" i="7" s="1"/>
  <c r="C52" i="7"/>
  <c r="U51" i="7"/>
  <c r="S51" i="7" s="1"/>
  <c r="R51" i="7"/>
  <c r="J51" i="7"/>
  <c r="K51" i="7" s="1"/>
  <c r="U50" i="7"/>
  <c r="R50" i="7"/>
  <c r="J50" i="7"/>
  <c r="K50" i="7" s="1"/>
  <c r="S49" i="7"/>
  <c r="R49" i="7"/>
  <c r="V49" i="7" s="1"/>
  <c r="W49" i="7" s="1"/>
  <c r="S48" i="7"/>
  <c r="R48" i="7"/>
  <c r="V48" i="7" s="1"/>
  <c r="T47" i="7"/>
  <c r="Q47" i="7"/>
  <c r="P47" i="7"/>
  <c r="P44" i="7" s="1"/>
  <c r="P43" i="7" s="1"/>
  <c r="P42" i="7" s="1"/>
  <c r="O47" i="7"/>
  <c r="C47" i="7"/>
  <c r="R41" i="7"/>
  <c r="V41" i="7" s="1"/>
  <c r="V40" i="7" s="1"/>
  <c r="V39" i="7" s="1"/>
  <c r="Q40" i="7"/>
  <c r="Q39" i="7" s="1"/>
  <c r="Q38" i="7" s="1"/>
  <c r="Q37" i="7" s="1"/>
  <c r="O40" i="7"/>
  <c r="O39" i="7" s="1"/>
  <c r="O38" i="7" s="1"/>
  <c r="R38" i="7" s="1"/>
  <c r="C40" i="7"/>
  <c r="C39" i="7" s="1"/>
  <c r="C38" i="7" s="1"/>
  <c r="C37" i="7" s="1"/>
  <c r="U36" i="7"/>
  <c r="S36" i="7" s="1"/>
  <c r="R36" i="7"/>
  <c r="U35" i="7"/>
  <c r="S35" i="7" s="1"/>
  <c r="R35" i="7"/>
  <c r="S34" i="7"/>
  <c r="R34" i="7"/>
  <c r="V34" i="7" s="1"/>
  <c r="W34" i="7" s="1"/>
  <c r="U33" i="7"/>
  <c r="R33" i="7"/>
  <c r="T32" i="7"/>
  <c r="Q32" i="7"/>
  <c r="O32" i="7"/>
  <c r="R32" i="7" s="1"/>
  <c r="C32" i="7"/>
  <c r="U31" i="7"/>
  <c r="R31" i="7"/>
  <c r="U30" i="7"/>
  <c r="S30" i="7" s="1"/>
  <c r="R30" i="7"/>
  <c r="U29" i="7"/>
  <c r="S29" i="7" s="1"/>
  <c r="R29" i="7"/>
  <c r="S28" i="7"/>
  <c r="R28" i="7"/>
  <c r="V28" i="7" s="1"/>
  <c r="W28" i="7" s="1"/>
  <c r="T27" i="7"/>
  <c r="Q27" i="7"/>
  <c r="O27" i="7"/>
  <c r="C27" i="7"/>
  <c r="U24" i="7"/>
  <c r="S24" i="7" s="1"/>
  <c r="S23" i="7" s="1"/>
  <c r="S22" i="7" s="1"/>
  <c r="S21" i="7" s="1"/>
  <c r="R24" i="7"/>
  <c r="R23" i="7" s="1"/>
  <c r="R22" i="7" s="1"/>
  <c r="R21" i="7" s="1"/>
  <c r="F23" i="7"/>
  <c r="T23" i="7"/>
  <c r="T22" i="7" s="1"/>
  <c r="T21" i="7" s="1"/>
  <c r="Q23" i="7"/>
  <c r="Q22" i="7" s="1"/>
  <c r="Q21" i="7" s="1"/>
  <c r="P23" i="7"/>
  <c r="P22" i="7" s="1"/>
  <c r="P21" i="7" s="1"/>
  <c r="O23" i="7"/>
  <c r="O22" i="7" s="1"/>
  <c r="O21" i="7" s="1"/>
  <c r="I22" i="7"/>
  <c r="I21" i="7" s="1"/>
  <c r="H22" i="7"/>
  <c r="H21" i="7" s="1"/>
  <c r="C23" i="7"/>
  <c r="C22" i="7" s="1"/>
  <c r="C21" i="7" s="1"/>
  <c r="U19" i="7"/>
  <c r="R19" i="7"/>
  <c r="J19" i="7"/>
  <c r="K19" i="7" s="1"/>
  <c r="U18" i="7"/>
  <c r="R18" i="7"/>
  <c r="J18" i="7"/>
  <c r="K18" i="7" s="1"/>
  <c r="T17" i="7"/>
  <c r="T15" i="7" s="1"/>
  <c r="T14" i="7" s="1"/>
  <c r="T13" i="7" s="1"/>
  <c r="T12" i="7" s="1"/>
  <c r="T11" i="7" s="1"/>
  <c r="S17" i="7"/>
  <c r="S15" i="7" s="1"/>
  <c r="S14" i="7" s="1"/>
  <c r="S13" i="7" s="1"/>
  <c r="S12" i="7" s="1"/>
  <c r="S11" i="7" s="1"/>
  <c r="Q17" i="7"/>
  <c r="Q15" i="7" s="1"/>
  <c r="Q14" i="7" s="1"/>
  <c r="Q13" i="7" s="1"/>
  <c r="Q12" i="7" s="1"/>
  <c r="Q11" i="7" s="1"/>
  <c r="O17" i="7"/>
  <c r="R17" i="7" s="1"/>
  <c r="R15" i="7" s="1"/>
  <c r="R14" i="7" s="1"/>
  <c r="R13" i="7" s="1"/>
  <c r="R12" i="7" s="1"/>
  <c r="R11" i="7" s="1"/>
  <c r="I17" i="7"/>
  <c r="I15" i="7" s="1"/>
  <c r="H17" i="7"/>
  <c r="H15" i="7" s="1"/>
  <c r="C17" i="7"/>
  <c r="P15" i="7"/>
  <c r="P14" i="7" s="1"/>
  <c r="P13" i="7" s="1"/>
  <c r="P12" i="7" s="1"/>
  <c r="P11" i="7" s="1"/>
  <c r="U74" i="7" l="1"/>
  <c r="T97" i="7"/>
  <c r="T89" i="7"/>
  <c r="F17" i="7"/>
  <c r="J17" i="7" s="1"/>
  <c r="J15" i="7" s="1"/>
  <c r="U95" i="7"/>
  <c r="S95" i="7" s="1"/>
  <c r="S94" i="7" s="1"/>
  <c r="S93" i="7" s="1"/>
  <c r="I27" i="7"/>
  <c r="H26" i="7"/>
  <c r="H25" i="7" s="1"/>
  <c r="H20" i="7" s="1"/>
  <c r="H97" i="7"/>
  <c r="H96" i="7" s="1"/>
  <c r="H69" i="7" s="1"/>
  <c r="T158" i="7"/>
  <c r="T157" i="7" s="1"/>
  <c r="T156" i="7" s="1"/>
  <c r="T155" i="7" s="1"/>
  <c r="T154" i="7" s="1"/>
  <c r="T153" i="7" s="1"/>
  <c r="T152" i="7" s="1"/>
  <c r="F62" i="7"/>
  <c r="F61" i="7" s="1"/>
  <c r="V79" i="7"/>
  <c r="W79" i="7" s="1"/>
  <c r="J166" i="7"/>
  <c r="K166" i="7" s="1"/>
  <c r="I199" i="7"/>
  <c r="I198" i="7" s="1"/>
  <c r="I197" i="7" s="1"/>
  <c r="I196" i="7" s="1"/>
  <c r="F76" i="7"/>
  <c r="D43" i="7"/>
  <c r="J165" i="7"/>
  <c r="K165" i="7" s="1"/>
  <c r="S54" i="7"/>
  <c r="F32" i="7"/>
  <c r="C80" i="7"/>
  <c r="J82" i="7"/>
  <c r="F81" i="7"/>
  <c r="F80" i="7" s="1"/>
  <c r="R40" i="7"/>
  <c r="W40" i="7" s="1"/>
  <c r="F54" i="7"/>
  <c r="F71" i="7"/>
  <c r="F97" i="7"/>
  <c r="F107" i="7"/>
  <c r="F158" i="7"/>
  <c r="F157" i="7" s="1"/>
  <c r="F156" i="7" s="1"/>
  <c r="F155" i="7" s="1"/>
  <c r="F154" i="7" s="1"/>
  <c r="F153" i="7" s="1"/>
  <c r="F199" i="7"/>
  <c r="F198" i="7" s="1"/>
  <c r="F197" i="7" s="1"/>
  <c r="F196" i="7" s="1"/>
  <c r="I32" i="7"/>
  <c r="F47" i="7"/>
  <c r="F114" i="7"/>
  <c r="O136" i="7"/>
  <c r="O135" i="7" s="1"/>
  <c r="R135" i="7" s="1"/>
  <c r="J167" i="7"/>
  <c r="K167" i="7" s="1"/>
  <c r="G43" i="7"/>
  <c r="G69" i="7"/>
  <c r="D69" i="7"/>
  <c r="C119" i="7"/>
  <c r="T26" i="7"/>
  <c r="T25" i="7" s="1"/>
  <c r="R141" i="7"/>
  <c r="R140" i="7" s="1"/>
  <c r="R139" i="7" s="1"/>
  <c r="I61" i="7"/>
  <c r="J128" i="7"/>
  <c r="J127" i="7" s="1"/>
  <c r="J115" i="7"/>
  <c r="J114" i="7" s="1"/>
  <c r="J121" i="7"/>
  <c r="D14" i="7"/>
  <c r="D13" i="7" s="1"/>
  <c r="D12" i="7" s="1"/>
  <c r="D11" i="7" s="1"/>
  <c r="K130" i="7"/>
  <c r="K129" i="7"/>
  <c r="J77" i="7"/>
  <c r="V18" i="7"/>
  <c r="W18" i="7" s="1"/>
  <c r="F22" i="7"/>
  <c r="F21" i="7" s="1"/>
  <c r="F86" i="7"/>
  <c r="F85" i="7" s="1"/>
  <c r="F93" i="7"/>
  <c r="I93" i="7"/>
  <c r="J138" i="7"/>
  <c r="J137" i="7" s="1"/>
  <c r="J48" i="7"/>
  <c r="J185" i="7"/>
  <c r="J184" i="7" s="1"/>
  <c r="F183" i="7"/>
  <c r="F182" i="7" s="1"/>
  <c r="F181" i="7" s="1"/>
  <c r="T70" i="7"/>
  <c r="J28" i="7"/>
  <c r="J98" i="7"/>
  <c r="J108" i="7"/>
  <c r="I119" i="7"/>
  <c r="Q26" i="7"/>
  <c r="Q25" i="7" s="1"/>
  <c r="Q20" i="7" s="1"/>
  <c r="J72" i="7"/>
  <c r="J71" i="7" s="1"/>
  <c r="S87" i="7"/>
  <c r="S86" i="7" s="1"/>
  <c r="V150" i="7"/>
  <c r="W150" i="7" s="1"/>
  <c r="V30" i="7"/>
  <c r="W30" i="7" s="1"/>
  <c r="V77" i="7"/>
  <c r="W77" i="7" s="1"/>
  <c r="Q80" i="7"/>
  <c r="J34" i="7"/>
  <c r="K34" i="7" s="1"/>
  <c r="Q70" i="7"/>
  <c r="V68" i="7"/>
  <c r="V67" i="7" s="1"/>
  <c r="W67" i="7" s="1"/>
  <c r="U76" i="7"/>
  <c r="V194" i="7"/>
  <c r="V193" i="7" s="1"/>
  <c r="V192" i="7" s="1"/>
  <c r="U27" i="7"/>
  <c r="V51" i="7"/>
  <c r="W51" i="7" s="1"/>
  <c r="O188" i="7"/>
  <c r="R188" i="7" s="1"/>
  <c r="K52" i="7"/>
  <c r="V78" i="7"/>
  <c r="W78" i="7" s="1"/>
  <c r="V29" i="7"/>
  <c r="W29" i="7" s="1"/>
  <c r="J57" i="7"/>
  <c r="K57" i="7" s="1"/>
  <c r="V87" i="7"/>
  <c r="W87" i="7" s="1"/>
  <c r="T119" i="7"/>
  <c r="F132" i="7"/>
  <c r="I145" i="7"/>
  <c r="I144" i="7" s="1"/>
  <c r="I143" i="7" s="1"/>
  <c r="I131" i="7" s="1"/>
  <c r="J169" i="7"/>
  <c r="K169" i="7" s="1"/>
  <c r="G152" i="7"/>
  <c r="O26" i="7"/>
  <c r="O25" i="7" s="1"/>
  <c r="C96" i="7"/>
  <c r="S76" i="7"/>
  <c r="T44" i="7"/>
  <c r="T43" i="7" s="1"/>
  <c r="T42" i="7" s="1"/>
  <c r="J33" i="7"/>
  <c r="J36" i="7"/>
  <c r="K36" i="7" s="1"/>
  <c r="S145" i="7"/>
  <c r="S144" i="7" s="1"/>
  <c r="S143" i="7" s="1"/>
  <c r="S131" i="7" s="1"/>
  <c r="J175" i="7"/>
  <c r="F174" i="7"/>
  <c r="F173" i="7" s="1"/>
  <c r="F172" i="7" s="1"/>
  <c r="F171" i="7" s="1"/>
  <c r="U23" i="7"/>
  <c r="U22" i="7" s="1"/>
  <c r="U21" i="7" s="1"/>
  <c r="T96" i="7"/>
  <c r="V114" i="7"/>
  <c r="W114" i="7" s="1"/>
  <c r="G14" i="7"/>
  <c r="G13" i="7" s="1"/>
  <c r="G12" i="7" s="1"/>
  <c r="G11" i="7" s="1"/>
  <c r="J180" i="7"/>
  <c r="F179" i="7"/>
  <c r="F178" i="7" s="1"/>
  <c r="F177" i="7" s="1"/>
  <c r="F176" i="7" s="1"/>
  <c r="C26" i="7"/>
  <c r="C25" i="7" s="1"/>
  <c r="C20" i="7" s="1"/>
  <c r="F188" i="7"/>
  <c r="F187" i="7" s="1"/>
  <c r="F186" i="7" s="1"/>
  <c r="H14" i="7"/>
  <c r="H13" i="7" s="1"/>
  <c r="H12" i="7" s="1"/>
  <c r="H11" i="7" s="1"/>
  <c r="I85" i="7"/>
  <c r="J146" i="7"/>
  <c r="J145" i="7" s="1"/>
  <c r="J144" i="7" s="1"/>
  <c r="J143" i="7" s="1"/>
  <c r="F145" i="7"/>
  <c r="F144" i="7" s="1"/>
  <c r="F143" i="7" s="1"/>
  <c r="J41" i="7"/>
  <c r="F40" i="7"/>
  <c r="F39" i="7" s="1"/>
  <c r="F38" i="7" s="1"/>
  <c r="F37" i="7" s="1"/>
  <c r="I14" i="7"/>
  <c r="I13" i="7" s="1"/>
  <c r="I12" i="7" s="1"/>
  <c r="I11" i="7" s="1"/>
  <c r="V24" i="7"/>
  <c r="V23" i="7" s="1"/>
  <c r="V22" i="7" s="1"/>
  <c r="V21" i="7" s="1"/>
  <c r="W21" i="7" s="1"/>
  <c r="V31" i="7"/>
  <c r="W31" i="7" s="1"/>
  <c r="H43" i="7"/>
  <c r="W65" i="7"/>
  <c r="V92" i="7"/>
  <c r="V91" i="7" s="1"/>
  <c r="W91" i="7" s="1"/>
  <c r="J29" i="7"/>
  <c r="K29" i="7" s="1"/>
  <c r="S31" i="7"/>
  <c r="S27" i="7" s="1"/>
  <c r="I44" i="7"/>
  <c r="I70" i="7"/>
  <c r="J160" i="7"/>
  <c r="K160" i="7" s="1"/>
  <c r="V106" i="7"/>
  <c r="W106" i="7" s="1"/>
  <c r="J163" i="7"/>
  <c r="K163" i="7" s="1"/>
  <c r="W185" i="7"/>
  <c r="V184" i="7"/>
  <c r="V183" i="7" s="1"/>
  <c r="V182" i="7" s="1"/>
  <c r="R193" i="7"/>
  <c r="O192" i="7"/>
  <c r="R192" i="7" s="1"/>
  <c r="W60" i="7"/>
  <c r="V59" i="7"/>
  <c r="W59" i="7" s="1"/>
  <c r="S97" i="7"/>
  <c r="W128" i="7"/>
  <c r="V127" i="7"/>
  <c r="W127" i="7" s="1"/>
  <c r="Q152" i="7"/>
  <c r="V141" i="7"/>
  <c r="V140" i="7" s="1"/>
  <c r="V139" i="7" s="1"/>
  <c r="W142" i="7"/>
  <c r="P131" i="7"/>
  <c r="P10" i="7" s="1"/>
  <c r="P9" i="7" s="1"/>
  <c r="P8" i="7" s="1"/>
  <c r="V146" i="7"/>
  <c r="W146" i="7" s="1"/>
  <c r="V102" i="7"/>
  <c r="W102" i="7" s="1"/>
  <c r="T85" i="7"/>
  <c r="V125" i="7"/>
  <c r="W125" i="7" s="1"/>
  <c r="U89" i="7"/>
  <c r="W129" i="7"/>
  <c r="J164" i="7"/>
  <c r="K164" i="7" s="1"/>
  <c r="O178" i="7"/>
  <c r="R178" i="7" s="1"/>
  <c r="R194" i="7"/>
  <c r="U145" i="7"/>
  <c r="U144" i="7" s="1"/>
  <c r="U143" i="7" s="1"/>
  <c r="U131" i="7" s="1"/>
  <c r="C44" i="7"/>
  <c r="C15" i="7"/>
  <c r="U120" i="7"/>
  <c r="U119" i="7" s="1"/>
  <c r="T131" i="7"/>
  <c r="C157" i="7"/>
  <c r="C156" i="7" s="1"/>
  <c r="C155" i="7" s="1"/>
  <c r="C154" i="7" s="1"/>
  <c r="C153" i="7" s="1"/>
  <c r="C152" i="7" s="1"/>
  <c r="Q96" i="7"/>
  <c r="R39" i="7"/>
  <c r="W39" i="7" s="1"/>
  <c r="U67" i="7"/>
  <c r="U61" i="7" s="1"/>
  <c r="Q119" i="7"/>
  <c r="V19" i="7"/>
  <c r="W19" i="7" s="1"/>
  <c r="C85" i="7"/>
  <c r="J90" i="7"/>
  <c r="O44" i="7"/>
  <c r="V90" i="7"/>
  <c r="V89" i="7" s="1"/>
  <c r="W89" i="7" s="1"/>
  <c r="U47" i="7"/>
  <c r="U44" i="7" s="1"/>
  <c r="V72" i="7"/>
  <c r="W72" i="7" s="1"/>
  <c r="O157" i="7"/>
  <c r="O156" i="7" s="1"/>
  <c r="V107" i="7"/>
  <c r="W107" i="7" s="1"/>
  <c r="C70" i="7"/>
  <c r="R27" i="7"/>
  <c r="U97" i="7"/>
  <c r="U96" i="7" s="1"/>
  <c r="C61" i="7"/>
  <c r="J35" i="7"/>
  <c r="K35" i="7" s="1"/>
  <c r="O15" i="7"/>
  <c r="O14" i="7" s="1"/>
  <c r="O13" i="7" s="1"/>
  <c r="O12" i="7" s="1"/>
  <c r="O11" i="7" s="1"/>
  <c r="J31" i="7"/>
  <c r="K31" i="7" s="1"/>
  <c r="V33" i="7"/>
  <c r="W33" i="7" s="1"/>
  <c r="S68" i="7"/>
  <c r="S67" i="7" s="1"/>
  <c r="S61" i="7" s="1"/>
  <c r="O80" i="7"/>
  <c r="R80" i="7" s="1"/>
  <c r="Q85" i="7"/>
  <c r="J168" i="7"/>
  <c r="K168" i="7" s="1"/>
  <c r="J55" i="7"/>
  <c r="F136" i="7"/>
  <c r="F135" i="7" s="1"/>
  <c r="J92" i="7"/>
  <c r="J87" i="7"/>
  <c r="J95" i="7"/>
  <c r="J94" i="7" s="1"/>
  <c r="V136" i="7"/>
  <c r="W137" i="7"/>
  <c r="V81" i="7"/>
  <c r="W82" i="7"/>
  <c r="W123" i="7"/>
  <c r="O37" i="7"/>
  <c r="R37" i="7" s="1"/>
  <c r="J99" i="7"/>
  <c r="K99" i="7" s="1"/>
  <c r="W48" i="7"/>
  <c r="J60" i="7"/>
  <c r="J59" i="7" s="1"/>
  <c r="J66" i="7"/>
  <c r="J65" i="7" s="1"/>
  <c r="W115" i="7"/>
  <c r="T20" i="7"/>
  <c r="U32" i="7"/>
  <c r="S33" i="7"/>
  <c r="S32" i="7" s="1"/>
  <c r="J49" i="7"/>
  <c r="K49" i="7" s="1"/>
  <c r="U91" i="7"/>
  <c r="S92" i="7"/>
  <c r="S91" i="7" s="1"/>
  <c r="R145" i="7"/>
  <c r="R144" i="7" s="1"/>
  <c r="R143" i="7" s="1"/>
  <c r="U17" i="7"/>
  <c r="U15" i="7" s="1"/>
  <c r="U14" i="7" s="1"/>
  <c r="U13" i="7" s="1"/>
  <c r="U12" i="7" s="1"/>
  <c r="U11" i="7" s="1"/>
  <c r="J79" i="7"/>
  <c r="Q44" i="7"/>
  <c r="J125" i="7"/>
  <c r="K125" i="7" s="1"/>
  <c r="K16" i="7"/>
  <c r="W41" i="7"/>
  <c r="Q61" i="7"/>
  <c r="V38" i="7"/>
  <c r="R47" i="7"/>
  <c r="R44" i="7" s="1"/>
  <c r="J84" i="7"/>
  <c r="J83" i="7" s="1"/>
  <c r="W88" i="7"/>
  <c r="W98" i="7"/>
  <c r="J109" i="7"/>
  <c r="W138" i="7"/>
  <c r="V62" i="7"/>
  <c r="O119" i="7"/>
  <c r="R119" i="7" s="1"/>
  <c r="R120" i="7"/>
  <c r="V174" i="7"/>
  <c r="W175" i="7"/>
  <c r="I97" i="7"/>
  <c r="J122" i="7"/>
  <c r="K122" i="7" s="1"/>
  <c r="W66" i="7"/>
  <c r="S107" i="7"/>
  <c r="J159" i="7"/>
  <c r="V179" i="7"/>
  <c r="W180" i="7"/>
  <c r="F140" i="7"/>
  <c r="F139" i="7" s="1"/>
  <c r="J142" i="7"/>
  <c r="J141" i="7" s="1"/>
  <c r="S50" i="7"/>
  <c r="S47" i="7" s="1"/>
  <c r="J63" i="7"/>
  <c r="J62" i="7" s="1"/>
  <c r="S74" i="7"/>
  <c r="S71" i="7" s="1"/>
  <c r="U71" i="7"/>
  <c r="V74" i="7"/>
  <c r="W74" i="7" s="1"/>
  <c r="W108" i="7"/>
  <c r="Q131" i="7"/>
  <c r="V36" i="7"/>
  <c r="W36" i="7" s="1"/>
  <c r="S200" i="7"/>
  <c r="S199" i="7" s="1"/>
  <c r="S198" i="7" s="1"/>
  <c r="S197" i="7" s="1"/>
  <c r="S196" i="7" s="1"/>
  <c r="J102" i="7"/>
  <c r="K102" i="7" s="1"/>
  <c r="J190" i="7"/>
  <c r="J189" i="7" s="1"/>
  <c r="J24" i="7"/>
  <c r="J23" i="7" s="1"/>
  <c r="J68" i="7"/>
  <c r="J67" i="7" s="1"/>
  <c r="S120" i="7"/>
  <c r="S119" i="7" s="1"/>
  <c r="C131" i="7"/>
  <c r="J134" i="7"/>
  <c r="J133" i="7" s="1"/>
  <c r="O70" i="7"/>
  <c r="O85" i="7"/>
  <c r="R85" i="7" s="1"/>
  <c r="O199" i="7"/>
  <c r="R200" i="7"/>
  <c r="V54" i="7"/>
  <c r="W54" i="7" s="1"/>
  <c r="V35" i="7"/>
  <c r="W35" i="7" s="1"/>
  <c r="V50" i="7"/>
  <c r="W50" i="7" s="1"/>
  <c r="W52" i="7"/>
  <c r="O61" i="7"/>
  <c r="R61" i="7" s="1"/>
  <c r="O96" i="7"/>
  <c r="R96" i="7" s="1"/>
  <c r="R184" i="7"/>
  <c r="O183" i="7"/>
  <c r="U200" i="7"/>
  <c r="U199" i="7" s="1"/>
  <c r="U198" i="7" s="1"/>
  <c r="U197" i="7" s="1"/>
  <c r="U196" i="7" s="1"/>
  <c r="V134" i="7"/>
  <c r="V189" i="7"/>
  <c r="R174" i="7"/>
  <c r="O173" i="7"/>
  <c r="F193" i="7"/>
  <c r="F192" i="7" s="1"/>
  <c r="F191" i="7" s="1"/>
  <c r="J195" i="7"/>
  <c r="J194" i="7" s="1"/>
  <c r="V95" i="7" l="1"/>
  <c r="W95" i="7" s="1"/>
  <c r="U94" i="7"/>
  <c r="U93" i="7" s="1"/>
  <c r="J107" i="7"/>
  <c r="U158" i="7"/>
  <c r="U157" i="7" s="1"/>
  <c r="U156" i="7" s="1"/>
  <c r="U155" i="7" s="1"/>
  <c r="U154" i="7" s="1"/>
  <c r="U153" i="7" s="1"/>
  <c r="U152" i="7" s="1"/>
  <c r="K72" i="7"/>
  <c r="J30" i="7"/>
  <c r="K30" i="7" s="1"/>
  <c r="S158" i="7"/>
  <c r="S157" i="7" s="1"/>
  <c r="S156" i="7" s="1"/>
  <c r="S155" i="7" s="1"/>
  <c r="S154" i="7" s="1"/>
  <c r="S153" i="7" s="1"/>
  <c r="S152" i="7" s="1"/>
  <c r="D42" i="7"/>
  <c r="D10" i="7" s="1"/>
  <c r="D9" i="7" s="1"/>
  <c r="D8" i="7" s="1"/>
  <c r="O191" i="7"/>
  <c r="R191" i="7" s="1"/>
  <c r="S44" i="7"/>
  <c r="S43" i="7" s="1"/>
  <c r="J76" i="7"/>
  <c r="K76" i="7" s="1"/>
  <c r="J47" i="7"/>
  <c r="G42" i="7"/>
  <c r="R136" i="7"/>
  <c r="W136" i="7" s="1"/>
  <c r="K98" i="7"/>
  <c r="F27" i="7"/>
  <c r="F26" i="7" s="1"/>
  <c r="F25" i="7" s="1"/>
  <c r="F20" i="7" s="1"/>
  <c r="W184" i="7"/>
  <c r="K82" i="7"/>
  <c r="J81" i="7"/>
  <c r="J54" i="7"/>
  <c r="K54" i="7" s="1"/>
  <c r="J32" i="7"/>
  <c r="K32" i="7" s="1"/>
  <c r="O131" i="7"/>
  <c r="J120" i="7"/>
  <c r="J119" i="7" s="1"/>
  <c r="K48" i="7"/>
  <c r="F15" i="7"/>
  <c r="F14" i="7" s="1"/>
  <c r="F13" i="7" s="1"/>
  <c r="F12" i="7" s="1"/>
  <c r="F11" i="7" s="1"/>
  <c r="S70" i="7"/>
  <c r="I43" i="7"/>
  <c r="K146" i="7"/>
  <c r="K28" i="7"/>
  <c r="K134" i="7"/>
  <c r="K133" i="7"/>
  <c r="I96" i="7"/>
  <c r="I69" i="7" s="1"/>
  <c r="K77" i="7"/>
  <c r="K55" i="7"/>
  <c r="V76" i="7"/>
  <c r="W76" i="7" s="1"/>
  <c r="K95" i="7"/>
  <c r="J93" i="7"/>
  <c r="K93" i="7" s="1"/>
  <c r="K138" i="7"/>
  <c r="K66" i="7"/>
  <c r="K65" i="7"/>
  <c r="K195" i="7"/>
  <c r="K159" i="7"/>
  <c r="O187" i="7"/>
  <c r="O186" i="7" s="1"/>
  <c r="R186" i="7" s="1"/>
  <c r="U26" i="7"/>
  <c r="U25" i="7" s="1"/>
  <c r="U20" i="7" s="1"/>
  <c r="W23" i="7"/>
  <c r="K108" i="7"/>
  <c r="K107" i="7"/>
  <c r="K190" i="7"/>
  <c r="K189" i="7"/>
  <c r="R26" i="7"/>
  <c r="K33" i="7"/>
  <c r="K60" i="7"/>
  <c r="K59" i="7"/>
  <c r="J101" i="7"/>
  <c r="K101" i="7" s="1"/>
  <c r="K128" i="7"/>
  <c r="K84" i="7"/>
  <c r="K115" i="7"/>
  <c r="K114" i="7"/>
  <c r="K185" i="7"/>
  <c r="K63" i="7"/>
  <c r="K121" i="7"/>
  <c r="V200" i="7"/>
  <c r="W200" i="7" s="1"/>
  <c r="V86" i="7"/>
  <c r="W86" i="7" s="1"/>
  <c r="R131" i="7"/>
  <c r="W194" i="7"/>
  <c r="R157" i="7"/>
  <c r="W193" i="7"/>
  <c r="K127" i="7"/>
  <c r="U70" i="7"/>
  <c r="W68" i="7"/>
  <c r="S96" i="7"/>
  <c r="F119" i="7"/>
  <c r="V27" i="7"/>
  <c r="W27" i="7" s="1"/>
  <c r="K175" i="7"/>
  <c r="J174" i="7"/>
  <c r="W22" i="7"/>
  <c r="F44" i="7"/>
  <c r="F43" i="7" s="1"/>
  <c r="K87" i="7"/>
  <c r="J86" i="7"/>
  <c r="U85" i="7"/>
  <c r="K180" i="7"/>
  <c r="J179" i="7"/>
  <c r="J178" i="7" s="1"/>
  <c r="J177" i="7" s="1"/>
  <c r="J176" i="7" s="1"/>
  <c r="F131" i="7"/>
  <c r="K41" i="7"/>
  <c r="J40" i="7"/>
  <c r="J39" i="7" s="1"/>
  <c r="F96" i="7"/>
  <c r="F152" i="7"/>
  <c r="V17" i="7"/>
  <c r="W17" i="7" s="1"/>
  <c r="J91" i="7"/>
  <c r="K91" i="7" s="1"/>
  <c r="Q69" i="7"/>
  <c r="H42" i="7"/>
  <c r="W24" i="7"/>
  <c r="I26" i="7"/>
  <c r="I25" i="7" s="1"/>
  <c r="I20" i="7" s="1"/>
  <c r="W92" i="7"/>
  <c r="F70" i="7"/>
  <c r="K90" i="7"/>
  <c r="J89" i="7"/>
  <c r="K89" i="7" s="1"/>
  <c r="C69" i="7"/>
  <c r="C14" i="7"/>
  <c r="C13" i="7" s="1"/>
  <c r="C12" i="7" s="1"/>
  <c r="C11" i="7" s="1"/>
  <c r="C43" i="7"/>
  <c r="V145" i="7"/>
  <c r="W145" i="7" s="1"/>
  <c r="W90" i="7"/>
  <c r="W141" i="7"/>
  <c r="R43" i="7"/>
  <c r="S26" i="7"/>
  <c r="S25" i="7" s="1"/>
  <c r="S20" i="7" s="1"/>
  <c r="V120" i="7"/>
  <c r="V119" i="7" s="1"/>
  <c r="W119" i="7" s="1"/>
  <c r="V47" i="7"/>
  <c r="W47" i="7" s="1"/>
  <c r="V94" i="7"/>
  <c r="O177" i="7"/>
  <c r="R177" i="7" s="1"/>
  <c r="V97" i="7"/>
  <c r="W97" i="7" s="1"/>
  <c r="T10" i="7"/>
  <c r="T9" i="7" s="1"/>
  <c r="T8" i="7" s="1"/>
  <c r="U43" i="7"/>
  <c r="K92" i="7"/>
  <c r="V191" i="7"/>
  <c r="W192" i="7"/>
  <c r="V181" i="7"/>
  <c r="J22" i="7"/>
  <c r="J21" i="7" s="1"/>
  <c r="K24" i="7"/>
  <c r="R173" i="7"/>
  <c r="O172" i="7"/>
  <c r="O155" i="7"/>
  <c r="R156" i="7"/>
  <c r="K71" i="7"/>
  <c r="R183" i="7"/>
  <c r="W183" i="7" s="1"/>
  <c r="O182" i="7"/>
  <c r="V71" i="7"/>
  <c r="W189" i="7"/>
  <c r="V188" i="7"/>
  <c r="V178" i="7"/>
  <c r="W179" i="7"/>
  <c r="W139" i="7"/>
  <c r="W38" i="7"/>
  <c r="V37" i="7"/>
  <c r="W37" i="7" s="1"/>
  <c r="K142" i="7"/>
  <c r="J140" i="7"/>
  <c r="J139" i="7" s="1"/>
  <c r="W62" i="7"/>
  <c r="V61" i="7"/>
  <c r="W61" i="7" s="1"/>
  <c r="W134" i="7"/>
  <c r="V133" i="7"/>
  <c r="K67" i="7"/>
  <c r="K68" i="7"/>
  <c r="O198" i="7"/>
  <c r="R199" i="7"/>
  <c r="K17" i="7"/>
  <c r="J14" i="7"/>
  <c r="J13" i="7" s="1"/>
  <c r="J12" i="7" s="1"/>
  <c r="J11" i="7" s="1"/>
  <c r="S85" i="7"/>
  <c r="K109" i="7"/>
  <c r="V32" i="7"/>
  <c r="W32" i="7" s="1"/>
  <c r="W81" i="7"/>
  <c r="V80" i="7"/>
  <c r="W80" i="7" s="1"/>
  <c r="O20" i="7"/>
  <c r="R25" i="7"/>
  <c r="W174" i="7"/>
  <c r="V173" i="7"/>
  <c r="K94" i="7"/>
  <c r="K145" i="7"/>
  <c r="W140" i="7"/>
  <c r="O69" i="7"/>
  <c r="R69" i="7" s="1"/>
  <c r="R70" i="7"/>
  <c r="K79" i="7"/>
  <c r="V135" i="7"/>
  <c r="W135" i="7" s="1"/>
  <c r="Q43" i="7"/>
  <c r="O43" i="7"/>
  <c r="F69" i="7" l="1"/>
  <c r="F42" i="7" s="1"/>
  <c r="F10" i="7" s="1"/>
  <c r="F9" i="7" s="1"/>
  <c r="F8" i="7" s="1"/>
  <c r="J27" i="7"/>
  <c r="U69" i="7"/>
  <c r="U42" i="7" s="1"/>
  <c r="U10" i="7" s="1"/>
  <c r="U9" i="7" s="1"/>
  <c r="U8" i="7" s="1"/>
  <c r="W191" i="7"/>
  <c r="V158" i="7"/>
  <c r="W158" i="7" s="1"/>
  <c r="G10" i="7"/>
  <c r="G9" i="7" s="1"/>
  <c r="G8" i="7" s="1"/>
  <c r="W120" i="7"/>
  <c r="J80" i="7"/>
  <c r="K80" i="7" s="1"/>
  <c r="K81" i="7"/>
  <c r="J97" i="7"/>
  <c r="K97" i="7" s="1"/>
  <c r="K179" i="7"/>
  <c r="S69" i="7"/>
  <c r="S42" i="7" s="1"/>
  <c r="S10" i="7" s="1"/>
  <c r="S9" i="7" s="1"/>
  <c r="S8" i="7" s="1"/>
  <c r="I42" i="7"/>
  <c r="R187" i="7"/>
  <c r="J44" i="7"/>
  <c r="K44" i="7" s="1"/>
  <c r="H10" i="7"/>
  <c r="H9" i="7" s="1"/>
  <c r="J132" i="7"/>
  <c r="K132" i="7" s="1"/>
  <c r="J188" i="7"/>
  <c r="V96" i="7"/>
  <c r="W96" i="7" s="1"/>
  <c r="K47" i="7"/>
  <c r="V199" i="7"/>
  <c r="W199" i="7" s="1"/>
  <c r="K40" i="7"/>
  <c r="V15" i="7"/>
  <c r="V14" i="7" s="1"/>
  <c r="V85" i="7"/>
  <c r="W85" i="7" s="1"/>
  <c r="K194" i="7"/>
  <c r="J193" i="7"/>
  <c r="J192" i="7" s="1"/>
  <c r="J191" i="7" s="1"/>
  <c r="K137" i="7"/>
  <c r="J136" i="7"/>
  <c r="J135" i="7" s="1"/>
  <c r="J85" i="7"/>
  <c r="K86" i="7"/>
  <c r="J70" i="7"/>
  <c r="V44" i="7"/>
  <c r="W44" i="7" s="1"/>
  <c r="J199" i="7"/>
  <c r="J198" i="7" s="1"/>
  <c r="J197" i="7" s="1"/>
  <c r="J196" i="7" s="1"/>
  <c r="V26" i="7"/>
  <c r="V25" i="7" s="1"/>
  <c r="J38" i="7"/>
  <c r="K39" i="7"/>
  <c r="K184" i="7"/>
  <c r="J183" i="7"/>
  <c r="J182" i="7" s="1"/>
  <c r="J181" i="7" s="1"/>
  <c r="K62" i="7"/>
  <c r="J61" i="7"/>
  <c r="K61" i="7" s="1"/>
  <c r="J173" i="7"/>
  <c r="K174" i="7"/>
  <c r="Q42" i="7"/>
  <c r="Q10" i="7" s="1"/>
  <c r="Q9" i="7" s="1"/>
  <c r="Q8" i="7" s="1"/>
  <c r="C42" i="7"/>
  <c r="V144" i="7"/>
  <c r="W144" i="7" s="1"/>
  <c r="V93" i="7"/>
  <c r="W93" i="7" s="1"/>
  <c r="W94" i="7"/>
  <c r="O176" i="7"/>
  <c r="R176" i="7" s="1"/>
  <c r="R42" i="7"/>
  <c r="K178" i="7"/>
  <c r="K144" i="7"/>
  <c r="K143" i="7"/>
  <c r="K15" i="7"/>
  <c r="V187" i="7"/>
  <c r="W188" i="7"/>
  <c r="R198" i="7"/>
  <c r="O197" i="7"/>
  <c r="R182" i="7"/>
  <c r="W182" i="7" s="1"/>
  <c r="O181" i="7"/>
  <c r="R181" i="7" s="1"/>
  <c r="W181" i="7" s="1"/>
  <c r="W178" i="7"/>
  <c r="V177" i="7"/>
  <c r="V132" i="7"/>
  <c r="W133" i="7"/>
  <c r="R172" i="7"/>
  <c r="K141" i="7"/>
  <c r="R20" i="7"/>
  <c r="K23" i="7"/>
  <c r="V172" i="7"/>
  <c r="W173" i="7"/>
  <c r="V70" i="7"/>
  <c r="W71" i="7"/>
  <c r="O42" i="7"/>
  <c r="O10" i="7" s="1"/>
  <c r="O9" i="7" s="1"/>
  <c r="K120" i="7"/>
  <c r="K119" i="7"/>
  <c r="R155" i="7"/>
  <c r="O154" i="7"/>
  <c r="V157" i="7" l="1"/>
  <c r="W157" i="7" s="1"/>
  <c r="J96" i="7"/>
  <c r="K96" i="7" s="1"/>
  <c r="V198" i="7"/>
  <c r="I10" i="7"/>
  <c r="I9" i="7" s="1"/>
  <c r="J131" i="7"/>
  <c r="K193" i="7"/>
  <c r="C10" i="7"/>
  <c r="J187" i="7"/>
  <c r="K188" i="7"/>
  <c r="W15" i="7"/>
  <c r="R10" i="7"/>
  <c r="R9" i="7" s="1"/>
  <c r="V43" i="7"/>
  <c r="W43" i="7" s="1"/>
  <c r="K183" i="7"/>
  <c r="K199" i="7"/>
  <c r="J43" i="7"/>
  <c r="K43" i="7" s="1"/>
  <c r="J37" i="7"/>
  <c r="K37" i="7" s="1"/>
  <c r="K38" i="7"/>
  <c r="K27" i="7"/>
  <c r="J26" i="7"/>
  <c r="J172" i="7"/>
  <c r="K173" i="7"/>
  <c r="W26" i="7"/>
  <c r="K136" i="7"/>
  <c r="K85" i="7"/>
  <c r="K182" i="7"/>
  <c r="K181" i="7"/>
  <c r="K70" i="7"/>
  <c r="K135" i="7"/>
  <c r="K176" i="7"/>
  <c r="K177" i="7"/>
  <c r="K191" i="7"/>
  <c r="K192" i="7"/>
  <c r="K198" i="7"/>
  <c r="R197" i="7"/>
  <c r="O196" i="7"/>
  <c r="R196" i="7" s="1"/>
  <c r="K22" i="7"/>
  <c r="K21" i="7"/>
  <c r="V20" i="7"/>
  <c r="W20" i="7" s="1"/>
  <c r="W25" i="7"/>
  <c r="K14" i="7"/>
  <c r="K139" i="7"/>
  <c r="K140" i="7"/>
  <c r="O153" i="7"/>
  <c r="R154" i="7"/>
  <c r="V176" i="7"/>
  <c r="W176" i="7" s="1"/>
  <c r="W177" i="7"/>
  <c r="W172" i="7"/>
  <c r="V186" i="7"/>
  <c r="W186" i="7" s="1"/>
  <c r="W187" i="7"/>
  <c r="W132" i="7"/>
  <c r="W70" i="7"/>
  <c r="V69" i="7"/>
  <c r="W69" i="7" s="1"/>
  <c r="W198" i="7"/>
  <c r="V197" i="7"/>
  <c r="V13" i="7"/>
  <c r="W14" i="7"/>
  <c r="V156" i="7" l="1"/>
  <c r="W156" i="7" s="1"/>
  <c r="J69" i="7"/>
  <c r="K69" i="7" s="1"/>
  <c r="J186" i="7"/>
  <c r="K186" i="7" s="1"/>
  <c r="K187" i="7"/>
  <c r="C9" i="7"/>
  <c r="J25" i="7"/>
  <c r="J20" i="7" s="1"/>
  <c r="K20" i="7" s="1"/>
  <c r="K26" i="7"/>
  <c r="J171" i="7"/>
  <c r="K171" i="7" s="1"/>
  <c r="K172" i="7"/>
  <c r="K197" i="7"/>
  <c r="K196" i="7"/>
  <c r="V42" i="7"/>
  <c r="W42" i="7" s="1"/>
  <c r="V196" i="7"/>
  <c r="W196" i="7" s="1"/>
  <c r="W197" i="7"/>
  <c r="O152" i="7"/>
  <c r="R153" i="7"/>
  <c r="K13" i="7"/>
  <c r="V12" i="7"/>
  <c r="W13" i="7"/>
  <c r="V155" i="7" l="1"/>
  <c r="V154" i="7" s="1"/>
  <c r="J42" i="7"/>
  <c r="K42" i="7" s="1"/>
  <c r="C8" i="7"/>
  <c r="K25" i="7"/>
  <c r="K131" i="7"/>
  <c r="R152" i="7"/>
  <c r="R8" i="7" s="1"/>
  <c r="O8" i="7"/>
  <c r="V11" i="7"/>
  <c r="W12" i="7"/>
  <c r="K12" i="7"/>
  <c r="W155" i="7" l="1"/>
  <c r="J10" i="7"/>
  <c r="J9" i="7" s="1"/>
  <c r="W11" i="7"/>
  <c r="W154" i="7"/>
  <c r="V153" i="7"/>
  <c r="V143" i="7"/>
  <c r="K11" i="7"/>
  <c r="W143" i="7" l="1"/>
  <c r="V131" i="7"/>
  <c r="W153" i="7"/>
  <c r="V152" i="7"/>
  <c r="W152" i="7" s="1"/>
  <c r="K10" i="7"/>
  <c r="K9" i="7" l="1"/>
  <c r="W131" i="7"/>
  <c r="V10" i="7"/>
  <c r="V9" i="7" l="1"/>
  <c r="W10" i="7"/>
  <c r="V8" i="7" l="1"/>
  <c r="W8" i="7" s="1"/>
  <c r="W9" i="7"/>
  <c r="C15" i="4" l="1"/>
  <c r="C14" i="4" s="1"/>
  <c r="D15" i="4"/>
  <c r="D14" i="4" s="1"/>
  <c r="E15" i="4"/>
  <c r="E14" i="4" s="1"/>
  <c r="F15" i="4"/>
  <c r="F14" i="4" s="1"/>
  <c r="G15" i="4"/>
  <c r="G14" i="4" s="1"/>
  <c r="H15" i="4"/>
  <c r="H14" i="4" s="1"/>
  <c r="I15" i="4"/>
  <c r="I14" i="4" s="1"/>
  <c r="J15" i="4"/>
  <c r="J14" i="4" s="1"/>
  <c r="K15" i="4"/>
  <c r="K14" i="4" s="1"/>
  <c r="L15" i="4"/>
  <c r="L14" i="4" s="1"/>
  <c r="M15" i="4"/>
  <c r="M14" i="4" s="1"/>
  <c r="N15" i="4"/>
  <c r="N14" i="4" s="1"/>
  <c r="Q15" i="4"/>
  <c r="Q14" i="4" s="1"/>
  <c r="R15" i="4"/>
  <c r="R14" i="4" s="1"/>
  <c r="S15" i="4"/>
  <c r="S14" i="4" s="1"/>
  <c r="T15" i="4"/>
  <c r="T14" i="4" s="1"/>
  <c r="U15" i="4"/>
  <c r="U14" i="4" s="1"/>
  <c r="V15" i="4"/>
  <c r="V14" i="4" s="1"/>
  <c r="W15" i="4"/>
  <c r="W14" i="4" s="1"/>
  <c r="X15" i="4"/>
  <c r="X14" i="4" s="1"/>
  <c r="Y15" i="4"/>
  <c r="Y14" i="4" s="1"/>
  <c r="Z15" i="4"/>
  <c r="Z14" i="4" s="1"/>
  <c r="AA15" i="4"/>
  <c r="AA14" i="4" s="1"/>
  <c r="AB15" i="4"/>
  <c r="AB14" i="4" s="1"/>
  <c r="O16" i="4"/>
  <c r="AC16" i="4"/>
  <c r="AC540" i="4"/>
  <c r="AC534" i="4"/>
  <c r="AC528" i="4"/>
  <c r="AC522" i="4"/>
  <c r="AC516" i="4"/>
  <c r="AC511" i="4"/>
  <c r="AC508" i="4"/>
  <c r="AC504" i="4"/>
  <c r="AC501" i="4"/>
  <c r="AC497" i="4"/>
  <c r="AC494" i="4"/>
  <c r="AC488" i="4"/>
  <c r="AC482" i="4"/>
  <c r="AC476" i="4"/>
  <c r="AC471" i="4"/>
  <c r="AC466" i="4"/>
  <c r="AC456" i="4"/>
  <c r="AC455" i="4"/>
  <c r="AC454" i="4"/>
  <c r="AC453" i="4"/>
  <c r="AC452" i="4"/>
  <c r="AC451" i="4"/>
  <c r="AC446" i="4"/>
  <c r="AC440" i="4"/>
  <c r="AC434" i="4"/>
  <c r="AC430" i="4"/>
  <c r="AC426" i="4"/>
  <c r="AC422" i="4"/>
  <c r="AC421" i="4"/>
  <c r="AC417" i="4"/>
  <c r="AC410" i="4"/>
  <c r="AC405" i="4"/>
  <c r="AC404" i="4"/>
  <c r="AC401" i="4"/>
  <c r="AC400" i="4"/>
  <c r="AC399" i="4"/>
  <c r="AC398" i="4"/>
  <c r="AC397" i="4"/>
  <c r="AC396" i="4"/>
  <c r="AC395" i="4"/>
  <c r="AC391" i="4"/>
  <c r="AC387" i="4"/>
  <c r="AC383" i="4"/>
  <c r="AC378" i="4"/>
  <c r="AC377" i="4"/>
  <c r="AC376" i="4"/>
  <c r="AC375" i="4"/>
  <c r="AC374" i="4"/>
  <c r="AC373" i="4"/>
  <c r="AC372" i="4"/>
  <c r="AC370" i="4"/>
  <c r="AC369" i="4"/>
  <c r="AC368" i="4"/>
  <c r="AC367" i="4"/>
  <c r="AC366" i="4"/>
  <c r="AC365" i="4"/>
  <c r="AC363" i="4"/>
  <c r="AC362" i="4"/>
  <c r="AC361" i="4"/>
  <c r="AC360" i="4"/>
  <c r="AC359" i="4"/>
  <c r="AC357" i="4"/>
  <c r="AC356" i="4"/>
  <c r="AC355" i="4"/>
  <c r="AC354" i="4"/>
  <c r="AC353" i="4"/>
  <c r="AC352" i="4"/>
  <c r="AC349" i="4"/>
  <c r="AC348" i="4"/>
  <c r="AC347" i="4"/>
  <c r="AC346" i="4"/>
  <c r="AC344" i="4"/>
  <c r="AC343" i="4"/>
  <c r="AC342" i="4"/>
  <c r="AC341" i="4"/>
  <c r="AC340" i="4"/>
  <c r="AC339" i="4"/>
  <c r="AC337" i="4"/>
  <c r="AC336" i="4"/>
  <c r="AC335" i="4"/>
  <c r="AC334" i="4"/>
  <c r="AC333" i="4"/>
  <c r="AC332" i="4"/>
  <c r="AC331" i="4"/>
  <c r="AC330" i="4"/>
  <c r="AC329" i="4"/>
  <c r="AC326" i="4"/>
  <c r="AC325" i="4"/>
  <c r="AC324" i="4"/>
  <c r="AC322" i="4"/>
  <c r="AC321" i="4"/>
  <c r="AC318" i="4"/>
  <c r="AC317" i="4"/>
  <c r="AC315" i="4"/>
  <c r="AC314" i="4"/>
  <c r="AC313" i="4"/>
  <c r="AC312" i="4"/>
  <c r="AC311" i="4"/>
  <c r="AC310" i="4"/>
  <c r="AC309" i="4"/>
  <c r="AC308" i="4"/>
  <c r="AC306" i="4"/>
  <c r="AC305" i="4"/>
  <c r="AC304" i="4"/>
  <c r="AC303" i="4"/>
  <c r="AC301" i="4"/>
  <c r="AC300" i="4"/>
  <c r="AC298" i="4"/>
  <c r="AC297" i="4"/>
  <c r="AC296" i="4"/>
  <c r="AC295" i="4"/>
  <c r="AC293" i="4"/>
  <c r="AC292" i="4"/>
  <c r="AC291" i="4"/>
  <c r="AC290" i="4"/>
  <c r="AC289" i="4"/>
  <c r="AC287" i="4"/>
  <c r="AC286" i="4"/>
  <c r="AC283" i="4"/>
  <c r="AC282" i="4"/>
  <c r="AC281" i="4"/>
  <c r="AC280" i="4"/>
  <c r="AC279" i="4"/>
  <c r="AC278" i="4"/>
  <c r="AC277" i="4"/>
  <c r="AC275" i="4"/>
  <c r="AC274" i="4"/>
  <c r="AC271" i="4"/>
  <c r="AC270" i="4"/>
  <c r="AC269" i="4"/>
  <c r="AC268" i="4"/>
  <c r="AC267" i="4"/>
  <c r="AC266" i="4"/>
  <c r="AC265" i="4"/>
  <c r="AC263" i="4"/>
  <c r="AC262" i="4"/>
  <c r="AC261" i="4"/>
  <c r="AC260" i="4"/>
  <c r="AC258" i="4"/>
  <c r="AC257" i="4"/>
  <c r="AC256" i="4"/>
  <c r="AC255" i="4"/>
  <c r="AC254" i="4"/>
  <c r="AC253" i="4"/>
  <c r="AC252" i="4"/>
  <c r="AC251" i="4"/>
  <c r="AC249" i="4"/>
  <c r="AC248" i="4"/>
  <c r="AC247" i="4"/>
  <c r="AC246" i="4"/>
  <c r="AC245" i="4"/>
  <c r="AC244" i="4"/>
  <c r="AC242" i="4"/>
  <c r="AC241" i="4"/>
  <c r="AC239" i="4"/>
  <c r="AC238" i="4"/>
  <c r="AC237" i="4"/>
  <c r="AC236" i="4"/>
  <c r="AC235" i="4"/>
  <c r="AC234" i="4"/>
  <c r="AC233" i="4"/>
  <c r="AC232" i="4"/>
  <c r="AC231" i="4"/>
  <c r="AC229" i="4"/>
  <c r="AC228" i="4"/>
  <c r="AC227" i="4"/>
  <c r="AC226" i="4"/>
  <c r="AC225" i="4"/>
  <c r="AC224" i="4"/>
  <c r="AC222" i="4"/>
  <c r="AC221" i="4"/>
  <c r="AC220" i="4"/>
  <c r="AC219" i="4"/>
  <c r="AC217" i="4"/>
  <c r="AC216" i="4"/>
  <c r="AC215" i="4"/>
  <c r="AC214" i="4"/>
  <c r="AC213" i="4"/>
  <c r="AC212" i="4"/>
  <c r="AC209" i="4"/>
  <c r="AC208" i="4"/>
  <c r="AC207" i="4"/>
  <c r="AC206" i="4"/>
  <c r="AC204" i="4"/>
  <c r="AC203" i="4"/>
  <c r="AC202" i="4"/>
  <c r="AC201" i="4"/>
  <c r="AC199" i="4"/>
  <c r="AC198" i="4"/>
  <c r="AC197" i="4"/>
  <c r="AC196" i="4"/>
  <c r="AC195" i="4"/>
  <c r="AC194" i="4"/>
  <c r="AC193" i="4"/>
  <c r="AC191" i="4"/>
  <c r="AC190" i="4"/>
  <c r="AC189" i="4"/>
  <c r="AC188" i="4"/>
  <c r="AC187" i="4"/>
  <c r="AC185" i="4"/>
  <c r="AC184" i="4"/>
  <c r="AC183" i="4"/>
  <c r="AC182" i="4"/>
  <c r="AC181" i="4"/>
  <c r="AC179" i="4"/>
  <c r="AC178" i="4"/>
  <c r="AC177" i="4"/>
  <c r="AC176" i="4"/>
  <c r="AC175" i="4"/>
  <c r="AC174" i="4"/>
  <c r="AC173" i="4"/>
  <c r="AC172" i="4"/>
  <c r="AC170" i="4"/>
  <c r="AC169" i="4"/>
  <c r="AC168" i="4"/>
  <c r="AC167" i="4"/>
  <c r="AC166" i="4"/>
  <c r="AC165" i="4"/>
  <c r="AC163" i="4"/>
  <c r="AC162" i="4"/>
  <c r="AC161" i="4"/>
  <c r="AC160" i="4"/>
  <c r="AC159" i="4"/>
  <c r="AC158" i="4"/>
  <c r="AC157" i="4"/>
  <c r="AC156" i="4"/>
  <c r="AC154" i="4"/>
  <c r="AC153" i="4"/>
  <c r="AC152" i="4"/>
  <c r="AC151" i="4"/>
  <c r="AC150" i="4"/>
  <c r="AC149" i="4"/>
  <c r="AC148" i="4"/>
  <c r="AC147" i="4"/>
  <c r="AC144" i="4"/>
  <c r="AC143" i="4"/>
  <c r="AC142" i="4"/>
  <c r="AC141" i="4"/>
  <c r="AC140" i="4"/>
  <c r="AC139" i="4"/>
  <c r="AC138" i="4"/>
  <c r="AC137" i="4"/>
  <c r="AC136" i="4"/>
  <c r="AC134" i="4"/>
  <c r="AC133" i="4"/>
  <c r="AC132" i="4"/>
  <c r="AC130" i="4"/>
  <c r="AC129" i="4"/>
  <c r="AC128" i="4"/>
  <c r="AC127" i="4"/>
  <c r="AC126" i="4"/>
  <c r="AC125" i="4"/>
  <c r="AC124" i="4"/>
  <c r="AC121" i="4"/>
  <c r="AC120" i="4"/>
  <c r="AC119" i="4"/>
  <c r="AC117" i="4"/>
  <c r="AC116" i="4"/>
  <c r="AC114" i="4"/>
  <c r="AC113" i="4"/>
  <c r="AC112" i="4"/>
  <c r="AC111" i="4"/>
  <c r="AC110" i="4"/>
  <c r="AC108" i="4"/>
  <c r="AC107" i="4"/>
  <c r="AC106" i="4"/>
  <c r="AC105" i="4"/>
  <c r="AC104" i="4"/>
  <c r="AC103" i="4"/>
  <c r="AC102" i="4"/>
  <c r="AC101" i="4"/>
  <c r="AC100" i="4"/>
  <c r="AC96" i="4"/>
  <c r="AC95" i="4"/>
  <c r="AC94" i="4"/>
  <c r="AC93" i="4"/>
  <c r="AC92" i="4"/>
  <c r="AC91" i="4"/>
  <c r="AC90" i="4"/>
  <c r="AC88" i="4"/>
  <c r="AC87" i="4"/>
  <c r="AC86" i="4"/>
  <c r="AC85" i="4"/>
  <c r="AC84" i="4"/>
  <c r="AC82" i="4"/>
  <c r="AC81" i="4"/>
  <c r="AC78" i="4"/>
  <c r="AC77" i="4"/>
  <c r="AC76" i="4"/>
  <c r="AC75" i="4"/>
  <c r="AC74" i="4"/>
  <c r="AC73" i="4"/>
  <c r="AC72" i="4"/>
  <c r="AC70" i="4"/>
  <c r="AC69" i="4"/>
  <c r="AC68" i="4"/>
  <c r="AC67" i="4"/>
  <c r="AC66" i="4"/>
  <c r="AC65" i="4"/>
  <c r="AC64" i="4"/>
  <c r="AC63" i="4"/>
  <c r="AC62" i="4"/>
  <c r="AC60" i="4"/>
  <c r="AC59" i="4"/>
  <c r="AC58" i="4"/>
  <c r="AC57" i="4"/>
  <c r="AC55" i="4"/>
  <c r="AC54" i="4"/>
  <c r="AC53" i="4"/>
  <c r="AC52" i="4"/>
  <c r="AC47" i="4"/>
  <c r="AC44" i="4"/>
  <c r="AC41" i="4"/>
  <c r="AC38" i="4"/>
  <c r="AC33" i="4"/>
  <c r="AC32" i="4"/>
  <c r="AC31" i="4"/>
  <c r="AC30" i="4"/>
  <c r="AC28" i="4"/>
  <c r="AC27" i="4"/>
  <c r="AC26" i="4"/>
  <c r="AC25" i="4"/>
  <c r="AC21" i="4"/>
  <c r="AC13" i="4"/>
  <c r="AC12" i="4"/>
  <c r="AC10" i="4"/>
  <c r="AB539" i="4"/>
  <c r="AB538" i="4" s="1"/>
  <c r="AB537" i="4" s="1"/>
  <c r="AB536" i="4" s="1"/>
  <c r="AB535" i="4" s="1"/>
  <c r="AA539" i="4"/>
  <c r="AA538" i="4" s="1"/>
  <c r="AA537" i="4" s="1"/>
  <c r="AA536" i="4" s="1"/>
  <c r="AA535" i="4" s="1"/>
  <c r="Z539" i="4"/>
  <c r="Z538" i="4" s="1"/>
  <c r="Z537" i="4" s="1"/>
  <c r="Z536" i="4" s="1"/>
  <c r="Z535" i="4" s="1"/>
  <c r="Y539" i="4"/>
  <c r="Y538" i="4" s="1"/>
  <c r="Y537" i="4" s="1"/>
  <c r="Y536" i="4" s="1"/>
  <c r="Y535" i="4" s="1"/>
  <c r="X539" i="4"/>
  <c r="X538" i="4" s="1"/>
  <c r="X537" i="4" s="1"/>
  <c r="X536" i="4" s="1"/>
  <c r="X535" i="4" s="1"/>
  <c r="W539" i="4"/>
  <c r="W538" i="4" s="1"/>
  <c r="W537" i="4" s="1"/>
  <c r="W536" i="4" s="1"/>
  <c r="W535" i="4" s="1"/>
  <c r="V539" i="4"/>
  <c r="V538" i="4" s="1"/>
  <c r="V537" i="4" s="1"/>
  <c r="V536" i="4" s="1"/>
  <c r="V535" i="4" s="1"/>
  <c r="U539" i="4"/>
  <c r="U538" i="4" s="1"/>
  <c r="U537" i="4" s="1"/>
  <c r="U536" i="4" s="1"/>
  <c r="U535" i="4" s="1"/>
  <c r="T539" i="4"/>
  <c r="T538" i="4" s="1"/>
  <c r="T537" i="4" s="1"/>
  <c r="T536" i="4" s="1"/>
  <c r="T535" i="4" s="1"/>
  <c r="S539" i="4"/>
  <c r="S538" i="4" s="1"/>
  <c r="S537" i="4" s="1"/>
  <c r="S536" i="4" s="1"/>
  <c r="S535" i="4" s="1"/>
  <c r="R539" i="4"/>
  <c r="R538" i="4" s="1"/>
  <c r="R537" i="4" s="1"/>
  <c r="R536" i="4" s="1"/>
  <c r="R535" i="4" s="1"/>
  <c r="Q539" i="4"/>
  <c r="Q538" i="4" s="1"/>
  <c r="Q537" i="4" s="1"/>
  <c r="Q536" i="4" s="1"/>
  <c r="AB533" i="4"/>
  <c r="AB532" i="4" s="1"/>
  <c r="AB531" i="4" s="1"/>
  <c r="AB530" i="4" s="1"/>
  <c r="AB529" i="4" s="1"/>
  <c r="AA533" i="4"/>
  <c r="AA532" i="4" s="1"/>
  <c r="AA531" i="4" s="1"/>
  <c r="AA530" i="4" s="1"/>
  <c r="AA529" i="4" s="1"/>
  <c r="Z533" i="4"/>
  <c r="Z532" i="4" s="1"/>
  <c r="Z531" i="4" s="1"/>
  <c r="Z530" i="4" s="1"/>
  <c r="Z529" i="4" s="1"/>
  <c r="Y533" i="4"/>
  <c r="Y532" i="4" s="1"/>
  <c r="Y531" i="4" s="1"/>
  <c r="Y530" i="4" s="1"/>
  <c r="Y529" i="4" s="1"/>
  <c r="X533" i="4"/>
  <c r="X532" i="4" s="1"/>
  <c r="X531" i="4" s="1"/>
  <c r="X530" i="4" s="1"/>
  <c r="X529" i="4" s="1"/>
  <c r="W533" i="4"/>
  <c r="V533" i="4"/>
  <c r="V532" i="4" s="1"/>
  <c r="V531" i="4" s="1"/>
  <c r="V530" i="4" s="1"/>
  <c r="V529" i="4" s="1"/>
  <c r="U533" i="4"/>
  <c r="U532" i="4" s="1"/>
  <c r="U531" i="4" s="1"/>
  <c r="U530" i="4" s="1"/>
  <c r="U529" i="4" s="1"/>
  <c r="T533" i="4"/>
  <c r="T532" i="4" s="1"/>
  <c r="T531" i="4" s="1"/>
  <c r="T530" i="4" s="1"/>
  <c r="T529" i="4" s="1"/>
  <c r="S533" i="4"/>
  <c r="S532" i="4" s="1"/>
  <c r="S531" i="4" s="1"/>
  <c r="S530" i="4" s="1"/>
  <c r="S529" i="4" s="1"/>
  <c r="R533" i="4"/>
  <c r="R532" i="4" s="1"/>
  <c r="R531" i="4" s="1"/>
  <c r="R530" i="4" s="1"/>
  <c r="R529" i="4" s="1"/>
  <c r="Q533" i="4"/>
  <c r="Q532" i="4" s="1"/>
  <c r="AB527" i="4"/>
  <c r="AB526" i="4" s="1"/>
  <c r="AB525" i="4" s="1"/>
  <c r="AB524" i="4" s="1"/>
  <c r="AB523" i="4" s="1"/>
  <c r="AA527" i="4"/>
  <c r="AA526" i="4" s="1"/>
  <c r="AA525" i="4" s="1"/>
  <c r="AA524" i="4" s="1"/>
  <c r="AA523" i="4" s="1"/>
  <c r="Z527" i="4"/>
  <c r="Z526" i="4" s="1"/>
  <c r="Z525" i="4" s="1"/>
  <c r="Z524" i="4" s="1"/>
  <c r="Z523" i="4" s="1"/>
  <c r="Y527" i="4"/>
  <c r="Y526" i="4" s="1"/>
  <c r="Y525" i="4" s="1"/>
  <c r="Y524" i="4" s="1"/>
  <c r="Y523" i="4" s="1"/>
  <c r="X527" i="4"/>
  <c r="X526" i="4" s="1"/>
  <c r="X525" i="4" s="1"/>
  <c r="X524" i="4" s="1"/>
  <c r="X523" i="4" s="1"/>
  <c r="W527" i="4"/>
  <c r="W526" i="4" s="1"/>
  <c r="W525" i="4" s="1"/>
  <c r="W524" i="4" s="1"/>
  <c r="W523" i="4" s="1"/>
  <c r="V527" i="4"/>
  <c r="V526" i="4" s="1"/>
  <c r="V525" i="4" s="1"/>
  <c r="V524" i="4" s="1"/>
  <c r="V523" i="4" s="1"/>
  <c r="U527" i="4"/>
  <c r="U526" i="4" s="1"/>
  <c r="U525" i="4" s="1"/>
  <c r="U524" i="4" s="1"/>
  <c r="U523" i="4" s="1"/>
  <c r="T527" i="4"/>
  <c r="T526" i="4" s="1"/>
  <c r="T525" i="4" s="1"/>
  <c r="S527" i="4"/>
  <c r="S526" i="4" s="1"/>
  <c r="S525" i="4" s="1"/>
  <c r="S524" i="4" s="1"/>
  <c r="S523" i="4" s="1"/>
  <c r="R527" i="4"/>
  <c r="R526" i="4" s="1"/>
  <c r="R525" i="4" s="1"/>
  <c r="R524" i="4" s="1"/>
  <c r="R523" i="4" s="1"/>
  <c r="Q527" i="4"/>
  <c r="Q526" i="4" s="1"/>
  <c r="AB521" i="4"/>
  <c r="AB520" i="4" s="1"/>
  <c r="AB519" i="4" s="1"/>
  <c r="AB518" i="4" s="1"/>
  <c r="AB517" i="4" s="1"/>
  <c r="AA521" i="4"/>
  <c r="AA520" i="4" s="1"/>
  <c r="AA519" i="4" s="1"/>
  <c r="AA518" i="4" s="1"/>
  <c r="AA517" i="4" s="1"/>
  <c r="Z521" i="4"/>
  <c r="Z520" i="4" s="1"/>
  <c r="Z519" i="4" s="1"/>
  <c r="Z518" i="4" s="1"/>
  <c r="Z517" i="4" s="1"/>
  <c r="Y521" i="4"/>
  <c r="Y520" i="4" s="1"/>
  <c r="Y519" i="4" s="1"/>
  <c r="Y518" i="4" s="1"/>
  <c r="Y517" i="4" s="1"/>
  <c r="X521" i="4"/>
  <c r="X520" i="4" s="1"/>
  <c r="X519" i="4" s="1"/>
  <c r="X518" i="4" s="1"/>
  <c r="X517" i="4" s="1"/>
  <c r="W521" i="4"/>
  <c r="W520" i="4" s="1"/>
  <c r="W519" i="4" s="1"/>
  <c r="W518" i="4" s="1"/>
  <c r="W517" i="4" s="1"/>
  <c r="V521" i="4"/>
  <c r="V520" i="4" s="1"/>
  <c r="V519" i="4" s="1"/>
  <c r="V518" i="4" s="1"/>
  <c r="V517" i="4" s="1"/>
  <c r="U521" i="4"/>
  <c r="U520" i="4" s="1"/>
  <c r="U519" i="4" s="1"/>
  <c r="U518" i="4" s="1"/>
  <c r="U517" i="4" s="1"/>
  <c r="T521" i="4"/>
  <c r="T520" i="4" s="1"/>
  <c r="T519" i="4" s="1"/>
  <c r="T518" i="4" s="1"/>
  <c r="T517" i="4" s="1"/>
  <c r="S521" i="4"/>
  <c r="S520" i="4" s="1"/>
  <c r="S519" i="4" s="1"/>
  <c r="S518" i="4" s="1"/>
  <c r="S517" i="4" s="1"/>
  <c r="R521" i="4"/>
  <c r="R520" i="4" s="1"/>
  <c r="R519" i="4" s="1"/>
  <c r="R518" i="4" s="1"/>
  <c r="R517" i="4" s="1"/>
  <c r="Q521" i="4"/>
  <c r="AB515" i="4"/>
  <c r="AB514" i="4" s="1"/>
  <c r="AB513" i="4" s="1"/>
  <c r="AB512" i="4" s="1"/>
  <c r="AA515" i="4"/>
  <c r="AA514" i="4" s="1"/>
  <c r="AA513" i="4" s="1"/>
  <c r="AA512" i="4" s="1"/>
  <c r="Z515" i="4"/>
  <c r="Z514" i="4" s="1"/>
  <c r="Z513" i="4" s="1"/>
  <c r="Z512" i="4" s="1"/>
  <c r="Y515" i="4"/>
  <c r="Y514" i="4" s="1"/>
  <c r="Y513" i="4" s="1"/>
  <c r="Y512" i="4" s="1"/>
  <c r="X515" i="4"/>
  <c r="X514" i="4" s="1"/>
  <c r="X513" i="4" s="1"/>
  <c r="X512" i="4" s="1"/>
  <c r="W515" i="4"/>
  <c r="W514" i="4" s="1"/>
  <c r="W513" i="4" s="1"/>
  <c r="W512" i="4" s="1"/>
  <c r="V515" i="4"/>
  <c r="V514" i="4" s="1"/>
  <c r="V513" i="4" s="1"/>
  <c r="V512" i="4" s="1"/>
  <c r="U515" i="4"/>
  <c r="U514" i="4" s="1"/>
  <c r="U513" i="4" s="1"/>
  <c r="U512" i="4" s="1"/>
  <c r="T515" i="4"/>
  <c r="T514" i="4" s="1"/>
  <c r="T513" i="4" s="1"/>
  <c r="T512" i="4" s="1"/>
  <c r="S515" i="4"/>
  <c r="S514" i="4" s="1"/>
  <c r="S513" i="4" s="1"/>
  <c r="S512" i="4" s="1"/>
  <c r="R515" i="4"/>
  <c r="R514" i="4" s="1"/>
  <c r="R513" i="4" s="1"/>
  <c r="R512" i="4" s="1"/>
  <c r="Q515" i="4"/>
  <c r="AB510" i="4"/>
  <c r="AB509" i="4" s="1"/>
  <c r="AA510" i="4"/>
  <c r="AA509" i="4" s="1"/>
  <c r="Z510" i="4"/>
  <c r="Z509" i="4" s="1"/>
  <c r="Y510" i="4"/>
  <c r="Y509" i="4" s="1"/>
  <c r="X510" i="4"/>
  <c r="X509" i="4" s="1"/>
  <c r="W510" i="4"/>
  <c r="W509" i="4" s="1"/>
  <c r="V510" i="4"/>
  <c r="U510" i="4"/>
  <c r="U509" i="4" s="1"/>
  <c r="T510" i="4"/>
  <c r="T509" i="4" s="1"/>
  <c r="S510" i="4"/>
  <c r="S509" i="4" s="1"/>
  <c r="R510" i="4"/>
  <c r="R509" i="4" s="1"/>
  <c r="Q510" i="4"/>
  <c r="Q509" i="4" s="1"/>
  <c r="AB507" i="4"/>
  <c r="AB506" i="4" s="1"/>
  <c r="AA507" i="4"/>
  <c r="AA506" i="4" s="1"/>
  <c r="Z507" i="4"/>
  <c r="Z506" i="4" s="1"/>
  <c r="Y507" i="4"/>
  <c r="Y506" i="4" s="1"/>
  <c r="X507" i="4"/>
  <c r="X506" i="4" s="1"/>
  <c r="W507" i="4"/>
  <c r="W506" i="4" s="1"/>
  <c r="V507" i="4"/>
  <c r="V506" i="4" s="1"/>
  <c r="U507" i="4"/>
  <c r="U506" i="4" s="1"/>
  <c r="T507" i="4"/>
  <c r="T506" i="4" s="1"/>
  <c r="S507" i="4"/>
  <c r="S506" i="4" s="1"/>
  <c r="R507" i="4"/>
  <c r="Q507" i="4"/>
  <c r="Q506" i="4" s="1"/>
  <c r="AB503" i="4"/>
  <c r="AB502" i="4" s="1"/>
  <c r="AA503" i="4"/>
  <c r="AA502" i="4" s="1"/>
  <c r="Z503" i="4"/>
  <c r="Z502" i="4" s="1"/>
  <c r="Y503" i="4"/>
  <c r="Y502" i="4" s="1"/>
  <c r="X503" i="4"/>
  <c r="X502" i="4" s="1"/>
  <c r="W503" i="4"/>
  <c r="W502" i="4" s="1"/>
  <c r="V503" i="4"/>
  <c r="V502" i="4" s="1"/>
  <c r="U503" i="4"/>
  <c r="U502" i="4" s="1"/>
  <c r="T503" i="4"/>
  <c r="T502" i="4" s="1"/>
  <c r="S503" i="4"/>
  <c r="S502" i="4" s="1"/>
  <c r="R503" i="4"/>
  <c r="R502" i="4" s="1"/>
  <c r="Q503" i="4"/>
  <c r="AB500" i="4"/>
  <c r="AB499" i="4" s="1"/>
  <c r="AA500" i="4"/>
  <c r="AA499" i="4" s="1"/>
  <c r="Z500" i="4"/>
  <c r="Z499" i="4" s="1"/>
  <c r="Y500" i="4"/>
  <c r="Y499" i="4" s="1"/>
  <c r="X500" i="4"/>
  <c r="X499" i="4" s="1"/>
  <c r="W500" i="4"/>
  <c r="W499" i="4" s="1"/>
  <c r="V500" i="4"/>
  <c r="V499" i="4" s="1"/>
  <c r="U500" i="4"/>
  <c r="U499" i="4" s="1"/>
  <c r="T500" i="4"/>
  <c r="T499" i="4" s="1"/>
  <c r="S500" i="4"/>
  <c r="S499" i="4" s="1"/>
  <c r="R500" i="4"/>
  <c r="R499" i="4" s="1"/>
  <c r="Q500" i="4"/>
  <c r="Q499" i="4" s="1"/>
  <c r="AB496" i="4"/>
  <c r="AB495" i="4" s="1"/>
  <c r="AA496" i="4"/>
  <c r="AA495" i="4" s="1"/>
  <c r="Z496" i="4"/>
  <c r="Z495" i="4" s="1"/>
  <c r="Y496" i="4"/>
  <c r="Y495" i="4" s="1"/>
  <c r="X496" i="4"/>
  <c r="W496" i="4"/>
  <c r="W495" i="4" s="1"/>
  <c r="V496" i="4"/>
  <c r="V495" i="4" s="1"/>
  <c r="U496" i="4"/>
  <c r="U495" i="4" s="1"/>
  <c r="T496" i="4"/>
  <c r="T495" i="4" s="1"/>
  <c r="S496" i="4"/>
  <c r="S495" i="4" s="1"/>
  <c r="R496" i="4"/>
  <c r="R495" i="4" s="1"/>
  <c r="Q496" i="4"/>
  <c r="Q495" i="4" s="1"/>
  <c r="AB493" i="4"/>
  <c r="AB492" i="4" s="1"/>
  <c r="AA493" i="4"/>
  <c r="AA492" i="4" s="1"/>
  <c r="Z493" i="4"/>
  <c r="Z492" i="4" s="1"/>
  <c r="Y493" i="4"/>
  <c r="Y492" i="4" s="1"/>
  <c r="X493" i="4"/>
  <c r="X492" i="4" s="1"/>
  <c r="W493" i="4"/>
  <c r="W492" i="4" s="1"/>
  <c r="V493" i="4"/>
  <c r="V492" i="4" s="1"/>
  <c r="U493" i="4"/>
  <c r="U492" i="4" s="1"/>
  <c r="T493" i="4"/>
  <c r="T492" i="4" s="1"/>
  <c r="S493" i="4"/>
  <c r="S492" i="4" s="1"/>
  <c r="R493" i="4"/>
  <c r="R492" i="4" s="1"/>
  <c r="AB487" i="4"/>
  <c r="AB486" i="4" s="1"/>
  <c r="AB485" i="4" s="1"/>
  <c r="AB484" i="4" s="1"/>
  <c r="AB483" i="4" s="1"/>
  <c r="AA487" i="4"/>
  <c r="AA486" i="4" s="1"/>
  <c r="AA485" i="4" s="1"/>
  <c r="AA484" i="4" s="1"/>
  <c r="AA483" i="4" s="1"/>
  <c r="Z487" i="4"/>
  <c r="Z486" i="4" s="1"/>
  <c r="Z485" i="4" s="1"/>
  <c r="Z484" i="4" s="1"/>
  <c r="Z483" i="4" s="1"/>
  <c r="Y487" i="4"/>
  <c r="Y486" i="4" s="1"/>
  <c r="Y485" i="4" s="1"/>
  <c r="Y484" i="4" s="1"/>
  <c r="Y483" i="4" s="1"/>
  <c r="X487" i="4"/>
  <c r="X486" i="4" s="1"/>
  <c r="X485" i="4" s="1"/>
  <c r="X484" i="4" s="1"/>
  <c r="X483" i="4" s="1"/>
  <c r="W487" i="4"/>
  <c r="W486" i="4" s="1"/>
  <c r="W485" i="4" s="1"/>
  <c r="W484" i="4" s="1"/>
  <c r="W483" i="4" s="1"/>
  <c r="V487" i="4"/>
  <c r="V486" i="4" s="1"/>
  <c r="V485" i="4" s="1"/>
  <c r="V484" i="4" s="1"/>
  <c r="V483" i="4" s="1"/>
  <c r="U487" i="4"/>
  <c r="U486" i="4" s="1"/>
  <c r="U485" i="4" s="1"/>
  <c r="U484" i="4" s="1"/>
  <c r="U483" i="4" s="1"/>
  <c r="T487" i="4"/>
  <c r="T486" i="4" s="1"/>
  <c r="T485" i="4" s="1"/>
  <c r="T484" i="4" s="1"/>
  <c r="T483" i="4" s="1"/>
  <c r="S487" i="4"/>
  <c r="S486" i="4" s="1"/>
  <c r="S485" i="4" s="1"/>
  <c r="S484" i="4" s="1"/>
  <c r="S483" i="4" s="1"/>
  <c r="R487" i="4"/>
  <c r="R486" i="4" s="1"/>
  <c r="R485" i="4" s="1"/>
  <c r="R484" i="4" s="1"/>
  <c r="R483" i="4" s="1"/>
  <c r="AB481" i="4"/>
  <c r="AB480" i="4" s="1"/>
  <c r="AB479" i="4" s="1"/>
  <c r="AB478" i="4" s="1"/>
  <c r="AB477" i="4" s="1"/>
  <c r="AA481" i="4"/>
  <c r="AA480" i="4" s="1"/>
  <c r="AA479" i="4" s="1"/>
  <c r="AA478" i="4" s="1"/>
  <c r="AA477" i="4" s="1"/>
  <c r="Z481" i="4"/>
  <c r="Z480" i="4" s="1"/>
  <c r="Z479" i="4" s="1"/>
  <c r="Z478" i="4" s="1"/>
  <c r="Z477" i="4" s="1"/>
  <c r="Y481" i="4"/>
  <c r="Y480" i="4" s="1"/>
  <c r="Y479" i="4" s="1"/>
  <c r="Y478" i="4" s="1"/>
  <c r="Y477" i="4" s="1"/>
  <c r="X481" i="4"/>
  <c r="X480" i="4" s="1"/>
  <c r="X479" i="4" s="1"/>
  <c r="X478" i="4" s="1"/>
  <c r="X477" i="4" s="1"/>
  <c r="W481" i="4"/>
  <c r="W480" i="4" s="1"/>
  <c r="W479" i="4" s="1"/>
  <c r="W478" i="4" s="1"/>
  <c r="W477" i="4" s="1"/>
  <c r="V481" i="4"/>
  <c r="V480" i="4" s="1"/>
  <c r="V479" i="4" s="1"/>
  <c r="V478" i="4" s="1"/>
  <c r="V477" i="4" s="1"/>
  <c r="U481" i="4"/>
  <c r="U480" i="4" s="1"/>
  <c r="U479" i="4" s="1"/>
  <c r="U478" i="4" s="1"/>
  <c r="U477" i="4" s="1"/>
  <c r="T481" i="4"/>
  <c r="T480" i="4" s="1"/>
  <c r="T479" i="4" s="1"/>
  <c r="T478" i="4" s="1"/>
  <c r="T477" i="4" s="1"/>
  <c r="S481" i="4"/>
  <c r="S480" i="4" s="1"/>
  <c r="S479" i="4" s="1"/>
  <c r="S478" i="4" s="1"/>
  <c r="S477" i="4" s="1"/>
  <c r="R481" i="4"/>
  <c r="R480" i="4" s="1"/>
  <c r="R479" i="4" s="1"/>
  <c r="R478" i="4" s="1"/>
  <c r="R477" i="4" s="1"/>
  <c r="AB475" i="4"/>
  <c r="AB474" i="4" s="1"/>
  <c r="AB473" i="4" s="1"/>
  <c r="AB472" i="4" s="1"/>
  <c r="AA475" i="4"/>
  <c r="AA474" i="4" s="1"/>
  <c r="AA473" i="4" s="1"/>
  <c r="AA472" i="4" s="1"/>
  <c r="Z475" i="4"/>
  <c r="Z474" i="4" s="1"/>
  <c r="Z473" i="4" s="1"/>
  <c r="Z472" i="4" s="1"/>
  <c r="Y475" i="4"/>
  <c r="Y474" i="4" s="1"/>
  <c r="Y473" i="4" s="1"/>
  <c r="Y472" i="4" s="1"/>
  <c r="X475" i="4"/>
  <c r="X474" i="4" s="1"/>
  <c r="X473" i="4" s="1"/>
  <c r="X472" i="4" s="1"/>
  <c r="W475" i="4"/>
  <c r="W474" i="4" s="1"/>
  <c r="W473" i="4" s="1"/>
  <c r="W472" i="4" s="1"/>
  <c r="V475" i="4"/>
  <c r="V474" i="4" s="1"/>
  <c r="V473" i="4" s="1"/>
  <c r="V472" i="4" s="1"/>
  <c r="U475" i="4"/>
  <c r="U474" i="4" s="1"/>
  <c r="U473" i="4" s="1"/>
  <c r="U472" i="4" s="1"/>
  <c r="T475" i="4"/>
  <c r="T474" i="4" s="1"/>
  <c r="T473" i="4" s="1"/>
  <c r="T472" i="4" s="1"/>
  <c r="S475" i="4"/>
  <c r="S474" i="4" s="1"/>
  <c r="S473" i="4" s="1"/>
  <c r="S472" i="4" s="1"/>
  <c r="R475" i="4"/>
  <c r="R474" i="4" s="1"/>
  <c r="R473" i="4" s="1"/>
  <c r="R472" i="4" s="1"/>
  <c r="AB470" i="4"/>
  <c r="AB469" i="4" s="1"/>
  <c r="AB468" i="4" s="1"/>
  <c r="AB467" i="4" s="1"/>
  <c r="AA470" i="4"/>
  <c r="AA469" i="4" s="1"/>
  <c r="AA468" i="4" s="1"/>
  <c r="AA467" i="4" s="1"/>
  <c r="Z470" i="4"/>
  <c r="Z469" i="4" s="1"/>
  <c r="Z468" i="4" s="1"/>
  <c r="Z467" i="4" s="1"/>
  <c r="Y470" i="4"/>
  <c r="Y469" i="4" s="1"/>
  <c r="Y468" i="4" s="1"/>
  <c r="Y467" i="4" s="1"/>
  <c r="X470" i="4"/>
  <c r="X469" i="4" s="1"/>
  <c r="X468" i="4" s="1"/>
  <c r="X467" i="4" s="1"/>
  <c r="W470" i="4"/>
  <c r="W469" i="4" s="1"/>
  <c r="W468" i="4" s="1"/>
  <c r="W467" i="4" s="1"/>
  <c r="V470" i="4"/>
  <c r="V469" i="4" s="1"/>
  <c r="V468" i="4" s="1"/>
  <c r="V467" i="4" s="1"/>
  <c r="U470" i="4"/>
  <c r="U469" i="4" s="1"/>
  <c r="U468" i="4" s="1"/>
  <c r="U467" i="4" s="1"/>
  <c r="T470" i="4"/>
  <c r="T469" i="4" s="1"/>
  <c r="T468" i="4" s="1"/>
  <c r="T467" i="4" s="1"/>
  <c r="S470" i="4"/>
  <c r="S469" i="4" s="1"/>
  <c r="S468" i="4" s="1"/>
  <c r="S467" i="4" s="1"/>
  <c r="R470" i="4"/>
  <c r="R469" i="4" s="1"/>
  <c r="R468" i="4" s="1"/>
  <c r="R467" i="4" s="1"/>
  <c r="AB465" i="4"/>
  <c r="AB464" i="4" s="1"/>
  <c r="AB463" i="4" s="1"/>
  <c r="AA465" i="4"/>
  <c r="AA464" i="4" s="1"/>
  <c r="AA463" i="4" s="1"/>
  <c r="Z465" i="4"/>
  <c r="Z464" i="4" s="1"/>
  <c r="Z463" i="4" s="1"/>
  <c r="Y465" i="4"/>
  <c r="Y464" i="4" s="1"/>
  <c r="Y463" i="4" s="1"/>
  <c r="X465" i="4"/>
  <c r="X464" i="4" s="1"/>
  <c r="X463" i="4" s="1"/>
  <c r="W465" i="4"/>
  <c r="W464" i="4" s="1"/>
  <c r="W463" i="4" s="1"/>
  <c r="V465" i="4"/>
  <c r="V464" i="4" s="1"/>
  <c r="V463" i="4" s="1"/>
  <c r="U465" i="4"/>
  <c r="U464" i="4" s="1"/>
  <c r="U463" i="4" s="1"/>
  <c r="T465" i="4"/>
  <c r="T464" i="4" s="1"/>
  <c r="T463" i="4" s="1"/>
  <c r="S465" i="4"/>
  <c r="S464" i="4" s="1"/>
  <c r="S463" i="4" s="1"/>
  <c r="R465" i="4"/>
  <c r="R464" i="4" s="1"/>
  <c r="R463" i="4" s="1"/>
  <c r="AB450" i="4"/>
  <c r="AB449" i="4" s="1"/>
  <c r="AB448" i="4" s="1"/>
  <c r="AB447" i="4" s="1"/>
  <c r="AA450" i="4"/>
  <c r="AA449" i="4" s="1"/>
  <c r="AA448" i="4" s="1"/>
  <c r="AA447" i="4" s="1"/>
  <c r="Z450" i="4"/>
  <c r="Z449" i="4" s="1"/>
  <c r="Z448" i="4" s="1"/>
  <c r="Z447" i="4" s="1"/>
  <c r="Y450" i="4"/>
  <c r="Y449" i="4" s="1"/>
  <c r="Y448" i="4" s="1"/>
  <c r="Y447" i="4" s="1"/>
  <c r="X450" i="4"/>
  <c r="X449" i="4" s="1"/>
  <c r="X448" i="4" s="1"/>
  <c r="X447" i="4" s="1"/>
  <c r="W450" i="4"/>
  <c r="W449" i="4" s="1"/>
  <c r="W448" i="4" s="1"/>
  <c r="W447" i="4" s="1"/>
  <c r="V450" i="4"/>
  <c r="V449" i="4" s="1"/>
  <c r="V448" i="4" s="1"/>
  <c r="V447" i="4" s="1"/>
  <c r="U450" i="4"/>
  <c r="U449" i="4" s="1"/>
  <c r="U448" i="4" s="1"/>
  <c r="U447" i="4" s="1"/>
  <c r="T450" i="4"/>
  <c r="T449" i="4" s="1"/>
  <c r="T448" i="4" s="1"/>
  <c r="T447" i="4" s="1"/>
  <c r="S450" i="4"/>
  <c r="S449" i="4" s="1"/>
  <c r="S448" i="4" s="1"/>
  <c r="S447" i="4" s="1"/>
  <c r="R450" i="4"/>
  <c r="R449" i="4" s="1"/>
  <c r="R448" i="4" s="1"/>
  <c r="R447" i="4" s="1"/>
  <c r="AB445" i="4"/>
  <c r="AB444" i="4" s="1"/>
  <c r="AB443" i="4" s="1"/>
  <c r="AA445" i="4"/>
  <c r="AA444" i="4" s="1"/>
  <c r="AA443" i="4" s="1"/>
  <c r="Z445" i="4"/>
  <c r="Z444" i="4" s="1"/>
  <c r="Z443" i="4" s="1"/>
  <c r="Y445" i="4"/>
  <c r="Y444" i="4" s="1"/>
  <c r="Y443" i="4" s="1"/>
  <c r="X445" i="4"/>
  <c r="X444" i="4" s="1"/>
  <c r="X443" i="4" s="1"/>
  <c r="W445" i="4"/>
  <c r="W444" i="4" s="1"/>
  <c r="W443" i="4" s="1"/>
  <c r="V445" i="4"/>
  <c r="V444" i="4" s="1"/>
  <c r="V443" i="4" s="1"/>
  <c r="U445" i="4"/>
  <c r="U444" i="4" s="1"/>
  <c r="U443" i="4" s="1"/>
  <c r="T445" i="4"/>
  <c r="T444" i="4" s="1"/>
  <c r="T443" i="4" s="1"/>
  <c r="S445" i="4"/>
  <c r="S444" i="4" s="1"/>
  <c r="S443" i="4" s="1"/>
  <c r="R445" i="4"/>
  <c r="R444" i="4" s="1"/>
  <c r="R443" i="4" s="1"/>
  <c r="AB439" i="4"/>
  <c r="AB438" i="4" s="1"/>
  <c r="AB437" i="4" s="1"/>
  <c r="AB436" i="4" s="1"/>
  <c r="AB435" i="4" s="1"/>
  <c r="AA439" i="4"/>
  <c r="AA438" i="4" s="1"/>
  <c r="AA437" i="4" s="1"/>
  <c r="AA436" i="4" s="1"/>
  <c r="AA435" i="4" s="1"/>
  <c r="Z439" i="4"/>
  <c r="Z438" i="4" s="1"/>
  <c r="Z437" i="4" s="1"/>
  <c r="Z436" i="4" s="1"/>
  <c r="Z435" i="4" s="1"/>
  <c r="Y439" i="4"/>
  <c r="Y438" i="4" s="1"/>
  <c r="Y437" i="4" s="1"/>
  <c r="Y436" i="4" s="1"/>
  <c r="Y435" i="4" s="1"/>
  <c r="X439" i="4"/>
  <c r="X438" i="4" s="1"/>
  <c r="X437" i="4" s="1"/>
  <c r="X436" i="4" s="1"/>
  <c r="X435" i="4" s="1"/>
  <c r="W439" i="4"/>
  <c r="W438" i="4" s="1"/>
  <c r="W437" i="4" s="1"/>
  <c r="W436" i="4" s="1"/>
  <c r="W435" i="4" s="1"/>
  <c r="V439" i="4"/>
  <c r="V438" i="4" s="1"/>
  <c r="V437" i="4" s="1"/>
  <c r="V436" i="4" s="1"/>
  <c r="V435" i="4" s="1"/>
  <c r="U439" i="4"/>
  <c r="U438" i="4" s="1"/>
  <c r="U437" i="4" s="1"/>
  <c r="U436" i="4" s="1"/>
  <c r="U435" i="4" s="1"/>
  <c r="T439" i="4"/>
  <c r="T438" i="4" s="1"/>
  <c r="T437" i="4" s="1"/>
  <c r="T436" i="4" s="1"/>
  <c r="T435" i="4" s="1"/>
  <c r="S439" i="4"/>
  <c r="S438" i="4" s="1"/>
  <c r="S437" i="4" s="1"/>
  <c r="S436" i="4" s="1"/>
  <c r="S435" i="4" s="1"/>
  <c r="R439" i="4"/>
  <c r="R438" i="4" s="1"/>
  <c r="R437" i="4" s="1"/>
  <c r="R436" i="4" s="1"/>
  <c r="R435" i="4" s="1"/>
  <c r="AB433" i="4"/>
  <c r="AB432" i="4" s="1"/>
  <c r="AB431" i="4" s="1"/>
  <c r="AA433" i="4"/>
  <c r="AA432" i="4" s="1"/>
  <c r="AA431" i="4" s="1"/>
  <c r="Z433" i="4"/>
  <c r="Z432" i="4" s="1"/>
  <c r="Z431" i="4" s="1"/>
  <c r="Y433" i="4"/>
  <c r="Y432" i="4" s="1"/>
  <c r="Y431" i="4" s="1"/>
  <c r="X433" i="4"/>
  <c r="X432" i="4" s="1"/>
  <c r="X431" i="4" s="1"/>
  <c r="W433" i="4"/>
  <c r="W432" i="4" s="1"/>
  <c r="W431" i="4" s="1"/>
  <c r="V433" i="4"/>
  <c r="V432" i="4" s="1"/>
  <c r="V431" i="4" s="1"/>
  <c r="U433" i="4"/>
  <c r="U432" i="4" s="1"/>
  <c r="U431" i="4" s="1"/>
  <c r="T433" i="4"/>
  <c r="T432" i="4" s="1"/>
  <c r="T431" i="4" s="1"/>
  <c r="S433" i="4"/>
  <c r="S432" i="4" s="1"/>
  <c r="S431" i="4" s="1"/>
  <c r="R433" i="4"/>
  <c r="R432" i="4" s="1"/>
  <c r="AB429" i="4"/>
  <c r="AB428" i="4" s="1"/>
  <c r="AB427" i="4" s="1"/>
  <c r="AA429" i="4"/>
  <c r="AA428" i="4" s="1"/>
  <c r="AA427" i="4" s="1"/>
  <c r="Z429" i="4"/>
  <c r="Z428" i="4" s="1"/>
  <c r="Z427" i="4" s="1"/>
  <c r="Y429" i="4"/>
  <c r="X429" i="4"/>
  <c r="X428" i="4" s="1"/>
  <c r="X427" i="4" s="1"/>
  <c r="W429" i="4"/>
  <c r="W428" i="4" s="1"/>
  <c r="W427" i="4" s="1"/>
  <c r="V429" i="4"/>
  <c r="V428" i="4" s="1"/>
  <c r="V427" i="4" s="1"/>
  <c r="U429" i="4"/>
  <c r="T429" i="4"/>
  <c r="T428" i="4" s="1"/>
  <c r="T427" i="4" s="1"/>
  <c r="S429" i="4"/>
  <c r="S428" i="4" s="1"/>
  <c r="S427" i="4" s="1"/>
  <c r="R429" i="4"/>
  <c r="R428" i="4" s="1"/>
  <c r="R427" i="4" s="1"/>
  <c r="AB425" i="4"/>
  <c r="AB424" i="4" s="1"/>
  <c r="AA425" i="4"/>
  <c r="AA424" i="4" s="1"/>
  <c r="Z425" i="4"/>
  <c r="Z424" i="4" s="1"/>
  <c r="Y425" i="4"/>
  <c r="Y424" i="4" s="1"/>
  <c r="X425" i="4"/>
  <c r="X424" i="4" s="1"/>
  <c r="W425" i="4"/>
  <c r="W424" i="4" s="1"/>
  <c r="V425" i="4"/>
  <c r="V424" i="4" s="1"/>
  <c r="U425" i="4"/>
  <c r="U424" i="4" s="1"/>
  <c r="T425" i="4"/>
  <c r="T424" i="4" s="1"/>
  <c r="S425" i="4"/>
  <c r="S424" i="4" s="1"/>
  <c r="R425" i="4"/>
  <c r="R424" i="4" s="1"/>
  <c r="AB420" i="4"/>
  <c r="AB419" i="4" s="1"/>
  <c r="AB418" i="4" s="1"/>
  <c r="AA420" i="4"/>
  <c r="AA419" i="4" s="1"/>
  <c r="AA418" i="4" s="1"/>
  <c r="Z420" i="4"/>
  <c r="Z419" i="4" s="1"/>
  <c r="Z418" i="4" s="1"/>
  <c r="Y420" i="4"/>
  <c r="Y419" i="4" s="1"/>
  <c r="Y418" i="4" s="1"/>
  <c r="X420" i="4"/>
  <c r="X419" i="4" s="1"/>
  <c r="X418" i="4" s="1"/>
  <c r="W420" i="4"/>
  <c r="V420" i="4"/>
  <c r="V419" i="4" s="1"/>
  <c r="V418" i="4" s="1"/>
  <c r="U420" i="4"/>
  <c r="U419" i="4" s="1"/>
  <c r="U418" i="4" s="1"/>
  <c r="T420" i="4"/>
  <c r="T419" i="4" s="1"/>
  <c r="T418" i="4" s="1"/>
  <c r="S420" i="4"/>
  <c r="S419" i="4" s="1"/>
  <c r="S418" i="4" s="1"/>
  <c r="R420" i="4"/>
  <c r="R419" i="4" s="1"/>
  <c r="R418" i="4" s="1"/>
  <c r="AB416" i="4"/>
  <c r="AB415" i="4" s="1"/>
  <c r="AB414" i="4" s="1"/>
  <c r="AA416" i="4"/>
  <c r="AA415" i="4" s="1"/>
  <c r="AA414" i="4" s="1"/>
  <c r="Z416" i="4"/>
  <c r="Z415" i="4" s="1"/>
  <c r="Z414" i="4" s="1"/>
  <c r="Y416" i="4"/>
  <c r="Y415" i="4" s="1"/>
  <c r="Y414" i="4" s="1"/>
  <c r="X416" i="4"/>
  <c r="X415" i="4" s="1"/>
  <c r="X414" i="4" s="1"/>
  <c r="W416" i="4"/>
  <c r="W415" i="4" s="1"/>
  <c r="W414" i="4" s="1"/>
  <c r="V416" i="4"/>
  <c r="V415" i="4" s="1"/>
  <c r="V414" i="4" s="1"/>
  <c r="U416" i="4"/>
  <c r="U415" i="4" s="1"/>
  <c r="U414" i="4" s="1"/>
  <c r="T416" i="4"/>
  <c r="T415" i="4" s="1"/>
  <c r="T414" i="4" s="1"/>
  <c r="S416" i="4"/>
  <c r="S415" i="4" s="1"/>
  <c r="S414" i="4" s="1"/>
  <c r="R416" i="4"/>
  <c r="R415" i="4" s="1"/>
  <c r="R414" i="4" s="1"/>
  <c r="AB409" i="4"/>
  <c r="AB408" i="4" s="1"/>
  <c r="AB407" i="4" s="1"/>
  <c r="AB406" i="4" s="1"/>
  <c r="AA409" i="4"/>
  <c r="AA408" i="4" s="1"/>
  <c r="AA407" i="4" s="1"/>
  <c r="AA406" i="4" s="1"/>
  <c r="Z409" i="4"/>
  <c r="Z408" i="4" s="1"/>
  <c r="Z407" i="4" s="1"/>
  <c r="Z406" i="4" s="1"/>
  <c r="Y409" i="4"/>
  <c r="Y408" i="4" s="1"/>
  <c r="Y407" i="4" s="1"/>
  <c r="Y406" i="4" s="1"/>
  <c r="X409" i="4"/>
  <c r="X408" i="4" s="1"/>
  <c r="X407" i="4" s="1"/>
  <c r="X406" i="4" s="1"/>
  <c r="W409" i="4"/>
  <c r="W408" i="4" s="1"/>
  <c r="W407" i="4" s="1"/>
  <c r="W406" i="4" s="1"/>
  <c r="V409" i="4"/>
  <c r="V408" i="4" s="1"/>
  <c r="V407" i="4" s="1"/>
  <c r="V406" i="4" s="1"/>
  <c r="U409" i="4"/>
  <c r="U408" i="4" s="1"/>
  <c r="U407" i="4" s="1"/>
  <c r="U406" i="4" s="1"/>
  <c r="T409" i="4"/>
  <c r="T408" i="4" s="1"/>
  <c r="T407" i="4" s="1"/>
  <c r="T406" i="4" s="1"/>
  <c r="S409" i="4"/>
  <c r="S408" i="4" s="1"/>
  <c r="S407" i="4" s="1"/>
  <c r="S406" i="4" s="1"/>
  <c r="R409" i="4"/>
  <c r="R408" i="4" s="1"/>
  <c r="R407" i="4" s="1"/>
  <c r="R406" i="4" s="1"/>
  <c r="AB403" i="4"/>
  <c r="AB402" i="4" s="1"/>
  <c r="AA403" i="4"/>
  <c r="AA402" i="4" s="1"/>
  <c r="Z403" i="4"/>
  <c r="Z402" i="4" s="1"/>
  <c r="Y403" i="4"/>
  <c r="Y402" i="4" s="1"/>
  <c r="X403" i="4"/>
  <c r="X402" i="4" s="1"/>
  <c r="W403" i="4"/>
  <c r="W402" i="4" s="1"/>
  <c r="V403" i="4"/>
  <c r="V402" i="4" s="1"/>
  <c r="U403" i="4"/>
  <c r="U402" i="4" s="1"/>
  <c r="T403" i="4"/>
  <c r="S403" i="4"/>
  <c r="S402" i="4" s="1"/>
  <c r="R403" i="4"/>
  <c r="R402" i="4" s="1"/>
  <c r="AB394" i="4"/>
  <c r="AB393" i="4" s="1"/>
  <c r="AA394" i="4"/>
  <c r="AA393" i="4" s="1"/>
  <c r="Z394" i="4"/>
  <c r="Z393" i="4" s="1"/>
  <c r="Y394" i="4"/>
  <c r="Y393" i="4" s="1"/>
  <c r="X394" i="4"/>
  <c r="X393" i="4" s="1"/>
  <c r="W394" i="4"/>
  <c r="W393" i="4" s="1"/>
  <c r="V394" i="4"/>
  <c r="V393" i="4" s="1"/>
  <c r="U394" i="4"/>
  <c r="U393" i="4" s="1"/>
  <c r="T394" i="4"/>
  <c r="T393" i="4" s="1"/>
  <c r="S394" i="4"/>
  <c r="S393" i="4" s="1"/>
  <c r="R394" i="4"/>
  <c r="AB390" i="4"/>
  <c r="AB389" i="4" s="1"/>
  <c r="AB388" i="4" s="1"/>
  <c r="AA390" i="4"/>
  <c r="AA389" i="4" s="1"/>
  <c r="AA388" i="4" s="1"/>
  <c r="Z390" i="4"/>
  <c r="Z389" i="4" s="1"/>
  <c r="Z388" i="4" s="1"/>
  <c r="Y390" i="4"/>
  <c r="Y389" i="4" s="1"/>
  <c r="Y388" i="4" s="1"/>
  <c r="X390" i="4"/>
  <c r="X389" i="4" s="1"/>
  <c r="X388" i="4" s="1"/>
  <c r="W390" i="4"/>
  <c r="W389" i="4" s="1"/>
  <c r="W388" i="4" s="1"/>
  <c r="V390" i="4"/>
  <c r="V389" i="4" s="1"/>
  <c r="V388" i="4" s="1"/>
  <c r="U390" i="4"/>
  <c r="U389" i="4" s="1"/>
  <c r="U388" i="4" s="1"/>
  <c r="T390" i="4"/>
  <c r="T389" i="4" s="1"/>
  <c r="T388" i="4" s="1"/>
  <c r="S390" i="4"/>
  <c r="S389" i="4" s="1"/>
  <c r="S388" i="4" s="1"/>
  <c r="R390" i="4"/>
  <c r="R389" i="4" s="1"/>
  <c r="R388" i="4" s="1"/>
  <c r="AB386" i="4"/>
  <c r="AB385" i="4" s="1"/>
  <c r="AB384" i="4" s="1"/>
  <c r="AA386" i="4"/>
  <c r="AA385" i="4" s="1"/>
  <c r="AA384" i="4" s="1"/>
  <c r="Z386" i="4"/>
  <c r="Z385" i="4" s="1"/>
  <c r="Z384" i="4" s="1"/>
  <c r="Y386" i="4"/>
  <c r="Y385" i="4" s="1"/>
  <c r="Y384" i="4" s="1"/>
  <c r="X386" i="4"/>
  <c r="X385" i="4" s="1"/>
  <c r="X384" i="4" s="1"/>
  <c r="W386" i="4"/>
  <c r="W385" i="4" s="1"/>
  <c r="W384" i="4" s="1"/>
  <c r="V386" i="4"/>
  <c r="V385" i="4" s="1"/>
  <c r="V384" i="4" s="1"/>
  <c r="U386" i="4"/>
  <c r="U385" i="4" s="1"/>
  <c r="U384" i="4" s="1"/>
  <c r="T386" i="4"/>
  <c r="T385" i="4" s="1"/>
  <c r="T384" i="4" s="1"/>
  <c r="S386" i="4"/>
  <c r="S385" i="4" s="1"/>
  <c r="S384" i="4" s="1"/>
  <c r="R386" i="4"/>
  <c r="R385" i="4" s="1"/>
  <c r="R384" i="4" s="1"/>
  <c r="AB382" i="4"/>
  <c r="AB381" i="4" s="1"/>
  <c r="AB380" i="4" s="1"/>
  <c r="AA382" i="4"/>
  <c r="AA381" i="4" s="1"/>
  <c r="AA380" i="4" s="1"/>
  <c r="Z382" i="4"/>
  <c r="Z381" i="4" s="1"/>
  <c r="Z380" i="4" s="1"/>
  <c r="Y382" i="4"/>
  <c r="X382" i="4"/>
  <c r="X381" i="4" s="1"/>
  <c r="X380" i="4" s="1"/>
  <c r="W382" i="4"/>
  <c r="W381" i="4" s="1"/>
  <c r="W380" i="4" s="1"/>
  <c r="V382" i="4"/>
  <c r="V381" i="4" s="1"/>
  <c r="V380" i="4" s="1"/>
  <c r="U382" i="4"/>
  <c r="U381" i="4" s="1"/>
  <c r="U380" i="4" s="1"/>
  <c r="T382" i="4"/>
  <c r="T381" i="4" s="1"/>
  <c r="T380" i="4" s="1"/>
  <c r="S382" i="4"/>
  <c r="S381" i="4" s="1"/>
  <c r="S380" i="4" s="1"/>
  <c r="R382" i="4"/>
  <c r="R381" i="4" s="1"/>
  <c r="R380" i="4" s="1"/>
  <c r="AB371" i="4"/>
  <c r="AA371" i="4"/>
  <c r="Z371" i="4"/>
  <c r="Y371" i="4"/>
  <c r="X371" i="4"/>
  <c r="W371" i="4"/>
  <c r="V371" i="4"/>
  <c r="U371" i="4"/>
  <c r="T371" i="4"/>
  <c r="S371" i="4"/>
  <c r="R371" i="4"/>
  <c r="AB364" i="4"/>
  <c r="AA364" i="4"/>
  <c r="Z364" i="4"/>
  <c r="Y364" i="4"/>
  <c r="X364" i="4"/>
  <c r="W364" i="4"/>
  <c r="V364" i="4"/>
  <c r="U364" i="4"/>
  <c r="T364" i="4"/>
  <c r="S364" i="4"/>
  <c r="R364" i="4"/>
  <c r="AB358" i="4"/>
  <c r="AA358" i="4"/>
  <c r="Z358" i="4"/>
  <c r="Y358" i="4"/>
  <c r="X358" i="4"/>
  <c r="W358" i="4"/>
  <c r="V358" i="4"/>
  <c r="U358" i="4"/>
  <c r="T358" i="4"/>
  <c r="S358" i="4"/>
  <c r="R358" i="4"/>
  <c r="AB351" i="4"/>
  <c r="AA351" i="4"/>
  <c r="Z351" i="4"/>
  <c r="Y351" i="4"/>
  <c r="X351" i="4"/>
  <c r="W351" i="4"/>
  <c r="V351" i="4"/>
  <c r="U351" i="4"/>
  <c r="T351" i="4"/>
  <c r="S351" i="4"/>
  <c r="R351" i="4"/>
  <c r="AB345" i="4"/>
  <c r="AA345" i="4"/>
  <c r="Z345" i="4"/>
  <c r="Y345" i="4"/>
  <c r="X345" i="4"/>
  <c r="W345" i="4"/>
  <c r="V345" i="4"/>
  <c r="U345" i="4"/>
  <c r="T345" i="4"/>
  <c r="S345" i="4"/>
  <c r="R345" i="4"/>
  <c r="AB338" i="4"/>
  <c r="AA338" i="4"/>
  <c r="Z338" i="4"/>
  <c r="Y338" i="4"/>
  <c r="X338" i="4"/>
  <c r="W338" i="4"/>
  <c r="V338" i="4"/>
  <c r="U338" i="4"/>
  <c r="T338" i="4"/>
  <c r="S338" i="4"/>
  <c r="R338" i="4"/>
  <c r="AB328" i="4"/>
  <c r="AA328" i="4"/>
  <c r="Z328" i="4"/>
  <c r="Y328" i="4"/>
  <c r="X328" i="4"/>
  <c r="W328" i="4"/>
  <c r="V328" i="4"/>
  <c r="U328" i="4"/>
  <c r="T328" i="4"/>
  <c r="S328" i="4"/>
  <c r="R328" i="4"/>
  <c r="AB323" i="4"/>
  <c r="AA323" i="4"/>
  <c r="Z323" i="4"/>
  <c r="Y323" i="4"/>
  <c r="X323" i="4"/>
  <c r="W323" i="4"/>
  <c r="V323" i="4"/>
  <c r="U323" i="4"/>
  <c r="T323" i="4"/>
  <c r="S323" i="4"/>
  <c r="R323" i="4"/>
  <c r="AB320" i="4"/>
  <c r="AA320" i="4"/>
  <c r="Z320" i="4"/>
  <c r="Y320" i="4"/>
  <c r="X320" i="4"/>
  <c r="W320" i="4"/>
  <c r="V320" i="4"/>
  <c r="U320" i="4"/>
  <c r="T320" i="4"/>
  <c r="S320" i="4"/>
  <c r="R320" i="4"/>
  <c r="AB316" i="4"/>
  <c r="AA316" i="4"/>
  <c r="Z316" i="4"/>
  <c r="Y316" i="4"/>
  <c r="X316" i="4"/>
  <c r="W316" i="4"/>
  <c r="V316" i="4"/>
  <c r="U316" i="4"/>
  <c r="T316" i="4"/>
  <c r="S316" i="4"/>
  <c r="R316" i="4"/>
  <c r="AB307" i="4"/>
  <c r="AA307" i="4"/>
  <c r="Z307" i="4"/>
  <c r="Y307" i="4"/>
  <c r="X307" i="4"/>
  <c r="W307" i="4"/>
  <c r="V307" i="4"/>
  <c r="U307" i="4"/>
  <c r="T307" i="4"/>
  <c r="S307" i="4"/>
  <c r="R307" i="4"/>
  <c r="AB302" i="4"/>
  <c r="AA302" i="4"/>
  <c r="Z302" i="4"/>
  <c r="Y302" i="4"/>
  <c r="X302" i="4"/>
  <c r="W302" i="4"/>
  <c r="V302" i="4"/>
  <c r="U302" i="4"/>
  <c r="T302" i="4"/>
  <c r="S302" i="4"/>
  <c r="R302" i="4"/>
  <c r="AB299" i="4"/>
  <c r="AA299" i="4"/>
  <c r="Z299" i="4"/>
  <c r="Y299" i="4"/>
  <c r="X299" i="4"/>
  <c r="W299" i="4"/>
  <c r="V299" i="4"/>
  <c r="U299" i="4"/>
  <c r="T299" i="4"/>
  <c r="S299" i="4"/>
  <c r="R299" i="4"/>
  <c r="AB294" i="4"/>
  <c r="AA294" i="4"/>
  <c r="Z294" i="4"/>
  <c r="Y294" i="4"/>
  <c r="X294" i="4"/>
  <c r="W294" i="4"/>
  <c r="V294" i="4"/>
  <c r="U294" i="4"/>
  <c r="T294" i="4"/>
  <c r="S294" i="4"/>
  <c r="R294" i="4"/>
  <c r="AB288" i="4"/>
  <c r="AA288" i="4"/>
  <c r="Z288" i="4"/>
  <c r="Y288" i="4"/>
  <c r="X288" i="4"/>
  <c r="W288" i="4"/>
  <c r="V288" i="4"/>
  <c r="U288" i="4"/>
  <c r="T288" i="4"/>
  <c r="S288" i="4"/>
  <c r="R288" i="4"/>
  <c r="AB285" i="4"/>
  <c r="AA285" i="4"/>
  <c r="Z285" i="4"/>
  <c r="Y285" i="4"/>
  <c r="X285" i="4"/>
  <c r="W285" i="4"/>
  <c r="V285" i="4"/>
  <c r="U285" i="4"/>
  <c r="T285" i="4"/>
  <c r="S285" i="4"/>
  <c r="R285" i="4"/>
  <c r="AB276" i="4"/>
  <c r="AA276" i="4"/>
  <c r="Z276" i="4"/>
  <c r="Y276" i="4"/>
  <c r="X276" i="4"/>
  <c r="W276" i="4"/>
  <c r="V276" i="4"/>
  <c r="U276" i="4"/>
  <c r="T276" i="4"/>
  <c r="S276" i="4"/>
  <c r="R276" i="4"/>
  <c r="AB273" i="4"/>
  <c r="AA273" i="4"/>
  <c r="Z273" i="4"/>
  <c r="Y273" i="4"/>
  <c r="X273" i="4"/>
  <c r="W273" i="4"/>
  <c r="V273" i="4"/>
  <c r="U273" i="4"/>
  <c r="T273" i="4"/>
  <c r="S273" i="4"/>
  <c r="R273" i="4"/>
  <c r="AB264" i="4"/>
  <c r="AA264" i="4"/>
  <c r="Z264" i="4"/>
  <c r="Y264" i="4"/>
  <c r="X264" i="4"/>
  <c r="W264" i="4"/>
  <c r="V264" i="4"/>
  <c r="U264" i="4"/>
  <c r="T264" i="4"/>
  <c r="S264" i="4"/>
  <c r="R264" i="4"/>
  <c r="AB259" i="4"/>
  <c r="AA259" i="4"/>
  <c r="Z259" i="4"/>
  <c r="Y259" i="4"/>
  <c r="X259" i="4"/>
  <c r="W259" i="4"/>
  <c r="V259" i="4"/>
  <c r="U259" i="4"/>
  <c r="T259" i="4"/>
  <c r="S259" i="4"/>
  <c r="R259" i="4"/>
  <c r="AB250" i="4"/>
  <c r="AA250" i="4"/>
  <c r="Z250" i="4"/>
  <c r="Y250" i="4"/>
  <c r="X250" i="4"/>
  <c r="W250" i="4"/>
  <c r="V250" i="4"/>
  <c r="U250" i="4"/>
  <c r="T250" i="4"/>
  <c r="S250" i="4"/>
  <c r="R250" i="4"/>
  <c r="AB243" i="4"/>
  <c r="AA243" i="4"/>
  <c r="Z243" i="4"/>
  <c r="Y243" i="4"/>
  <c r="X243" i="4"/>
  <c r="W243" i="4"/>
  <c r="V243" i="4"/>
  <c r="U243" i="4"/>
  <c r="T243" i="4"/>
  <c r="S243" i="4"/>
  <c r="R243" i="4"/>
  <c r="AB240" i="4"/>
  <c r="AA240" i="4"/>
  <c r="Z240" i="4"/>
  <c r="Y240" i="4"/>
  <c r="X240" i="4"/>
  <c r="W240" i="4"/>
  <c r="V240" i="4"/>
  <c r="U240" i="4"/>
  <c r="T240" i="4"/>
  <c r="S240" i="4"/>
  <c r="R240" i="4"/>
  <c r="AB230" i="4"/>
  <c r="AA230" i="4"/>
  <c r="Z230" i="4"/>
  <c r="Y230" i="4"/>
  <c r="X230" i="4"/>
  <c r="W230" i="4"/>
  <c r="V230" i="4"/>
  <c r="U230" i="4"/>
  <c r="T230" i="4"/>
  <c r="S230" i="4"/>
  <c r="R230" i="4"/>
  <c r="AB223" i="4"/>
  <c r="AA223" i="4"/>
  <c r="Z223" i="4"/>
  <c r="Y223" i="4"/>
  <c r="X223" i="4"/>
  <c r="W223" i="4"/>
  <c r="V223" i="4"/>
  <c r="U223" i="4"/>
  <c r="T223" i="4"/>
  <c r="S223" i="4"/>
  <c r="R223" i="4"/>
  <c r="AB218" i="4"/>
  <c r="AA218" i="4"/>
  <c r="Z218" i="4"/>
  <c r="Y218" i="4"/>
  <c r="X218" i="4"/>
  <c r="W218" i="4"/>
  <c r="V218" i="4"/>
  <c r="U218" i="4"/>
  <c r="T218" i="4"/>
  <c r="S218" i="4"/>
  <c r="R218" i="4"/>
  <c r="AB211" i="4"/>
  <c r="AA211" i="4"/>
  <c r="Z211" i="4"/>
  <c r="Y211" i="4"/>
  <c r="X211" i="4"/>
  <c r="W211" i="4"/>
  <c r="V211" i="4"/>
  <c r="U211" i="4"/>
  <c r="T211" i="4"/>
  <c r="S211" i="4"/>
  <c r="R211" i="4"/>
  <c r="AB205" i="4"/>
  <c r="AA205" i="4"/>
  <c r="Z205" i="4"/>
  <c r="Y205" i="4"/>
  <c r="X205" i="4"/>
  <c r="W205" i="4"/>
  <c r="V205" i="4"/>
  <c r="U205" i="4"/>
  <c r="T205" i="4"/>
  <c r="S205" i="4"/>
  <c r="R205" i="4"/>
  <c r="AB200" i="4"/>
  <c r="AA200" i="4"/>
  <c r="Z200" i="4"/>
  <c r="Y200" i="4"/>
  <c r="X200" i="4"/>
  <c r="W200" i="4"/>
  <c r="V200" i="4"/>
  <c r="U200" i="4"/>
  <c r="T200" i="4"/>
  <c r="S200" i="4"/>
  <c r="R200" i="4"/>
  <c r="AB192" i="4"/>
  <c r="AA192" i="4"/>
  <c r="Z192" i="4"/>
  <c r="Y192" i="4"/>
  <c r="X192" i="4"/>
  <c r="W192" i="4"/>
  <c r="V192" i="4"/>
  <c r="U192" i="4"/>
  <c r="T192" i="4"/>
  <c r="S192" i="4"/>
  <c r="R192" i="4"/>
  <c r="AB186" i="4"/>
  <c r="AA186" i="4"/>
  <c r="Z186" i="4"/>
  <c r="Y186" i="4"/>
  <c r="X186" i="4"/>
  <c r="W186" i="4"/>
  <c r="V186" i="4"/>
  <c r="U186" i="4"/>
  <c r="T186" i="4"/>
  <c r="S186" i="4"/>
  <c r="R186" i="4"/>
  <c r="AB180" i="4"/>
  <c r="AA180" i="4"/>
  <c r="Z180" i="4"/>
  <c r="Y180" i="4"/>
  <c r="X180" i="4"/>
  <c r="W180" i="4"/>
  <c r="V180" i="4"/>
  <c r="U180" i="4"/>
  <c r="T180" i="4"/>
  <c r="S180" i="4"/>
  <c r="R180" i="4"/>
  <c r="AB171" i="4"/>
  <c r="AA171" i="4"/>
  <c r="Z171" i="4"/>
  <c r="Y171" i="4"/>
  <c r="X171" i="4"/>
  <c r="W171" i="4"/>
  <c r="V171" i="4"/>
  <c r="U171" i="4"/>
  <c r="T171" i="4"/>
  <c r="S171" i="4"/>
  <c r="R171" i="4"/>
  <c r="AB164" i="4"/>
  <c r="AA164" i="4"/>
  <c r="Z164" i="4"/>
  <c r="Y164" i="4"/>
  <c r="X164" i="4"/>
  <c r="W164" i="4"/>
  <c r="V164" i="4"/>
  <c r="U164" i="4"/>
  <c r="T164" i="4"/>
  <c r="S164" i="4"/>
  <c r="R164" i="4"/>
  <c r="AB155" i="4"/>
  <c r="AA155" i="4"/>
  <c r="Z155" i="4"/>
  <c r="Y155" i="4"/>
  <c r="X155" i="4"/>
  <c r="W155" i="4"/>
  <c r="V155" i="4"/>
  <c r="U155" i="4"/>
  <c r="T155" i="4"/>
  <c r="S155" i="4"/>
  <c r="R155" i="4"/>
  <c r="AB146" i="4"/>
  <c r="AA146" i="4"/>
  <c r="Z146" i="4"/>
  <c r="Y146" i="4"/>
  <c r="X146" i="4"/>
  <c r="W146" i="4"/>
  <c r="V146" i="4"/>
  <c r="U146" i="4"/>
  <c r="T146" i="4"/>
  <c r="S146" i="4"/>
  <c r="R146" i="4"/>
  <c r="AB135" i="4"/>
  <c r="AA135" i="4"/>
  <c r="Z135" i="4"/>
  <c r="Y135" i="4"/>
  <c r="X135" i="4"/>
  <c r="W135" i="4"/>
  <c r="V135" i="4"/>
  <c r="U135" i="4"/>
  <c r="T135" i="4"/>
  <c r="S135" i="4"/>
  <c r="R135" i="4"/>
  <c r="AB131" i="4"/>
  <c r="AA131" i="4"/>
  <c r="Z131" i="4"/>
  <c r="Y131" i="4"/>
  <c r="X131" i="4"/>
  <c r="W131" i="4"/>
  <c r="V131" i="4"/>
  <c r="U131" i="4"/>
  <c r="T131" i="4"/>
  <c r="S131" i="4"/>
  <c r="R131" i="4"/>
  <c r="AB123" i="4"/>
  <c r="AA123" i="4"/>
  <c r="Z123" i="4"/>
  <c r="Y123" i="4"/>
  <c r="X123" i="4"/>
  <c r="W123" i="4"/>
  <c r="V123" i="4"/>
  <c r="U123" i="4"/>
  <c r="T123" i="4"/>
  <c r="S123" i="4"/>
  <c r="R123" i="4"/>
  <c r="AB118" i="4"/>
  <c r="AA118" i="4"/>
  <c r="Z118" i="4"/>
  <c r="Y118" i="4"/>
  <c r="X118" i="4"/>
  <c r="W118" i="4"/>
  <c r="V118" i="4"/>
  <c r="U118" i="4"/>
  <c r="T118" i="4"/>
  <c r="S118" i="4"/>
  <c r="R118" i="4"/>
  <c r="AB115" i="4"/>
  <c r="AA115" i="4"/>
  <c r="Z115" i="4"/>
  <c r="Y115" i="4"/>
  <c r="X115" i="4"/>
  <c r="W115" i="4"/>
  <c r="V115" i="4"/>
  <c r="U115" i="4"/>
  <c r="T115" i="4"/>
  <c r="S115" i="4"/>
  <c r="R115" i="4"/>
  <c r="AB109" i="4"/>
  <c r="AA109" i="4"/>
  <c r="Z109" i="4"/>
  <c r="Y109" i="4"/>
  <c r="X109" i="4"/>
  <c r="W109" i="4"/>
  <c r="V109" i="4"/>
  <c r="U109" i="4"/>
  <c r="T109" i="4"/>
  <c r="S109" i="4"/>
  <c r="R109" i="4"/>
  <c r="AB99" i="4"/>
  <c r="AA99" i="4"/>
  <c r="Z99" i="4"/>
  <c r="Y99" i="4"/>
  <c r="X99" i="4"/>
  <c r="W99" i="4"/>
  <c r="V99" i="4"/>
  <c r="U99" i="4"/>
  <c r="T99" i="4"/>
  <c r="S99" i="4"/>
  <c r="R99" i="4"/>
  <c r="AB89" i="4"/>
  <c r="AA89" i="4"/>
  <c r="Z89" i="4"/>
  <c r="Y89" i="4"/>
  <c r="X89" i="4"/>
  <c r="W89" i="4"/>
  <c r="V89" i="4"/>
  <c r="U89" i="4"/>
  <c r="T89" i="4"/>
  <c r="S89" i="4"/>
  <c r="R89" i="4"/>
  <c r="AB83" i="4"/>
  <c r="AA83" i="4"/>
  <c r="Z83" i="4"/>
  <c r="Y83" i="4"/>
  <c r="X83" i="4"/>
  <c r="W83" i="4"/>
  <c r="V83" i="4"/>
  <c r="U83" i="4"/>
  <c r="T83" i="4"/>
  <c r="S83" i="4"/>
  <c r="R83" i="4"/>
  <c r="AB80" i="4"/>
  <c r="AA80" i="4"/>
  <c r="Z80" i="4"/>
  <c r="Y80" i="4"/>
  <c r="X80" i="4"/>
  <c r="W80" i="4"/>
  <c r="V80" i="4"/>
  <c r="U80" i="4"/>
  <c r="T80" i="4"/>
  <c r="S80" i="4"/>
  <c r="R80" i="4"/>
  <c r="AB71" i="4"/>
  <c r="AA71" i="4"/>
  <c r="Z71" i="4"/>
  <c r="Y71" i="4"/>
  <c r="X71" i="4"/>
  <c r="W71" i="4"/>
  <c r="V71" i="4"/>
  <c r="U71" i="4"/>
  <c r="T71" i="4"/>
  <c r="S71" i="4"/>
  <c r="R71" i="4"/>
  <c r="AB61" i="4"/>
  <c r="AA61" i="4"/>
  <c r="Z61" i="4"/>
  <c r="Y61" i="4"/>
  <c r="X61" i="4"/>
  <c r="W61" i="4"/>
  <c r="V61" i="4"/>
  <c r="U61" i="4"/>
  <c r="T61" i="4"/>
  <c r="S61" i="4"/>
  <c r="R61" i="4"/>
  <c r="AB56" i="4"/>
  <c r="AA56" i="4"/>
  <c r="Z56" i="4"/>
  <c r="Y56" i="4"/>
  <c r="X56" i="4"/>
  <c r="W56" i="4"/>
  <c r="V56" i="4"/>
  <c r="U56" i="4"/>
  <c r="T56" i="4"/>
  <c r="S56" i="4"/>
  <c r="R56" i="4"/>
  <c r="AB51" i="4"/>
  <c r="AA51" i="4"/>
  <c r="Z51" i="4"/>
  <c r="Y51" i="4"/>
  <c r="X51" i="4"/>
  <c r="W51" i="4"/>
  <c r="V51" i="4"/>
  <c r="U51" i="4"/>
  <c r="T51" i="4"/>
  <c r="S51" i="4"/>
  <c r="R51" i="4"/>
  <c r="AB46" i="4"/>
  <c r="AB45" i="4" s="1"/>
  <c r="AA46" i="4"/>
  <c r="AA45" i="4" s="1"/>
  <c r="Z46" i="4"/>
  <c r="Z45" i="4" s="1"/>
  <c r="Y46" i="4"/>
  <c r="Y45" i="4" s="1"/>
  <c r="X46" i="4"/>
  <c r="X45" i="4" s="1"/>
  <c r="W46" i="4"/>
  <c r="W45" i="4" s="1"/>
  <c r="V46" i="4"/>
  <c r="V45" i="4" s="1"/>
  <c r="U46" i="4"/>
  <c r="T46" i="4"/>
  <c r="T45" i="4" s="1"/>
  <c r="S46" i="4"/>
  <c r="S45" i="4" s="1"/>
  <c r="R46" i="4"/>
  <c r="R45" i="4" s="1"/>
  <c r="AB43" i="4"/>
  <c r="AB42" i="4" s="1"/>
  <c r="AA43" i="4"/>
  <c r="AA42" i="4" s="1"/>
  <c r="Z43" i="4"/>
  <c r="Z42" i="4" s="1"/>
  <c r="Y43" i="4"/>
  <c r="Y42" i="4" s="1"/>
  <c r="X43" i="4"/>
  <c r="X42" i="4" s="1"/>
  <c r="W43" i="4"/>
  <c r="W42" i="4" s="1"/>
  <c r="V43" i="4"/>
  <c r="V42" i="4" s="1"/>
  <c r="U43" i="4"/>
  <c r="U42" i="4" s="1"/>
  <c r="T43" i="4"/>
  <c r="T42" i="4" s="1"/>
  <c r="S43" i="4"/>
  <c r="S42" i="4" s="1"/>
  <c r="R43" i="4"/>
  <c r="R42" i="4" s="1"/>
  <c r="AB40" i="4"/>
  <c r="AB39" i="4" s="1"/>
  <c r="AA40" i="4"/>
  <c r="AA39" i="4" s="1"/>
  <c r="Z40" i="4"/>
  <c r="Z39" i="4" s="1"/>
  <c r="Y40" i="4"/>
  <c r="Y39" i="4" s="1"/>
  <c r="X40" i="4"/>
  <c r="X39" i="4" s="1"/>
  <c r="W40" i="4"/>
  <c r="W39" i="4" s="1"/>
  <c r="V40" i="4"/>
  <c r="V39" i="4" s="1"/>
  <c r="U40" i="4"/>
  <c r="U39" i="4" s="1"/>
  <c r="T40" i="4"/>
  <c r="T39" i="4" s="1"/>
  <c r="S40" i="4"/>
  <c r="S39" i="4" s="1"/>
  <c r="R40" i="4"/>
  <c r="R39" i="4" s="1"/>
  <c r="AB37" i="4"/>
  <c r="AB36" i="4" s="1"/>
  <c r="AA37" i="4"/>
  <c r="AA36" i="4" s="1"/>
  <c r="Z37" i="4"/>
  <c r="Z36" i="4" s="1"/>
  <c r="Y37" i="4"/>
  <c r="Y36" i="4" s="1"/>
  <c r="X37" i="4"/>
  <c r="X36" i="4" s="1"/>
  <c r="W37" i="4"/>
  <c r="W36" i="4" s="1"/>
  <c r="V37" i="4"/>
  <c r="V36" i="4" s="1"/>
  <c r="U37" i="4"/>
  <c r="U36" i="4" s="1"/>
  <c r="T37" i="4"/>
  <c r="T36" i="4" s="1"/>
  <c r="S37" i="4"/>
  <c r="S36" i="4" s="1"/>
  <c r="R37" i="4"/>
  <c r="R36" i="4" s="1"/>
  <c r="AB29" i="4"/>
  <c r="AA29" i="4"/>
  <c r="Z29" i="4"/>
  <c r="Y29" i="4"/>
  <c r="X29" i="4"/>
  <c r="W29" i="4"/>
  <c r="V29" i="4"/>
  <c r="U29" i="4"/>
  <c r="T29" i="4"/>
  <c r="S29" i="4"/>
  <c r="R29" i="4"/>
  <c r="AB24" i="4"/>
  <c r="AA24" i="4"/>
  <c r="Z24" i="4"/>
  <c r="Y24" i="4"/>
  <c r="X24" i="4"/>
  <c r="W24" i="4"/>
  <c r="V24" i="4"/>
  <c r="U24" i="4"/>
  <c r="T24" i="4"/>
  <c r="S24" i="4"/>
  <c r="R24" i="4"/>
  <c r="Q24" i="4"/>
  <c r="AB20" i="4"/>
  <c r="AB19" i="4" s="1"/>
  <c r="AB18" i="4" s="1"/>
  <c r="AA20" i="4"/>
  <c r="Z20" i="4"/>
  <c r="Z19" i="4" s="1"/>
  <c r="Z18" i="4" s="1"/>
  <c r="Y20" i="4"/>
  <c r="Y19" i="4" s="1"/>
  <c r="Y18" i="4" s="1"/>
  <c r="X20" i="4"/>
  <c r="X19" i="4" s="1"/>
  <c r="X18" i="4" s="1"/>
  <c r="W20" i="4"/>
  <c r="W19" i="4" s="1"/>
  <c r="W18" i="4" s="1"/>
  <c r="V20" i="4"/>
  <c r="V19" i="4" s="1"/>
  <c r="V18" i="4" s="1"/>
  <c r="U20" i="4"/>
  <c r="U19" i="4" s="1"/>
  <c r="U18" i="4" s="1"/>
  <c r="T20" i="4"/>
  <c r="T19" i="4" s="1"/>
  <c r="T18" i="4" s="1"/>
  <c r="S20" i="4"/>
  <c r="S19" i="4" s="1"/>
  <c r="S18" i="4" s="1"/>
  <c r="R20" i="4"/>
  <c r="R19" i="4" s="1"/>
  <c r="R18" i="4" s="1"/>
  <c r="Q20" i="4"/>
  <c r="Q19" i="4" s="1"/>
  <c r="AB11" i="4"/>
  <c r="AB9" i="4" s="1"/>
  <c r="AB8" i="4" s="1"/>
  <c r="AB7" i="4" s="1"/>
  <c r="AA11" i="4"/>
  <c r="AA9" i="4" s="1"/>
  <c r="AA8" i="4" s="1"/>
  <c r="AA7" i="4" s="1"/>
  <c r="Z11" i="4"/>
  <c r="Z9" i="4" s="1"/>
  <c r="Z8" i="4" s="1"/>
  <c r="Z7" i="4" s="1"/>
  <c r="Y11" i="4"/>
  <c r="Y9" i="4" s="1"/>
  <c r="Y8" i="4" s="1"/>
  <c r="Y7" i="4" s="1"/>
  <c r="X11" i="4"/>
  <c r="X9" i="4" s="1"/>
  <c r="X8" i="4" s="1"/>
  <c r="X7" i="4" s="1"/>
  <c r="W11" i="4"/>
  <c r="W9" i="4" s="1"/>
  <c r="W8" i="4" s="1"/>
  <c r="W7" i="4" s="1"/>
  <c r="V11" i="4"/>
  <c r="V9" i="4" s="1"/>
  <c r="V8" i="4" s="1"/>
  <c r="V7" i="4" s="1"/>
  <c r="U11" i="4"/>
  <c r="U9" i="4" s="1"/>
  <c r="U8" i="4" s="1"/>
  <c r="U7" i="4" s="1"/>
  <c r="T11" i="4"/>
  <c r="T9" i="4" s="1"/>
  <c r="T8" i="4" s="1"/>
  <c r="T7" i="4" s="1"/>
  <c r="S11" i="4"/>
  <c r="R11" i="4"/>
  <c r="R9" i="4" s="1"/>
  <c r="R8" i="4" s="1"/>
  <c r="R7" i="4" s="1"/>
  <c r="Q11" i="4"/>
  <c r="Q9" i="4" s="1"/>
  <c r="N539" i="4"/>
  <c r="N538" i="4" s="1"/>
  <c r="N537" i="4" s="1"/>
  <c r="N536" i="4" s="1"/>
  <c r="N535" i="4" s="1"/>
  <c r="L539" i="4"/>
  <c r="L538" i="4" s="1"/>
  <c r="L537" i="4" s="1"/>
  <c r="L536" i="4" s="1"/>
  <c r="L535" i="4" s="1"/>
  <c r="J539" i="4"/>
  <c r="J538" i="4" s="1"/>
  <c r="J537" i="4" s="1"/>
  <c r="J536" i="4" s="1"/>
  <c r="J535" i="4" s="1"/>
  <c r="I539" i="4"/>
  <c r="I538" i="4" s="1"/>
  <c r="I537" i="4" s="1"/>
  <c r="I536" i="4" s="1"/>
  <c r="I535" i="4" s="1"/>
  <c r="H539" i="4"/>
  <c r="H538" i="4" s="1"/>
  <c r="H537" i="4" s="1"/>
  <c r="H536" i="4" s="1"/>
  <c r="H535" i="4" s="1"/>
  <c r="G539" i="4"/>
  <c r="G538" i="4" s="1"/>
  <c r="G537" i="4" s="1"/>
  <c r="G536" i="4" s="1"/>
  <c r="G535" i="4" s="1"/>
  <c r="F539" i="4"/>
  <c r="F538" i="4" s="1"/>
  <c r="F537" i="4" s="1"/>
  <c r="F536" i="4" s="1"/>
  <c r="F535" i="4" s="1"/>
  <c r="E539" i="4"/>
  <c r="E538" i="4" s="1"/>
  <c r="E537" i="4" s="1"/>
  <c r="E536" i="4" s="1"/>
  <c r="E535" i="4" s="1"/>
  <c r="D539" i="4"/>
  <c r="D538" i="4" s="1"/>
  <c r="D537" i="4" s="1"/>
  <c r="D536" i="4" s="1"/>
  <c r="D535" i="4" s="1"/>
  <c r="M539" i="4"/>
  <c r="M538" i="4" s="1"/>
  <c r="M537" i="4" s="1"/>
  <c r="M536" i="4" s="1"/>
  <c r="M535" i="4" s="1"/>
  <c r="K539" i="4"/>
  <c r="K538" i="4" s="1"/>
  <c r="K537" i="4" s="1"/>
  <c r="K536" i="4" s="1"/>
  <c r="K535" i="4" s="1"/>
  <c r="N533" i="4"/>
  <c r="N532" i="4" s="1"/>
  <c r="N531" i="4" s="1"/>
  <c r="N530" i="4" s="1"/>
  <c r="N529" i="4" s="1"/>
  <c r="L533" i="4"/>
  <c r="L532" i="4" s="1"/>
  <c r="L531" i="4" s="1"/>
  <c r="L530" i="4" s="1"/>
  <c r="L529" i="4" s="1"/>
  <c r="K533" i="4"/>
  <c r="K532" i="4" s="1"/>
  <c r="K531" i="4" s="1"/>
  <c r="K530" i="4" s="1"/>
  <c r="K529" i="4" s="1"/>
  <c r="J533" i="4"/>
  <c r="J532" i="4" s="1"/>
  <c r="J531" i="4" s="1"/>
  <c r="J530" i="4" s="1"/>
  <c r="J529" i="4" s="1"/>
  <c r="H533" i="4"/>
  <c r="H532" i="4" s="1"/>
  <c r="H531" i="4" s="1"/>
  <c r="H530" i="4" s="1"/>
  <c r="H529" i="4" s="1"/>
  <c r="F533" i="4"/>
  <c r="F532" i="4" s="1"/>
  <c r="F531" i="4" s="1"/>
  <c r="F530" i="4" s="1"/>
  <c r="F529" i="4" s="1"/>
  <c r="E533" i="4"/>
  <c r="E532" i="4" s="1"/>
  <c r="E531" i="4" s="1"/>
  <c r="E530" i="4" s="1"/>
  <c r="E529" i="4" s="1"/>
  <c r="D533" i="4"/>
  <c r="D532" i="4" s="1"/>
  <c r="D531" i="4" s="1"/>
  <c r="D530" i="4" s="1"/>
  <c r="D529" i="4" s="1"/>
  <c r="M533" i="4"/>
  <c r="M532" i="4" s="1"/>
  <c r="M531" i="4" s="1"/>
  <c r="M530" i="4" s="1"/>
  <c r="M529" i="4" s="1"/>
  <c r="I533" i="4"/>
  <c r="I532" i="4" s="1"/>
  <c r="I531" i="4" s="1"/>
  <c r="I530" i="4" s="1"/>
  <c r="I529" i="4" s="1"/>
  <c r="G533" i="4"/>
  <c r="G532" i="4" s="1"/>
  <c r="G531" i="4" s="1"/>
  <c r="G530" i="4" s="1"/>
  <c r="G529" i="4" s="1"/>
  <c r="N527" i="4"/>
  <c r="N526" i="4" s="1"/>
  <c r="N525" i="4" s="1"/>
  <c r="N524" i="4" s="1"/>
  <c r="N523" i="4" s="1"/>
  <c r="M527" i="4"/>
  <c r="M526" i="4" s="1"/>
  <c r="M525" i="4" s="1"/>
  <c r="M524" i="4" s="1"/>
  <c r="M523" i="4" s="1"/>
  <c r="L527" i="4"/>
  <c r="L526" i="4" s="1"/>
  <c r="L525" i="4" s="1"/>
  <c r="L524" i="4" s="1"/>
  <c r="L523" i="4" s="1"/>
  <c r="K527" i="4"/>
  <c r="K526" i="4" s="1"/>
  <c r="K525" i="4" s="1"/>
  <c r="K524" i="4" s="1"/>
  <c r="K523" i="4" s="1"/>
  <c r="J527" i="4"/>
  <c r="J526" i="4" s="1"/>
  <c r="J525" i="4" s="1"/>
  <c r="J524" i="4" s="1"/>
  <c r="J523" i="4" s="1"/>
  <c r="I527" i="4"/>
  <c r="I526" i="4" s="1"/>
  <c r="I525" i="4" s="1"/>
  <c r="I524" i="4" s="1"/>
  <c r="I523" i="4" s="1"/>
  <c r="H527" i="4"/>
  <c r="H526" i="4" s="1"/>
  <c r="H525" i="4" s="1"/>
  <c r="H524" i="4" s="1"/>
  <c r="H523" i="4" s="1"/>
  <c r="E527" i="4"/>
  <c r="E526" i="4" s="1"/>
  <c r="E525" i="4" s="1"/>
  <c r="E524" i="4" s="1"/>
  <c r="E523" i="4" s="1"/>
  <c r="D527" i="4"/>
  <c r="D526" i="4" s="1"/>
  <c r="D525" i="4" s="1"/>
  <c r="D524" i="4" s="1"/>
  <c r="D523" i="4" s="1"/>
  <c r="G527" i="4"/>
  <c r="G526" i="4" s="1"/>
  <c r="G525" i="4" s="1"/>
  <c r="G524" i="4" s="1"/>
  <c r="G523" i="4" s="1"/>
  <c r="F527" i="4"/>
  <c r="F526" i="4" s="1"/>
  <c r="F525" i="4" s="1"/>
  <c r="F524" i="4" s="1"/>
  <c r="F523" i="4" s="1"/>
  <c r="N521" i="4"/>
  <c r="N520" i="4" s="1"/>
  <c r="N519" i="4" s="1"/>
  <c r="N518" i="4" s="1"/>
  <c r="N517" i="4" s="1"/>
  <c r="M521" i="4"/>
  <c r="M520" i="4" s="1"/>
  <c r="M519" i="4" s="1"/>
  <c r="M518" i="4" s="1"/>
  <c r="M517" i="4" s="1"/>
  <c r="L521" i="4"/>
  <c r="L520" i="4" s="1"/>
  <c r="L519" i="4" s="1"/>
  <c r="L518" i="4" s="1"/>
  <c r="L517" i="4" s="1"/>
  <c r="I521" i="4"/>
  <c r="I520" i="4" s="1"/>
  <c r="I519" i="4" s="1"/>
  <c r="I518" i="4" s="1"/>
  <c r="I517" i="4" s="1"/>
  <c r="G521" i="4"/>
  <c r="G520" i="4" s="1"/>
  <c r="G519" i="4" s="1"/>
  <c r="G518" i="4" s="1"/>
  <c r="G517" i="4" s="1"/>
  <c r="F521" i="4"/>
  <c r="F520" i="4" s="1"/>
  <c r="F519" i="4" s="1"/>
  <c r="F518" i="4" s="1"/>
  <c r="F517" i="4" s="1"/>
  <c r="E521" i="4"/>
  <c r="E520" i="4" s="1"/>
  <c r="E519" i="4" s="1"/>
  <c r="E518" i="4" s="1"/>
  <c r="E517" i="4" s="1"/>
  <c r="D521" i="4"/>
  <c r="D520" i="4" s="1"/>
  <c r="D519" i="4" s="1"/>
  <c r="D518" i="4" s="1"/>
  <c r="D517" i="4" s="1"/>
  <c r="K521" i="4"/>
  <c r="K520" i="4" s="1"/>
  <c r="K519" i="4" s="1"/>
  <c r="K518" i="4" s="1"/>
  <c r="K517" i="4" s="1"/>
  <c r="J521" i="4"/>
  <c r="J520" i="4" s="1"/>
  <c r="J519" i="4" s="1"/>
  <c r="J518" i="4" s="1"/>
  <c r="J517" i="4" s="1"/>
  <c r="H521" i="4"/>
  <c r="H520" i="4" s="1"/>
  <c r="H519" i="4" s="1"/>
  <c r="H518" i="4" s="1"/>
  <c r="H517" i="4" s="1"/>
  <c r="M515" i="4"/>
  <c r="M514" i="4" s="1"/>
  <c r="M513" i="4" s="1"/>
  <c r="M512" i="4" s="1"/>
  <c r="L515" i="4"/>
  <c r="L514" i="4" s="1"/>
  <c r="L513" i="4" s="1"/>
  <c r="L512" i="4" s="1"/>
  <c r="K515" i="4"/>
  <c r="K514" i="4" s="1"/>
  <c r="K513" i="4" s="1"/>
  <c r="K512" i="4" s="1"/>
  <c r="J515" i="4"/>
  <c r="J514" i="4" s="1"/>
  <c r="J513" i="4" s="1"/>
  <c r="J512" i="4" s="1"/>
  <c r="I515" i="4"/>
  <c r="I514" i="4" s="1"/>
  <c r="I513" i="4" s="1"/>
  <c r="I512" i="4" s="1"/>
  <c r="H515" i="4"/>
  <c r="H514" i="4" s="1"/>
  <c r="H513" i="4" s="1"/>
  <c r="H512" i="4" s="1"/>
  <c r="G515" i="4"/>
  <c r="G514" i="4" s="1"/>
  <c r="G513" i="4" s="1"/>
  <c r="G512" i="4" s="1"/>
  <c r="F515" i="4"/>
  <c r="F514" i="4" s="1"/>
  <c r="F513" i="4" s="1"/>
  <c r="F512" i="4" s="1"/>
  <c r="E515" i="4"/>
  <c r="E514" i="4" s="1"/>
  <c r="E513" i="4" s="1"/>
  <c r="E512" i="4" s="1"/>
  <c r="N515" i="4"/>
  <c r="N514" i="4" s="1"/>
  <c r="N513" i="4" s="1"/>
  <c r="N512" i="4" s="1"/>
  <c r="D515" i="4"/>
  <c r="D514" i="4" s="1"/>
  <c r="D513" i="4" s="1"/>
  <c r="D512" i="4" s="1"/>
  <c r="K510" i="4"/>
  <c r="K509" i="4" s="1"/>
  <c r="I510" i="4"/>
  <c r="I509" i="4" s="1"/>
  <c r="H510" i="4"/>
  <c r="H509" i="4" s="1"/>
  <c r="F510" i="4"/>
  <c r="F509" i="4" s="1"/>
  <c r="E510" i="4"/>
  <c r="E509" i="4" s="1"/>
  <c r="D510" i="4"/>
  <c r="D509" i="4" s="1"/>
  <c r="N510" i="4"/>
  <c r="N509" i="4" s="1"/>
  <c r="M510" i="4"/>
  <c r="M509" i="4" s="1"/>
  <c r="L510" i="4"/>
  <c r="L509" i="4" s="1"/>
  <c r="J510" i="4"/>
  <c r="J509" i="4" s="1"/>
  <c r="G510" i="4"/>
  <c r="G509" i="4" s="1"/>
  <c r="N507" i="4"/>
  <c r="N506" i="4" s="1"/>
  <c r="L507" i="4"/>
  <c r="L506" i="4" s="1"/>
  <c r="K507" i="4"/>
  <c r="K506" i="4" s="1"/>
  <c r="J507" i="4"/>
  <c r="J506" i="4" s="1"/>
  <c r="I507" i="4"/>
  <c r="I506" i="4" s="1"/>
  <c r="H507" i="4"/>
  <c r="H506" i="4" s="1"/>
  <c r="G507" i="4"/>
  <c r="G506" i="4" s="1"/>
  <c r="F507" i="4"/>
  <c r="F506" i="4" s="1"/>
  <c r="E507" i="4"/>
  <c r="E506" i="4" s="1"/>
  <c r="M507" i="4"/>
  <c r="M506" i="4" s="1"/>
  <c r="D507" i="4"/>
  <c r="D506" i="4" s="1"/>
  <c r="N503" i="4"/>
  <c r="N502" i="4" s="1"/>
  <c r="L503" i="4"/>
  <c r="L502" i="4" s="1"/>
  <c r="J503" i="4"/>
  <c r="J502" i="4" s="1"/>
  <c r="I503" i="4"/>
  <c r="I502" i="4" s="1"/>
  <c r="H503" i="4"/>
  <c r="H502" i="4" s="1"/>
  <c r="G503" i="4"/>
  <c r="G502" i="4" s="1"/>
  <c r="F503" i="4"/>
  <c r="F502" i="4" s="1"/>
  <c r="M503" i="4"/>
  <c r="M502" i="4" s="1"/>
  <c r="K503" i="4"/>
  <c r="K502" i="4" s="1"/>
  <c r="E503" i="4"/>
  <c r="E502" i="4" s="1"/>
  <c r="D503" i="4"/>
  <c r="D502" i="4" s="1"/>
  <c r="L500" i="4"/>
  <c r="L499" i="4" s="1"/>
  <c r="K500" i="4"/>
  <c r="K499" i="4" s="1"/>
  <c r="I500" i="4"/>
  <c r="I499" i="4" s="1"/>
  <c r="F500" i="4"/>
  <c r="F499" i="4" s="1"/>
  <c r="E500" i="4"/>
  <c r="E499" i="4" s="1"/>
  <c r="D500" i="4"/>
  <c r="D499" i="4" s="1"/>
  <c r="N500" i="4"/>
  <c r="N499" i="4" s="1"/>
  <c r="M500" i="4"/>
  <c r="M499" i="4" s="1"/>
  <c r="J500" i="4"/>
  <c r="J499" i="4" s="1"/>
  <c r="H500" i="4"/>
  <c r="H499" i="4" s="1"/>
  <c r="G500" i="4"/>
  <c r="G499" i="4" s="1"/>
  <c r="M496" i="4"/>
  <c r="M495" i="4" s="1"/>
  <c r="K496" i="4"/>
  <c r="K495" i="4" s="1"/>
  <c r="J496" i="4"/>
  <c r="J495" i="4" s="1"/>
  <c r="I496" i="4"/>
  <c r="I495" i="4" s="1"/>
  <c r="H496" i="4"/>
  <c r="H495" i="4" s="1"/>
  <c r="G496" i="4"/>
  <c r="G495" i="4" s="1"/>
  <c r="D496" i="4"/>
  <c r="D495" i="4" s="1"/>
  <c r="N496" i="4"/>
  <c r="N495" i="4" s="1"/>
  <c r="L496" i="4"/>
  <c r="L495" i="4" s="1"/>
  <c r="F496" i="4"/>
  <c r="F495" i="4" s="1"/>
  <c r="E496" i="4"/>
  <c r="E495" i="4" s="1"/>
  <c r="C496" i="4"/>
  <c r="C495" i="4" s="1"/>
  <c r="M493" i="4"/>
  <c r="M492" i="4" s="1"/>
  <c r="L493" i="4"/>
  <c r="L492" i="4" s="1"/>
  <c r="K493" i="4"/>
  <c r="K492" i="4" s="1"/>
  <c r="J493" i="4"/>
  <c r="J492" i="4" s="1"/>
  <c r="I493" i="4"/>
  <c r="I492" i="4" s="1"/>
  <c r="H493" i="4"/>
  <c r="H492" i="4" s="1"/>
  <c r="G493" i="4"/>
  <c r="G492" i="4" s="1"/>
  <c r="F493" i="4"/>
  <c r="F492" i="4" s="1"/>
  <c r="D493" i="4"/>
  <c r="D492" i="4" s="1"/>
  <c r="N493" i="4"/>
  <c r="N492" i="4" s="1"/>
  <c r="E493" i="4"/>
  <c r="E492" i="4" s="1"/>
  <c r="C493" i="4"/>
  <c r="C492" i="4" s="1"/>
  <c r="N487" i="4"/>
  <c r="N486" i="4" s="1"/>
  <c r="N485" i="4" s="1"/>
  <c r="N484" i="4" s="1"/>
  <c r="N483" i="4" s="1"/>
  <c r="L487" i="4"/>
  <c r="L486" i="4" s="1"/>
  <c r="L485" i="4" s="1"/>
  <c r="L484" i="4" s="1"/>
  <c r="L483" i="4" s="1"/>
  <c r="J487" i="4"/>
  <c r="J486" i="4" s="1"/>
  <c r="J485" i="4" s="1"/>
  <c r="J484" i="4" s="1"/>
  <c r="J483" i="4" s="1"/>
  <c r="I487" i="4"/>
  <c r="I486" i="4" s="1"/>
  <c r="I485" i="4" s="1"/>
  <c r="I484" i="4" s="1"/>
  <c r="I483" i="4" s="1"/>
  <c r="H487" i="4"/>
  <c r="H486" i="4" s="1"/>
  <c r="H485" i="4" s="1"/>
  <c r="H484" i="4" s="1"/>
  <c r="H483" i="4" s="1"/>
  <c r="G487" i="4"/>
  <c r="G486" i="4" s="1"/>
  <c r="G485" i="4" s="1"/>
  <c r="G484" i="4" s="1"/>
  <c r="G483" i="4" s="1"/>
  <c r="D487" i="4"/>
  <c r="D486" i="4" s="1"/>
  <c r="D485" i="4" s="1"/>
  <c r="D484" i="4" s="1"/>
  <c r="D483" i="4" s="1"/>
  <c r="M487" i="4"/>
  <c r="M486" i="4" s="1"/>
  <c r="M485" i="4" s="1"/>
  <c r="M484" i="4" s="1"/>
  <c r="M483" i="4" s="1"/>
  <c r="K487" i="4"/>
  <c r="K486" i="4" s="1"/>
  <c r="K485" i="4" s="1"/>
  <c r="K484" i="4" s="1"/>
  <c r="K483" i="4" s="1"/>
  <c r="F487" i="4"/>
  <c r="F486" i="4" s="1"/>
  <c r="F485" i="4" s="1"/>
  <c r="F484" i="4" s="1"/>
  <c r="F483" i="4" s="1"/>
  <c r="E487" i="4"/>
  <c r="E486" i="4" s="1"/>
  <c r="E485" i="4" s="1"/>
  <c r="E484" i="4" s="1"/>
  <c r="E483" i="4" s="1"/>
  <c r="C487" i="4"/>
  <c r="M481" i="4"/>
  <c r="M480" i="4" s="1"/>
  <c r="M479" i="4" s="1"/>
  <c r="M478" i="4" s="1"/>
  <c r="M477" i="4" s="1"/>
  <c r="J481" i="4"/>
  <c r="J480" i="4" s="1"/>
  <c r="J479" i="4" s="1"/>
  <c r="J478" i="4" s="1"/>
  <c r="J477" i="4" s="1"/>
  <c r="H481" i="4"/>
  <c r="H480" i="4" s="1"/>
  <c r="H479" i="4" s="1"/>
  <c r="H478" i="4" s="1"/>
  <c r="H477" i="4" s="1"/>
  <c r="G481" i="4"/>
  <c r="G480" i="4" s="1"/>
  <c r="G479" i="4" s="1"/>
  <c r="G478" i="4" s="1"/>
  <c r="G477" i="4" s="1"/>
  <c r="F481" i="4"/>
  <c r="F480" i="4" s="1"/>
  <c r="F479" i="4" s="1"/>
  <c r="F478" i="4" s="1"/>
  <c r="F477" i="4" s="1"/>
  <c r="E481" i="4"/>
  <c r="E480" i="4" s="1"/>
  <c r="E479" i="4" s="1"/>
  <c r="E478" i="4" s="1"/>
  <c r="E477" i="4" s="1"/>
  <c r="D481" i="4"/>
  <c r="D480" i="4" s="1"/>
  <c r="D479" i="4" s="1"/>
  <c r="D478" i="4" s="1"/>
  <c r="D477" i="4" s="1"/>
  <c r="N481" i="4"/>
  <c r="N480" i="4" s="1"/>
  <c r="N479" i="4" s="1"/>
  <c r="N478" i="4" s="1"/>
  <c r="N477" i="4" s="1"/>
  <c r="L481" i="4"/>
  <c r="L480" i="4" s="1"/>
  <c r="L479" i="4" s="1"/>
  <c r="L478" i="4" s="1"/>
  <c r="L477" i="4" s="1"/>
  <c r="K481" i="4"/>
  <c r="K480" i="4" s="1"/>
  <c r="K479" i="4" s="1"/>
  <c r="K478" i="4" s="1"/>
  <c r="K477" i="4" s="1"/>
  <c r="I481" i="4"/>
  <c r="I480" i="4" s="1"/>
  <c r="I479" i="4" s="1"/>
  <c r="I478" i="4" s="1"/>
  <c r="I477" i="4" s="1"/>
  <c r="N475" i="4"/>
  <c r="N474" i="4" s="1"/>
  <c r="N473" i="4" s="1"/>
  <c r="N472" i="4" s="1"/>
  <c r="M475" i="4"/>
  <c r="M474" i="4" s="1"/>
  <c r="M473" i="4" s="1"/>
  <c r="M472" i="4" s="1"/>
  <c r="L475" i="4"/>
  <c r="L474" i="4" s="1"/>
  <c r="L473" i="4" s="1"/>
  <c r="L472" i="4" s="1"/>
  <c r="I475" i="4"/>
  <c r="I474" i="4" s="1"/>
  <c r="I473" i="4" s="1"/>
  <c r="I472" i="4" s="1"/>
  <c r="G475" i="4"/>
  <c r="G474" i="4" s="1"/>
  <c r="G473" i="4" s="1"/>
  <c r="G472" i="4" s="1"/>
  <c r="D475" i="4"/>
  <c r="D474" i="4" s="1"/>
  <c r="D473" i="4" s="1"/>
  <c r="D472" i="4" s="1"/>
  <c r="K475" i="4"/>
  <c r="K474" i="4" s="1"/>
  <c r="K473" i="4" s="1"/>
  <c r="K472" i="4" s="1"/>
  <c r="J475" i="4"/>
  <c r="J474" i="4" s="1"/>
  <c r="J473" i="4" s="1"/>
  <c r="J472" i="4" s="1"/>
  <c r="H475" i="4"/>
  <c r="H474" i="4" s="1"/>
  <c r="H473" i="4" s="1"/>
  <c r="H472" i="4" s="1"/>
  <c r="F475" i="4"/>
  <c r="F474" i="4" s="1"/>
  <c r="F473" i="4" s="1"/>
  <c r="F472" i="4" s="1"/>
  <c r="E475" i="4"/>
  <c r="E474" i="4" s="1"/>
  <c r="E473" i="4" s="1"/>
  <c r="E472" i="4" s="1"/>
  <c r="N470" i="4"/>
  <c r="N469" i="4" s="1"/>
  <c r="N468" i="4" s="1"/>
  <c r="N467" i="4" s="1"/>
  <c r="M470" i="4"/>
  <c r="M469" i="4" s="1"/>
  <c r="M468" i="4" s="1"/>
  <c r="M467" i="4" s="1"/>
  <c r="L470" i="4"/>
  <c r="L469" i="4" s="1"/>
  <c r="L468" i="4" s="1"/>
  <c r="L467" i="4" s="1"/>
  <c r="K470" i="4"/>
  <c r="K469" i="4" s="1"/>
  <c r="K468" i="4" s="1"/>
  <c r="K467" i="4" s="1"/>
  <c r="J470" i="4"/>
  <c r="J469" i="4" s="1"/>
  <c r="J468" i="4" s="1"/>
  <c r="J467" i="4" s="1"/>
  <c r="I470" i="4"/>
  <c r="I469" i="4" s="1"/>
  <c r="I468" i="4" s="1"/>
  <c r="I467" i="4" s="1"/>
  <c r="H470" i="4"/>
  <c r="H469" i="4" s="1"/>
  <c r="H468" i="4" s="1"/>
  <c r="H467" i="4" s="1"/>
  <c r="G470" i="4"/>
  <c r="G469" i="4" s="1"/>
  <c r="G468" i="4" s="1"/>
  <c r="G467" i="4" s="1"/>
  <c r="E470" i="4"/>
  <c r="E469" i="4" s="1"/>
  <c r="E468" i="4" s="1"/>
  <c r="E467" i="4" s="1"/>
  <c r="F470" i="4"/>
  <c r="F469" i="4" s="1"/>
  <c r="F468" i="4" s="1"/>
  <c r="F467" i="4" s="1"/>
  <c r="D470" i="4"/>
  <c r="D469" i="4" s="1"/>
  <c r="D468" i="4" s="1"/>
  <c r="D467" i="4" s="1"/>
  <c r="C470" i="4"/>
  <c r="L465" i="4"/>
  <c r="L464" i="4" s="1"/>
  <c r="L463" i="4" s="1"/>
  <c r="K465" i="4"/>
  <c r="K464" i="4" s="1"/>
  <c r="K463" i="4" s="1"/>
  <c r="J465" i="4"/>
  <c r="J464" i="4" s="1"/>
  <c r="J463" i="4" s="1"/>
  <c r="I465" i="4"/>
  <c r="I464" i="4" s="1"/>
  <c r="I463" i="4" s="1"/>
  <c r="H465" i="4"/>
  <c r="H464" i="4" s="1"/>
  <c r="H463" i="4" s="1"/>
  <c r="G465" i="4"/>
  <c r="G464" i="4" s="1"/>
  <c r="G463" i="4" s="1"/>
  <c r="F465" i="4"/>
  <c r="F464" i="4" s="1"/>
  <c r="F463" i="4" s="1"/>
  <c r="E465" i="4"/>
  <c r="E464" i="4" s="1"/>
  <c r="E463" i="4" s="1"/>
  <c r="N465" i="4"/>
  <c r="N464" i="4" s="1"/>
  <c r="N463" i="4" s="1"/>
  <c r="M465" i="4"/>
  <c r="M464" i="4" s="1"/>
  <c r="M463" i="4" s="1"/>
  <c r="D465" i="4"/>
  <c r="D464" i="4" s="1"/>
  <c r="D463" i="4" s="1"/>
  <c r="C465" i="4"/>
  <c r="N450" i="4"/>
  <c r="N449" i="4" s="1"/>
  <c r="N448" i="4" s="1"/>
  <c r="N447" i="4" s="1"/>
  <c r="M450" i="4"/>
  <c r="M449" i="4" s="1"/>
  <c r="M448" i="4" s="1"/>
  <c r="M447" i="4" s="1"/>
  <c r="K450" i="4"/>
  <c r="K449" i="4" s="1"/>
  <c r="K448" i="4" s="1"/>
  <c r="K447" i="4" s="1"/>
  <c r="J450" i="4"/>
  <c r="J449" i="4" s="1"/>
  <c r="J448" i="4" s="1"/>
  <c r="J447" i="4" s="1"/>
  <c r="I450" i="4"/>
  <c r="I449" i="4" s="1"/>
  <c r="I448" i="4" s="1"/>
  <c r="I447" i="4" s="1"/>
  <c r="G450" i="4"/>
  <c r="G449" i="4" s="1"/>
  <c r="G448" i="4" s="1"/>
  <c r="G447" i="4" s="1"/>
  <c r="F450" i="4"/>
  <c r="F449" i="4" s="1"/>
  <c r="F448" i="4" s="1"/>
  <c r="F447" i="4" s="1"/>
  <c r="O451" i="4"/>
  <c r="H450" i="4"/>
  <c r="H449" i="4" s="1"/>
  <c r="H448" i="4" s="1"/>
  <c r="H447" i="4" s="1"/>
  <c r="D450" i="4"/>
  <c r="D449" i="4" s="1"/>
  <c r="D448" i="4" s="1"/>
  <c r="D447" i="4" s="1"/>
  <c r="C450" i="4"/>
  <c r="N445" i="4"/>
  <c r="N444" i="4" s="1"/>
  <c r="N443" i="4" s="1"/>
  <c r="L445" i="4"/>
  <c r="L444" i="4" s="1"/>
  <c r="L443" i="4" s="1"/>
  <c r="J445" i="4"/>
  <c r="J444" i="4" s="1"/>
  <c r="J443" i="4" s="1"/>
  <c r="I445" i="4"/>
  <c r="I444" i="4" s="1"/>
  <c r="I443" i="4" s="1"/>
  <c r="H445" i="4"/>
  <c r="H444" i="4" s="1"/>
  <c r="H443" i="4" s="1"/>
  <c r="G445" i="4"/>
  <c r="G444" i="4" s="1"/>
  <c r="G443" i="4" s="1"/>
  <c r="F445" i="4"/>
  <c r="F444" i="4" s="1"/>
  <c r="F443" i="4" s="1"/>
  <c r="E445" i="4"/>
  <c r="E444" i="4" s="1"/>
  <c r="E443" i="4" s="1"/>
  <c r="M445" i="4"/>
  <c r="M444" i="4" s="1"/>
  <c r="M443" i="4" s="1"/>
  <c r="K445" i="4"/>
  <c r="K444" i="4" s="1"/>
  <c r="K443" i="4" s="1"/>
  <c r="D445" i="4"/>
  <c r="D444" i="4" s="1"/>
  <c r="D443" i="4" s="1"/>
  <c r="C445" i="4"/>
  <c r="M439" i="4"/>
  <c r="M438" i="4" s="1"/>
  <c r="M437" i="4" s="1"/>
  <c r="M436" i="4" s="1"/>
  <c r="M435" i="4" s="1"/>
  <c r="L439" i="4"/>
  <c r="L438" i="4" s="1"/>
  <c r="L437" i="4" s="1"/>
  <c r="L436" i="4" s="1"/>
  <c r="L435" i="4" s="1"/>
  <c r="I439" i="4"/>
  <c r="I438" i="4" s="1"/>
  <c r="I437" i="4" s="1"/>
  <c r="I436" i="4" s="1"/>
  <c r="I435" i="4" s="1"/>
  <c r="H439" i="4"/>
  <c r="H438" i="4" s="1"/>
  <c r="H437" i="4" s="1"/>
  <c r="H436" i="4" s="1"/>
  <c r="H435" i="4" s="1"/>
  <c r="G439" i="4"/>
  <c r="G438" i="4" s="1"/>
  <c r="G437" i="4" s="1"/>
  <c r="G436" i="4" s="1"/>
  <c r="G435" i="4" s="1"/>
  <c r="F439" i="4"/>
  <c r="F438" i="4" s="1"/>
  <c r="F437" i="4" s="1"/>
  <c r="F436" i="4" s="1"/>
  <c r="F435" i="4" s="1"/>
  <c r="E439" i="4"/>
  <c r="E438" i="4" s="1"/>
  <c r="E437" i="4" s="1"/>
  <c r="E436" i="4" s="1"/>
  <c r="E435" i="4" s="1"/>
  <c r="D439" i="4"/>
  <c r="D438" i="4" s="1"/>
  <c r="D437" i="4" s="1"/>
  <c r="D436" i="4" s="1"/>
  <c r="D435" i="4" s="1"/>
  <c r="N439" i="4"/>
  <c r="N438" i="4" s="1"/>
  <c r="N437" i="4" s="1"/>
  <c r="N436" i="4" s="1"/>
  <c r="N435" i="4" s="1"/>
  <c r="K439" i="4"/>
  <c r="K438" i="4" s="1"/>
  <c r="K437" i="4" s="1"/>
  <c r="K436" i="4" s="1"/>
  <c r="K435" i="4" s="1"/>
  <c r="J439" i="4"/>
  <c r="J438" i="4" s="1"/>
  <c r="J437" i="4" s="1"/>
  <c r="J436" i="4" s="1"/>
  <c r="J435" i="4" s="1"/>
  <c r="M433" i="4"/>
  <c r="M432" i="4" s="1"/>
  <c r="M431" i="4" s="1"/>
  <c r="J433" i="4"/>
  <c r="J432" i="4" s="1"/>
  <c r="J431" i="4" s="1"/>
  <c r="H433" i="4"/>
  <c r="H432" i="4" s="1"/>
  <c r="H431" i="4" s="1"/>
  <c r="G433" i="4"/>
  <c r="G432" i="4" s="1"/>
  <c r="G431" i="4" s="1"/>
  <c r="F433" i="4"/>
  <c r="F432" i="4" s="1"/>
  <c r="F431" i="4" s="1"/>
  <c r="E433" i="4"/>
  <c r="E432" i="4" s="1"/>
  <c r="E431" i="4" s="1"/>
  <c r="D433" i="4"/>
  <c r="D432" i="4" s="1"/>
  <c r="D431" i="4" s="1"/>
  <c r="N433" i="4"/>
  <c r="N432" i="4" s="1"/>
  <c r="N431" i="4" s="1"/>
  <c r="L433" i="4"/>
  <c r="L432" i="4" s="1"/>
  <c r="L431" i="4" s="1"/>
  <c r="K433" i="4"/>
  <c r="K432" i="4" s="1"/>
  <c r="K431" i="4" s="1"/>
  <c r="I433" i="4"/>
  <c r="I432" i="4" s="1"/>
  <c r="I431" i="4" s="1"/>
  <c r="N429" i="4"/>
  <c r="N428" i="4" s="1"/>
  <c r="N427" i="4" s="1"/>
  <c r="L429" i="4"/>
  <c r="L428" i="4" s="1"/>
  <c r="L427" i="4" s="1"/>
  <c r="K429" i="4"/>
  <c r="K428" i="4" s="1"/>
  <c r="K427" i="4" s="1"/>
  <c r="J429" i="4"/>
  <c r="J428" i="4" s="1"/>
  <c r="J427" i="4" s="1"/>
  <c r="I429" i="4"/>
  <c r="I428" i="4" s="1"/>
  <c r="I427" i="4" s="1"/>
  <c r="H429" i="4"/>
  <c r="H428" i="4" s="1"/>
  <c r="H427" i="4" s="1"/>
  <c r="G429" i="4"/>
  <c r="G428" i="4" s="1"/>
  <c r="G427" i="4" s="1"/>
  <c r="F429" i="4"/>
  <c r="F428" i="4" s="1"/>
  <c r="F427" i="4" s="1"/>
  <c r="E429" i="4"/>
  <c r="E428" i="4" s="1"/>
  <c r="E427" i="4" s="1"/>
  <c r="D429" i="4"/>
  <c r="D428" i="4" s="1"/>
  <c r="D427" i="4" s="1"/>
  <c r="M429" i="4"/>
  <c r="M428" i="4" s="1"/>
  <c r="M427" i="4" s="1"/>
  <c r="C429" i="4"/>
  <c r="C428" i="4" s="1"/>
  <c r="C427" i="4" s="1"/>
  <c r="N425" i="4"/>
  <c r="N424" i="4" s="1"/>
  <c r="J425" i="4"/>
  <c r="J424" i="4" s="1"/>
  <c r="I425" i="4"/>
  <c r="I424" i="4" s="1"/>
  <c r="H425" i="4"/>
  <c r="H424" i="4" s="1"/>
  <c r="G425" i="4"/>
  <c r="G424" i="4" s="1"/>
  <c r="F425" i="4"/>
  <c r="F424" i="4" s="1"/>
  <c r="E425" i="4"/>
  <c r="E424" i="4" s="1"/>
  <c r="D425" i="4"/>
  <c r="D424" i="4" s="1"/>
  <c r="M425" i="4"/>
  <c r="M424" i="4" s="1"/>
  <c r="L425" i="4"/>
  <c r="L424" i="4" s="1"/>
  <c r="K425" i="4"/>
  <c r="K424" i="4" s="1"/>
  <c r="C425" i="4"/>
  <c r="O422" i="4"/>
  <c r="N420" i="4"/>
  <c r="N419" i="4" s="1"/>
  <c r="N418" i="4" s="1"/>
  <c r="M420" i="4"/>
  <c r="M419" i="4" s="1"/>
  <c r="M418" i="4" s="1"/>
  <c r="L420" i="4"/>
  <c r="L419" i="4" s="1"/>
  <c r="L418" i="4" s="1"/>
  <c r="J420" i="4"/>
  <c r="J419" i="4" s="1"/>
  <c r="J418" i="4" s="1"/>
  <c r="H420" i="4"/>
  <c r="H419" i="4" s="1"/>
  <c r="H418" i="4" s="1"/>
  <c r="F420" i="4"/>
  <c r="F419" i="4" s="1"/>
  <c r="F418" i="4" s="1"/>
  <c r="E420" i="4"/>
  <c r="E419" i="4" s="1"/>
  <c r="E418" i="4" s="1"/>
  <c r="D420" i="4"/>
  <c r="D419" i="4" s="1"/>
  <c r="D418" i="4" s="1"/>
  <c r="K420" i="4"/>
  <c r="K419" i="4" s="1"/>
  <c r="K418" i="4" s="1"/>
  <c r="I420" i="4"/>
  <c r="I419" i="4" s="1"/>
  <c r="I418" i="4" s="1"/>
  <c r="G420" i="4"/>
  <c r="G419" i="4" s="1"/>
  <c r="G418" i="4" s="1"/>
  <c r="N416" i="4"/>
  <c r="N415" i="4" s="1"/>
  <c r="N414" i="4" s="1"/>
  <c r="I416" i="4"/>
  <c r="I415" i="4" s="1"/>
  <c r="I414" i="4" s="1"/>
  <c r="H416" i="4"/>
  <c r="H415" i="4" s="1"/>
  <c r="H414" i="4" s="1"/>
  <c r="G416" i="4"/>
  <c r="G415" i="4" s="1"/>
  <c r="G414" i="4" s="1"/>
  <c r="F416" i="4"/>
  <c r="F415" i="4" s="1"/>
  <c r="F414" i="4" s="1"/>
  <c r="E416" i="4"/>
  <c r="E415" i="4" s="1"/>
  <c r="E414" i="4" s="1"/>
  <c r="D416" i="4"/>
  <c r="D415" i="4" s="1"/>
  <c r="D414" i="4" s="1"/>
  <c r="M416" i="4"/>
  <c r="M415" i="4" s="1"/>
  <c r="M414" i="4" s="1"/>
  <c r="L416" i="4"/>
  <c r="L415" i="4" s="1"/>
  <c r="L414" i="4" s="1"/>
  <c r="K416" i="4"/>
  <c r="K415" i="4" s="1"/>
  <c r="K414" i="4" s="1"/>
  <c r="J416" i="4"/>
  <c r="J415" i="4" s="1"/>
  <c r="J414" i="4" s="1"/>
  <c r="M409" i="4"/>
  <c r="M408" i="4" s="1"/>
  <c r="M407" i="4" s="1"/>
  <c r="M406" i="4" s="1"/>
  <c r="L409" i="4"/>
  <c r="L408" i="4" s="1"/>
  <c r="L407" i="4" s="1"/>
  <c r="L406" i="4" s="1"/>
  <c r="K409" i="4"/>
  <c r="K408" i="4" s="1"/>
  <c r="K407" i="4" s="1"/>
  <c r="K406" i="4" s="1"/>
  <c r="J409" i="4"/>
  <c r="J408" i="4" s="1"/>
  <c r="J407" i="4" s="1"/>
  <c r="J406" i="4" s="1"/>
  <c r="I409" i="4"/>
  <c r="I408" i="4" s="1"/>
  <c r="I407" i="4" s="1"/>
  <c r="I406" i="4" s="1"/>
  <c r="F409" i="4"/>
  <c r="F408" i="4" s="1"/>
  <c r="F407" i="4" s="1"/>
  <c r="F406" i="4" s="1"/>
  <c r="D409" i="4"/>
  <c r="D408" i="4" s="1"/>
  <c r="D407" i="4" s="1"/>
  <c r="D406" i="4" s="1"/>
  <c r="N409" i="4"/>
  <c r="N408" i="4" s="1"/>
  <c r="N407" i="4" s="1"/>
  <c r="N406" i="4" s="1"/>
  <c r="H409" i="4"/>
  <c r="H408" i="4" s="1"/>
  <c r="H407" i="4" s="1"/>
  <c r="H406" i="4" s="1"/>
  <c r="G409" i="4"/>
  <c r="G408" i="4" s="1"/>
  <c r="G407" i="4" s="1"/>
  <c r="G406" i="4" s="1"/>
  <c r="E409" i="4"/>
  <c r="E408" i="4" s="1"/>
  <c r="E407" i="4" s="1"/>
  <c r="E406" i="4" s="1"/>
  <c r="C409" i="4"/>
  <c r="N403" i="4"/>
  <c r="N402" i="4" s="1"/>
  <c r="L403" i="4"/>
  <c r="L402" i="4" s="1"/>
  <c r="J403" i="4"/>
  <c r="J402" i="4" s="1"/>
  <c r="I403" i="4"/>
  <c r="I402" i="4" s="1"/>
  <c r="H403" i="4"/>
  <c r="H402" i="4" s="1"/>
  <c r="F403" i="4"/>
  <c r="F402" i="4" s="1"/>
  <c r="D403" i="4"/>
  <c r="D402" i="4" s="1"/>
  <c r="K403" i="4"/>
  <c r="K402" i="4" s="1"/>
  <c r="C403" i="4"/>
  <c r="L394" i="4"/>
  <c r="L393" i="4" s="1"/>
  <c r="K394" i="4"/>
  <c r="K393" i="4" s="1"/>
  <c r="I394" i="4"/>
  <c r="I393" i="4" s="1"/>
  <c r="G394" i="4"/>
  <c r="G393" i="4" s="1"/>
  <c r="E394" i="4"/>
  <c r="E393" i="4" s="1"/>
  <c r="C394" i="4"/>
  <c r="M394" i="4"/>
  <c r="M393" i="4" s="1"/>
  <c r="N390" i="4"/>
  <c r="N389" i="4" s="1"/>
  <c r="N388" i="4" s="1"/>
  <c r="M390" i="4"/>
  <c r="M389" i="4" s="1"/>
  <c r="M388" i="4" s="1"/>
  <c r="K390" i="4"/>
  <c r="K389" i="4" s="1"/>
  <c r="K388" i="4" s="1"/>
  <c r="I390" i="4"/>
  <c r="I389" i="4" s="1"/>
  <c r="I388" i="4" s="1"/>
  <c r="G390" i="4"/>
  <c r="G389" i="4" s="1"/>
  <c r="G388" i="4" s="1"/>
  <c r="F390" i="4"/>
  <c r="F389" i="4" s="1"/>
  <c r="F388" i="4" s="1"/>
  <c r="E390" i="4"/>
  <c r="E389" i="4" s="1"/>
  <c r="E388" i="4" s="1"/>
  <c r="D390" i="4"/>
  <c r="D389" i="4" s="1"/>
  <c r="D388" i="4" s="1"/>
  <c r="L390" i="4"/>
  <c r="L389" i="4" s="1"/>
  <c r="L388" i="4" s="1"/>
  <c r="J390" i="4"/>
  <c r="J389" i="4" s="1"/>
  <c r="J388" i="4" s="1"/>
  <c r="H390" i="4"/>
  <c r="H389" i="4" s="1"/>
  <c r="H388" i="4" s="1"/>
  <c r="N386" i="4"/>
  <c r="N385" i="4" s="1"/>
  <c r="N384" i="4" s="1"/>
  <c r="M386" i="4"/>
  <c r="M385" i="4" s="1"/>
  <c r="M384" i="4" s="1"/>
  <c r="L386" i="4"/>
  <c r="L385" i="4" s="1"/>
  <c r="L384" i="4" s="1"/>
  <c r="K386" i="4"/>
  <c r="K385" i="4" s="1"/>
  <c r="K384" i="4" s="1"/>
  <c r="J386" i="4"/>
  <c r="J385" i="4" s="1"/>
  <c r="J384" i="4" s="1"/>
  <c r="I386" i="4"/>
  <c r="I385" i="4" s="1"/>
  <c r="I384" i="4" s="1"/>
  <c r="G386" i="4"/>
  <c r="G385" i="4" s="1"/>
  <c r="G384" i="4" s="1"/>
  <c r="F386" i="4"/>
  <c r="F385" i="4" s="1"/>
  <c r="F384" i="4" s="1"/>
  <c r="H386" i="4"/>
  <c r="H385" i="4" s="1"/>
  <c r="H384" i="4" s="1"/>
  <c r="E386" i="4"/>
  <c r="E385" i="4" s="1"/>
  <c r="E384" i="4" s="1"/>
  <c r="D386" i="4"/>
  <c r="D385" i="4" s="1"/>
  <c r="D384" i="4" s="1"/>
  <c r="C386" i="4"/>
  <c r="K382" i="4"/>
  <c r="K381" i="4" s="1"/>
  <c r="K380" i="4" s="1"/>
  <c r="J382" i="4"/>
  <c r="J381" i="4" s="1"/>
  <c r="J380" i="4" s="1"/>
  <c r="F382" i="4"/>
  <c r="F381" i="4" s="1"/>
  <c r="F380" i="4" s="1"/>
  <c r="E382" i="4"/>
  <c r="E381" i="4" s="1"/>
  <c r="E380" i="4" s="1"/>
  <c r="D382" i="4"/>
  <c r="D381" i="4" s="1"/>
  <c r="D380" i="4" s="1"/>
  <c r="N382" i="4"/>
  <c r="N381" i="4" s="1"/>
  <c r="N380" i="4" s="1"/>
  <c r="M382" i="4"/>
  <c r="M381" i="4" s="1"/>
  <c r="M380" i="4" s="1"/>
  <c r="L382" i="4"/>
  <c r="L381" i="4" s="1"/>
  <c r="L380" i="4" s="1"/>
  <c r="I382" i="4"/>
  <c r="I381" i="4" s="1"/>
  <c r="I380" i="4" s="1"/>
  <c r="H382" i="4"/>
  <c r="H381" i="4" s="1"/>
  <c r="H380" i="4" s="1"/>
  <c r="G382" i="4"/>
  <c r="G381" i="4" s="1"/>
  <c r="G380" i="4" s="1"/>
  <c r="M371" i="4"/>
  <c r="J371" i="4"/>
  <c r="I371" i="4"/>
  <c r="H371" i="4"/>
  <c r="G371" i="4"/>
  <c r="F371" i="4"/>
  <c r="E371" i="4"/>
  <c r="D371" i="4"/>
  <c r="N371" i="4"/>
  <c r="K371" i="4"/>
  <c r="M364" i="4"/>
  <c r="L364" i="4"/>
  <c r="K364" i="4"/>
  <c r="I364" i="4"/>
  <c r="H364" i="4"/>
  <c r="E364" i="4"/>
  <c r="D364" i="4"/>
  <c r="M358" i="4"/>
  <c r="K358" i="4"/>
  <c r="J358" i="4"/>
  <c r="G358" i="4"/>
  <c r="E358" i="4"/>
  <c r="F358" i="4"/>
  <c r="C358" i="4"/>
  <c r="M351" i="4"/>
  <c r="L351" i="4"/>
  <c r="J351" i="4"/>
  <c r="H351" i="4"/>
  <c r="G351" i="4"/>
  <c r="K351" i="4"/>
  <c r="D351" i="4"/>
  <c r="O349" i="4"/>
  <c r="O348" i="4"/>
  <c r="N345" i="4"/>
  <c r="J345" i="4"/>
  <c r="I345" i="4"/>
  <c r="F345" i="4"/>
  <c r="E345" i="4"/>
  <c r="D345" i="4"/>
  <c r="O346" i="4"/>
  <c r="K345" i="4"/>
  <c r="M338" i="4"/>
  <c r="K338" i="4"/>
  <c r="J338" i="4"/>
  <c r="I338" i="4"/>
  <c r="H338" i="4"/>
  <c r="G338" i="4"/>
  <c r="E338" i="4"/>
  <c r="N338" i="4"/>
  <c r="L338" i="4"/>
  <c r="F338" i="4"/>
  <c r="D338" i="4"/>
  <c r="C338" i="4"/>
  <c r="K328" i="4"/>
  <c r="I328" i="4"/>
  <c r="G328" i="4"/>
  <c r="E328" i="4"/>
  <c r="L328" i="4"/>
  <c r="N323" i="4"/>
  <c r="J323" i="4"/>
  <c r="I323" i="4"/>
  <c r="G323" i="4"/>
  <c r="F323" i="4"/>
  <c r="E323" i="4"/>
  <c r="D323" i="4"/>
  <c r="L323" i="4"/>
  <c r="K323" i="4"/>
  <c r="C323" i="4"/>
  <c r="M320" i="4"/>
  <c r="L320" i="4"/>
  <c r="G320" i="4"/>
  <c r="E320" i="4"/>
  <c r="N320" i="4"/>
  <c r="J320" i="4"/>
  <c r="I320" i="4"/>
  <c r="H320" i="4"/>
  <c r="F320" i="4"/>
  <c r="K316" i="4"/>
  <c r="I316" i="4"/>
  <c r="G316" i="4"/>
  <c r="F316" i="4"/>
  <c r="E316" i="4"/>
  <c r="D316" i="4"/>
  <c r="N316" i="4"/>
  <c r="M316" i="4"/>
  <c r="L316" i="4"/>
  <c r="J316" i="4"/>
  <c r="N307" i="4"/>
  <c r="K307" i="4"/>
  <c r="J307" i="4"/>
  <c r="G307" i="4"/>
  <c r="F307" i="4"/>
  <c r="D307" i="4"/>
  <c r="I307" i="4"/>
  <c r="H307" i="4"/>
  <c r="C307" i="4"/>
  <c r="O306" i="4"/>
  <c r="O305" i="4"/>
  <c r="O304" i="4"/>
  <c r="L302" i="4"/>
  <c r="K302" i="4"/>
  <c r="I302" i="4"/>
  <c r="G302" i="4"/>
  <c r="E302" i="4"/>
  <c r="O303" i="4"/>
  <c r="N302" i="4"/>
  <c r="M302" i="4"/>
  <c r="H302" i="4"/>
  <c r="N299" i="4"/>
  <c r="L299" i="4"/>
  <c r="K299" i="4"/>
  <c r="J299" i="4"/>
  <c r="H299" i="4"/>
  <c r="G299" i="4"/>
  <c r="F299" i="4"/>
  <c r="D299" i="4"/>
  <c r="M294" i="4"/>
  <c r="L294" i="4"/>
  <c r="K294" i="4"/>
  <c r="I294" i="4"/>
  <c r="H294" i="4"/>
  <c r="G294" i="4"/>
  <c r="E294" i="4"/>
  <c r="D294" i="4"/>
  <c r="M288" i="4"/>
  <c r="I288" i="4"/>
  <c r="H288" i="4"/>
  <c r="F288" i="4"/>
  <c r="N288" i="4"/>
  <c r="D288" i="4"/>
  <c r="K285" i="4"/>
  <c r="I285" i="4"/>
  <c r="F285" i="4"/>
  <c r="E285" i="4"/>
  <c r="D285" i="4"/>
  <c r="N285" i="4"/>
  <c r="M285" i="4"/>
  <c r="J285" i="4"/>
  <c r="G285" i="4"/>
  <c r="N276" i="4"/>
  <c r="L276" i="4"/>
  <c r="K276" i="4"/>
  <c r="J276" i="4"/>
  <c r="I276" i="4"/>
  <c r="H276" i="4"/>
  <c r="G276" i="4"/>
  <c r="F276" i="4"/>
  <c r="E276" i="4"/>
  <c r="D276" i="4"/>
  <c r="M276" i="4"/>
  <c r="C276" i="4"/>
  <c r="M273" i="4"/>
  <c r="L273" i="4"/>
  <c r="J273" i="4"/>
  <c r="H273" i="4"/>
  <c r="G273" i="4"/>
  <c r="E273" i="4"/>
  <c r="I273" i="4"/>
  <c r="F273" i="4"/>
  <c r="N264" i="4"/>
  <c r="M264" i="4"/>
  <c r="L264" i="4"/>
  <c r="I264" i="4"/>
  <c r="H264" i="4"/>
  <c r="E264" i="4"/>
  <c r="D264" i="4"/>
  <c r="J264" i="4"/>
  <c r="O263" i="4"/>
  <c r="O262" i="4"/>
  <c r="O261" i="4"/>
  <c r="N259" i="4"/>
  <c r="M259" i="4"/>
  <c r="K259" i="4"/>
  <c r="I259" i="4"/>
  <c r="H259" i="4"/>
  <c r="G259" i="4"/>
  <c r="F259" i="4"/>
  <c r="E259" i="4"/>
  <c r="J259" i="4"/>
  <c r="N250" i="4"/>
  <c r="K250" i="4"/>
  <c r="J250" i="4"/>
  <c r="H250" i="4"/>
  <c r="D250" i="4"/>
  <c r="N243" i="4"/>
  <c r="K243" i="4"/>
  <c r="J243" i="4"/>
  <c r="F243" i="4"/>
  <c r="H243" i="4"/>
  <c r="G243" i="4"/>
  <c r="N240" i="4"/>
  <c r="M240" i="4"/>
  <c r="L240" i="4"/>
  <c r="I240" i="4"/>
  <c r="F240" i="4"/>
  <c r="E240" i="4"/>
  <c r="D240" i="4"/>
  <c r="K240" i="4"/>
  <c r="J240" i="4"/>
  <c r="G240" i="4"/>
  <c r="N230" i="4"/>
  <c r="L230" i="4"/>
  <c r="K230" i="4"/>
  <c r="J230" i="4"/>
  <c r="G230" i="4"/>
  <c r="G223" i="4"/>
  <c r="M223" i="4"/>
  <c r="K223" i="4"/>
  <c r="J223" i="4"/>
  <c r="I223" i="4"/>
  <c r="H223" i="4"/>
  <c r="E223" i="4"/>
  <c r="D223" i="4"/>
  <c r="M218" i="4"/>
  <c r="K218" i="4"/>
  <c r="J218" i="4"/>
  <c r="I218" i="4"/>
  <c r="F218" i="4"/>
  <c r="E218" i="4"/>
  <c r="D218" i="4"/>
  <c r="N218" i="4"/>
  <c r="C218" i="4"/>
  <c r="L211" i="4"/>
  <c r="K211" i="4"/>
  <c r="J211" i="4"/>
  <c r="I211" i="4"/>
  <c r="H211" i="4"/>
  <c r="F211" i="4"/>
  <c r="E211" i="4"/>
  <c r="G211" i="4"/>
  <c r="N205" i="4"/>
  <c r="M205" i="4"/>
  <c r="J205" i="4"/>
  <c r="H205" i="4"/>
  <c r="D205" i="4"/>
  <c r="C205" i="4"/>
  <c r="K205" i="4"/>
  <c r="E205" i="4"/>
  <c r="M200" i="4"/>
  <c r="J200" i="4"/>
  <c r="I200" i="4"/>
  <c r="G200" i="4"/>
  <c r="F200" i="4"/>
  <c r="N200" i="4"/>
  <c r="J192" i="4"/>
  <c r="N192" i="4"/>
  <c r="L192" i="4"/>
  <c r="K192" i="4"/>
  <c r="H192" i="4"/>
  <c r="G192" i="4"/>
  <c r="E192" i="4"/>
  <c r="N186" i="4"/>
  <c r="M186" i="4"/>
  <c r="K186" i="4"/>
  <c r="I186" i="4"/>
  <c r="H186" i="4"/>
  <c r="E186" i="4"/>
  <c r="F186" i="4"/>
  <c r="N180" i="4"/>
  <c r="L180" i="4"/>
  <c r="K180" i="4"/>
  <c r="J180" i="4"/>
  <c r="H180" i="4"/>
  <c r="G180" i="4"/>
  <c r="F180" i="4"/>
  <c r="D180" i="4"/>
  <c r="M180" i="4"/>
  <c r="I180" i="4"/>
  <c r="E180" i="4"/>
  <c r="J171" i="4"/>
  <c r="K171" i="4"/>
  <c r="I171" i="4"/>
  <c r="H171" i="4"/>
  <c r="F171" i="4"/>
  <c r="E171" i="4"/>
  <c r="D171" i="4"/>
  <c r="L164" i="4"/>
  <c r="F164" i="4"/>
  <c r="D164" i="4"/>
  <c r="N155" i="4"/>
  <c r="L155" i="4"/>
  <c r="I155" i="4"/>
  <c r="H155" i="4"/>
  <c r="G155" i="4"/>
  <c r="J155" i="4"/>
  <c r="L146" i="4"/>
  <c r="I146" i="4"/>
  <c r="F146" i="4"/>
  <c r="E146" i="4"/>
  <c r="J146" i="4"/>
  <c r="G146" i="4"/>
  <c r="O144" i="4"/>
  <c r="O143" i="4"/>
  <c r="O142" i="4"/>
  <c r="O141" i="4"/>
  <c r="O140" i="4"/>
  <c r="O139" i="4"/>
  <c r="O138" i="4"/>
  <c r="O137" i="4"/>
  <c r="M135" i="4"/>
  <c r="K135" i="4"/>
  <c r="H135" i="4"/>
  <c r="F135" i="4"/>
  <c r="E135" i="4"/>
  <c r="D135" i="4"/>
  <c r="O136" i="4"/>
  <c r="I135" i="4"/>
  <c r="E131" i="4"/>
  <c r="M131" i="4"/>
  <c r="J131" i="4"/>
  <c r="H131" i="4"/>
  <c r="G131" i="4"/>
  <c r="D131" i="4"/>
  <c r="L131" i="4"/>
  <c r="K131" i="4"/>
  <c r="N123" i="4"/>
  <c r="L123" i="4"/>
  <c r="K123" i="4"/>
  <c r="F123" i="4"/>
  <c r="D123" i="4"/>
  <c r="M118" i="4"/>
  <c r="K118" i="4"/>
  <c r="I118" i="4"/>
  <c r="G118" i="4"/>
  <c r="D118" i="4"/>
  <c r="L118" i="4"/>
  <c r="H118" i="4"/>
  <c r="E118" i="4"/>
  <c r="E115" i="4"/>
  <c r="N115" i="4"/>
  <c r="M115" i="4"/>
  <c r="K115" i="4"/>
  <c r="J115" i="4"/>
  <c r="I115" i="4"/>
  <c r="H115" i="4"/>
  <c r="G115" i="4"/>
  <c r="F115" i="4"/>
  <c r="D115" i="4"/>
  <c r="L115" i="4"/>
  <c r="N109" i="4"/>
  <c r="L109" i="4"/>
  <c r="K109" i="4"/>
  <c r="J109" i="4"/>
  <c r="H109" i="4"/>
  <c r="G109" i="4"/>
  <c r="F109" i="4"/>
  <c r="D109" i="4"/>
  <c r="M99" i="4"/>
  <c r="J99" i="4"/>
  <c r="H99" i="4"/>
  <c r="G99" i="4"/>
  <c r="E99" i="4"/>
  <c r="N99" i="4"/>
  <c r="K99" i="4"/>
  <c r="F99" i="4"/>
  <c r="M89" i="4"/>
  <c r="L89" i="4"/>
  <c r="H89" i="4"/>
  <c r="F89" i="4"/>
  <c r="E89" i="4"/>
  <c r="C89" i="4"/>
  <c r="I89" i="4"/>
  <c r="N83" i="4"/>
  <c r="M83" i="4"/>
  <c r="J83" i="4"/>
  <c r="H83" i="4"/>
  <c r="F83" i="4"/>
  <c r="D83" i="4"/>
  <c r="I83" i="4"/>
  <c r="G83" i="4"/>
  <c r="M80" i="4"/>
  <c r="K80" i="4"/>
  <c r="J80" i="4"/>
  <c r="I80" i="4"/>
  <c r="G80" i="4"/>
  <c r="F80" i="4"/>
  <c r="E80" i="4"/>
  <c r="D80" i="4"/>
  <c r="N80" i="4"/>
  <c r="L80" i="4"/>
  <c r="C80" i="4"/>
  <c r="J71" i="4"/>
  <c r="H71" i="4"/>
  <c r="F71" i="4"/>
  <c r="D71" i="4"/>
  <c r="G71" i="4"/>
  <c r="C71" i="4"/>
  <c r="O70" i="4"/>
  <c r="O69" i="4"/>
  <c r="O68" i="4"/>
  <c r="O67" i="4"/>
  <c r="O66" i="4"/>
  <c r="O65" i="4"/>
  <c r="O64" i="4"/>
  <c r="O63" i="4"/>
  <c r="N61" i="4"/>
  <c r="M61" i="4"/>
  <c r="L61" i="4"/>
  <c r="K61" i="4"/>
  <c r="I61" i="4"/>
  <c r="H61" i="4"/>
  <c r="F61" i="4"/>
  <c r="D61" i="4"/>
  <c r="O62" i="4"/>
  <c r="G61" i="4"/>
  <c r="N56" i="4"/>
  <c r="M56" i="4"/>
  <c r="K56" i="4"/>
  <c r="I56" i="4"/>
  <c r="G56" i="4"/>
  <c r="E56" i="4"/>
  <c r="L56" i="4"/>
  <c r="M51" i="4"/>
  <c r="L51" i="4"/>
  <c r="J51" i="4"/>
  <c r="H51" i="4"/>
  <c r="F51" i="4"/>
  <c r="E51" i="4"/>
  <c r="D51" i="4"/>
  <c r="N51" i="4"/>
  <c r="K51" i="4"/>
  <c r="M46" i="4"/>
  <c r="M45" i="4" s="1"/>
  <c r="L46" i="4"/>
  <c r="L45" i="4" s="1"/>
  <c r="K46" i="4"/>
  <c r="K45" i="4" s="1"/>
  <c r="J46" i="4"/>
  <c r="J45" i="4" s="1"/>
  <c r="I46" i="4"/>
  <c r="I45" i="4" s="1"/>
  <c r="H46" i="4"/>
  <c r="H45" i="4" s="1"/>
  <c r="F46" i="4"/>
  <c r="F45" i="4" s="1"/>
  <c r="E46" i="4"/>
  <c r="E45" i="4" s="1"/>
  <c r="N46" i="4"/>
  <c r="N45" i="4" s="1"/>
  <c r="G46" i="4"/>
  <c r="G45" i="4" s="1"/>
  <c r="D46" i="4"/>
  <c r="D45" i="4" s="1"/>
  <c r="N43" i="4"/>
  <c r="N42" i="4" s="1"/>
  <c r="L43" i="4"/>
  <c r="L42" i="4" s="1"/>
  <c r="K43" i="4"/>
  <c r="K42" i="4" s="1"/>
  <c r="I43" i="4"/>
  <c r="I42" i="4" s="1"/>
  <c r="H43" i="4"/>
  <c r="H42" i="4" s="1"/>
  <c r="F43" i="4"/>
  <c r="F42" i="4" s="1"/>
  <c r="E43" i="4"/>
  <c r="E42" i="4" s="1"/>
  <c r="D43" i="4"/>
  <c r="D42" i="4" s="1"/>
  <c r="M43" i="4"/>
  <c r="M42" i="4" s="1"/>
  <c r="J43" i="4"/>
  <c r="J42" i="4" s="1"/>
  <c r="G43" i="4"/>
  <c r="G42" i="4" s="1"/>
  <c r="N40" i="4"/>
  <c r="N39" i="4" s="1"/>
  <c r="L40" i="4"/>
  <c r="L39" i="4" s="1"/>
  <c r="K40" i="4"/>
  <c r="K39" i="4" s="1"/>
  <c r="J40" i="4"/>
  <c r="J39" i="4" s="1"/>
  <c r="I40" i="4"/>
  <c r="I39" i="4" s="1"/>
  <c r="H40" i="4"/>
  <c r="H39" i="4" s="1"/>
  <c r="G40" i="4"/>
  <c r="G39" i="4" s="1"/>
  <c r="F40" i="4"/>
  <c r="F39" i="4" s="1"/>
  <c r="E40" i="4"/>
  <c r="E39" i="4" s="1"/>
  <c r="M40" i="4"/>
  <c r="M39" i="4" s="1"/>
  <c r="D40" i="4"/>
  <c r="D39" i="4" s="1"/>
  <c r="N37" i="4"/>
  <c r="N36" i="4" s="1"/>
  <c r="M37" i="4"/>
  <c r="M36" i="4" s="1"/>
  <c r="L37" i="4"/>
  <c r="L36" i="4" s="1"/>
  <c r="K37" i="4"/>
  <c r="K36" i="4" s="1"/>
  <c r="J37" i="4"/>
  <c r="J36" i="4" s="1"/>
  <c r="H37" i="4"/>
  <c r="H36" i="4" s="1"/>
  <c r="F37" i="4"/>
  <c r="F36" i="4" s="1"/>
  <c r="E37" i="4"/>
  <c r="E36" i="4" s="1"/>
  <c r="I37" i="4"/>
  <c r="I36" i="4" s="1"/>
  <c r="G37" i="4"/>
  <c r="G36" i="4" s="1"/>
  <c r="D37" i="4"/>
  <c r="D36" i="4" s="1"/>
  <c r="O33" i="4"/>
  <c r="O32" i="4"/>
  <c r="F29" i="4"/>
  <c r="D29" i="4"/>
  <c r="O31" i="4"/>
  <c r="N29" i="4"/>
  <c r="M29" i="4"/>
  <c r="K29" i="4"/>
  <c r="J29" i="4"/>
  <c r="H29" i="4"/>
  <c r="G29" i="4"/>
  <c r="E29" i="4"/>
  <c r="L29" i="4"/>
  <c r="I29" i="4"/>
  <c r="L24" i="4"/>
  <c r="H24" i="4"/>
  <c r="G24" i="4"/>
  <c r="F24" i="4"/>
  <c r="D24" i="4"/>
  <c r="N24" i="4"/>
  <c r="J24" i="4"/>
  <c r="E24" i="4"/>
  <c r="M20" i="4"/>
  <c r="M19" i="4" s="1"/>
  <c r="M18" i="4" s="1"/>
  <c r="L20" i="4"/>
  <c r="L19" i="4" s="1"/>
  <c r="L18" i="4" s="1"/>
  <c r="K20" i="4"/>
  <c r="K19" i="4" s="1"/>
  <c r="K18" i="4" s="1"/>
  <c r="J20" i="4"/>
  <c r="J19" i="4" s="1"/>
  <c r="J18" i="4" s="1"/>
  <c r="H20" i="4"/>
  <c r="H19" i="4" s="1"/>
  <c r="H18" i="4" s="1"/>
  <c r="E20" i="4"/>
  <c r="E19" i="4" s="1"/>
  <c r="E18" i="4" s="1"/>
  <c r="D20" i="4"/>
  <c r="D19" i="4" s="1"/>
  <c r="D18" i="4" s="1"/>
  <c r="N20" i="4"/>
  <c r="N19" i="4" s="1"/>
  <c r="N18" i="4" s="1"/>
  <c r="I20" i="4"/>
  <c r="I19" i="4" s="1"/>
  <c r="I18" i="4" s="1"/>
  <c r="G20" i="4"/>
  <c r="G19" i="4" s="1"/>
  <c r="G18" i="4" s="1"/>
  <c r="F20" i="4"/>
  <c r="F19" i="4" s="1"/>
  <c r="F18" i="4" s="1"/>
  <c r="D11" i="4"/>
  <c r="N11" i="4"/>
  <c r="M11" i="4"/>
  <c r="M9" i="4" s="1"/>
  <c r="M8" i="4" s="1"/>
  <c r="M7" i="4" s="1"/>
  <c r="K11" i="4"/>
  <c r="K9" i="4" s="1"/>
  <c r="K8" i="4" s="1"/>
  <c r="K7" i="4" s="1"/>
  <c r="J11" i="4"/>
  <c r="H11" i="4"/>
  <c r="G11" i="4"/>
  <c r="G9" i="4" s="1"/>
  <c r="G8" i="4" s="1"/>
  <c r="G7" i="4" s="1"/>
  <c r="E11" i="4"/>
  <c r="C11" i="4"/>
  <c r="R50" i="4" l="1"/>
  <c r="R122" i="4"/>
  <c r="R98" i="4"/>
  <c r="Y122" i="4"/>
  <c r="Z350" i="4"/>
  <c r="W327" i="4"/>
  <c r="Y327" i="4"/>
  <c r="Y98" i="4"/>
  <c r="Y319" i="4"/>
  <c r="W23" i="4"/>
  <c r="W22" i="4" s="1"/>
  <c r="W17" i="4" s="1"/>
  <c r="X122" i="4"/>
  <c r="V122" i="4"/>
  <c r="V350" i="4"/>
  <c r="AB122" i="4"/>
  <c r="V319" i="4"/>
  <c r="AB327" i="4"/>
  <c r="W423" i="4"/>
  <c r="X284" i="4"/>
  <c r="Y79" i="4"/>
  <c r="X319" i="4"/>
  <c r="Y272" i="4"/>
  <c r="Z122" i="4"/>
  <c r="AB79" i="4"/>
  <c r="Z23" i="4"/>
  <c r="Z22" i="4" s="1"/>
  <c r="Z17" i="4" s="1"/>
  <c r="X498" i="4"/>
  <c r="S23" i="4"/>
  <c r="S22" i="4" s="1"/>
  <c r="S17" i="4" s="1"/>
  <c r="V327" i="4"/>
  <c r="Z50" i="4"/>
  <c r="T23" i="4"/>
  <c r="T22" i="4" s="1"/>
  <c r="T17" i="4" s="1"/>
  <c r="S350" i="4"/>
  <c r="Z79" i="4"/>
  <c r="AC14" i="4"/>
  <c r="O14" i="4"/>
  <c r="V23" i="4"/>
  <c r="V22" i="4" s="1"/>
  <c r="V17" i="4" s="1"/>
  <c r="V272" i="4"/>
  <c r="AC15" i="4"/>
  <c r="O15" i="4"/>
  <c r="R6" i="4"/>
  <c r="R5" i="4" s="1"/>
  <c r="V6" i="4"/>
  <c r="V5" i="4" s="1"/>
  <c r="L319" i="4"/>
  <c r="W272" i="4"/>
  <c r="K392" i="4"/>
  <c r="K379" i="4" s="1"/>
  <c r="T327" i="4"/>
  <c r="AA272" i="4"/>
  <c r="T350" i="4"/>
  <c r="Z319" i="4"/>
  <c r="J23" i="4"/>
  <c r="J22" i="4" s="1"/>
  <c r="J17" i="4" s="1"/>
  <c r="T50" i="4"/>
  <c r="X272" i="4"/>
  <c r="T272" i="4"/>
  <c r="S413" i="4"/>
  <c r="S412" i="4" s="1"/>
  <c r="AB145" i="4"/>
  <c r="U122" i="4"/>
  <c r="Y6" i="4"/>
  <c r="Y5" i="4" s="1"/>
  <c r="T491" i="4"/>
  <c r="U6" i="4"/>
  <c r="U5" i="4" s="1"/>
  <c r="U413" i="4"/>
  <c r="U412" i="4" s="1"/>
  <c r="V50" i="4"/>
  <c r="AA350" i="4"/>
  <c r="R491" i="4"/>
  <c r="X79" i="4"/>
  <c r="S498" i="4"/>
  <c r="AC115" i="4"/>
  <c r="S145" i="4"/>
  <c r="S210" i="4"/>
  <c r="U327" i="4"/>
  <c r="W6" i="4"/>
  <c r="W5" i="4" s="1"/>
  <c r="U319" i="4"/>
  <c r="V423" i="4"/>
  <c r="AB491" i="4"/>
  <c r="T6" i="4"/>
  <c r="T5" i="4" s="1"/>
  <c r="AC164" i="4"/>
  <c r="AC200" i="4"/>
  <c r="AB505" i="4"/>
  <c r="AC496" i="4"/>
  <c r="R319" i="4"/>
  <c r="AC382" i="4"/>
  <c r="S392" i="4"/>
  <c r="S379" i="4" s="1"/>
  <c r="AC409" i="4"/>
  <c r="AA35" i="4"/>
  <c r="AA34" i="4" s="1"/>
  <c r="Z423" i="4"/>
  <c r="W498" i="4"/>
  <c r="AC510" i="4"/>
  <c r="U23" i="4"/>
  <c r="U22" i="4" s="1"/>
  <c r="U17" i="4" s="1"/>
  <c r="AC425" i="4"/>
  <c r="W491" i="4"/>
  <c r="Z498" i="4"/>
  <c r="X505" i="4"/>
  <c r="AC439" i="4"/>
  <c r="AA498" i="4"/>
  <c r="Y505" i="4"/>
  <c r="AC533" i="4"/>
  <c r="AC43" i="4"/>
  <c r="X35" i="4"/>
  <c r="X34" i="4" s="1"/>
  <c r="S272" i="4"/>
  <c r="W210" i="4"/>
  <c r="AC40" i="4"/>
  <c r="S79" i="4"/>
  <c r="AC450" i="4"/>
  <c r="Y498" i="4"/>
  <c r="AC135" i="4"/>
  <c r="M272" i="4"/>
  <c r="AC358" i="4"/>
  <c r="AC371" i="4"/>
  <c r="AC420" i="4"/>
  <c r="V210" i="4"/>
  <c r="AC20" i="4"/>
  <c r="U50" i="4"/>
  <c r="I35" i="4"/>
  <c r="I34" i="4" s="1"/>
  <c r="AB272" i="4"/>
  <c r="AC320" i="4"/>
  <c r="AC345" i="4"/>
  <c r="Z392" i="4"/>
  <c r="Z379" i="4" s="1"/>
  <c r="Z491" i="4"/>
  <c r="AC211" i="4"/>
  <c r="AC223" i="4"/>
  <c r="AC250" i="4"/>
  <c r="AC259" i="4"/>
  <c r="AC264" i="4"/>
  <c r="AC307" i="4"/>
  <c r="AA392" i="4"/>
  <c r="AA379" i="4" s="1"/>
  <c r="AC403" i="4"/>
  <c r="AC415" i="4"/>
  <c r="V442" i="4"/>
  <c r="V441" i="4" s="1"/>
  <c r="S505" i="4"/>
  <c r="AC481" i="4"/>
  <c r="R79" i="4"/>
  <c r="W284" i="4"/>
  <c r="AC56" i="4"/>
  <c r="Y381" i="4"/>
  <c r="Y380" i="4" s="1"/>
  <c r="AC123" i="4"/>
  <c r="AC42" i="4"/>
  <c r="U79" i="4"/>
  <c r="AC146" i="4"/>
  <c r="AC171" i="4"/>
  <c r="AC186" i="4"/>
  <c r="AC205" i="4"/>
  <c r="AC218" i="4"/>
  <c r="AC230" i="4"/>
  <c r="AC243" i="4"/>
  <c r="AC429" i="4"/>
  <c r="W35" i="4"/>
  <c r="W34" i="4" s="1"/>
  <c r="AC131" i="4"/>
  <c r="AC155" i="4"/>
  <c r="AC180" i="4"/>
  <c r="AC192" i="4"/>
  <c r="AB392" i="4"/>
  <c r="AB379" i="4" s="1"/>
  <c r="AC407" i="4"/>
  <c r="AA19" i="4"/>
  <c r="AC464" i="4"/>
  <c r="AC416" i="4"/>
  <c r="T210" i="4"/>
  <c r="AC240" i="4"/>
  <c r="AC285" i="4"/>
  <c r="AC299" i="4"/>
  <c r="AC316" i="4"/>
  <c r="AC507" i="4"/>
  <c r="R506" i="4"/>
  <c r="AC506" i="4" s="1"/>
  <c r="R272" i="4"/>
  <c r="R284" i="4"/>
  <c r="AC323" i="4"/>
  <c r="AC485" i="4"/>
  <c r="AC486" i="4"/>
  <c r="W532" i="4"/>
  <c r="W531" i="4" s="1"/>
  <c r="W530" i="4" s="1"/>
  <c r="W529" i="4" s="1"/>
  <c r="AC493" i="4"/>
  <c r="AC470" i="4"/>
  <c r="Y491" i="4"/>
  <c r="V392" i="4"/>
  <c r="V379" i="4" s="1"/>
  <c r="Q525" i="4"/>
  <c r="AC526" i="4"/>
  <c r="AC538" i="4"/>
  <c r="AC438" i="4"/>
  <c r="AC276" i="4"/>
  <c r="AC294" i="4"/>
  <c r="AC465" i="4"/>
  <c r="S9" i="4"/>
  <c r="AC11" i="4"/>
  <c r="AC384" i="4"/>
  <c r="X495" i="4"/>
  <c r="AC495" i="4" s="1"/>
  <c r="AC80" i="4"/>
  <c r="AC474" i="4"/>
  <c r="AC503" i="4"/>
  <c r="AB498" i="4"/>
  <c r="AC273" i="4"/>
  <c r="AC288" i="4"/>
  <c r="AC302" i="4"/>
  <c r="W419" i="4"/>
  <c r="W418" i="4" s="1"/>
  <c r="W413" i="4" s="1"/>
  <c r="W412" i="4" s="1"/>
  <c r="Y428" i="4"/>
  <c r="Y427" i="4" s="1"/>
  <c r="Y423" i="4" s="1"/>
  <c r="V509" i="4"/>
  <c r="V505" i="4" s="1"/>
  <c r="AC328" i="4"/>
  <c r="AC338" i="4"/>
  <c r="AC351" i="4"/>
  <c r="AC364" i="4"/>
  <c r="AC388" i="4"/>
  <c r="U505" i="4"/>
  <c r="X6" i="4"/>
  <c r="X5" i="4" s="1"/>
  <c r="AC432" i="4"/>
  <c r="AC36" i="4"/>
  <c r="AC37" i="4"/>
  <c r="AC521" i="4"/>
  <c r="Q520" i="4"/>
  <c r="AC29" i="4"/>
  <c r="Z413" i="4"/>
  <c r="Z412" i="4" s="1"/>
  <c r="AC492" i="4"/>
  <c r="AC468" i="4"/>
  <c r="AA319" i="4"/>
  <c r="AA413" i="4"/>
  <c r="AA412" i="4" s="1"/>
  <c r="AC499" i="4"/>
  <c r="AC39" i="4"/>
  <c r="AC51" i="4"/>
  <c r="AC61" i="4"/>
  <c r="AA98" i="4"/>
  <c r="AC83" i="4"/>
  <c r="AC89" i="4"/>
  <c r="R393" i="4"/>
  <c r="AC393" i="4" s="1"/>
  <c r="AC394" i="4"/>
  <c r="T402" i="4"/>
  <c r="AC402" i="4" s="1"/>
  <c r="Y413" i="4"/>
  <c r="Y412" i="4" s="1"/>
  <c r="AA423" i="4"/>
  <c r="AC444" i="4"/>
  <c r="AC445" i="4"/>
  <c r="V491" i="4"/>
  <c r="W505" i="4"/>
  <c r="AC515" i="4"/>
  <c r="AC539" i="4"/>
  <c r="Y23" i="4"/>
  <c r="Y22" i="4" s="1"/>
  <c r="Y17" i="4" s="1"/>
  <c r="AC46" i="4"/>
  <c r="U45" i="4"/>
  <c r="AC45" i="4" s="1"/>
  <c r="AC71" i="4"/>
  <c r="AC99" i="4"/>
  <c r="AC109" i="4"/>
  <c r="AC118" i="4"/>
  <c r="AC447" i="4"/>
  <c r="AC480" i="4"/>
  <c r="AC527" i="4"/>
  <c r="AC536" i="4"/>
  <c r="Q535" i="4"/>
  <c r="AC535" i="4" s="1"/>
  <c r="AC469" i="4"/>
  <c r="R413" i="4"/>
  <c r="R412" i="4" s="1"/>
  <c r="J210" i="4"/>
  <c r="Y50" i="4"/>
  <c r="AA145" i="4"/>
  <c r="Z210" i="4"/>
  <c r="V284" i="4"/>
  <c r="S327" i="4"/>
  <c r="X392" i="4"/>
  <c r="X379" i="4" s="1"/>
  <c r="S423" i="4"/>
  <c r="T498" i="4"/>
  <c r="AC385" i="4"/>
  <c r="AC433" i="4"/>
  <c r="AC475" i="4"/>
  <c r="AC487" i="4"/>
  <c r="Q23" i="4"/>
  <c r="W50" i="4"/>
  <c r="S319" i="4"/>
  <c r="Z6" i="4"/>
  <c r="Z5" i="4" s="1"/>
  <c r="W79" i="4"/>
  <c r="AA210" i="4"/>
  <c r="AC424" i="4"/>
  <c r="U498" i="4"/>
  <c r="Q514" i="4"/>
  <c r="AC386" i="4"/>
  <c r="AC500" i="4"/>
  <c r="T98" i="4"/>
  <c r="AC24" i="4"/>
  <c r="AA6" i="4"/>
  <c r="AA5" i="4" s="1"/>
  <c r="V413" i="4"/>
  <c r="V412" i="4" s="1"/>
  <c r="Z505" i="4"/>
  <c r="AC537" i="4"/>
  <c r="Q502" i="4"/>
  <c r="AC502" i="4" s="1"/>
  <c r="K122" i="4"/>
  <c r="AB6" i="4"/>
  <c r="AB5" i="4" s="1"/>
  <c r="Y35" i="4"/>
  <c r="Y34" i="4" s="1"/>
  <c r="AB50" i="4"/>
  <c r="S122" i="4"/>
  <c r="R145" i="4"/>
  <c r="Y284" i="4"/>
  <c r="T413" i="4"/>
  <c r="T412" i="4" s="1"/>
  <c r="AA505" i="4"/>
  <c r="AC448" i="4"/>
  <c r="AA491" i="4"/>
  <c r="T79" i="4"/>
  <c r="T284" i="4"/>
  <c r="U35" i="4"/>
  <c r="X50" i="4"/>
  <c r="X413" i="4"/>
  <c r="X412" i="4" s="1"/>
  <c r="AC389" i="4"/>
  <c r="AC449" i="4"/>
  <c r="AB23" i="4"/>
  <c r="AB22" i="4" s="1"/>
  <c r="AB17" i="4" s="1"/>
  <c r="U392" i="4"/>
  <c r="U379" i="4" s="1"/>
  <c r="AB423" i="4"/>
  <c r="R327" i="4"/>
  <c r="AB35" i="4"/>
  <c r="AB34" i="4" s="1"/>
  <c r="AA79" i="4"/>
  <c r="AA284" i="4"/>
  <c r="X327" i="4"/>
  <c r="W350" i="4"/>
  <c r="X423" i="4"/>
  <c r="U442" i="4"/>
  <c r="U441" i="4" s="1"/>
  <c r="U491" i="4"/>
  <c r="AC390" i="4"/>
  <c r="AA442" i="4"/>
  <c r="AA441" i="4" s="1"/>
  <c r="S442" i="4"/>
  <c r="S441" i="4" s="1"/>
  <c r="T442" i="4"/>
  <c r="T441" i="4" s="1"/>
  <c r="AB442" i="4"/>
  <c r="AB441" i="4" s="1"/>
  <c r="W392" i="4"/>
  <c r="W379" i="4" s="1"/>
  <c r="X350" i="4"/>
  <c r="Y350" i="4"/>
  <c r="Z327" i="4"/>
  <c r="W319" i="4"/>
  <c r="Z98" i="4"/>
  <c r="V98" i="4"/>
  <c r="W98" i="4"/>
  <c r="U98" i="4"/>
  <c r="X98" i="4"/>
  <c r="AB98" i="4"/>
  <c r="X23" i="4"/>
  <c r="X22" i="4" s="1"/>
  <c r="X17" i="4" s="1"/>
  <c r="Y210" i="4"/>
  <c r="Q8" i="4"/>
  <c r="R210" i="4"/>
  <c r="X210" i="4"/>
  <c r="Y442" i="4"/>
  <c r="Y441" i="4" s="1"/>
  <c r="Q18" i="4"/>
  <c r="S491" i="4"/>
  <c r="AC437" i="4"/>
  <c r="S35" i="4"/>
  <c r="S34" i="4" s="1"/>
  <c r="AA122" i="4"/>
  <c r="U428" i="4"/>
  <c r="AA23" i="4"/>
  <c r="AA22" i="4" s="1"/>
  <c r="R35" i="4"/>
  <c r="R34" i="4" s="1"/>
  <c r="W145" i="4"/>
  <c r="R431" i="4"/>
  <c r="R423" i="4" s="1"/>
  <c r="T145" i="4"/>
  <c r="U350" i="4"/>
  <c r="AC473" i="4"/>
  <c r="AB319" i="4"/>
  <c r="AA50" i="4"/>
  <c r="AC414" i="4"/>
  <c r="R442" i="4"/>
  <c r="R441" i="4" s="1"/>
  <c r="R498" i="4"/>
  <c r="Q505" i="4"/>
  <c r="T524" i="4"/>
  <c r="AB284" i="4"/>
  <c r="Q531" i="4"/>
  <c r="Z35" i="4"/>
  <c r="Z34" i="4" s="1"/>
  <c r="W122" i="4"/>
  <c r="U145" i="4"/>
  <c r="Y145" i="4"/>
  <c r="S284" i="4"/>
  <c r="V145" i="4"/>
  <c r="Z442" i="4"/>
  <c r="Z441" i="4" s="1"/>
  <c r="Z272" i="4"/>
  <c r="R23" i="4"/>
  <c r="R22" i="4" s="1"/>
  <c r="V79" i="4"/>
  <c r="U210" i="4"/>
  <c r="U284" i="4"/>
  <c r="AA327" i="4"/>
  <c r="AC479" i="4"/>
  <c r="T35" i="4"/>
  <c r="T34" i="4" s="1"/>
  <c r="Z284" i="4"/>
  <c r="T319" i="4"/>
  <c r="AB350" i="4"/>
  <c r="X442" i="4"/>
  <c r="X441" i="4" s="1"/>
  <c r="V35" i="4"/>
  <c r="V34" i="4" s="1"/>
  <c r="X145" i="4"/>
  <c r="U272" i="4"/>
  <c r="S98" i="4"/>
  <c r="T122" i="4"/>
  <c r="AB210" i="4"/>
  <c r="R350" i="4"/>
  <c r="Y392" i="4"/>
  <c r="S50" i="4"/>
  <c r="Z145" i="4"/>
  <c r="AC463" i="4"/>
  <c r="T505" i="4"/>
  <c r="AB413" i="4"/>
  <c r="AB412" i="4" s="1"/>
  <c r="W442" i="4"/>
  <c r="W441" i="4" s="1"/>
  <c r="T423" i="4"/>
  <c r="AC467" i="4"/>
  <c r="V498" i="4"/>
  <c r="N498" i="4"/>
  <c r="L272" i="4"/>
  <c r="M498" i="4"/>
  <c r="I491" i="4"/>
  <c r="G423" i="4"/>
  <c r="F413" i="4"/>
  <c r="F412" i="4" s="1"/>
  <c r="I392" i="4"/>
  <c r="I379" i="4" s="1"/>
  <c r="M413" i="4"/>
  <c r="M412" i="4" s="1"/>
  <c r="J413" i="4"/>
  <c r="J412" i="4" s="1"/>
  <c r="F491" i="4"/>
  <c r="H98" i="4"/>
  <c r="J35" i="4"/>
  <c r="J34" i="4" s="1"/>
  <c r="J9" i="4"/>
  <c r="J8" i="4" s="1"/>
  <c r="J7" i="4" s="1"/>
  <c r="J6" i="4" s="1"/>
  <c r="J5" i="4" s="1"/>
  <c r="H413" i="4"/>
  <c r="H412" i="4" s="1"/>
  <c r="D35" i="4"/>
  <c r="D34" i="4" s="1"/>
  <c r="F23" i="4"/>
  <c r="F22" i="4" s="1"/>
  <c r="F17" i="4" s="1"/>
  <c r="G491" i="4"/>
  <c r="G413" i="4"/>
  <c r="G412" i="4" s="1"/>
  <c r="G23" i="4"/>
  <c r="G22" i="4" s="1"/>
  <c r="G17" i="4" s="1"/>
  <c r="M146" i="4"/>
  <c r="O30" i="4"/>
  <c r="C29" i="4"/>
  <c r="O29" i="4" s="1"/>
  <c r="H123" i="4"/>
  <c r="H122" i="4" s="1"/>
  <c r="O147" i="4"/>
  <c r="O151" i="4"/>
  <c r="J288" i="4"/>
  <c r="I123" i="4"/>
  <c r="O372" i="4"/>
  <c r="O373" i="4"/>
  <c r="O374" i="4"/>
  <c r="O375" i="4"/>
  <c r="O376" i="4"/>
  <c r="O377" i="4"/>
  <c r="O378" i="4"/>
  <c r="O383" i="4"/>
  <c r="C382" i="4"/>
  <c r="C381" i="4" s="1"/>
  <c r="C380" i="4" s="1"/>
  <c r="O380" i="4" s="1"/>
  <c r="O440" i="4"/>
  <c r="O501" i="4"/>
  <c r="O148" i="4"/>
  <c r="D302" i="4"/>
  <c r="D284" i="4" s="1"/>
  <c r="O152" i="4"/>
  <c r="F230" i="4"/>
  <c r="O241" i="4"/>
  <c r="O78" i="4"/>
  <c r="L307" i="4"/>
  <c r="M307" i="4"/>
  <c r="F131" i="4"/>
  <c r="F122" i="4" s="1"/>
  <c r="O149" i="4"/>
  <c r="L285" i="4"/>
  <c r="M71" i="4"/>
  <c r="M50" i="4" s="1"/>
  <c r="J118" i="4"/>
  <c r="J98" i="4" s="1"/>
  <c r="L250" i="4"/>
  <c r="N71" i="4"/>
  <c r="N50" i="4" s="1"/>
  <c r="F223" i="4"/>
  <c r="M243" i="4"/>
  <c r="M250" i="4"/>
  <c r="K6" i="4"/>
  <c r="K5" i="4" s="1"/>
  <c r="G51" i="4"/>
  <c r="G50" i="4" s="1"/>
  <c r="F56" i="4"/>
  <c r="F50" i="4" s="1"/>
  <c r="E61" i="4"/>
  <c r="O72" i="4"/>
  <c r="O73" i="4"/>
  <c r="O74" i="4"/>
  <c r="O75" i="4"/>
  <c r="O76" i="4"/>
  <c r="O77" i="4"/>
  <c r="G218" i="4"/>
  <c r="H218" i="4"/>
  <c r="H230" i="4"/>
  <c r="J505" i="4"/>
  <c r="J164" i="4"/>
  <c r="K164" i="4"/>
  <c r="N146" i="4"/>
  <c r="G6" i="4"/>
  <c r="G5" i="4" s="1"/>
  <c r="O150" i="4"/>
  <c r="L243" i="4"/>
  <c r="O242" i="4"/>
  <c r="K155" i="4"/>
  <c r="F11" i="4"/>
  <c r="F9" i="4" s="1"/>
  <c r="F8" i="4" s="1"/>
  <c r="F7" i="4" s="1"/>
  <c r="F6" i="4" s="1"/>
  <c r="F5" i="4" s="1"/>
  <c r="O154" i="4"/>
  <c r="I51" i="4"/>
  <c r="L205" i="4"/>
  <c r="I319" i="4"/>
  <c r="H328" i="4"/>
  <c r="O44" i="4"/>
  <c r="C43" i="4"/>
  <c r="C42" i="4" s="1"/>
  <c r="O42" i="4" s="1"/>
  <c r="H316" i="4"/>
  <c r="O508" i="4"/>
  <c r="C507" i="4"/>
  <c r="O507" i="4" s="1"/>
  <c r="M155" i="4"/>
  <c r="O153" i="4"/>
  <c r="D200" i="4"/>
  <c r="J394" i="4"/>
  <c r="J393" i="4" s="1"/>
  <c r="J392" i="4" s="1"/>
  <c r="J379" i="4" s="1"/>
  <c r="G403" i="4"/>
  <c r="G402" i="4" s="1"/>
  <c r="G392" i="4" s="1"/>
  <c r="G379" i="4" s="1"/>
  <c r="I230" i="4"/>
  <c r="I299" i="4"/>
  <c r="I284" i="4" s="1"/>
  <c r="F302" i="4"/>
  <c r="O322" i="4"/>
  <c r="C345" i="4"/>
  <c r="O421" i="4"/>
  <c r="C420" i="4"/>
  <c r="C419" i="4" s="1"/>
  <c r="O476" i="4"/>
  <c r="C475" i="4"/>
  <c r="C474" i="4" s="1"/>
  <c r="O522" i="4"/>
  <c r="C521" i="4"/>
  <c r="O521" i="4" s="1"/>
  <c r="H9" i="4"/>
  <c r="H8" i="4" s="1"/>
  <c r="H7" i="4" s="1"/>
  <c r="H6" i="4" s="1"/>
  <c r="H5" i="4" s="1"/>
  <c r="I131" i="4"/>
  <c r="G135" i="4"/>
  <c r="O156" i="4"/>
  <c r="O157" i="4"/>
  <c r="O158" i="4"/>
  <c r="O159" i="4"/>
  <c r="O160" i="4"/>
  <c r="O161" i="4"/>
  <c r="O162" i="4"/>
  <c r="O163" i="4"/>
  <c r="O207" i="4"/>
  <c r="L288" i="4"/>
  <c r="J294" i="4"/>
  <c r="O308" i="4"/>
  <c r="O309" i="4"/>
  <c r="O310" i="4"/>
  <c r="O311" i="4"/>
  <c r="O312" i="4"/>
  <c r="O313" i="4"/>
  <c r="O314" i="4"/>
  <c r="O315" i="4"/>
  <c r="O417" i="4"/>
  <c r="O434" i="4"/>
  <c r="L450" i="4"/>
  <c r="L449" i="4" s="1"/>
  <c r="L448" i="4" s="1"/>
  <c r="L447" i="4" s="1"/>
  <c r="L442" i="4" s="1"/>
  <c r="L441" i="4" s="1"/>
  <c r="I24" i="4"/>
  <c r="I23" i="4" s="1"/>
  <c r="I22" i="4" s="1"/>
  <c r="I17" i="4" s="1"/>
  <c r="E109" i="4"/>
  <c r="E98" i="4" s="1"/>
  <c r="J123" i="4"/>
  <c r="D146" i="4"/>
  <c r="M164" i="4"/>
  <c r="K288" i="4"/>
  <c r="K284" i="4" s="1"/>
  <c r="E23" i="4"/>
  <c r="E22" i="4" s="1"/>
  <c r="E17" i="4" s="1"/>
  <c r="K89" i="4"/>
  <c r="O260" i="4"/>
  <c r="C259" i="4"/>
  <c r="K273" i="4"/>
  <c r="K272" i="4" s="1"/>
  <c r="O286" i="4"/>
  <c r="C285" i="4"/>
  <c r="N351" i="4"/>
  <c r="L358" i="4"/>
  <c r="J364" i="4"/>
  <c r="J350" i="4" s="1"/>
  <c r="N394" i="4"/>
  <c r="N393" i="4" s="1"/>
  <c r="N392" i="4" s="1"/>
  <c r="N379" i="4" s="1"/>
  <c r="L423" i="4"/>
  <c r="O430" i="4"/>
  <c r="J442" i="4"/>
  <c r="J441" i="4" s="1"/>
  <c r="L23" i="4"/>
  <c r="L22" i="4" s="1"/>
  <c r="L17" i="4" s="1"/>
  <c r="I99" i="4"/>
  <c r="N118" i="4"/>
  <c r="N98" i="4" s="1"/>
  <c r="M123" i="4"/>
  <c r="M122" i="4" s="1"/>
  <c r="I192" i="4"/>
  <c r="H200" i="4"/>
  <c r="L218" i="4"/>
  <c r="D259" i="4"/>
  <c r="O265" i="4"/>
  <c r="O266" i="4"/>
  <c r="O267" i="4"/>
  <c r="O268" i="4"/>
  <c r="O269" i="4"/>
  <c r="O270" i="4"/>
  <c r="O271" i="4"/>
  <c r="F272" i="4"/>
  <c r="O324" i="4"/>
  <c r="O325" i="4"/>
  <c r="O326" i="4"/>
  <c r="N328" i="4"/>
  <c r="N327" i="4" s="1"/>
  <c r="O352" i="4"/>
  <c r="O353" i="4"/>
  <c r="O354" i="4"/>
  <c r="O355" i="4"/>
  <c r="O397" i="4"/>
  <c r="O398" i="4"/>
  <c r="O399" i="4"/>
  <c r="O400" i="4"/>
  <c r="O401" i="4"/>
  <c r="K413" i="4"/>
  <c r="K412" i="4" s="1"/>
  <c r="E413" i="4"/>
  <c r="E412" i="4" s="1"/>
  <c r="O465" i="4"/>
  <c r="C464" i="4"/>
  <c r="C463" i="4" s="1"/>
  <c r="O463" i="4" s="1"/>
  <c r="M505" i="4"/>
  <c r="I505" i="4"/>
  <c r="O511" i="4"/>
  <c r="O534" i="4"/>
  <c r="E200" i="4"/>
  <c r="I11" i="4"/>
  <c r="I9" i="4" s="1"/>
  <c r="I8" i="4" s="1"/>
  <c r="I7" i="4" s="1"/>
  <c r="I6" i="4" s="1"/>
  <c r="I5" i="4" s="1"/>
  <c r="M24" i="4"/>
  <c r="M23" i="4" s="1"/>
  <c r="M22" i="4" s="1"/>
  <c r="M17" i="4" s="1"/>
  <c r="O84" i="4"/>
  <c r="C83" i="4"/>
  <c r="C79" i="4" s="1"/>
  <c r="O88" i="4"/>
  <c r="O215" i="4"/>
  <c r="O290" i="4"/>
  <c r="O330" i="4"/>
  <c r="O334" i="4"/>
  <c r="J491" i="4"/>
  <c r="O10" i="4"/>
  <c r="L11" i="4"/>
  <c r="L9" i="4" s="1"/>
  <c r="L8" i="4" s="1"/>
  <c r="L7" i="4" s="1"/>
  <c r="L6" i="4" s="1"/>
  <c r="L5" i="4" s="1"/>
  <c r="O52" i="4"/>
  <c r="O53" i="4"/>
  <c r="O54" i="4"/>
  <c r="O55" i="4"/>
  <c r="I71" i="4"/>
  <c r="F79" i="4"/>
  <c r="N89" i="4"/>
  <c r="N79" i="4" s="1"/>
  <c r="G250" i="4"/>
  <c r="N273" i="4"/>
  <c r="N272" i="4" s="1"/>
  <c r="D328" i="4"/>
  <c r="D327" i="4" s="1"/>
  <c r="H345" i="4"/>
  <c r="E351" i="4"/>
  <c r="E350" i="4" s="1"/>
  <c r="O360" i="4"/>
  <c r="O361" i="4"/>
  <c r="O362" i="4"/>
  <c r="O363" i="4"/>
  <c r="D505" i="4"/>
  <c r="D442" i="4"/>
  <c r="D441" i="4" s="1"/>
  <c r="E498" i="4"/>
  <c r="O116" i="4"/>
  <c r="K24" i="4"/>
  <c r="K23" i="4" s="1"/>
  <c r="K22" i="4" s="1"/>
  <c r="K17" i="4" s="1"/>
  <c r="O85" i="4"/>
  <c r="I109" i="4"/>
  <c r="O120" i="4"/>
  <c r="J186" i="4"/>
  <c r="O213" i="4"/>
  <c r="O217" i="4"/>
  <c r="I272" i="4"/>
  <c r="O289" i="4"/>
  <c r="O293" i="4"/>
  <c r="O336" i="4"/>
  <c r="N358" i="4"/>
  <c r="O25" i="4"/>
  <c r="O26" i="4"/>
  <c r="O27" i="4"/>
  <c r="O28" i="4"/>
  <c r="E83" i="4"/>
  <c r="E79" i="4" s="1"/>
  <c r="O91" i="4"/>
  <c r="O92" i="4"/>
  <c r="O93" i="4"/>
  <c r="O94" i="4"/>
  <c r="O95" i="4"/>
  <c r="O96" i="4"/>
  <c r="L99" i="4"/>
  <c r="L98" i="4" s="1"/>
  <c r="G164" i="4"/>
  <c r="G171" i="4"/>
  <c r="L186" i="4"/>
  <c r="O231" i="4"/>
  <c r="C230" i="4"/>
  <c r="O232" i="4"/>
  <c r="O233" i="4"/>
  <c r="O234" i="4"/>
  <c r="O235" i="4"/>
  <c r="O236" i="4"/>
  <c r="O237" i="4"/>
  <c r="O238" i="4"/>
  <c r="O239" i="4"/>
  <c r="F264" i="4"/>
  <c r="O274" i="4"/>
  <c r="O275" i="4"/>
  <c r="O317" i="4"/>
  <c r="O318" i="4"/>
  <c r="C320" i="4"/>
  <c r="C319" i="4" s="1"/>
  <c r="E327" i="4"/>
  <c r="F351" i="4"/>
  <c r="D358" i="4"/>
  <c r="N364" i="4"/>
  <c r="C416" i="4"/>
  <c r="C415" i="4" s="1"/>
  <c r="N423" i="4"/>
  <c r="O482" i="4"/>
  <c r="L491" i="4"/>
  <c r="O21" i="4"/>
  <c r="O38" i="4"/>
  <c r="O86" i="4"/>
  <c r="O119" i="4"/>
  <c r="F205" i="4"/>
  <c r="C211" i="4"/>
  <c r="O292" i="4"/>
  <c r="O329" i="4"/>
  <c r="G345" i="4"/>
  <c r="G327" i="4" s="1"/>
  <c r="C20" i="4"/>
  <c r="C19" i="4" s="1"/>
  <c r="O19" i="4" s="1"/>
  <c r="H35" i="4"/>
  <c r="H34" i="4" s="1"/>
  <c r="O41" i="4"/>
  <c r="O57" i="4"/>
  <c r="O58" i="4"/>
  <c r="O59" i="4"/>
  <c r="O60" i="4"/>
  <c r="K71" i="4"/>
  <c r="K50" i="4" s="1"/>
  <c r="H80" i="4"/>
  <c r="H79" i="4" s="1"/>
  <c r="D89" i="4"/>
  <c r="D79" i="4" s="1"/>
  <c r="O132" i="4"/>
  <c r="O133" i="4"/>
  <c r="O134" i="4"/>
  <c r="K146" i="4"/>
  <c r="H164" i="4"/>
  <c r="O181" i="4"/>
  <c r="C180" i="4"/>
  <c r="O180" i="4" s="1"/>
  <c r="O182" i="4"/>
  <c r="O183" i="4"/>
  <c r="O184" i="4"/>
  <c r="O185" i="4"/>
  <c r="M192" i="4"/>
  <c r="D230" i="4"/>
  <c r="I243" i="4"/>
  <c r="I250" i="4"/>
  <c r="G264" i="4"/>
  <c r="D273" i="4"/>
  <c r="D272" i="4" s="1"/>
  <c r="F319" i="4"/>
  <c r="F328" i="4"/>
  <c r="F327" i="4" s="1"/>
  <c r="I413" i="4"/>
  <c r="I412" i="4" s="1"/>
  <c r="O426" i="4"/>
  <c r="C433" i="4"/>
  <c r="C432" i="4" s="1"/>
  <c r="C431" i="4" s="1"/>
  <c r="O431" i="4" s="1"/>
  <c r="O117" i="4"/>
  <c r="O87" i="4"/>
  <c r="O121" i="4"/>
  <c r="O291" i="4"/>
  <c r="O335" i="4"/>
  <c r="N9" i="4"/>
  <c r="N8" i="4" s="1"/>
  <c r="N7" i="4" s="1"/>
  <c r="N6" i="4" s="1"/>
  <c r="N5" i="4" s="1"/>
  <c r="O12" i="4"/>
  <c r="O13" i="4"/>
  <c r="D56" i="4"/>
  <c r="D50" i="4" s="1"/>
  <c r="L71" i="4"/>
  <c r="L50" i="4" s="1"/>
  <c r="I79" i="4"/>
  <c r="N135" i="4"/>
  <c r="I164" i="4"/>
  <c r="E230" i="4"/>
  <c r="E299" i="4"/>
  <c r="K320" i="4"/>
  <c r="K319" i="4" s="1"/>
  <c r="H323" i="4"/>
  <c r="H319" i="4" s="1"/>
  <c r="E403" i="4"/>
  <c r="E402" i="4" s="1"/>
  <c r="E392" i="4" s="1"/>
  <c r="E379" i="4" s="1"/>
  <c r="O409" i="4"/>
  <c r="C408" i="4"/>
  <c r="O408" i="4" s="1"/>
  <c r="N505" i="4"/>
  <c r="O528" i="4"/>
  <c r="C527" i="4"/>
  <c r="O527" i="4" s="1"/>
  <c r="J61" i="4"/>
  <c r="O81" i="4"/>
  <c r="O82" i="4"/>
  <c r="L83" i="4"/>
  <c r="L79" i="4" s="1"/>
  <c r="J89" i="4"/>
  <c r="J79" i="4" s="1"/>
  <c r="G123" i="4"/>
  <c r="N131" i="4"/>
  <c r="L135" i="4"/>
  <c r="L122" i="4" s="1"/>
  <c r="G186" i="4"/>
  <c r="F192" i="4"/>
  <c r="O202" i="4"/>
  <c r="O203" i="4"/>
  <c r="O204" i="4"/>
  <c r="O226" i="4"/>
  <c r="O227" i="4"/>
  <c r="O228" i="4"/>
  <c r="O229" i="4"/>
  <c r="F250" i="4"/>
  <c r="J272" i="4"/>
  <c r="F294" i="4"/>
  <c r="O300" i="4"/>
  <c r="O301" i="4"/>
  <c r="M328" i="4"/>
  <c r="I358" i="4"/>
  <c r="G364" i="4"/>
  <c r="G350" i="4" s="1"/>
  <c r="H394" i="4"/>
  <c r="H393" i="4" s="1"/>
  <c r="H392" i="4" s="1"/>
  <c r="H379" i="4" s="1"/>
  <c r="O404" i="4"/>
  <c r="O405" i="4"/>
  <c r="O446" i="4"/>
  <c r="O488" i="4"/>
  <c r="K498" i="4"/>
  <c r="O504" i="4"/>
  <c r="O540" i="4"/>
  <c r="H56" i="4"/>
  <c r="H50" i="4" s="1"/>
  <c r="O102" i="4"/>
  <c r="O105" i="4"/>
  <c r="O106" i="4"/>
  <c r="O107" i="4"/>
  <c r="O124" i="4"/>
  <c r="O125" i="4"/>
  <c r="O126" i="4"/>
  <c r="C123" i="4"/>
  <c r="O128" i="4"/>
  <c r="O129" i="4"/>
  <c r="O130" i="4"/>
  <c r="D155" i="4"/>
  <c r="N164" i="4"/>
  <c r="L171" i="4"/>
  <c r="O187" i="4"/>
  <c r="O188" i="4"/>
  <c r="O189" i="4"/>
  <c r="O190" i="4"/>
  <c r="O191" i="4"/>
  <c r="K200" i="4"/>
  <c r="G205" i="4"/>
  <c r="O244" i="4"/>
  <c r="O245" i="4"/>
  <c r="O246" i="4"/>
  <c r="O247" i="4"/>
  <c r="O248" i="4"/>
  <c r="O249" i="4"/>
  <c r="E288" i="4"/>
  <c r="N294" i="4"/>
  <c r="N284" i="4" s="1"/>
  <c r="D320" i="4"/>
  <c r="J319" i="4"/>
  <c r="O365" i="4"/>
  <c r="O366" i="4"/>
  <c r="O367" i="4"/>
  <c r="O368" i="4"/>
  <c r="O369" i="4"/>
  <c r="O370" i="4"/>
  <c r="D394" i="4"/>
  <c r="D393" i="4" s="1"/>
  <c r="D392" i="4" s="1"/>
  <c r="D379" i="4" s="1"/>
  <c r="I423" i="4"/>
  <c r="O452" i="4"/>
  <c r="O453" i="4"/>
  <c r="O454" i="4"/>
  <c r="O455" i="4"/>
  <c r="O456" i="4"/>
  <c r="O497" i="4"/>
  <c r="E71" i="4"/>
  <c r="G89" i="4"/>
  <c r="G79" i="4" s="1"/>
  <c r="D99" i="4"/>
  <c r="D98" i="4" s="1"/>
  <c r="M109" i="4"/>
  <c r="M98" i="4" s="1"/>
  <c r="E155" i="4"/>
  <c r="O165" i="4"/>
  <c r="O166" i="4"/>
  <c r="O167" i="4"/>
  <c r="O168" i="4"/>
  <c r="O169" i="4"/>
  <c r="O170" i="4"/>
  <c r="M171" i="4"/>
  <c r="D186" i="4"/>
  <c r="O193" i="4"/>
  <c r="O194" i="4"/>
  <c r="O195" i="4"/>
  <c r="O196" i="4"/>
  <c r="O197" i="4"/>
  <c r="O199" i="4"/>
  <c r="L200" i="4"/>
  <c r="L223" i="4"/>
  <c r="D243" i="4"/>
  <c r="O251" i="4"/>
  <c r="C250" i="4"/>
  <c r="O253" i="4"/>
  <c r="O254" i="4"/>
  <c r="O255" i="4"/>
  <c r="O256" i="4"/>
  <c r="O257" i="4"/>
  <c r="O258" i="4"/>
  <c r="H285" i="4"/>
  <c r="O295" i="4"/>
  <c r="O296" i="4"/>
  <c r="O297" i="4"/>
  <c r="O298" i="4"/>
  <c r="E307" i="4"/>
  <c r="E319" i="4"/>
  <c r="J328" i="4"/>
  <c r="J327" i="4" s="1"/>
  <c r="O339" i="4"/>
  <c r="O340" i="4"/>
  <c r="O341" i="4"/>
  <c r="O342" i="4"/>
  <c r="O343" i="4"/>
  <c r="O344" i="4"/>
  <c r="O387" i="4"/>
  <c r="O471" i="4"/>
  <c r="N491" i="4"/>
  <c r="E505" i="4"/>
  <c r="O47" i="4"/>
  <c r="J56" i="4"/>
  <c r="F118" i="4"/>
  <c r="F98" i="4" s="1"/>
  <c r="E123" i="4"/>
  <c r="E122" i="4" s="1"/>
  <c r="J135" i="4"/>
  <c r="H146" i="4"/>
  <c r="F155" i="4"/>
  <c r="N171" i="4"/>
  <c r="D192" i="4"/>
  <c r="I205" i="4"/>
  <c r="H240" i="4"/>
  <c r="E243" i="4"/>
  <c r="L259" i="4"/>
  <c r="K264" i="4"/>
  <c r="K210" i="4" s="1"/>
  <c r="H272" i="4"/>
  <c r="G288" i="4"/>
  <c r="G284" i="4" s="1"/>
  <c r="M299" i="4"/>
  <c r="J302" i="4"/>
  <c r="L345" i="4"/>
  <c r="L327" i="4" s="1"/>
  <c r="I351" i="4"/>
  <c r="L371" i="4"/>
  <c r="F394" i="4"/>
  <c r="F393" i="4" s="1"/>
  <c r="F392" i="4" s="1"/>
  <c r="F379" i="4" s="1"/>
  <c r="M403" i="4"/>
  <c r="M402" i="4" s="1"/>
  <c r="M392" i="4" s="1"/>
  <c r="M379" i="4" s="1"/>
  <c r="O410" i="4"/>
  <c r="E450" i="4"/>
  <c r="E449" i="4" s="1"/>
  <c r="E448" i="4" s="1"/>
  <c r="E447" i="4" s="1"/>
  <c r="E442" i="4" s="1"/>
  <c r="E441" i="4" s="1"/>
  <c r="O466" i="4"/>
  <c r="O494" i="4"/>
  <c r="K83" i="4"/>
  <c r="O113" i="4"/>
  <c r="O114" i="4"/>
  <c r="E164" i="4"/>
  <c r="O172" i="4"/>
  <c r="O173" i="4"/>
  <c r="O174" i="4"/>
  <c r="O175" i="4"/>
  <c r="O176" i="4"/>
  <c r="O177" i="4"/>
  <c r="O178" i="4"/>
  <c r="O179" i="4"/>
  <c r="M230" i="4"/>
  <c r="E250" i="4"/>
  <c r="O277" i="4"/>
  <c r="O278" i="4"/>
  <c r="O279" i="4"/>
  <c r="O280" i="4"/>
  <c r="O281" i="4"/>
  <c r="O282" i="4"/>
  <c r="O283" i="4"/>
  <c r="G319" i="4"/>
  <c r="M323" i="4"/>
  <c r="M319" i="4" s="1"/>
  <c r="M345" i="4"/>
  <c r="H358" i="4"/>
  <c r="H350" i="4" s="1"/>
  <c r="F364" i="4"/>
  <c r="K423" i="4"/>
  <c r="O516" i="4"/>
  <c r="E9" i="4"/>
  <c r="E8" i="4" s="1"/>
  <c r="E7" i="4" s="1"/>
  <c r="E6" i="4" s="1"/>
  <c r="E5" i="4" s="1"/>
  <c r="D23" i="4"/>
  <c r="D22" i="4" s="1"/>
  <c r="D17" i="4" s="1"/>
  <c r="G98" i="4"/>
  <c r="L35" i="4"/>
  <c r="L34" i="4" s="1"/>
  <c r="K35" i="4"/>
  <c r="K34" i="4" s="1"/>
  <c r="M35" i="4"/>
  <c r="M34" i="4" s="1"/>
  <c r="N35" i="4"/>
  <c r="N34" i="4" s="1"/>
  <c r="K98" i="4"/>
  <c r="H23" i="4"/>
  <c r="H22" i="4" s="1"/>
  <c r="H17" i="4" s="1"/>
  <c r="D122" i="4"/>
  <c r="M6" i="4"/>
  <c r="M5" i="4" s="1"/>
  <c r="N23" i="4"/>
  <c r="N22" i="4" s="1"/>
  <c r="N17" i="4" s="1"/>
  <c r="F35" i="4"/>
  <c r="F34" i="4" s="1"/>
  <c r="M79" i="4"/>
  <c r="G35" i="4"/>
  <c r="G34" i="4" s="1"/>
  <c r="E35" i="4"/>
  <c r="E34" i="4" s="1"/>
  <c r="D9" i="4"/>
  <c r="D8" i="4" s="1"/>
  <c r="D7" i="4" s="1"/>
  <c r="D6" i="4" s="1"/>
  <c r="D5" i="4" s="1"/>
  <c r="O90" i="4"/>
  <c r="C186" i="4"/>
  <c r="O198" i="4"/>
  <c r="O212" i="4"/>
  <c r="O214" i="4"/>
  <c r="D413" i="4"/>
  <c r="D412" i="4" s="1"/>
  <c r="N413" i="4"/>
  <c r="N412" i="4" s="1"/>
  <c r="C115" i="4"/>
  <c r="O115" i="4" s="1"/>
  <c r="O127" i="4"/>
  <c r="D211" i="4"/>
  <c r="O386" i="4"/>
  <c r="M423" i="4"/>
  <c r="C56" i="4"/>
  <c r="C164" i="4"/>
  <c r="O216" i="4"/>
  <c r="O338" i="4"/>
  <c r="K350" i="4"/>
  <c r="M350" i="4"/>
  <c r="O427" i="4"/>
  <c r="C9" i="4"/>
  <c r="C46" i="4"/>
  <c r="C118" i="4"/>
  <c r="C131" i="4"/>
  <c r="C155" i="4"/>
  <c r="O276" i="4"/>
  <c r="L392" i="4"/>
  <c r="L379" i="4" s="1"/>
  <c r="D423" i="4"/>
  <c r="F423" i="4"/>
  <c r="C24" i="4"/>
  <c r="C192" i="4"/>
  <c r="N319" i="4"/>
  <c r="C37" i="4"/>
  <c r="C61" i="4"/>
  <c r="C109" i="4"/>
  <c r="O219" i="4"/>
  <c r="O220" i="4"/>
  <c r="O221" i="4"/>
  <c r="O222" i="4"/>
  <c r="E272" i="4"/>
  <c r="C393" i="4"/>
  <c r="O425" i="4"/>
  <c r="C146" i="4"/>
  <c r="C200" i="4"/>
  <c r="O201" i="4"/>
  <c r="O206" i="4"/>
  <c r="I327" i="4"/>
  <c r="E423" i="4"/>
  <c r="C51" i="4"/>
  <c r="C99" i="4"/>
  <c r="C135" i="4"/>
  <c r="C171" i="4"/>
  <c r="O208" i="4"/>
  <c r="O209" i="4"/>
  <c r="G272" i="4"/>
  <c r="H423" i="4"/>
  <c r="C40" i="4"/>
  <c r="M211" i="4"/>
  <c r="N223" i="4"/>
  <c r="K327" i="4"/>
  <c r="L413" i="4"/>
  <c r="L412" i="4" s="1"/>
  <c r="J423" i="4"/>
  <c r="N211" i="4"/>
  <c r="O224" i="4"/>
  <c r="O225" i="4"/>
  <c r="O287" i="4"/>
  <c r="C299" i="4"/>
  <c r="O347" i="4"/>
  <c r="C371" i="4"/>
  <c r="O492" i="4"/>
  <c r="H505" i="4"/>
  <c r="C240" i="4"/>
  <c r="O252" i="4"/>
  <c r="C264" i="4"/>
  <c r="C288" i="4"/>
  <c r="O496" i="4"/>
  <c r="J498" i="4"/>
  <c r="L498" i="4"/>
  <c r="C385" i="4"/>
  <c r="O428" i="4"/>
  <c r="O470" i="4"/>
  <c r="C302" i="4"/>
  <c r="C424" i="4"/>
  <c r="F442" i="4"/>
  <c r="F441" i="4" s="1"/>
  <c r="O493" i="4"/>
  <c r="K505" i="4"/>
  <c r="C243" i="4"/>
  <c r="C351" i="4"/>
  <c r="K442" i="4"/>
  <c r="K441" i="4" s="1"/>
  <c r="G442" i="4"/>
  <c r="G441" i="4" s="1"/>
  <c r="E491" i="4"/>
  <c r="C316" i="4"/>
  <c r="C328" i="4"/>
  <c r="C364" i="4"/>
  <c r="O445" i="4"/>
  <c r="O487" i="4"/>
  <c r="L505" i="4"/>
  <c r="I442" i="4"/>
  <c r="I441" i="4" s="1"/>
  <c r="H491" i="4"/>
  <c r="C294" i="4"/>
  <c r="C390" i="4"/>
  <c r="C402" i="4"/>
  <c r="F498" i="4"/>
  <c r="C223" i="4"/>
  <c r="H442" i="4"/>
  <c r="H441" i="4" s="1"/>
  <c r="K491" i="4"/>
  <c r="M491" i="4"/>
  <c r="H498" i="4"/>
  <c r="C273" i="4"/>
  <c r="O429" i="4"/>
  <c r="O495" i="4"/>
  <c r="D498" i="4"/>
  <c r="I498" i="4"/>
  <c r="F505" i="4"/>
  <c r="M442" i="4"/>
  <c r="M441" i="4" s="1"/>
  <c r="N442" i="4"/>
  <c r="N441" i="4" s="1"/>
  <c r="D491" i="4"/>
  <c r="G498" i="4"/>
  <c r="G505" i="4"/>
  <c r="C439" i="4"/>
  <c r="C469" i="4"/>
  <c r="C481" i="4"/>
  <c r="C533" i="4"/>
  <c r="C444" i="4"/>
  <c r="C486" i="4"/>
  <c r="C510" i="4"/>
  <c r="C500" i="4"/>
  <c r="C449" i="4"/>
  <c r="C491" i="4"/>
  <c r="C503" i="4"/>
  <c r="C515" i="4"/>
  <c r="C539" i="4"/>
  <c r="R49" i="4" l="1"/>
  <c r="Y49" i="4"/>
  <c r="AB49" i="4"/>
  <c r="Z49" i="4"/>
  <c r="S49" i="4"/>
  <c r="AC509" i="4"/>
  <c r="AC381" i="4"/>
  <c r="Y379" i="4"/>
  <c r="AC484" i="4"/>
  <c r="W490" i="4"/>
  <c r="W489" i="4" s="1"/>
  <c r="W411" i="4" s="1"/>
  <c r="Y97" i="4"/>
  <c r="AC408" i="4"/>
  <c r="V49" i="4"/>
  <c r="AC380" i="4"/>
  <c r="AA490" i="4"/>
  <c r="AA489" i="4" s="1"/>
  <c r="AA411" i="4" s="1"/>
  <c r="AB490" i="4"/>
  <c r="AB489" i="4" s="1"/>
  <c r="AB411" i="4" s="1"/>
  <c r="AC428" i="4"/>
  <c r="T392" i="4"/>
  <c r="T379" i="4" s="1"/>
  <c r="W49" i="4"/>
  <c r="Z490" i="4"/>
  <c r="Z489" i="4" s="1"/>
  <c r="Z411" i="4" s="1"/>
  <c r="Y490" i="4"/>
  <c r="Y489" i="4" s="1"/>
  <c r="Y411" i="4" s="1"/>
  <c r="X49" i="4"/>
  <c r="AC79" i="4"/>
  <c r="X491" i="4"/>
  <c r="X490" i="4" s="1"/>
  <c r="X489" i="4" s="1"/>
  <c r="X411" i="4" s="1"/>
  <c r="O307" i="4"/>
  <c r="AC98" i="4"/>
  <c r="G122" i="4"/>
  <c r="R505" i="4"/>
  <c r="R490" i="4" s="1"/>
  <c r="R489" i="4" s="1"/>
  <c r="R411" i="4" s="1"/>
  <c r="T490" i="4"/>
  <c r="T489" i="4" s="1"/>
  <c r="S490" i="4"/>
  <c r="S489" i="4" s="1"/>
  <c r="S411" i="4" s="1"/>
  <c r="AC272" i="4"/>
  <c r="U49" i="4"/>
  <c r="AC145" i="4"/>
  <c r="AC419" i="4"/>
  <c r="J490" i="4"/>
  <c r="J489" i="4" s="1"/>
  <c r="J411" i="4" s="1"/>
  <c r="R392" i="4"/>
  <c r="R379" i="4" s="1"/>
  <c r="AC525" i="4"/>
  <c r="Q524" i="4"/>
  <c r="AC418" i="4"/>
  <c r="AC319" i="4"/>
  <c r="AC50" i="4"/>
  <c r="Q498" i="4"/>
  <c r="AC498" i="4" s="1"/>
  <c r="O464" i="4"/>
  <c r="AC284" i="4"/>
  <c r="AA97" i="4"/>
  <c r="AC443" i="4"/>
  <c r="AC350" i="4"/>
  <c r="U490" i="4"/>
  <c r="U489" i="4" s="1"/>
  <c r="U411" i="4" s="1"/>
  <c r="AC431" i="4"/>
  <c r="Q513" i="4"/>
  <c r="AC514" i="4"/>
  <c r="AC122" i="4"/>
  <c r="I122" i="4"/>
  <c r="V97" i="4"/>
  <c r="AC210" i="4"/>
  <c r="W97" i="4"/>
  <c r="AA49" i="4"/>
  <c r="T49" i="4"/>
  <c r="AA18" i="4"/>
  <c r="AA17" i="4" s="1"/>
  <c r="AC19" i="4"/>
  <c r="F490" i="4"/>
  <c r="F489" i="4" s="1"/>
  <c r="F411" i="4" s="1"/>
  <c r="AC531" i="4"/>
  <c r="AC532" i="4"/>
  <c r="S8" i="4"/>
  <c r="S7" i="4" s="1"/>
  <c r="S6" i="4" s="1"/>
  <c r="S5" i="4" s="1"/>
  <c r="AC9" i="4"/>
  <c r="V490" i="4"/>
  <c r="V489" i="4" s="1"/>
  <c r="V411" i="4" s="1"/>
  <c r="AC327" i="4"/>
  <c r="AC35" i="4"/>
  <c r="U34" i="4"/>
  <c r="Q22" i="4"/>
  <c r="AC22" i="4" s="1"/>
  <c r="AC23" i="4"/>
  <c r="AC520" i="4"/>
  <c r="Q519" i="4"/>
  <c r="U97" i="4"/>
  <c r="AB97" i="4"/>
  <c r="X97" i="4"/>
  <c r="Z97" i="4"/>
  <c r="R97" i="4"/>
  <c r="AC436" i="4"/>
  <c r="S97" i="4"/>
  <c r="T97" i="4"/>
  <c r="AC478" i="4"/>
  <c r="AC406" i="4"/>
  <c r="U427" i="4"/>
  <c r="AC427" i="4" s="1"/>
  <c r="R17" i="4"/>
  <c r="AC472" i="4"/>
  <c r="Q7" i="4"/>
  <c r="Q530" i="4"/>
  <c r="AC530" i="4" s="1"/>
  <c r="T523" i="4"/>
  <c r="AC413" i="4"/>
  <c r="N145" i="4"/>
  <c r="H145" i="4"/>
  <c r="E50" i="4"/>
  <c r="E49" i="4" s="1"/>
  <c r="I50" i="4"/>
  <c r="I49" i="4" s="1"/>
  <c r="H210" i="4"/>
  <c r="N122" i="4"/>
  <c r="O218" i="4"/>
  <c r="F49" i="4"/>
  <c r="O83" i="4"/>
  <c r="F210" i="4"/>
  <c r="F145" i="4"/>
  <c r="O285" i="4"/>
  <c r="O259" i="4"/>
  <c r="O264" i="4"/>
  <c r="J284" i="4"/>
  <c r="E284" i="4"/>
  <c r="D210" i="4"/>
  <c r="M284" i="4"/>
  <c r="O205" i="4"/>
  <c r="O109" i="4"/>
  <c r="G210" i="4"/>
  <c r="L284" i="4"/>
  <c r="O320" i="4"/>
  <c r="O382" i="4"/>
  <c r="O420" i="4"/>
  <c r="M490" i="4"/>
  <c r="M489" i="4" s="1"/>
  <c r="M411" i="4" s="1"/>
  <c r="D490" i="4"/>
  <c r="D489" i="4" s="1"/>
  <c r="D411" i="4" s="1"/>
  <c r="C526" i="4"/>
  <c r="O526" i="4" s="1"/>
  <c r="O450" i="4"/>
  <c r="I350" i="4"/>
  <c r="I98" i="4"/>
  <c r="C18" i="4"/>
  <c r="O18" i="4" s="1"/>
  <c r="O200" i="4"/>
  <c r="O171" i="4"/>
  <c r="M145" i="4"/>
  <c r="J145" i="4"/>
  <c r="G145" i="4"/>
  <c r="O80" i="4"/>
  <c r="E490" i="4"/>
  <c r="E489" i="4" s="1"/>
  <c r="E411" i="4" s="1"/>
  <c r="O135" i="4"/>
  <c r="D145" i="4"/>
  <c r="O71" i="4"/>
  <c r="O230" i="4"/>
  <c r="O358" i="4"/>
  <c r="O402" i="4"/>
  <c r="L490" i="4"/>
  <c r="L489" i="4" s="1"/>
  <c r="L411" i="4" s="1"/>
  <c r="O186" i="4"/>
  <c r="E145" i="4"/>
  <c r="N490" i="4"/>
  <c r="N489" i="4" s="1"/>
  <c r="N411" i="4" s="1"/>
  <c r="O250" i="4"/>
  <c r="J50" i="4"/>
  <c r="J49" i="4" s="1"/>
  <c r="I210" i="4"/>
  <c r="I145" i="4"/>
  <c r="M327" i="4"/>
  <c r="O345" i="4"/>
  <c r="F284" i="4"/>
  <c r="H284" i="4"/>
  <c r="L145" i="4"/>
  <c r="O43" i="4"/>
  <c r="M49" i="4"/>
  <c r="C407" i="4"/>
  <c r="O407" i="4" s="1"/>
  <c r="O294" i="4"/>
  <c r="H49" i="4"/>
  <c r="K79" i="4"/>
  <c r="O79" i="4" s="1"/>
  <c r="D49" i="4"/>
  <c r="G49" i="4"/>
  <c r="O89" i="4"/>
  <c r="O416" i="4"/>
  <c r="O243" i="4"/>
  <c r="O56" i="4"/>
  <c r="O475" i="4"/>
  <c r="O433" i="4"/>
  <c r="O432" i="4"/>
  <c r="E210" i="4"/>
  <c r="K490" i="4"/>
  <c r="K489" i="4" s="1"/>
  <c r="K411" i="4" s="1"/>
  <c r="O288" i="4"/>
  <c r="O323" i="4"/>
  <c r="O394" i="4"/>
  <c r="K145" i="4"/>
  <c r="K97" i="4" s="1"/>
  <c r="L350" i="4"/>
  <c r="L210" i="4"/>
  <c r="O299" i="4"/>
  <c r="J122" i="4"/>
  <c r="H327" i="4"/>
  <c r="G490" i="4"/>
  <c r="G489" i="4" s="1"/>
  <c r="G411" i="4" s="1"/>
  <c r="O371" i="4"/>
  <c r="F350" i="4"/>
  <c r="N350" i="4"/>
  <c r="O164" i="4"/>
  <c r="C520" i="4"/>
  <c r="O520" i="4" s="1"/>
  <c r="O364" i="4"/>
  <c r="O240" i="4"/>
  <c r="O131" i="4"/>
  <c r="C506" i="4"/>
  <c r="O506" i="4" s="1"/>
  <c r="I490" i="4"/>
  <c r="I489" i="4" s="1"/>
  <c r="I411" i="4" s="1"/>
  <c r="O192" i="4"/>
  <c r="O381" i="4"/>
  <c r="O11" i="4"/>
  <c r="D350" i="4"/>
  <c r="O118" i="4"/>
  <c r="O61" i="4"/>
  <c r="O123" i="4"/>
  <c r="O403" i="4"/>
  <c r="O155" i="4"/>
  <c r="O302" i="4"/>
  <c r="O316" i="4"/>
  <c r="M210" i="4"/>
  <c r="D319" i="4"/>
  <c r="O319" i="4" s="1"/>
  <c r="O20" i="4"/>
  <c r="H490" i="4"/>
  <c r="H489" i="4" s="1"/>
  <c r="H411" i="4" s="1"/>
  <c r="O539" i="4"/>
  <c r="C538" i="4"/>
  <c r="O390" i="4"/>
  <c r="C389" i="4"/>
  <c r="O273" i="4"/>
  <c r="C272" i="4"/>
  <c r="O272" i="4" s="1"/>
  <c r="O351" i="4"/>
  <c r="C350" i="4"/>
  <c r="O474" i="4"/>
  <c r="C473" i="4"/>
  <c r="O40" i="4"/>
  <c r="C39" i="4"/>
  <c r="O39" i="4" s="1"/>
  <c r="N49" i="4"/>
  <c r="O486" i="4"/>
  <c r="C485" i="4"/>
  <c r="O444" i="4"/>
  <c r="C443" i="4"/>
  <c r="N210" i="4"/>
  <c r="O24" i="4"/>
  <c r="C23" i="4"/>
  <c r="O533" i="4"/>
  <c r="C532" i="4"/>
  <c r="O99" i="4"/>
  <c r="C98" i="4"/>
  <c r="L49" i="4"/>
  <c r="C122" i="4"/>
  <c r="O385" i="4"/>
  <c r="C384" i="4"/>
  <c r="O424" i="4"/>
  <c r="C423" i="4"/>
  <c r="O423" i="4" s="1"/>
  <c r="O223" i="4"/>
  <c r="O415" i="4"/>
  <c r="C414" i="4"/>
  <c r="O146" i="4"/>
  <c r="C145" i="4"/>
  <c r="O503" i="4"/>
  <c r="C502" i="4"/>
  <c r="O502" i="4" s="1"/>
  <c r="C480" i="4"/>
  <c r="O481" i="4"/>
  <c r="O328" i="4"/>
  <c r="C327" i="4"/>
  <c r="O211" i="4"/>
  <c r="O9" i="4"/>
  <c r="C8" i="4"/>
  <c r="O51" i="4"/>
  <c r="C50" i="4"/>
  <c r="C284" i="4"/>
  <c r="O515" i="4"/>
  <c r="C514" i="4"/>
  <c r="C468" i="4"/>
  <c r="O469" i="4"/>
  <c r="O37" i="4"/>
  <c r="C36" i="4"/>
  <c r="O46" i="4"/>
  <c r="C45" i="4"/>
  <c r="O45" i="4" s="1"/>
  <c r="C210" i="4"/>
  <c r="O500" i="4"/>
  <c r="C499" i="4"/>
  <c r="O510" i="4"/>
  <c r="C509" i="4"/>
  <c r="O509" i="4" s="1"/>
  <c r="C418" i="4"/>
  <c r="O418" i="4" s="1"/>
  <c r="O419" i="4"/>
  <c r="O491" i="4"/>
  <c r="O449" i="4"/>
  <c r="C448" i="4"/>
  <c r="C438" i="4"/>
  <c r="O439" i="4"/>
  <c r="O393" i="4"/>
  <c r="C392" i="4"/>
  <c r="O392" i="4" s="1"/>
  <c r="R48" i="4" l="1"/>
  <c r="R4" i="4" s="1"/>
  <c r="R3" i="4" s="1"/>
  <c r="R2" i="4" s="1"/>
  <c r="Y48" i="4"/>
  <c r="Y4" i="4" s="1"/>
  <c r="Y3" i="4" s="1"/>
  <c r="Y2" i="4" s="1"/>
  <c r="AB48" i="4"/>
  <c r="AB4" i="4" s="1"/>
  <c r="AB3" i="4" s="1"/>
  <c r="AB2" i="4" s="1"/>
  <c r="S48" i="4"/>
  <c r="S4" i="4" s="1"/>
  <c r="S3" i="4" s="1"/>
  <c r="S2" i="4" s="1"/>
  <c r="Z48" i="4"/>
  <c r="Z4" i="4" s="1"/>
  <c r="Z3" i="4" s="1"/>
  <c r="Z2" i="4" s="1"/>
  <c r="AA48" i="4"/>
  <c r="AA4" i="4" s="1"/>
  <c r="AA3" i="4" s="1"/>
  <c r="AA2" i="4" s="1"/>
  <c r="AC483" i="4"/>
  <c r="AC392" i="4"/>
  <c r="V48" i="4"/>
  <c r="V4" i="4" s="1"/>
  <c r="V3" i="4" s="1"/>
  <c r="V2" i="4" s="1"/>
  <c r="W48" i="4"/>
  <c r="W4" i="4" s="1"/>
  <c r="W3" i="4" s="1"/>
  <c r="W2" i="4" s="1"/>
  <c r="AC490" i="4"/>
  <c r="Q17" i="4"/>
  <c r="AC17" i="4" s="1"/>
  <c r="AC505" i="4"/>
  <c r="J97" i="4"/>
  <c r="J48" i="4" s="1"/>
  <c r="J4" i="4" s="1"/>
  <c r="J3" i="4" s="1"/>
  <c r="J2" i="4" s="1"/>
  <c r="AC18" i="4"/>
  <c r="T48" i="4"/>
  <c r="T4" i="4" s="1"/>
  <c r="T3" i="4" s="1"/>
  <c r="X48" i="4"/>
  <c r="X4" i="4" s="1"/>
  <c r="X3" i="4" s="1"/>
  <c r="X2" i="4" s="1"/>
  <c r="AC491" i="4"/>
  <c r="U48" i="4"/>
  <c r="U4" i="4" s="1"/>
  <c r="U3" i="4" s="1"/>
  <c r="U2" i="4" s="1"/>
  <c r="AC7" i="4"/>
  <c r="E97" i="4"/>
  <c r="E48" i="4" s="1"/>
  <c r="E4" i="4" s="1"/>
  <c r="E3" i="4" s="1"/>
  <c r="E2" i="4" s="1"/>
  <c r="AC379" i="4"/>
  <c r="AC34" i="4"/>
  <c r="AC524" i="4"/>
  <c r="Q523" i="4"/>
  <c r="AC523" i="4" s="1"/>
  <c r="AC49" i="4"/>
  <c r="AC8" i="4"/>
  <c r="AC442" i="4"/>
  <c r="AC519" i="4"/>
  <c r="Q518" i="4"/>
  <c r="AC97" i="4"/>
  <c r="C406" i="4"/>
  <c r="O406" i="4" s="1"/>
  <c r="M97" i="4"/>
  <c r="M48" i="4" s="1"/>
  <c r="M4" i="4" s="1"/>
  <c r="M3" i="4" s="1"/>
  <c r="M2" i="4" s="1"/>
  <c r="AC513" i="4"/>
  <c r="Q512" i="4"/>
  <c r="AC512" i="4" s="1"/>
  <c r="AC477" i="4"/>
  <c r="U423" i="4"/>
  <c r="AC423" i="4" s="1"/>
  <c r="Q529" i="4"/>
  <c r="AC529" i="4" s="1"/>
  <c r="T411" i="4"/>
  <c r="AC412" i="4"/>
  <c r="Q6" i="4"/>
  <c r="AC6" i="4" s="1"/>
  <c r="AC435" i="4"/>
  <c r="H97" i="4"/>
  <c r="H48" i="4" s="1"/>
  <c r="H4" i="4" s="1"/>
  <c r="H3" i="4" s="1"/>
  <c r="H2" i="4" s="1"/>
  <c r="L97" i="4"/>
  <c r="L48" i="4" s="1"/>
  <c r="L4" i="4" s="1"/>
  <c r="L3" i="4" s="1"/>
  <c r="L2" i="4" s="1"/>
  <c r="F97" i="4"/>
  <c r="F48" i="4" s="1"/>
  <c r="F4" i="4" s="1"/>
  <c r="F3" i="4" s="1"/>
  <c r="F2" i="4" s="1"/>
  <c r="C525" i="4"/>
  <c r="C524" i="4" s="1"/>
  <c r="G97" i="4"/>
  <c r="G48" i="4" s="1"/>
  <c r="G4" i="4" s="1"/>
  <c r="G3" i="4" s="1"/>
  <c r="G2" i="4" s="1"/>
  <c r="O284" i="4"/>
  <c r="D97" i="4"/>
  <c r="D48" i="4" s="1"/>
  <c r="D4" i="4" s="1"/>
  <c r="D3" i="4" s="1"/>
  <c r="D2" i="4" s="1"/>
  <c r="I97" i="4"/>
  <c r="I48" i="4" s="1"/>
  <c r="I4" i="4" s="1"/>
  <c r="I3" i="4" s="1"/>
  <c r="I2" i="4" s="1"/>
  <c r="O350" i="4"/>
  <c r="K49" i="4"/>
  <c r="K48" i="4" s="1"/>
  <c r="K4" i="4" s="1"/>
  <c r="K3" i="4" s="1"/>
  <c r="K2" i="4" s="1"/>
  <c r="O327" i="4"/>
  <c r="O210" i="4"/>
  <c r="C505" i="4"/>
  <c r="O505" i="4" s="1"/>
  <c r="O145" i="4"/>
  <c r="O122" i="4"/>
  <c r="N97" i="4"/>
  <c r="N48" i="4" s="1"/>
  <c r="N4" i="4" s="1"/>
  <c r="N3" i="4" s="1"/>
  <c r="N2" i="4" s="1"/>
  <c r="C519" i="4"/>
  <c r="O519" i="4" s="1"/>
  <c r="O480" i="4"/>
  <c r="C479" i="4"/>
  <c r="O98" i="4"/>
  <c r="C97" i="4"/>
  <c r="O538" i="4"/>
  <c r="C537" i="4"/>
  <c r="O36" i="4"/>
  <c r="C35" i="4"/>
  <c r="O8" i="4"/>
  <c r="C7" i="4"/>
  <c r="O23" i="4"/>
  <c r="C22" i="4"/>
  <c r="O514" i="4"/>
  <c r="C513" i="4"/>
  <c r="O443" i="4"/>
  <c r="O532" i="4"/>
  <c r="C531" i="4"/>
  <c r="O384" i="4"/>
  <c r="O438" i="4"/>
  <c r="C437" i="4"/>
  <c r="O50" i="4"/>
  <c r="C49" i="4"/>
  <c r="O468" i="4"/>
  <c r="C467" i="4"/>
  <c r="O467" i="4" s="1"/>
  <c r="O448" i="4"/>
  <c r="C447" i="4"/>
  <c r="O447" i="4" s="1"/>
  <c r="O499" i="4"/>
  <c r="C498" i="4"/>
  <c r="O414" i="4"/>
  <c r="C413" i="4"/>
  <c r="O485" i="4"/>
  <c r="C484" i="4"/>
  <c r="O473" i="4"/>
  <c r="C472" i="4"/>
  <c r="O472" i="4" s="1"/>
  <c r="O389" i="4"/>
  <c r="C388" i="4"/>
  <c r="O388" i="4" s="1"/>
  <c r="AC441" i="4" l="1"/>
  <c r="O525" i="4"/>
  <c r="AC48" i="4"/>
  <c r="T2" i="4"/>
  <c r="AC518" i="4"/>
  <c r="Q517" i="4"/>
  <c r="AC517" i="4" s="1"/>
  <c r="AC489" i="4"/>
  <c r="Q5" i="4"/>
  <c r="AC5" i="4" s="1"/>
  <c r="O97" i="4"/>
  <c r="C518" i="4"/>
  <c r="O518" i="4" s="1"/>
  <c r="O537" i="4"/>
  <c r="C536" i="4"/>
  <c r="O35" i="4"/>
  <c r="C34" i="4"/>
  <c r="O34" i="4" s="1"/>
  <c r="O437" i="4"/>
  <c r="C436" i="4"/>
  <c r="O49" i="4"/>
  <c r="C48" i="4"/>
  <c r="O48" i="4" s="1"/>
  <c r="O413" i="4"/>
  <c r="C412" i="4"/>
  <c r="O513" i="4"/>
  <c r="C512" i="4"/>
  <c r="O512" i="4" s="1"/>
  <c r="O498" i="4"/>
  <c r="C490" i="4"/>
  <c r="C379" i="4"/>
  <c r="O379" i="4" s="1"/>
  <c r="O22" i="4"/>
  <c r="C17" i="4"/>
  <c r="O479" i="4"/>
  <c r="C478" i="4"/>
  <c r="C6" i="4"/>
  <c r="O7" i="4"/>
  <c r="O524" i="4"/>
  <c r="C523" i="4"/>
  <c r="O523" i="4" s="1"/>
  <c r="C442" i="4"/>
  <c r="O484" i="4"/>
  <c r="C483" i="4"/>
  <c r="O483" i="4" s="1"/>
  <c r="O531" i="4"/>
  <c r="C530" i="4"/>
  <c r="C517" i="4" l="1"/>
  <c r="O517" i="4" s="1"/>
  <c r="AC411" i="4"/>
  <c r="Q4" i="4"/>
  <c r="AC4" i="4" s="1"/>
  <c r="O478" i="4"/>
  <c r="C477" i="4"/>
  <c r="O477" i="4" s="1"/>
  <c r="O436" i="4"/>
  <c r="C435" i="4"/>
  <c r="O435" i="4" s="1"/>
  <c r="O17" i="4"/>
  <c r="O490" i="4"/>
  <c r="C489" i="4"/>
  <c r="O489" i="4" s="1"/>
  <c r="O442" i="4"/>
  <c r="C441" i="4"/>
  <c r="O441" i="4" s="1"/>
  <c r="O536" i="4"/>
  <c r="C535" i="4"/>
  <c r="O535" i="4" s="1"/>
  <c r="O412" i="4"/>
  <c r="O6" i="4"/>
  <c r="C5" i="4"/>
  <c r="O5" i="4" s="1"/>
  <c r="O530" i="4"/>
  <c r="C529" i="4"/>
  <c r="O529" i="4" s="1"/>
  <c r="Q3" i="4" l="1"/>
  <c r="AC3" i="4" s="1"/>
  <c r="C4" i="4"/>
  <c r="C3" i="4" s="1"/>
  <c r="C411" i="4"/>
  <c r="O411" i="4" s="1"/>
  <c r="Q2" i="4" l="1"/>
  <c r="AC2" i="4" s="1"/>
  <c r="O4" i="4"/>
  <c r="C2" i="4"/>
  <c r="O2" i="4" s="1"/>
  <c r="O3" i="4"/>
  <c r="AJ8" i="2" l="1"/>
  <c r="AK8" i="2"/>
  <c r="AL8" i="2"/>
  <c r="AM8" i="2"/>
  <c r="AN8" i="2"/>
  <c r="AO8" i="2"/>
  <c r="AP8" i="2"/>
  <c r="AQ8" i="2"/>
  <c r="AR8" i="2"/>
  <c r="AS8" i="2"/>
  <c r="AT8" i="2"/>
  <c r="AJ9" i="2"/>
  <c r="AK9" i="2"/>
  <c r="AL9" i="2"/>
  <c r="AM9" i="2"/>
  <c r="AN9" i="2"/>
  <c r="AO9" i="2"/>
  <c r="AP9" i="2"/>
  <c r="AQ9" i="2"/>
  <c r="AR9" i="2"/>
  <c r="AS9" i="2"/>
  <c r="AT9" i="2"/>
  <c r="AJ10" i="2"/>
  <c r="AK10" i="2"/>
  <c r="AL10" i="2"/>
  <c r="AM10" i="2"/>
  <c r="AN10" i="2"/>
  <c r="AO10" i="2"/>
  <c r="AP10" i="2"/>
  <c r="AQ10" i="2"/>
  <c r="AR10" i="2"/>
  <c r="AS10" i="2"/>
  <c r="AT10" i="2"/>
  <c r="AJ11" i="2"/>
  <c r="AK11" i="2"/>
  <c r="AL11" i="2"/>
  <c r="AM11" i="2"/>
  <c r="AN11" i="2"/>
  <c r="AO11" i="2"/>
  <c r="AP11" i="2"/>
  <c r="AQ11" i="2"/>
  <c r="AR11" i="2"/>
  <c r="AS11" i="2"/>
  <c r="AT11" i="2"/>
  <c r="AJ12" i="2"/>
  <c r="AK12" i="2"/>
  <c r="AL12" i="2"/>
  <c r="AM12" i="2"/>
  <c r="AN12" i="2"/>
  <c r="AO12" i="2"/>
  <c r="AP12" i="2"/>
  <c r="AQ12" i="2"/>
  <c r="AR12" i="2"/>
  <c r="AS12" i="2"/>
  <c r="AT12" i="2"/>
  <c r="AJ13" i="2"/>
  <c r="AK13" i="2"/>
  <c r="AL13" i="2"/>
  <c r="AM13" i="2"/>
  <c r="AN13" i="2"/>
  <c r="AO13" i="2"/>
  <c r="AP13" i="2"/>
  <c r="AQ13" i="2"/>
  <c r="AR13" i="2"/>
  <c r="AS13" i="2"/>
  <c r="AT13" i="2"/>
  <c r="AJ14" i="2"/>
  <c r="AK14" i="2"/>
  <c r="AL14" i="2"/>
  <c r="AM14" i="2"/>
  <c r="AN14" i="2"/>
  <c r="AO14" i="2"/>
  <c r="AP14" i="2"/>
  <c r="AQ14" i="2"/>
  <c r="AR14" i="2"/>
  <c r="AS14" i="2"/>
  <c r="AT14" i="2"/>
  <c r="AJ15" i="2"/>
  <c r="AK15" i="2"/>
  <c r="AL15" i="2"/>
  <c r="AM15" i="2"/>
  <c r="AN15" i="2"/>
  <c r="AO15" i="2"/>
  <c r="AP15" i="2"/>
  <c r="AQ15" i="2"/>
  <c r="AR15" i="2"/>
  <c r="AS15" i="2"/>
  <c r="AT15" i="2"/>
  <c r="AJ16" i="2"/>
  <c r="AK16" i="2"/>
  <c r="AL16" i="2"/>
  <c r="AM16" i="2"/>
  <c r="AN16" i="2"/>
  <c r="AO16" i="2"/>
  <c r="AP16" i="2"/>
  <c r="AQ16" i="2"/>
  <c r="AR16" i="2"/>
  <c r="AS16" i="2"/>
  <c r="AT16" i="2"/>
  <c r="AJ17" i="2"/>
  <c r="AK17" i="2"/>
  <c r="AL17" i="2"/>
  <c r="AM17" i="2"/>
  <c r="AN17" i="2"/>
  <c r="AO17" i="2"/>
  <c r="AP17" i="2"/>
  <c r="AQ17" i="2"/>
  <c r="AR17" i="2"/>
  <c r="AS17" i="2"/>
  <c r="AT17" i="2"/>
  <c r="AJ18" i="2"/>
  <c r="AK18" i="2"/>
  <c r="AL18" i="2"/>
  <c r="AM18" i="2"/>
  <c r="AN18" i="2"/>
  <c r="AO18" i="2"/>
  <c r="AP18" i="2"/>
  <c r="AQ18" i="2"/>
  <c r="AR18" i="2"/>
  <c r="AS18" i="2"/>
  <c r="AT18" i="2"/>
  <c r="AJ19" i="2"/>
  <c r="AK19" i="2"/>
  <c r="AL19" i="2"/>
  <c r="AM19" i="2"/>
  <c r="AN19" i="2"/>
  <c r="AO19" i="2"/>
  <c r="AP19" i="2"/>
  <c r="AQ19" i="2"/>
  <c r="AR19" i="2"/>
  <c r="AS19" i="2"/>
  <c r="AT19" i="2"/>
  <c r="AJ20" i="2"/>
  <c r="AK20" i="2"/>
  <c r="AL20" i="2"/>
  <c r="AM20" i="2"/>
  <c r="AN20" i="2"/>
  <c r="AO20" i="2"/>
  <c r="AP20" i="2"/>
  <c r="AQ20" i="2"/>
  <c r="AR20" i="2"/>
  <c r="AS20" i="2"/>
  <c r="AT20" i="2"/>
  <c r="AJ21" i="2"/>
  <c r="AK21" i="2"/>
  <c r="AL21" i="2"/>
  <c r="AM21" i="2"/>
  <c r="AN21" i="2"/>
  <c r="AO21" i="2"/>
  <c r="AP21" i="2"/>
  <c r="AQ21" i="2"/>
  <c r="AR21" i="2"/>
  <c r="AS21" i="2"/>
  <c r="AT21" i="2"/>
  <c r="AJ22" i="2"/>
  <c r="AK22" i="2"/>
  <c r="AL22" i="2"/>
  <c r="AM22" i="2"/>
  <c r="AN22" i="2"/>
  <c r="AO22" i="2"/>
  <c r="AP22" i="2"/>
  <c r="AQ22" i="2"/>
  <c r="AR22" i="2"/>
  <c r="AS22" i="2"/>
  <c r="AT22" i="2"/>
  <c r="AJ23" i="2"/>
  <c r="AK23" i="2"/>
  <c r="AL23" i="2"/>
  <c r="AM23" i="2"/>
  <c r="AN23" i="2"/>
  <c r="AO23" i="2"/>
  <c r="AP23" i="2"/>
  <c r="AQ23" i="2"/>
  <c r="AR23" i="2"/>
  <c r="AS23" i="2"/>
  <c r="AT23" i="2"/>
  <c r="AJ24" i="2"/>
  <c r="AK24" i="2"/>
  <c r="AL24" i="2"/>
  <c r="AM24" i="2"/>
  <c r="AN24" i="2"/>
  <c r="AO24" i="2"/>
  <c r="AP24" i="2"/>
  <c r="AQ24" i="2"/>
  <c r="AR24" i="2"/>
  <c r="AS24" i="2"/>
  <c r="AT24" i="2"/>
  <c r="AJ25" i="2"/>
  <c r="AK25" i="2"/>
  <c r="AL25" i="2"/>
  <c r="AM25" i="2"/>
  <c r="AN25" i="2"/>
  <c r="AO25" i="2"/>
  <c r="AP25" i="2"/>
  <c r="AQ25" i="2"/>
  <c r="AR25" i="2"/>
  <c r="AS25" i="2"/>
  <c r="AT25" i="2"/>
  <c r="AJ26" i="2"/>
  <c r="AK26" i="2"/>
  <c r="AL26" i="2"/>
  <c r="AM26" i="2"/>
  <c r="AN26" i="2"/>
  <c r="AO26" i="2"/>
  <c r="AP26" i="2"/>
  <c r="AQ26" i="2"/>
  <c r="AR26" i="2"/>
  <c r="AS26" i="2"/>
  <c r="AT26" i="2"/>
  <c r="AJ27" i="2"/>
  <c r="AK27" i="2"/>
  <c r="AL27" i="2"/>
  <c r="AM27" i="2"/>
  <c r="AN27" i="2"/>
  <c r="AO27" i="2"/>
  <c r="AP27" i="2"/>
  <c r="AQ27" i="2"/>
  <c r="AR27" i="2"/>
  <c r="AS27" i="2"/>
  <c r="AT27" i="2"/>
  <c r="AJ28" i="2"/>
  <c r="AK28" i="2"/>
  <c r="AL28" i="2"/>
  <c r="AM28" i="2"/>
  <c r="AN28" i="2"/>
  <c r="AO28" i="2"/>
  <c r="AP28" i="2"/>
  <c r="AQ28" i="2"/>
  <c r="AR28" i="2"/>
  <c r="AS28" i="2"/>
  <c r="AT28" i="2"/>
  <c r="AJ29" i="2"/>
  <c r="AK29" i="2"/>
  <c r="AL29" i="2"/>
  <c r="AM29" i="2"/>
  <c r="AN29" i="2"/>
  <c r="AO29" i="2"/>
  <c r="AP29" i="2"/>
  <c r="AQ29" i="2"/>
  <c r="AR29" i="2"/>
  <c r="AS29" i="2"/>
  <c r="AT29" i="2"/>
  <c r="AJ30" i="2"/>
  <c r="AK30" i="2"/>
  <c r="AL30" i="2"/>
  <c r="AM30" i="2"/>
  <c r="AN30" i="2"/>
  <c r="AO30" i="2"/>
  <c r="AP30" i="2"/>
  <c r="AQ30" i="2"/>
  <c r="AR30" i="2"/>
  <c r="AS30" i="2"/>
  <c r="AT30" i="2"/>
  <c r="AJ31" i="2"/>
  <c r="AK31" i="2"/>
  <c r="AL31" i="2"/>
  <c r="AM31" i="2"/>
  <c r="AN31" i="2"/>
  <c r="AO31" i="2"/>
  <c r="AP31" i="2"/>
  <c r="AQ31" i="2"/>
  <c r="AR31" i="2"/>
  <c r="AS31" i="2"/>
  <c r="AT31" i="2"/>
  <c r="AJ32" i="2"/>
  <c r="AK32" i="2"/>
  <c r="AL32" i="2"/>
  <c r="AM32" i="2"/>
  <c r="AN32" i="2"/>
  <c r="AO32" i="2"/>
  <c r="AP32" i="2"/>
  <c r="AQ32" i="2"/>
  <c r="AR32" i="2"/>
  <c r="AS32" i="2"/>
  <c r="AT32" i="2"/>
  <c r="AJ33" i="2"/>
  <c r="AK33" i="2"/>
  <c r="AL33" i="2"/>
  <c r="AM33" i="2"/>
  <c r="AN33" i="2"/>
  <c r="AO33" i="2"/>
  <c r="AP33" i="2"/>
  <c r="AQ33" i="2"/>
  <c r="AR33" i="2"/>
  <c r="AS33" i="2"/>
  <c r="AT33" i="2"/>
  <c r="AJ34" i="2"/>
  <c r="AK34" i="2"/>
  <c r="AL34" i="2"/>
  <c r="AM34" i="2"/>
  <c r="AN34" i="2"/>
  <c r="AO34" i="2"/>
  <c r="AP34" i="2"/>
  <c r="AQ34" i="2"/>
  <c r="AR34" i="2"/>
  <c r="AS34" i="2"/>
  <c r="AT34" i="2"/>
  <c r="AJ35" i="2"/>
  <c r="AK35" i="2"/>
  <c r="AL35" i="2"/>
  <c r="AM35" i="2"/>
  <c r="AN35" i="2"/>
  <c r="AO35" i="2"/>
  <c r="AP35" i="2"/>
  <c r="AQ35" i="2"/>
  <c r="AR35" i="2"/>
  <c r="AS35" i="2"/>
  <c r="AT35" i="2"/>
  <c r="AJ36" i="2"/>
  <c r="AK36" i="2"/>
  <c r="AL36" i="2"/>
  <c r="AM36" i="2"/>
  <c r="AN36" i="2"/>
  <c r="AO36" i="2"/>
  <c r="AP36" i="2"/>
  <c r="AQ36" i="2"/>
  <c r="AR36" i="2"/>
  <c r="AS36" i="2"/>
  <c r="AT36" i="2"/>
  <c r="AJ37" i="2"/>
  <c r="AK37" i="2"/>
  <c r="AL37" i="2"/>
  <c r="AM37" i="2"/>
  <c r="AN37" i="2"/>
  <c r="AO37" i="2"/>
  <c r="AP37" i="2"/>
  <c r="AQ37" i="2"/>
  <c r="AR37" i="2"/>
  <c r="AS37" i="2"/>
  <c r="AT37" i="2"/>
  <c r="AJ38" i="2"/>
  <c r="AK38" i="2"/>
  <c r="AL38" i="2"/>
  <c r="AM38" i="2"/>
  <c r="AN38" i="2"/>
  <c r="AO38" i="2"/>
  <c r="AP38" i="2"/>
  <c r="AQ38" i="2"/>
  <c r="AR38" i="2"/>
  <c r="AS38" i="2"/>
  <c r="AT38" i="2"/>
  <c r="AJ39" i="2"/>
  <c r="AK39" i="2"/>
  <c r="AL39" i="2"/>
  <c r="AM39" i="2"/>
  <c r="AN39" i="2"/>
  <c r="AO39" i="2"/>
  <c r="AP39" i="2"/>
  <c r="AQ39" i="2"/>
  <c r="AR39" i="2"/>
  <c r="AS39" i="2"/>
  <c r="AT39" i="2"/>
  <c r="AJ40" i="2"/>
  <c r="AK40" i="2"/>
  <c r="AL40" i="2"/>
  <c r="AM40" i="2"/>
  <c r="AN40" i="2"/>
  <c r="AO40" i="2"/>
  <c r="AP40" i="2"/>
  <c r="AQ40" i="2"/>
  <c r="AR40" i="2"/>
  <c r="AS40" i="2"/>
  <c r="AT40" i="2"/>
  <c r="AJ41" i="2"/>
  <c r="AK41" i="2"/>
  <c r="AL41" i="2"/>
  <c r="AM41" i="2"/>
  <c r="AN41" i="2"/>
  <c r="AO41" i="2"/>
  <c r="AP41" i="2"/>
  <c r="AQ41" i="2"/>
  <c r="AR41" i="2"/>
  <c r="AS41" i="2"/>
  <c r="AT41" i="2"/>
  <c r="AJ42" i="2"/>
  <c r="AK42" i="2"/>
  <c r="AL42" i="2"/>
  <c r="AM42" i="2"/>
  <c r="AN42" i="2"/>
  <c r="AO42" i="2"/>
  <c r="AP42" i="2"/>
  <c r="AQ42" i="2"/>
  <c r="AR42" i="2"/>
  <c r="AS42" i="2"/>
  <c r="AT42" i="2"/>
  <c r="AJ43" i="2"/>
  <c r="AK43" i="2"/>
  <c r="AL43" i="2"/>
  <c r="AM43" i="2"/>
  <c r="AN43" i="2"/>
  <c r="AO43" i="2"/>
  <c r="AP43" i="2"/>
  <c r="AQ43" i="2"/>
  <c r="AR43" i="2"/>
  <c r="AS43" i="2"/>
  <c r="AT43" i="2"/>
  <c r="AJ44" i="2"/>
  <c r="AK44" i="2"/>
  <c r="AL44" i="2"/>
  <c r="AM44" i="2"/>
  <c r="AN44" i="2"/>
  <c r="AO44" i="2"/>
  <c r="AP44" i="2"/>
  <c r="AQ44" i="2"/>
  <c r="AR44" i="2"/>
  <c r="AS44" i="2"/>
  <c r="AT44" i="2"/>
  <c r="AJ45" i="2"/>
  <c r="AK45" i="2"/>
  <c r="AL45" i="2"/>
  <c r="AM45" i="2"/>
  <c r="AN45" i="2"/>
  <c r="AO45" i="2"/>
  <c r="AP45" i="2"/>
  <c r="AQ45" i="2"/>
  <c r="AR45" i="2"/>
  <c r="AS45" i="2"/>
  <c r="AT45" i="2"/>
  <c r="AJ46" i="2"/>
  <c r="AK46" i="2"/>
  <c r="AL46" i="2"/>
  <c r="AM46" i="2"/>
  <c r="AN46" i="2"/>
  <c r="AO46" i="2"/>
  <c r="AP46" i="2"/>
  <c r="AQ46" i="2"/>
  <c r="AR46" i="2"/>
  <c r="AS46" i="2"/>
  <c r="AT46" i="2"/>
  <c r="AJ47" i="2"/>
  <c r="AK47" i="2"/>
  <c r="AL47" i="2"/>
  <c r="AM47" i="2"/>
  <c r="AN47" i="2"/>
  <c r="AO47" i="2"/>
  <c r="AP47" i="2"/>
  <c r="AQ47" i="2"/>
  <c r="AR47" i="2"/>
  <c r="AS47" i="2"/>
  <c r="AT47" i="2"/>
  <c r="AJ48" i="2"/>
  <c r="AK48" i="2"/>
  <c r="AL48" i="2"/>
  <c r="AM48" i="2"/>
  <c r="AN48" i="2"/>
  <c r="AO48" i="2"/>
  <c r="AP48" i="2"/>
  <c r="AQ48" i="2"/>
  <c r="AR48" i="2"/>
  <c r="AS48" i="2"/>
  <c r="AT48" i="2"/>
  <c r="AJ49" i="2"/>
  <c r="AK49" i="2"/>
  <c r="AL49" i="2"/>
  <c r="AM49" i="2"/>
  <c r="AN49" i="2"/>
  <c r="AO49" i="2"/>
  <c r="AP49" i="2"/>
  <c r="AQ49" i="2"/>
  <c r="AR49" i="2"/>
  <c r="AS49" i="2"/>
  <c r="AT49" i="2"/>
  <c r="AJ50" i="2"/>
  <c r="AK50" i="2"/>
  <c r="AL50" i="2"/>
  <c r="AM50" i="2"/>
  <c r="AN50" i="2"/>
  <c r="AO50" i="2"/>
  <c r="AP50" i="2"/>
  <c r="AQ50" i="2"/>
  <c r="AR50" i="2"/>
  <c r="AS50" i="2"/>
  <c r="AT50" i="2"/>
  <c r="AJ51" i="2"/>
  <c r="AK51" i="2"/>
  <c r="AL51" i="2"/>
  <c r="AM51" i="2"/>
  <c r="AN51" i="2"/>
  <c r="AO51" i="2"/>
  <c r="AP51" i="2"/>
  <c r="AQ51" i="2"/>
  <c r="AR51" i="2"/>
  <c r="AS51" i="2"/>
  <c r="AT51" i="2"/>
  <c r="AJ52" i="2"/>
  <c r="AK52" i="2"/>
  <c r="AL52" i="2"/>
  <c r="AM52" i="2"/>
  <c r="AN52" i="2"/>
  <c r="AO52" i="2"/>
  <c r="AP52" i="2"/>
  <c r="AQ52" i="2"/>
  <c r="AR52" i="2"/>
  <c r="AS52" i="2"/>
  <c r="AT52" i="2"/>
  <c r="AJ53" i="2"/>
  <c r="AK53" i="2"/>
  <c r="AL53" i="2"/>
  <c r="AM53" i="2"/>
  <c r="AN53" i="2"/>
  <c r="AO53" i="2"/>
  <c r="AP53" i="2"/>
  <c r="AQ53" i="2"/>
  <c r="AR53" i="2"/>
  <c r="AS53" i="2"/>
  <c r="AT53" i="2"/>
  <c r="AJ54" i="2"/>
  <c r="AK54" i="2"/>
  <c r="AL54" i="2"/>
  <c r="AM54" i="2"/>
  <c r="AN54" i="2"/>
  <c r="AO54" i="2"/>
  <c r="AP54" i="2"/>
  <c r="AQ54" i="2"/>
  <c r="AR54" i="2"/>
  <c r="AS54" i="2"/>
  <c r="AT54" i="2"/>
  <c r="AJ55" i="2"/>
  <c r="AK55" i="2"/>
  <c r="AL55" i="2"/>
  <c r="AM55" i="2"/>
  <c r="AN55" i="2"/>
  <c r="AO55" i="2"/>
  <c r="AP55" i="2"/>
  <c r="AQ55" i="2"/>
  <c r="AR55" i="2"/>
  <c r="AS55" i="2"/>
  <c r="AT55" i="2"/>
  <c r="AJ56" i="2"/>
  <c r="AK56" i="2"/>
  <c r="AL56" i="2"/>
  <c r="AM56" i="2"/>
  <c r="AN56" i="2"/>
  <c r="AO56" i="2"/>
  <c r="AP56" i="2"/>
  <c r="AQ56" i="2"/>
  <c r="AR56" i="2"/>
  <c r="AS56" i="2"/>
  <c r="AT56" i="2"/>
  <c r="AJ57" i="2"/>
  <c r="AK57" i="2"/>
  <c r="AL57" i="2"/>
  <c r="AM57" i="2"/>
  <c r="AN57" i="2"/>
  <c r="AO57" i="2"/>
  <c r="AP57" i="2"/>
  <c r="AQ57" i="2"/>
  <c r="AR57" i="2"/>
  <c r="AS57" i="2"/>
  <c r="AT57" i="2"/>
  <c r="AJ58" i="2"/>
  <c r="AK58" i="2"/>
  <c r="AL58" i="2"/>
  <c r="AM58" i="2"/>
  <c r="AN58" i="2"/>
  <c r="AO58" i="2"/>
  <c r="AP58" i="2"/>
  <c r="AQ58" i="2"/>
  <c r="AR58" i="2"/>
  <c r="AS58" i="2"/>
  <c r="AT58" i="2"/>
  <c r="AJ59" i="2"/>
  <c r="AK59" i="2"/>
  <c r="AL59" i="2"/>
  <c r="AM59" i="2"/>
  <c r="AN59" i="2"/>
  <c r="AO59" i="2"/>
  <c r="AP59" i="2"/>
  <c r="AQ59" i="2"/>
  <c r="AR59" i="2"/>
  <c r="AS59" i="2"/>
  <c r="AT59" i="2"/>
  <c r="AJ60" i="2"/>
  <c r="AK60" i="2"/>
  <c r="AL60" i="2"/>
  <c r="AM60" i="2"/>
  <c r="AN60" i="2"/>
  <c r="AO60" i="2"/>
  <c r="AP60" i="2"/>
  <c r="AQ60" i="2"/>
  <c r="AR60" i="2"/>
  <c r="AS60" i="2"/>
  <c r="AT60" i="2"/>
  <c r="AJ61" i="2"/>
  <c r="AK61" i="2"/>
  <c r="AL61" i="2"/>
  <c r="AM61" i="2"/>
  <c r="AN61" i="2"/>
  <c r="AO61" i="2"/>
  <c r="AP61" i="2"/>
  <c r="AQ61" i="2"/>
  <c r="AR61" i="2"/>
  <c r="AS61" i="2"/>
  <c r="AT61" i="2"/>
  <c r="AJ62" i="2"/>
  <c r="AK62" i="2"/>
  <c r="AL62" i="2"/>
  <c r="AM62" i="2"/>
  <c r="AN62" i="2"/>
  <c r="AO62" i="2"/>
  <c r="AP62" i="2"/>
  <c r="AQ62" i="2"/>
  <c r="AR62" i="2"/>
  <c r="AS62" i="2"/>
  <c r="AT62" i="2"/>
  <c r="AJ63" i="2"/>
  <c r="AK63" i="2"/>
  <c r="AL63" i="2"/>
  <c r="AM63" i="2"/>
  <c r="AN63" i="2"/>
  <c r="AO63" i="2"/>
  <c r="AP63" i="2"/>
  <c r="AQ63" i="2"/>
  <c r="AR63" i="2"/>
  <c r="AS63" i="2"/>
  <c r="AT63" i="2"/>
  <c r="AJ64" i="2"/>
  <c r="AK64" i="2"/>
  <c r="AL64" i="2"/>
  <c r="AM64" i="2"/>
  <c r="AN64" i="2"/>
  <c r="AO64" i="2"/>
  <c r="AP64" i="2"/>
  <c r="AQ64" i="2"/>
  <c r="AR64" i="2"/>
  <c r="AS64" i="2"/>
  <c r="AT64" i="2"/>
  <c r="AJ65" i="2"/>
  <c r="AK65" i="2"/>
  <c r="AL65" i="2"/>
  <c r="AM65" i="2"/>
  <c r="AN65" i="2"/>
  <c r="AO65" i="2"/>
  <c r="AP65" i="2"/>
  <c r="AQ65" i="2"/>
  <c r="AR65" i="2"/>
  <c r="AS65" i="2"/>
  <c r="AT65" i="2"/>
  <c r="AJ66" i="2"/>
  <c r="AK66" i="2"/>
  <c r="AL66" i="2"/>
  <c r="AM66" i="2"/>
  <c r="AN66" i="2"/>
  <c r="AO66" i="2"/>
  <c r="AP66" i="2"/>
  <c r="AQ66" i="2"/>
  <c r="AR66" i="2"/>
  <c r="AS66" i="2"/>
  <c r="AT66" i="2"/>
  <c r="AJ67" i="2"/>
  <c r="AK67" i="2"/>
  <c r="AL67" i="2"/>
  <c r="AM67" i="2"/>
  <c r="AN67" i="2"/>
  <c r="AO67" i="2"/>
  <c r="AP67" i="2"/>
  <c r="AQ67" i="2"/>
  <c r="AR67" i="2"/>
  <c r="AS67" i="2"/>
  <c r="AT67" i="2"/>
  <c r="AJ68" i="2"/>
  <c r="AK68" i="2"/>
  <c r="AL68" i="2"/>
  <c r="AM68" i="2"/>
  <c r="AN68" i="2"/>
  <c r="AO68" i="2"/>
  <c r="AP68" i="2"/>
  <c r="AQ68" i="2"/>
  <c r="AR68" i="2"/>
  <c r="AS68" i="2"/>
  <c r="AT68" i="2"/>
  <c r="AJ69" i="2"/>
  <c r="AK69" i="2"/>
  <c r="AL69" i="2"/>
  <c r="AM69" i="2"/>
  <c r="AN69" i="2"/>
  <c r="AO69" i="2"/>
  <c r="AP69" i="2"/>
  <c r="AQ69" i="2"/>
  <c r="AR69" i="2"/>
  <c r="AS69" i="2"/>
  <c r="AT69" i="2"/>
  <c r="AJ70" i="2"/>
  <c r="AK70" i="2"/>
  <c r="AL70" i="2"/>
  <c r="AM70" i="2"/>
  <c r="AN70" i="2"/>
  <c r="AO70" i="2"/>
  <c r="AP70" i="2"/>
  <c r="AQ70" i="2"/>
  <c r="AR70" i="2"/>
  <c r="AS70" i="2"/>
  <c r="AT70" i="2"/>
  <c r="AJ71" i="2"/>
  <c r="AK71" i="2"/>
  <c r="AL71" i="2"/>
  <c r="AM71" i="2"/>
  <c r="AN71" i="2"/>
  <c r="AO71" i="2"/>
  <c r="AP71" i="2"/>
  <c r="AQ71" i="2"/>
  <c r="AR71" i="2"/>
  <c r="AS71" i="2"/>
  <c r="AT71" i="2"/>
  <c r="AJ72" i="2"/>
  <c r="AK72" i="2"/>
  <c r="AL72" i="2"/>
  <c r="AM72" i="2"/>
  <c r="AN72" i="2"/>
  <c r="AO72" i="2"/>
  <c r="AP72" i="2"/>
  <c r="AQ72" i="2"/>
  <c r="AR72" i="2"/>
  <c r="AS72" i="2"/>
  <c r="AT72" i="2"/>
  <c r="AJ73" i="2"/>
  <c r="AK73" i="2"/>
  <c r="AL73" i="2"/>
  <c r="AM73" i="2"/>
  <c r="AN73" i="2"/>
  <c r="AO73" i="2"/>
  <c r="AP73" i="2"/>
  <c r="AQ73" i="2"/>
  <c r="AR73" i="2"/>
  <c r="AS73" i="2"/>
  <c r="AT73" i="2"/>
  <c r="AJ74" i="2"/>
  <c r="AK74" i="2"/>
  <c r="AL74" i="2"/>
  <c r="AM74" i="2"/>
  <c r="AN74" i="2"/>
  <c r="AO74" i="2"/>
  <c r="AP74" i="2"/>
  <c r="AQ74" i="2"/>
  <c r="AR74" i="2"/>
  <c r="AS74" i="2"/>
  <c r="AT74" i="2"/>
  <c r="AJ75" i="2"/>
  <c r="AK75" i="2"/>
  <c r="AL75" i="2"/>
  <c r="AM75" i="2"/>
  <c r="AN75" i="2"/>
  <c r="AO75" i="2"/>
  <c r="AP75" i="2"/>
  <c r="AQ75" i="2"/>
  <c r="AR75" i="2"/>
  <c r="AS75" i="2"/>
  <c r="AT75" i="2"/>
  <c r="AJ76" i="2"/>
  <c r="AK76" i="2"/>
  <c r="AL76" i="2"/>
  <c r="AM76" i="2"/>
  <c r="AN76" i="2"/>
  <c r="AO76" i="2"/>
  <c r="AP76" i="2"/>
  <c r="AQ76" i="2"/>
  <c r="AR76" i="2"/>
  <c r="AS76" i="2"/>
  <c r="AT76" i="2"/>
  <c r="AJ77" i="2"/>
  <c r="AK77" i="2"/>
  <c r="AL77" i="2"/>
  <c r="AM77" i="2"/>
  <c r="AN77" i="2"/>
  <c r="AO77" i="2"/>
  <c r="AP77" i="2"/>
  <c r="AQ77" i="2"/>
  <c r="AR77" i="2"/>
  <c r="AS77" i="2"/>
  <c r="AT77" i="2"/>
  <c r="AJ78" i="2"/>
  <c r="AK78" i="2"/>
  <c r="AL78" i="2"/>
  <c r="AM78" i="2"/>
  <c r="AN78" i="2"/>
  <c r="AO78" i="2"/>
  <c r="AP78" i="2"/>
  <c r="AQ78" i="2"/>
  <c r="AR78" i="2"/>
  <c r="AS78" i="2"/>
  <c r="AT78" i="2"/>
  <c r="AJ79" i="2"/>
  <c r="AK79" i="2"/>
  <c r="AL79" i="2"/>
  <c r="AM79" i="2"/>
  <c r="AN79" i="2"/>
  <c r="AO79" i="2"/>
  <c r="AP79" i="2"/>
  <c r="AQ79" i="2"/>
  <c r="AR79" i="2"/>
  <c r="AS79" i="2"/>
  <c r="AT79" i="2"/>
  <c r="AJ80" i="2"/>
  <c r="AK80" i="2"/>
  <c r="AL80" i="2"/>
  <c r="AM80" i="2"/>
  <c r="AN80" i="2"/>
  <c r="AO80" i="2"/>
  <c r="AP80" i="2"/>
  <c r="AQ80" i="2"/>
  <c r="AR80" i="2"/>
  <c r="AS80" i="2"/>
  <c r="AT80" i="2"/>
  <c r="AJ81" i="2"/>
  <c r="AK81" i="2"/>
  <c r="AL81" i="2"/>
  <c r="AM81" i="2"/>
  <c r="AN81" i="2"/>
  <c r="AO81" i="2"/>
  <c r="AP81" i="2"/>
  <c r="AQ81" i="2"/>
  <c r="AR81" i="2"/>
  <c r="AS81" i="2"/>
  <c r="AT81" i="2"/>
  <c r="AJ82" i="2"/>
  <c r="AK82" i="2"/>
  <c r="AL82" i="2"/>
  <c r="AM82" i="2"/>
  <c r="AN82" i="2"/>
  <c r="AO82" i="2"/>
  <c r="AP82" i="2"/>
  <c r="AQ82" i="2"/>
  <c r="AR82" i="2"/>
  <c r="AS82" i="2"/>
  <c r="AT82" i="2"/>
  <c r="AJ83" i="2"/>
  <c r="AK83" i="2"/>
  <c r="AL83" i="2"/>
  <c r="AM83" i="2"/>
  <c r="AN83" i="2"/>
  <c r="AO83" i="2"/>
  <c r="AP83" i="2"/>
  <c r="AQ83" i="2"/>
  <c r="AR83" i="2"/>
  <c r="AS83" i="2"/>
  <c r="AT83" i="2"/>
  <c r="AJ84" i="2"/>
  <c r="AK84" i="2"/>
  <c r="AL84" i="2"/>
  <c r="AM84" i="2"/>
  <c r="AN84" i="2"/>
  <c r="AO84" i="2"/>
  <c r="AP84" i="2"/>
  <c r="AQ84" i="2"/>
  <c r="AR84" i="2"/>
  <c r="AS84" i="2"/>
  <c r="AT84" i="2"/>
  <c r="AJ85" i="2"/>
  <c r="AK85" i="2"/>
  <c r="AL85" i="2"/>
  <c r="AM85" i="2"/>
  <c r="AN85" i="2"/>
  <c r="AO85" i="2"/>
  <c r="AP85" i="2"/>
  <c r="AQ85" i="2"/>
  <c r="AR85" i="2"/>
  <c r="AS85" i="2"/>
  <c r="AT85" i="2"/>
  <c r="AJ86" i="2"/>
  <c r="AK86" i="2"/>
  <c r="AL86" i="2"/>
  <c r="AM86" i="2"/>
  <c r="AN86" i="2"/>
  <c r="AO86" i="2"/>
  <c r="AP86" i="2"/>
  <c r="AQ86" i="2"/>
  <c r="AR86" i="2"/>
  <c r="AS86" i="2"/>
  <c r="AT86" i="2"/>
  <c r="AJ87" i="2"/>
  <c r="AK87" i="2"/>
  <c r="AL87" i="2"/>
  <c r="AM87" i="2"/>
  <c r="AN87" i="2"/>
  <c r="AO87" i="2"/>
  <c r="AP87" i="2"/>
  <c r="AQ87" i="2"/>
  <c r="AR87" i="2"/>
  <c r="AS87" i="2"/>
  <c r="AT87" i="2"/>
  <c r="AJ88" i="2"/>
  <c r="AK88" i="2"/>
  <c r="AL88" i="2"/>
  <c r="AM88" i="2"/>
  <c r="AN88" i="2"/>
  <c r="AO88" i="2"/>
  <c r="AP88" i="2"/>
  <c r="AQ88" i="2"/>
  <c r="AR88" i="2"/>
  <c r="AS88" i="2"/>
  <c r="AT88" i="2"/>
  <c r="AJ89" i="2"/>
  <c r="AK89" i="2"/>
  <c r="AL89" i="2"/>
  <c r="AM89" i="2"/>
  <c r="AN89" i="2"/>
  <c r="AO89" i="2"/>
  <c r="AP89" i="2"/>
  <c r="AQ89" i="2"/>
  <c r="AR89" i="2"/>
  <c r="AS89" i="2"/>
  <c r="AT89" i="2"/>
  <c r="AJ90" i="2"/>
  <c r="AK90" i="2"/>
  <c r="AL90" i="2"/>
  <c r="AM90" i="2"/>
  <c r="AN90" i="2"/>
  <c r="AO90" i="2"/>
  <c r="AP90" i="2"/>
  <c r="AQ90" i="2"/>
  <c r="AR90" i="2"/>
  <c r="AS90" i="2"/>
  <c r="AT90" i="2"/>
  <c r="AJ91" i="2"/>
  <c r="AK91" i="2"/>
  <c r="AL91" i="2"/>
  <c r="AM91" i="2"/>
  <c r="AN91" i="2"/>
  <c r="AO91" i="2"/>
  <c r="AP91" i="2"/>
  <c r="AQ91" i="2"/>
  <c r="AR91" i="2"/>
  <c r="AS91" i="2"/>
  <c r="AT91" i="2"/>
  <c r="AJ92" i="2"/>
  <c r="AK92" i="2"/>
  <c r="AL92" i="2"/>
  <c r="AM92" i="2"/>
  <c r="AN92" i="2"/>
  <c r="AO92" i="2"/>
  <c r="AP92" i="2"/>
  <c r="AQ92" i="2"/>
  <c r="AR92" i="2"/>
  <c r="AS92" i="2"/>
  <c r="AT92" i="2"/>
  <c r="AJ93" i="2"/>
  <c r="AK93" i="2"/>
  <c r="AL93" i="2"/>
  <c r="AM93" i="2"/>
  <c r="AN93" i="2"/>
  <c r="AO93" i="2"/>
  <c r="AP93" i="2"/>
  <c r="AQ93" i="2"/>
  <c r="AR93" i="2"/>
  <c r="AS93" i="2"/>
  <c r="AT93" i="2"/>
  <c r="AJ94" i="2"/>
  <c r="AK94" i="2"/>
  <c r="AL94" i="2"/>
  <c r="AM94" i="2"/>
  <c r="AN94" i="2"/>
  <c r="AO94" i="2"/>
  <c r="AP94" i="2"/>
  <c r="AQ94" i="2"/>
  <c r="AR94" i="2"/>
  <c r="AS94" i="2"/>
  <c r="AT94" i="2"/>
  <c r="AJ95" i="2"/>
  <c r="AK95" i="2"/>
  <c r="AL95" i="2"/>
  <c r="AM95" i="2"/>
  <c r="AN95" i="2"/>
  <c r="AO95" i="2"/>
  <c r="AP95" i="2"/>
  <c r="AQ95" i="2"/>
  <c r="AR95" i="2"/>
  <c r="AS95" i="2"/>
  <c r="AT95" i="2"/>
  <c r="AJ96" i="2"/>
  <c r="AK96" i="2"/>
  <c r="AL96" i="2"/>
  <c r="AM96" i="2"/>
  <c r="AN96" i="2"/>
  <c r="AO96" i="2"/>
  <c r="AP96" i="2"/>
  <c r="AQ96" i="2"/>
  <c r="AR96" i="2"/>
  <c r="AS96" i="2"/>
  <c r="AT96" i="2"/>
  <c r="AJ97" i="2"/>
  <c r="AK97" i="2"/>
  <c r="AL97" i="2"/>
  <c r="AM97" i="2"/>
  <c r="AN97" i="2"/>
  <c r="AO97" i="2"/>
  <c r="AP97" i="2"/>
  <c r="AQ97" i="2"/>
  <c r="AR97" i="2"/>
  <c r="AS97" i="2"/>
  <c r="AT97" i="2"/>
  <c r="AJ98" i="2"/>
  <c r="AK98" i="2"/>
  <c r="AL98" i="2"/>
  <c r="AM98" i="2"/>
  <c r="AN98" i="2"/>
  <c r="AO98" i="2"/>
  <c r="AP98" i="2"/>
  <c r="AQ98" i="2"/>
  <c r="AR98" i="2"/>
  <c r="AS98" i="2"/>
  <c r="AT98" i="2"/>
  <c r="AJ99" i="2"/>
  <c r="AK99" i="2"/>
  <c r="AL99" i="2"/>
  <c r="AM99" i="2"/>
  <c r="AN99" i="2"/>
  <c r="AO99" i="2"/>
  <c r="AP99" i="2"/>
  <c r="AQ99" i="2"/>
  <c r="AR99" i="2"/>
  <c r="AS99" i="2"/>
  <c r="AT99" i="2"/>
  <c r="AJ100" i="2"/>
  <c r="AK100" i="2"/>
  <c r="AL100" i="2"/>
  <c r="AM100" i="2"/>
  <c r="AN100" i="2"/>
  <c r="AO100" i="2"/>
  <c r="AP100" i="2"/>
  <c r="AQ100" i="2"/>
  <c r="AR100" i="2"/>
  <c r="AS100" i="2"/>
  <c r="AT100" i="2"/>
  <c r="AJ101" i="2"/>
  <c r="AK101" i="2"/>
  <c r="AL101" i="2"/>
  <c r="AM101" i="2"/>
  <c r="AN101" i="2"/>
  <c r="AO101" i="2"/>
  <c r="AP101" i="2"/>
  <c r="AQ101" i="2"/>
  <c r="AR101" i="2"/>
  <c r="AS101" i="2"/>
  <c r="AT101" i="2"/>
  <c r="AJ102" i="2"/>
  <c r="AK102" i="2"/>
  <c r="AL102" i="2"/>
  <c r="AM102" i="2"/>
  <c r="AN102" i="2"/>
  <c r="AO102" i="2"/>
  <c r="AP102" i="2"/>
  <c r="AQ102" i="2"/>
  <c r="AR102" i="2"/>
  <c r="AS102" i="2"/>
  <c r="AT102" i="2"/>
  <c r="AJ103" i="2"/>
  <c r="AK103" i="2"/>
  <c r="AL103" i="2"/>
  <c r="AM103" i="2"/>
  <c r="AN103" i="2"/>
  <c r="AO103" i="2"/>
  <c r="AP103" i="2"/>
  <c r="AQ103" i="2"/>
  <c r="AR103" i="2"/>
  <c r="AS103" i="2"/>
  <c r="AT103" i="2"/>
  <c r="AJ104" i="2"/>
  <c r="AK104" i="2"/>
  <c r="AL104" i="2"/>
  <c r="AM104" i="2"/>
  <c r="AN104" i="2"/>
  <c r="AO104" i="2"/>
  <c r="AP104" i="2"/>
  <c r="AQ104" i="2"/>
  <c r="AR104" i="2"/>
  <c r="AS104" i="2"/>
  <c r="AT104" i="2"/>
  <c r="AJ105" i="2"/>
  <c r="AK105" i="2"/>
  <c r="AL105" i="2"/>
  <c r="AM105" i="2"/>
  <c r="AN105" i="2"/>
  <c r="AO105" i="2"/>
  <c r="AP105" i="2"/>
  <c r="AQ105" i="2"/>
  <c r="AR105" i="2"/>
  <c r="AS105" i="2"/>
  <c r="AT105" i="2"/>
  <c r="AJ106" i="2"/>
  <c r="AK106" i="2"/>
  <c r="AL106" i="2"/>
  <c r="AM106" i="2"/>
  <c r="AN106" i="2"/>
  <c r="AO106" i="2"/>
  <c r="AP106" i="2"/>
  <c r="AQ106" i="2"/>
  <c r="AR106" i="2"/>
  <c r="AS106" i="2"/>
  <c r="AT106" i="2"/>
  <c r="AJ107" i="2"/>
  <c r="AK107" i="2"/>
  <c r="AL107" i="2"/>
  <c r="AM107" i="2"/>
  <c r="AN107" i="2"/>
  <c r="AO107" i="2"/>
  <c r="AP107" i="2"/>
  <c r="AQ107" i="2"/>
  <c r="AR107" i="2"/>
  <c r="AS107" i="2"/>
  <c r="AT107" i="2"/>
  <c r="AJ108" i="2"/>
  <c r="AK108" i="2"/>
  <c r="AL108" i="2"/>
  <c r="AM108" i="2"/>
  <c r="AN108" i="2"/>
  <c r="AO108" i="2"/>
  <c r="AP108" i="2"/>
  <c r="AQ108" i="2"/>
  <c r="AR108" i="2"/>
  <c r="AS108" i="2"/>
  <c r="AT108" i="2"/>
  <c r="AJ109" i="2"/>
  <c r="AK109" i="2"/>
  <c r="AL109" i="2"/>
  <c r="AM109" i="2"/>
  <c r="AN109" i="2"/>
  <c r="AO109" i="2"/>
  <c r="AP109" i="2"/>
  <c r="AQ109" i="2"/>
  <c r="AR109" i="2"/>
  <c r="AS109" i="2"/>
  <c r="AT109" i="2"/>
  <c r="AJ110" i="2"/>
  <c r="AK110" i="2"/>
  <c r="AL110" i="2"/>
  <c r="AM110" i="2"/>
  <c r="AN110" i="2"/>
  <c r="AO110" i="2"/>
  <c r="AP110" i="2"/>
  <c r="AQ110" i="2"/>
  <c r="AR110" i="2"/>
  <c r="AS110" i="2"/>
  <c r="AT110" i="2"/>
  <c r="AJ111" i="2"/>
  <c r="AK111" i="2"/>
  <c r="AL111" i="2"/>
  <c r="AM111" i="2"/>
  <c r="AN111" i="2"/>
  <c r="AO111" i="2"/>
  <c r="AP111" i="2"/>
  <c r="AQ111" i="2"/>
  <c r="AR111" i="2"/>
  <c r="AS111" i="2"/>
  <c r="AT111" i="2"/>
  <c r="AJ112" i="2"/>
  <c r="AK112" i="2"/>
  <c r="AL112" i="2"/>
  <c r="AM112" i="2"/>
  <c r="AN112" i="2"/>
  <c r="AO112" i="2"/>
  <c r="AP112" i="2"/>
  <c r="AQ112" i="2"/>
  <c r="AR112" i="2"/>
  <c r="AS112" i="2"/>
  <c r="AT112" i="2"/>
  <c r="AJ113" i="2"/>
  <c r="AK113" i="2"/>
  <c r="AL113" i="2"/>
  <c r="AM113" i="2"/>
  <c r="AN113" i="2"/>
  <c r="AO113" i="2"/>
  <c r="AP113" i="2"/>
  <c r="AQ113" i="2"/>
  <c r="AR113" i="2"/>
  <c r="AS113" i="2"/>
  <c r="AT113" i="2"/>
  <c r="AJ114" i="2"/>
  <c r="AK114" i="2"/>
  <c r="AL114" i="2"/>
  <c r="AM114" i="2"/>
  <c r="AN114" i="2"/>
  <c r="AO114" i="2"/>
  <c r="AP114" i="2"/>
  <c r="AQ114" i="2"/>
  <c r="AR114" i="2"/>
  <c r="AS114" i="2"/>
  <c r="AT114" i="2"/>
  <c r="AJ115" i="2"/>
  <c r="AK115" i="2"/>
  <c r="AL115" i="2"/>
  <c r="AM115" i="2"/>
  <c r="AN115" i="2"/>
  <c r="AO115" i="2"/>
  <c r="AP115" i="2"/>
  <c r="AQ115" i="2"/>
  <c r="AR115" i="2"/>
  <c r="AS115" i="2"/>
  <c r="AT115" i="2"/>
  <c r="AJ116" i="2"/>
  <c r="AK116" i="2"/>
  <c r="AL116" i="2"/>
  <c r="AM116" i="2"/>
  <c r="AN116" i="2"/>
  <c r="AO116" i="2"/>
  <c r="AP116" i="2"/>
  <c r="AQ116" i="2"/>
  <c r="AR116" i="2"/>
  <c r="AS116" i="2"/>
  <c r="AT116" i="2"/>
  <c r="AJ117" i="2"/>
  <c r="AK117" i="2"/>
  <c r="AL117" i="2"/>
  <c r="AM117" i="2"/>
  <c r="AN117" i="2"/>
  <c r="AO117" i="2"/>
  <c r="AP117" i="2"/>
  <c r="AQ117" i="2"/>
  <c r="AR117" i="2"/>
  <c r="AS117" i="2"/>
  <c r="AT117" i="2"/>
  <c r="AJ118" i="2"/>
  <c r="AK118" i="2"/>
  <c r="AL118" i="2"/>
  <c r="AM118" i="2"/>
  <c r="AN118" i="2"/>
  <c r="AO118" i="2"/>
  <c r="AP118" i="2"/>
  <c r="AQ118" i="2"/>
  <c r="AR118" i="2"/>
  <c r="AS118" i="2"/>
  <c r="AT118" i="2"/>
  <c r="AJ119" i="2"/>
  <c r="AK119" i="2"/>
  <c r="AL119" i="2"/>
  <c r="AM119" i="2"/>
  <c r="AN119" i="2"/>
  <c r="AO119" i="2"/>
  <c r="AP119" i="2"/>
  <c r="AQ119" i="2"/>
  <c r="AR119" i="2"/>
  <c r="AS119" i="2"/>
  <c r="AT119" i="2"/>
  <c r="AJ120" i="2"/>
  <c r="AK120" i="2"/>
  <c r="AL120" i="2"/>
  <c r="AM120" i="2"/>
  <c r="AN120" i="2"/>
  <c r="AO120" i="2"/>
  <c r="AP120" i="2"/>
  <c r="AQ120" i="2"/>
  <c r="AR120" i="2"/>
  <c r="AS120" i="2"/>
  <c r="AT120" i="2"/>
  <c r="AJ121" i="2"/>
  <c r="AK121" i="2"/>
  <c r="AL121" i="2"/>
  <c r="AM121" i="2"/>
  <c r="AN121" i="2"/>
  <c r="AO121" i="2"/>
  <c r="AP121" i="2"/>
  <c r="AQ121" i="2"/>
  <c r="AR121" i="2"/>
  <c r="AS121" i="2"/>
  <c r="AT121" i="2"/>
  <c r="AJ122" i="2"/>
  <c r="AK122" i="2"/>
  <c r="AL122" i="2"/>
  <c r="AM122" i="2"/>
  <c r="AN122" i="2"/>
  <c r="AO122" i="2"/>
  <c r="AP122" i="2"/>
  <c r="AQ122" i="2"/>
  <c r="AR122" i="2"/>
  <c r="AS122" i="2"/>
  <c r="AT122" i="2"/>
  <c r="AJ123" i="2"/>
  <c r="AK123" i="2"/>
  <c r="AL123" i="2"/>
  <c r="AM123" i="2"/>
  <c r="AN123" i="2"/>
  <c r="AO123" i="2"/>
  <c r="AP123" i="2"/>
  <c r="AQ123" i="2"/>
  <c r="AR123" i="2"/>
  <c r="AS123" i="2"/>
  <c r="AT123" i="2"/>
  <c r="AJ124" i="2"/>
  <c r="AK124" i="2"/>
  <c r="AL124" i="2"/>
  <c r="AM124" i="2"/>
  <c r="AN124" i="2"/>
  <c r="AO124" i="2"/>
  <c r="AP124" i="2"/>
  <c r="AQ124" i="2"/>
  <c r="AR124" i="2"/>
  <c r="AS124" i="2"/>
  <c r="AT124" i="2"/>
  <c r="AJ125" i="2"/>
  <c r="AK125" i="2"/>
  <c r="AL125" i="2"/>
  <c r="AM125" i="2"/>
  <c r="AN125" i="2"/>
  <c r="AO125" i="2"/>
  <c r="AP125" i="2"/>
  <c r="AQ125" i="2"/>
  <c r="AR125" i="2"/>
  <c r="AS125" i="2"/>
  <c r="AT125" i="2"/>
  <c r="AJ126" i="2"/>
  <c r="AK126" i="2"/>
  <c r="AL126" i="2"/>
  <c r="AM126" i="2"/>
  <c r="AN126" i="2"/>
  <c r="AO126" i="2"/>
  <c r="AP126" i="2"/>
  <c r="AQ126" i="2"/>
  <c r="AR126" i="2"/>
  <c r="AS126" i="2"/>
  <c r="AT126" i="2"/>
  <c r="AJ127" i="2"/>
  <c r="AK127" i="2"/>
  <c r="AL127" i="2"/>
  <c r="AM127" i="2"/>
  <c r="AN127" i="2"/>
  <c r="AO127" i="2"/>
  <c r="AP127" i="2"/>
  <c r="AQ127" i="2"/>
  <c r="AR127" i="2"/>
  <c r="AS127" i="2"/>
  <c r="AT127" i="2"/>
  <c r="AJ128" i="2"/>
  <c r="AK128" i="2"/>
  <c r="AL128" i="2"/>
  <c r="AM128" i="2"/>
  <c r="AN128" i="2"/>
  <c r="AO128" i="2"/>
  <c r="AP128" i="2"/>
  <c r="AQ128" i="2"/>
  <c r="AR128" i="2"/>
  <c r="AS128" i="2"/>
  <c r="AT128" i="2"/>
  <c r="AJ129" i="2"/>
  <c r="AK129" i="2"/>
  <c r="AL129" i="2"/>
  <c r="AM129" i="2"/>
  <c r="AN129" i="2"/>
  <c r="AO129" i="2"/>
  <c r="AP129" i="2"/>
  <c r="AQ129" i="2"/>
  <c r="AR129" i="2"/>
  <c r="AS129" i="2"/>
  <c r="AT129" i="2"/>
  <c r="AJ130" i="2"/>
  <c r="AK130" i="2"/>
  <c r="AL130" i="2"/>
  <c r="AM130" i="2"/>
  <c r="AN130" i="2"/>
  <c r="AO130" i="2"/>
  <c r="AP130" i="2"/>
  <c r="AQ130" i="2"/>
  <c r="AR130" i="2"/>
  <c r="AS130" i="2"/>
  <c r="AT130" i="2"/>
  <c r="AJ131" i="2"/>
  <c r="AK131" i="2"/>
  <c r="AL131" i="2"/>
  <c r="AM131" i="2"/>
  <c r="AN131" i="2"/>
  <c r="AO131" i="2"/>
  <c r="AP131" i="2"/>
  <c r="AQ131" i="2"/>
  <c r="AR131" i="2"/>
  <c r="AS131" i="2"/>
  <c r="AT131" i="2"/>
  <c r="AJ132" i="2"/>
  <c r="AK132" i="2"/>
  <c r="AL132" i="2"/>
  <c r="AM132" i="2"/>
  <c r="AN132" i="2"/>
  <c r="AO132" i="2"/>
  <c r="AP132" i="2"/>
  <c r="AQ132" i="2"/>
  <c r="AR132" i="2"/>
  <c r="AS132" i="2"/>
  <c r="AT132" i="2"/>
  <c r="AJ133" i="2"/>
  <c r="AK133" i="2"/>
  <c r="AL133" i="2"/>
  <c r="AM133" i="2"/>
  <c r="AN133" i="2"/>
  <c r="AO133" i="2"/>
  <c r="AP133" i="2"/>
  <c r="AQ133" i="2"/>
  <c r="AR133" i="2"/>
  <c r="AS133" i="2"/>
  <c r="AT133" i="2"/>
  <c r="AJ134" i="2"/>
  <c r="AK134" i="2"/>
  <c r="AL134" i="2"/>
  <c r="AM134" i="2"/>
  <c r="AN134" i="2"/>
  <c r="AO134" i="2"/>
  <c r="AP134" i="2"/>
  <c r="AQ134" i="2"/>
  <c r="AR134" i="2"/>
  <c r="AS134" i="2"/>
  <c r="AT134" i="2"/>
  <c r="AJ135" i="2"/>
  <c r="AK135" i="2"/>
  <c r="AL135" i="2"/>
  <c r="AM135" i="2"/>
  <c r="AN135" i="2"/>
  <c r="AO135" i="2"/>
  <c r="AP135" i="2"/>
  <c r="AQ135" i="2"/>
  <c r="AR135" i="2"/>
  <c r="AS135" i="2"/>
  <c r="AT135" i="2"/>
  <c r="AJ136" i="2"/>
  <c r="AK136" i="2"/>
  <c r="AL136" i="2"/>
  <c r="AM136" i="2"/>
  <c r="AN136" i="2"/>
  <c r="AO136" i="2"/>
  <c r="AP136" i="2"/>
  <c r="AQ136" i="2"/>
  <c r="AR136" i="2"/>
  <c r="AS136" i="2"/>
  <c r="AT136" i="2"/>
  <c r="AJ137" i="2"/>
  <c r="AK137" i="2"/>
  <c r="AL137" i="2"/>
  <c r="AM137" i="2"/>
  <c r="AN137" i="2"/>
  <c r="AO137" i="2"/>
  <c r="AP137" i="2"/>
  <c r="AQ137" i="2"/>
  <c r="AR137" i="2"/>
  <c r="AS137" i="2"/>
  <c r="AT137" i="2"/>
  <c r="AJ138" i="2"/>
  <c r="AK138" i="2"/>
  <c r="AL138" i="2"/>
  <c r="AM138" i="2"/>
  <c r="AN138" i="2"/>
  <c r="AO138" i="2"/>
  <c r="AP138" i="2"/>
  <c r="AQ138" i="2"/>
  <c r="AR138" i="2"/>
  <c r="AS138" i="2"/>
  <c r="AT138" i="2"/>
  <c r="AJ139" i="2"/>
  <c r="AK139" i="2"/>
  <c r="AL139" i="2"/>
  <c r="AM139" i="2"/>
  <c r="AN139" i="2"/>
  <c r="AO139" i="2"/>
  <c r="AP139" i="2"/>
  <c r="AQ139" i="2"/>
  <c r="AR139" i="2"/>
  <c r="AS139" i="2"/>
  <c r="AT139" i="2"/>
  <c r="AJ140" i="2"/>
  <c r="AK140" i="2"/>
  <c r="AL140" i="2"/>
  <c r="AM140" i="2"/>
  <c r="AN140" i="2"/>
  <c r="AO140" i="2"/>
  <c r="AP140" i="2"/>
  <c r="AQ140" i="2"/>
  <c r="AR140" i="2"/>
  <c r="AS140" i="2"/>
  <c r="AT140" i="2"/>
  <c r="AJ141" i="2"/>
  <c r="AK141" i="2"/>
  <c r="AL141" i="2"/>
  <c r="AM141" i="2"/>
  <c r="AN141" i="2"/>
  <c r="AO141" i="2"/>
  <c r="AP141" i="2"/>
  <c r="AQ141" i="2"/>
  <c r="AR141" i="2"/>
  <c r="AS141" i="2"/>
  <c r="AT141" i="2"/>
  <c r="AJ142" i="2"/>
  <c r="AK142" i="2"/>
  <c r="AL142" i="2"/>
  <c r="AM142" i="2"/>
  <c r="AN142" i="2"/>
  <c r="AO142" i="2"/>
  <c r="AP142" i="2"/>
  <c r="AQ142" i="2"/>
  <c r="AR142" i="2"/>
  <c r="AS142" i="2"/>
  <c r="AT142" i="2"/>
  <c r="AJ143" i="2"/>
  <c r="AK143" i="2"/>
  <c r="AL143" i="2"/>
  <c r="AM143" i="2"/>
  <c r="AN143" i="2"/>
  <c r="AO143" i="2"/>
  <c r="AP143" i="2"/>
  <c r="AQ143" i="2"/>
  <c r="AR143" i="2"/>
  <c r="AS143" i="2"/>
  <c r="AT143" i="2"/>
  <c r="AJ144" i="2"/>
  <c r="AK144" i="2"/>
  <c r="AL144" i="2"/>
  <c r="AM144" i="2"/>
  <c r="AN144" i="2"/>
  <c r="AO144" i="2"/>
  <c r="AP144" i="2"/>
  <c r="AQ144" i="2"/>
  <c r="AR144" i="2"/>
  <c r="AS144" i="2"/>
  <c r="AT144" i="2"/>
  <c r="AJ145" i="2"/>
  <c r="AK145" i="2"/>
  <c r="AL145" i="2"/>
  <c r="AM145" i="2"/>
  <c r="AN145" i="2"/>
  <c r="AO145" i="2"/>
  <c r="AP145" i="2"/>
  <c r="AQ145" i="2"/>
  <c r="AR145" i="2"/>
  <c r="AS145" i="2"/>
  <c r="AT145" i="2"/>
  <c r="AJ146" i="2"/>
  <c r="AK146" i="2"/>
  <c r="AL146" i="2"/>
  <c r="AM146" i="2"/>
  <c r="AN146" i="2"/>
  <c r="AO146" i="2"/>
  <c r="AP146" i="2"/>
  <c r="AQ146" i="2"/>
  <c r="AR146" i="2"/>
  <c r="AS146" i="2"/>
  <c r="AT146" i="2"/>
  <c r="AJ147" i="2"/>
  <c r="AK147" i="2"/>
  <c r="AL147" i="2"/>
  <c r="AM147" i="2"/>
  <c r="AN147" i="2"/>
  <c r="AO147" i="2"/>
  <c r="AP147" i="2"/>
  <c r="AQ147" i="2"/>
  <c r="AR147" i="2"/>
  <c r="AS147" i="2"/>
  <c r="AT147" i="2"/>
  <c r="AJ148" i="2"/>
  <c r="AK148" i="2"/>
  <c r="AL148" i="2"/>
  <c r="AM148" i="2"/>
  <c r="AN148" i="2"/>
  <c r="AO148" i="2"/>
  <c r="AP148" i="2"/>
  <c r="AQ148" i="2"/>
  <c r="AR148" i="2"/>
  <c r="AS148" i="2"/>
  <c r="AT148" i="2"/>
  <c r="AJ149" i="2"/>
  <c r="AK149" i="2"/>
  <c r="AL149" i="2"/>
  <c r="AM149" i="2"/>
  <c r="AN149" i="2"/>
  <c r="AO149" i="2"/>
  <c r="AP149" i="2"/>
  <c r="AQ149" i="2"/>
  <c r="AR149" i="2"/>
  <c r="AS149" i="2"/>
  <c r="AT149" i="2"/>
  <c r="AJ150" i="2"/>
  <c r="AK150" i="2"/>
  <c r="AL150" i="2"/>
  <c r="AM150" i="2"/>
  <c r="AN150" i="2"/>
  <c r="AO150" i="2"/>
  <c r="AP150" i="2"/>
  <c r="AQ150" i="2"/>
  <c r="AR150" i="2"/>
  <c r="AS150" i="2"/>
  <c r="AT150" i="2"/>
  <c r="AJ151" i="2"/>
  <c r="AK151" i="2"/>
  <c r="AL151" i="2"/>
  <c r="AM151" i="2"/>
  <c r="AN151" i="2"/>
  <c r="AO151" i="2"/>
  <c r="AP151" i="2"/>
  <c r="AQ151" i="2"/>
  <c r="AR151" i="2"/>
  <c r="AS151" i="2"/>
  <c r="AT151" i="2"/>
  <c r="AJ152" i="2"/>
  <c r="AK152" i="2"/>
  <c r="AL152" i="2"/>
  <c r="AM152" i="2"/>
  <c r="AN152" i="2"/>
  <c r="AO152" i="2"/>
  <c r="AP152" i="2"/>
  <c r="AQ152" i="2"/>
  <c r="AR152" i="2"/>
  <c r="AS152" i="2"/>
  <c r="AT152" i="2"/>
  <c r="AJ153" i="2"/>
  <c r="AK153" i="2"/>
  <c r="AL153" i="2"/>
  <c r="AM153" i="2"/>
  <c r="AN153" i="2"/>
  <c r="AO153" i="2"/>
  <c r="AP153" i="2"/>
  <c r="AQ153" i="2"/>
  <c r="AR153" i="2"/>
  <c r="AS153" i="2"/>
  <c r="AT153" i="2"/>
  <c r="AJ154" i="2"/>
  <c r="AK154" i="2"/>
  <c r="AL154" i="2"/>
  <c r="AM154" i="2"/>
  <c r="AN154" i="2"/>
  <c r="AO154" i="2"/>
  <c r="AP154" i="2"/>
  <c r="AQ154" i="2"/>
  <c r="AR154" i="2"/>
  <c r="AS154" i="2"/>
  <c r="AT154" i="2"/>
  <c r="AJ155" i="2"/>
  <c r="AK155" i="2"/>
  <c r="AL155" i="2"/>
  <c r="AM155" i="2"/>
  <c r="AN155" i="2"/>
  <c r="AO155" i="2"/>
  <c r="AP155" i="2"/>
  <c r="AQ155" i="2"/>
  <c r="AR155" i="2"/>
  <c r="AS155" i="2"/>
  <c r="AT155" i="2"/>
  <c r="AJ156" i="2"/>
  <c r="AK156" i="2"/>
  <c r="AL156" i="2"/>
  <c r="AM156" i="2"/>
  <c r="AN156" i="2"/>
  <c r="AO156" i="2"/>
  <c r="AP156" i="2"/>
  <c r="AQ156" i="2"/>
  <c r="AR156" i="2"/>
  <c r="AS156" i="2"/>
  <c r="AT156" i="2"/>
  <c r="AJ157" i="2"/>
  <c r="AK157" i="2"/>
  <c r="AL157" i="2"/>
  <c r="AM157" i="2"/>
  <c r="AN157" i="2"/>
  <c r="AO157" i="2"/>
  <c r="AP157" i="2"/>
  <c r="AQ157" i="2"/>
  <c r="AR157" i="2"/>
  <c r="AS157" i="2"/>
  <c r="AT157" i="2"/>
  <c r="AJ158" i="2"/>
  <c r="AK158" i="2"/>
  <c r="AL158" i="2"/>
  <c r="AM158" i="2"/>
  <c r="AN158" i="2"/>
  <c r="AO158" i="2"/>
  <c r="AP158" i="2"/>
  <c r="AQ158" i="2"/>
  <c r="AR158" i="2"/>
  <c r="AS158" i="2"/>
  <c r="AT158" i="2"/>
  <c r="AJ159" i="2"/>
  <c r="AK159" i="2"/>
  <c r="AL159" i="2"/>
  <c r="AM159" i="2"/>
  <c r="AN159" i="2"/>
  <c r="AO159" i="2"/>
  <c r="AP159" i="2"/>
  <c r="AQ159" i="2"/>
  <c r="AR159" i="2"/>
  <c r="AS159" i="2"/>
  <c r="AT159" i="2"/>
  <c r="AJ160" i="2"/>
  <c r="AK160" i="2"/>
  <c r="AL160" i="2"/>
  <c r="AM160" i="2"/>
  <c r="AN160" i="2"/>
  <c r="AO160" i="2"/>
  <c r="AP160" i="2"/>
  <c r="AQ160" i="2"/>
  <c r="AR160" i="2"/>
  <c r="AS160" i="2"/>
  <c r="AT160" i="2"/>
  <c r="AJ161" i="2"/>
  <c r="AK161" i="2"/>
  <c r="AL161" i="2"/>
  <c r="AM161" i="2"/>
  <c r="AN161" i="2"/>
  <c r="AO161" i="2"/>
  <c r="AP161" i="2"/>
  <c r="AQ161" i="2"/>
  <c r="AR161" i="2"/>
  <c r="AS161" i="2"/>
  <c r="AT161" i="2"/>
  <c r="AJ162" i="2"/>
  <c r="AK162" i="2"/>
  <c r="AL162" i="2"/>
  <c r="AM162" i="2"/>
  <c r="AN162" i="2"/>
  <c r="AO162" i="2"/>
  <c r="AP162" i="2"/>
  <c r="AQ162" i="2"/>
  <c r="AR162" i="2"/>
  <c r="AS162" i="2"/>
  <c r="AT162" i="2"/>
  <c r="AJ163" i="2"/>
  <c r="AK163" i="2"/>
  <c r="AL163" i="2"/>
  <c r="AM163" i="2"/>
  <c r="AN163" i="2"/>
  <c r="AO163" i="2"/>
  <c r="AP163" i="2"/>
  <c r="AQ163" i="2"/>
  <c r="AR163" i="2"/>
  <c r="AS163" i="2"/>
  <c r="AT163" i="2"/>
  <c r="AJ164" i="2"/>
  <c r="AK164" i="2"/>
  <c r="AL164" i="2"/>
  <c r="AM164" i="2"/>
  <c r="AN164" i="2"/>
  <c r="AO164" i="2"/>
  <c r="AP164" i="2"/>
  <c r="AQ164" i="2"/>
  <c r="AR164" i="2"/>
  <c r="AS164" i="2"/>
  <c r="AT164" i="2"/>
  <c r="AJ165" i="2"/>
  <c r="AK165" i="2"/>
  <c r="AL165" i="2"/>
  <c r="AM165" i="2"/>
  <c r="AN165" i="2"/>
  <c r="AO165" i="2"/>
  <c r="AP165" i="2"/>
  <c r="AQ165" i="2"/>
  <c r="AR165" i="2"/>
  <c r="AS165" i="2"/>
  <c r="AT165" i="2"/>
  <c r="AJ166" i="2"/>
  <c r="AK166" i="2"/>
  <c r="AL166" i="2"/>
  <c r="AM166" i="2"/>
  <c r="AN166" i="2"/>
  <c r="AO166" i="2"/>
  <c r="AP166" i="2"/>
  <c r="AQ166" i="2"/>
  <c r="AR166" i="2"/>
  <c r="AS166" i="2"/>
  <c r="AT166" i="2"/>
  <c r="AJ167" i="2"/>
  <c r="AK167" i="2"/>
  <c r="AL167" i="2"/>
  <c r="AM167" i="2"/>
  <c r="AN167" i="2"/>
  <c r="AO167" i="2"/>
  <c r="AP167" i="2"/>
  <c r="AQ167" i="2"/>
  <c r="AR167" i="2"/>
  <c r="AS167" i="2"/>
  <c r="AT167" i="2"/>
  <c r="AJ168" i="2"/>
  <c r="AK168" i="2"/>
  <c r="AL168" i="2"/>
  <c r="AM168" i="2"/>
  <c r="AN168" i="2"/>
  <c r="AO168" i="2"/>
  <c r="AP168" i="2"/>
  <c r="AQ168" i="2"/>
  <c r="AR168" i="2"/>
  <c r="AS168" i="2"/>
  <c r="AT168" i="2"/>
  <c r="AJ169" i="2"/>
  <c r="AK169" i="2"/>
  <c r="AL169" i="2"/>
  <c r="AM169" i="2"/>
  <c r="AN169" i="2"/>
  <c r="AO169" i="2"/>
  <c r="AP169" i="2"/>
  <c r="AQ169" i="2"/>
  <c r="AR169" i="2"/>
  <c r="AS169" i="2"/>
  <c r="AT169" i="2"/>
  <c r="AJ170" i="2"/>
  <c r="AK170" i="2"/>
  <c r="AL170" i="2"/>
  <c r="AM170" i="2"/>
  <c r="AN170" i="2"/>
  <c r="AO170" i="2"/>
  <c r="AP170" i="2"/>
  <c r="AQ170" i="2"/>
  <c r="AR170" i="2"/>
  <c r="AS170" i="2"/>
  <c r="AT170" i="2"/>
  <c r="AJ171" i="2"/>
  <c r="AK171" i="2"/>
  <c r="AL171" i="2"/>
  <c r="AM171" i="2"/>
  <c r="AN171" i="2"/>
  <c r="AO171" i="2"/>
  <c r="AP171" i="2"/>
  <c r="AQ171" i="2"/>
  <c r="AR171" i="2"/>
  <c r="AS171" i="2"/>
  <c r="AT171" i="2"/>
  <c r="AJ172" i="2"/>
  <c r="AK172" i="2"/>
  <c r="AL172" i="2"/>
  <c r="AM172" i="2"/>
  <c r="AN172" i="2"/>
  <c r="AO172" i="2"/>
  <c r="AP172" i="2"/>
  <c r="AQ172" i="2"/>
  <c r="AR172" i="2"/>
  <c r="AS172" i="2"/>
  <c r="AT172" i="2"/>
  <c r="AJ173" i="2"/>
  <c r="AK173" i="2"/>
  <c r="AL173" i="2"/>
  <c r="AM173" i="2"/>
  <c r="AN173" i="2"/>
  <c r="AO173" i="2"/>
  <c r="AP173" i="2"/>
  <c r="AQ173" i="2"/>
  <c r="AR173" i="2"/>
  <c r="AS173" i="2"/>
  <c r="AT173" i="2"/>
  <c r="AJ174" i="2"/>
  <c r="AK174" i="2"/>
  <c r="AL174" i="2"/>
  <c r="AM174" i="2"/>
  <c r="AN174" i="2"/>
  <c r="AO174" i="2"/>
  <c r="AP174" i="2"/>
  <c r="AQ174" i="2"/>
  <c r="AR174" i="2"/>
  <c r="AS174" i="2"/>
  <c r="AT174" i="2"/>
  <c r="AJ175" i="2"/>
  <c r="AK175" i="2"/>
  <c r="AL175" i="2"/>
  <c r="AM175" i="2"/>
  <c r="AN175" i="2"/>
  <c r="AO175" i="2"/>
  <c r="AP175" i="2"/>
  <c r="AQ175" i="2"/>
  <c r="AR175" i="2"/>
  <c r="AS175" i="2"/>
  <c r="AT175" i="2"/>
  <c r="AJ176" i="2"/>
  <c r="AK176" i="2"/>
  <c r="AL176" i="2"/>
  <c r="AM176" i="2"/>
  <c r="AN176" i="2"/>
  <c r="AO176" i="2"/>
  <c r="AP176" i="2"/>
  <c r="AQ176" i="2"/>
  <c r="AR176" i="2"/>
  <c r="AS176" i="2"/>
  <c r="AT176" i="2"/>
  <c r="AJ177" i="2"/>
  <c r="AK177" i="2"/>
  <c r="AL177" i="2"/>
  <c r="AM177" i="2"/>
  <c r="AN177" i="2"/>
  <c r="AO177" i="2"/>
  <c r="AP177" i="2"/>
  <c r="AQ177" i="2"/>
  <c r="AR177" i="2"/>
  <c r="AS177" i="2"/>
  <c r="AT177" i="2"/>
  <c r="AJ178" i="2"/>
  <c r="AK178" i="2"/>
  <c r="AL178" i="2"/>
  <c r="AM178" i="2"/>
  <c r="AN178" i="2"/>
  <c r="AO178" i="2"/>
  <c r="AP178" i="2"/>
  <c r="AQ178" i="2"/>
  <c r="AR178" i="2"/>
  <c r="AS178" i="2"/>
  <c r="AT178" i="2"/>
  <c r="AJ179" i="2"/>
  <c r="AK179" i="2"/>
  <c r="AL179" i="2"/>
  <c r="AM179" i="2"/>
  <c r="AN179" i="2"/>
  <c r="AO179" i="2"/>
  <c r="AP179" i="2"/>
  <c r="AQ179" i="2"/>
  <c r="AR179" i="2"/>
  <c r="AS179" i="2"/>
  <c r="AT179" i="2"/>
  <c r="AJ180" i="2"/>
  <c r="AK180" i="2"/>
  <c r="AL180" i="2"/>
  <c r="AM180" i="2"/>
  <c r="AN180" i="2"/>
  <c r="AO180" i="2"/>
  <c r="AP180" i="2"/>
  <c r="AQ180" i="2"/>
  <c r="AR180" i="2"/>
  <c r="AS180" i="2"/>
  <c r="AT180" i="2"/>
  <c r="AJ181" i="2"/>
  <c r="AK181" i="2"/>
  <c r="AL181" i="2"/>
  <c r="AM181" i="2"/>
  <c r="AN181" i="2"/>
  <c r="AO181" i="2"/>
  <c r="AP181" i="2"/>
  <c r="AQ181" i="2"/>
  <c r="AR181" i="2"/>
  <c r="AS181" i="2"/>
  <c r="AT181" i="2"/>
  <c r="AJ182" i="2"/>
  <c r="AK182" i="2"/>
  <c r="AL182" i="2"/>
  <c r="AM182" i="2"/>
  <c r="AN182" i="2"/>
  <c r="AO182" i="2"/>
  <c r="AP182" i="2"/>
  <c r="AQ182" i="2"/>
  <c r="AR182" i="2"/>
  <c r="AS182" i="2"/>
  <c r="AT182" i="2"/>
  <c r="AJ183" i="2"/>
  <c r="AK183" i="2"/>
  <c r="AL183" i="2"/>
  <c r="AM183" i="2"/>
  <c r="AN183" i="2"/>
  <c r="AO183" i="2"/>
  <c r="AP183" i="2"/>
  <c r="AQ183" i="2"/>
  <c r="AR183" i="2"/>
  <c r="AS183" i="2"/>
  <c r="AT183" i="2"/>
  <c r="AJ184" i="2"/>
  <c r="AK184" i="2"/>
  <c r="AL184" i="2"/>
  <c r="AM184" i="2"/>
  <c r="AN184" i="2"/>
  <c r="AO184" i="2"/>
  <c r="AP184" i="2"/>
  <c r="AQ184" i="2"/>
  <c r="AR184" i="2"/>
  <c r="AS184" i="2"/>
  <c r="AT184" i="2"/>
  <c r="AJ185" i="2"/>
  <c r="AK185" i="2"/>
  <c r="AL185" i="2"/>
  <c r="AM185" i="2"/>
  <c r="AN185" i="2"/>
  <c r="AO185" i="2"/>
  <c r="AP185" i="2"/>
  <c r="AQ185" i="2"/>
  <c r="AR185" i="2"/>
  <c r="AS185" i="2"/>
  <c r="AT185" i="2"/>
  <c r="AJ186" i="2"/>
  <c r="AK186" i="2"/>
  <c r="AL186" i="2"/>
  <c r="AM186" i="2"/>
  <c r="AN186" i="2"/>
  <c r="AO186" i="2"/>
  <c r="AP186" i="2"/>
  <c r="AQ186" i="2"/>
  <c r="AR186" i="2"/>
  <c r="AS186" i="2"/>
  <c r="AT186" i="2"/>
  <c r="AJ187" i="2"/>
  <c r="AK187" i="2"/>
  <c r="AL187" i="2"/>
  <c r="AM187" i="2"/>
  <c r="AN187" i="2"/>
  <c r="AO187" i="2"/>
  <c r="AP187" i="2"/>
  <c r="AQ187" i="2"/>
  <c r="AR187" i="2"/>
  <c r="AS187" i="2"/>
  <c r="AT187" i="2"/>
  <c r="AJ188" i="2"/>
  <c r="AK188" i="2"/>
  <c r="AL188" i="2"/>
  <c r="AM188" i="2"/>
  <c r="AN188" i="2"/>
  <c r="AO188" i="2"/>
  <c r="AP188" i="2"/>
  <c r="AQ188" i="2"/>
  <c r="AR188" i="2"/>
  <c r="AS188" i="2"/>
  <c r="AT188" i="2"/>
  <c r="AJ189" i="2"/>
  <c r="AK189" i="2"/>
  <c r="AL189" i="2"/>
  <c r="AM189" i="2"/>
  <c r="AN189" i="2"/>
  <c r="AO189" i="2"/>
  <c r="AP189" i="2"/>
  <c r="AQ189" i="2"/>
  <c r="AR189" i="2"/>
  <c r="AS189" i="2"/>
  <c r="AT189" i="2"/>
  <c r="AJ190" i="2"/>
  <c r="AK190" i="2"/>
  <c r="AL190" i="2"/>
  <c r="AM190" i="2"/>
  <c r="AN190" i="2"/>
  <c r="AO190" i="2"/>
  <c r="AP190" i="2"/>
  <c r="AQ190" i="2"/>
  <c r="AR190" i="2"/>
  <c r="AS190" i="2"/>
  <c r="AT190" i="2"/>
  <c r="AJ191" i="2"/>
  <c r="AK191" i="2"/>
  <c r="AL191" i="2"/>
  <c r="AM191" i="2"/>
  <c r="AN191" i="2"/>
  <c r="AO191" i="2"/>
  <c r="AP191" i="2"/>
  <c r="AQ191" i="2"/>
  <c r="AR191" i="2"/>
  <c r="AS191" i="2"/>
  <c r="AT191" i="2"/>
  <c r="AJ192" i="2"/>
  <c r="AK192" i="2"/>
  <c r="AL192" i="2"/>
  <c r="AM192" i="2"/>
  <c r="AN192" i="2"/>
  <c r="AO192" i="2"/>
  <c r="AP192" i="2"/>
  <c r="AQ192" i="2"/>
  <c r="AR192" i="2"/>
  <c r="AS192" i="2"/>
  <c r="AT192" i="2"/>
  <c r="AJ193" i="2"/>
  <c r="AK193" i="2"/>
  <c r="AL193" i="2"/>
  <c r="AM193" i="2"/>
  <c r="AN193" i="2"/>
  <c r="AO193" i="2"/>
  <c r="AP193" i="2"/>
  <c r="AQ193" i="2"/>
  <c r="AR193" i="2"/>
  <c r="AS193" i="2"/>
  <c r="AT193" i="2"/>
  <c r="AJ194" i="2"/>
  <c r="AK194" i="2"/>
  <c r="AL194" i="2"/>
  <c r="AM194" i="2"/>
  <c r="AN194" i="2"/>
  <c r="AO194" i="2"/>
  <c r="AP194" i="2"/>
  <c r="AQ194" i="2"/>
  <c r="AR194" i="2"/>
  <c r="AS194" i="2"/>
  <c r="AT194" i="2"/>
  <c r="AJ195" i="2"/>
  <c r="AK195" i="2"/>
  <c r="AL195" i="2"/>
  <c r="AM195" i="2"/>
  <c r="AN195" i="2"/>
  <c r="AO195" i="2"/>
  <c r="AP195" i="2"/>
  <c r="AQ195" i="2"/>
  <c r="AR195" i="2"/>
  <c r="AS195" i="2"/>
  <c r="AT195" i="2"/>
  <c r="AJ196" i="2"/>
  <c r="AK196" i="2"/>
  <c r="AL196" i="2"/>
  <c r="AM196" i="2"/>
  <c r="AN196" i="2"/>
  <c r="AO196" i="2"/>
  <c r="AP196" i="2"/>
  <c r="AQ196" i="2"/>
  <c r="AR196" i="2"/>
  <c r="AS196" i="2"/>
  <c r="AT196" i="2"/>
  <c r="AJ197" i="2"/>
  <c r="AK197" i="2"/>
  <c r="AL197" i="2"/>
  <c r="AM197" i="2"/>
  <c r="AN197" i="2"/>
  <c r="AO197" i="2"/>
  <c r="AP197" i="2"/>
  <c r="AQ197" i="2"/>
  <c r="AR197" i="2"/>
  <c r="AS197" i="2"/>
  <c r="AT197" i="2"/>
  <c r="AJ198" i="2"/>
  <c r="AK198" i="2"/>
  <c r="AL198" i="2"/>
  <c r="AM198" i="2"/>
  <c r="AN198" i="2"/>
  <c r="AO198" i="2"/>
  <c r="AP198" i="2"/>
  <c r="AQ198" i="2"/>
  <c r="AR198" i="2"/>
  <c r="AS198" i="2"/>
  <c r="AT198" i="2"/>
  <c r="AJ199" i="2"/>
  <c r="AK199" i="2"/>
  <c r="AL199" i="2"/>
  <c r="AM199" i="2"/>
  <c r="AN199" i="2"/>
  <c r="AO199" i="2"/>
  <c r="AP199" i="2"/>
  <c r="AQ199" i="2"/>
  <c r="AR199" i="2"/>
  <c r="AS199" i="2"/>
  <c r="AT199" i="2"/>
  <c r="AJ200" i="2"/>
  <c r="AK200" i="2"/>
  <c r="AL200" i="2"/>
  <c r="AM200" i="2"/>
  <c r="AN200" i="2"/>
  <c r="AO200" i="2"/>
  <c r="AP200" i="2"/>
  <c r="AQ200" i="2"/>
  <c r="AR200" i="2"/>
  <c r="AS200" i="2"/>
  <c r="AT200" i="2"/>
  <c r="AJ201" i="2"/>
  <c r="AK201" i="2"/>
  <c r="AL201" i="2"/>
  <c r="AM201" i="2"/>
  <c r="AN201" i="2"/>
  <c r="AO201" i="2"/>
  <c r="AP201" i="2"/>
  <c r="AQ201" i="2"/>
  <c r="AR201" i="2"/>
  <c r="AS201" i="2"/>
  <c r="AT201" i="2"/>
  <c r="AJ202" i="2"/>
  <c r="AK202" i="2"/>
  <c r="AL202" i="2"/>
  <c r="AM202" i="2"/>
  <c r="AN202" i="2"/>
  <c r="AO202" i="2"/>
  <c r="AP202" i="2"/>
  <c r="AQ202" i="2"/>
  <c r="AR202" i="2"/>
  <c r="AS202" i="2"/>
  <c r="AT202" i="2"/>
  <c r="AJ203" i="2"/>
  <c r="AK203" i="2"/>
  <c r="AL203" i="2"/>
  <c r="AM203" i="2"/>
  <c r="AN203" i="2"/>
  <c r="AO203" i="2"/>
  <c r="AP203" i="2"/>
  <c r="AQ203" i="2"/>
  <c r="AR203" i="2"/>
  <c r="AS203" i="2"/>
  <c r="AT203" i="2"/>
  <c r="AJ204" i="2"/>
  <c r="AK204" i="2"/>
  <c r="AL204" i="2"/>
  <c r="AM204" i="2"/>
  <c r="AN204" i="2"/>
  <c r="AO204" i="2"/>
  <c r="AP204" i="2"/>
  <c r="AQ204" i="2"/>
  <c r="AR204" i="2"/>
  <c r="AS204" i="2"/>
  <c r="AT204" i="2"/>
  <c r="AJ205" i="2"/>
  <c r="AK205" i="2"/>
  <c r="AL205" i="2"/>
  <c r="AM205" i="2"/>
  <c r="AN205" i="2"/>
  <c r="AO205" i="2"/>
  <c r="AP205" i="2"/>
  <c r="AQ205" i="2"/>
  <c r="AR205" i="2"/>
  <c r="AS205" i="2"/>
  <c r="AT205" i="2"/>
  <c r="AJ206" i="2"/>
  <c r="AK206" i="2"/>
  <c r="AL206" i="2"/>
  <c r="AM206" i="2"/>
  <c r="AN206" i="2"/>
  <c r="AO206" i="2"/>
  <c r="AP206" i="2"/>
  <c r="AQ206" i="2"/>
  <c r="AR206" i="2"/>
  <c r="AS206" i="2"/>
  <c r="AT206" i="2"/>
  <c r="AJ207" i="2"/>
  <c r="AK207" i="2"/>
  <c r="AL207" i="2"/>
  <c r="AM207" i="2"/>
  <c r="AN207" i="2"/>
  <c r="AO207" i="2"/>
  <c r="AP207" i="2"/>
  <c r="AQ207" i="2"/>
  <c r="AR207" i="2"/>
  <c r="AS207" i="2"/>
  <c r="AT207" i="2"/>
  <c r="AJ208" i="2"/>
  <c r="AK208" i="2"/>
  <c r="AL208" i="2"/>
  <c r="AM208" i="2"/>
  <c r="AN208" i="2"/>
  <c r="AO208" i="2"/>
  <c r="AP208" i="2"/>
  <c r="AQ208" i="2"/>
  <c r="AR208" i="2"/>
  <c r="AS208" i="2"/>
  <c r="AT208" i="2"/>
  <c r="AJ209" i="2"/>
  <c r="AK209" i="2"/>
  <c r="AL209" i="2"/>
  <c r="AM209" i="2"/>
  <c r="AN209" i="2"/>
  <c r="AO209" i="2"/>
  <c r="AP209" i="2"/>
  <c r="AQ209" i="2"/>
  <c r="AR209" i="2"/>
  <c r="AS209" i="2"/>
  <c r="AT209" i="2"/>
  <c r="AJ210" i="2"/>
  <c r="AK210" i="2"/>
  <c r="AL210" i="2"/>
  <c r="AM210" i="2"/>
  <c r="AN210" i="2"/>
  <c r="AO210" i="2"/>
  <c r="AP210" i="2"/>
  <c r="AQ210" i="2"/>
  <c r="AR210" i="2"/>
  <c r="AS210" i="2"/>
  <c r="AT210" i="2"/>
  <c r="AJ211" i="2"/>
  <c r="AK211" i="2"/>
  <c r="AL211" i="2"/>
  <c r="AM211" i="2"/>
  <c r="AN211" i="2"/>
  <c r="AO211" i="2"/>
  <c r="AP211" i="2"/>
  <c r="AQ211" i="2"/>
  <c r="AR211" i="2"/>
  <c r="AS211" i="2"/>
  <c r="AT211" i="2"/>
  <c r="AJ212" i="2"/>
  <c r="AK212" i="2"/>
  <c r="AL212" i="2"/>
  <c r="AM212" i="2"/>
  <c r="AN212" i="2"/>
  <c r="AO212" i="2"/>
  <c r="AP212" i="2"/>
  <c r="AQ212" i="2"/>
  <c r="AR212" i="2"/>
  <c r="AS212" i="2"/>
  <c r="AT212" i="2"/>
  <c r="AJ213" i="2"/>
  <c r="AK213" i="2"/>
  <c r="AL213" i="2"/>
  <c r="AM213" i="2"/>
  <c r="AN213" i="2"/>
  <c r="AO213" i="2"/>
  <c r="AP213" i="2"/>
  <c r="AQ213" i="2"/>
  <c r="AR213" i="2"/>
  <c r="AS213" i="2"/>
  <c r="AT213" i="2"/>
  <c r="AJ214" i="2"/>
  <c r="AK214" i="2"/>
  <c r="AL214" i="2"/>
  <c r="AM214" i="2"/>
  <c r="AN214" i="2"/>
  <c r="AO214" i="2"/>
  <c r="AP214" i="2"/>
  <c r="AQ214" i="2"/>
  <c r="AR214" i="2"/>
  <c r="AS214" i="2"/>
  <c r="AT214" i="2"/>
  <c r="AJ215" i="2"/>
  <c r="AK215" i="2"/>
  <c r="AL215" i="2"/>
  <c r="AM215" i="2"/>
  <c r="AN215" i="2"/>
  <c r="AO215" i="2"/>
  <c r="AP215" i="2"/>
  <c r="AQ215" i="2"/>
  <c r="AR215" i="2"/>
  <c r="AS215" i="2"/>
  <c r="AT215" i="2"/>
  <c r="AJ216" i="2"/>
  <c r="AK216" i="2"/>
  <c r="AL216" i="2"/>
  <c r="AM216" i="2"/>
  <c r="AN216" i="2"/>
  <c r="AO216" i="2"/>
  <c r="AP216" i="2"/>
  <c r="AQ216" i="2"/>
  <c r="AR216" i="2"/>
  <c r="AS216" i="2"/>
  <c r="AT216" i="2"/>
  <c r="AJ217" i="2"/>
  <c r="AK217" i="2"/>
  <c r="AL217" i="2"/>
  <c r="AM217" i="2"/>
  <c r="AN217" i="2"/>
  <c r="AO217" i="2"/>
  <c r="AP217" i="2"/>
  <c r="AQ217" i="2"/>
  <c r="AR217" i="2"/>
  <c r="AS217" i="2"/>
  <c r="AT217" i="2"/>
  <c r="AJ218" i="2"/>
  <c r="AK218" i="2"/>
  <c r="AL218" i="2"/>
  <c r="AM218" i="2"/>
  <c r="AN218" i="2"/>
  <c r="AO218" i="2"/>
  <c r="AP218" i="2"/>
  <c r="AQ218" i="2"/>
  <c r="AR218" i="2"/>
  <c r="AS218" i="2"/>
  <c r="AT218" i="2"/>
  <c r="AJ219" i="2"/>
  <c r="AK219" i="2"/>
  <c r="AL219" i="2"/>
  <c r="AM219" i="2"/>
  <c r="AN219" i="2"/>
  <c r="AO219" i="2"/>
  <c r="AP219" i="2"/>
  <c r="AQ219" i="2"/>
  <c r="AR219" i="2"/>
  <c r="AS219" i="2"/>
  <c r="AT219" i="2"/>
  <c r="AJ220" i="2"/>
  <c r="AK220" i="2"/>
  <c r="AL220" i="2"/>
  <c r="AM220" i="2"/>
  <c r="AN220" i="2"/>
  <c r="AO220" i="2"/>
  <c r="AP220" i="2"/>
  <c r="AQ220" i="2"/>
  <c r="AR220" i="2"/>
  <c r="AS220" i="2"/>
  <c r="AT220" i="2"/>
  <c r="AJ221" i="2"/>
  <c r="AK221" i="2"/>
  <c r="AL221" i="2"/>
  <c r="AM221" i="2"/>
  <c r="AN221" i="2"/>
  <c r="AO221" i="2"/>
  <c r="AP221" i="2"/>
  <c r="AQ221" i="2"/>
  <c r="AR221" i="2"/>
  <c r="AS221" i="2"/>
  <c r="AT221" i="2"/>
  <c r="AJ222" i="2"/>
  <c r="AK222" i="2"/>
  <c r="AL222" i="2"/>
  <c r="AM222" i="2"/>
  <c r="AN222" i="2"/>
  <c r="AO222" i="2"/>
  <c r="AP222" i="2"/>
  <c r="AQ222" i="2"/>
  <c r="AR222" i="2"/>
  <c r="AS222" i="2"/>
  <c r="AT222" i="2"/>
  <c r="AJ223" i="2"/>
  <c r="AK223" i="2"/>
  <c r="AL223" i="2"/>
  <c r="AM223" i="2"/>
  <c r="AN223" i="2"/>
  <c r="AO223" i="2"/>
  <c r="AP223" i="2"/>
  <c r="AQ223" i="2"/>
  <c r="AR223" i="2"/>
  <c r="AS223" i="2"/>
  <c r="AT223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J225" i="2"/>
  <c r="AK225" i="2"/>
  <c r="AL225" i="2"/>
  <c r="AM225" i="2"/>
  <c r="AN225" i="2"/>
  <c r="AO225" i="2"/>
  <c r="AP225" i="2"/>
  <c r="AQ225" i="2"/>
  <c r="AR225" i="2"/>
  <c r="AS225" i="2"/>
  <c r="AT225" i="2"/>
  <c r="AJ226" i="2"/>
  <c r="AK226" i="2"/>
  <c r="AL226" i="2"/>
  <c r="AM226" i="2"/>
  <c r="AN226" i="2"/>
  <c r="AO226" i="2"/>
  <c r="AP226" i="2"/>
  <c r="AQ226" i="2"/>
  <c r="AR226" i="2"/>
  <c r="AS226" i="2"/>
  <c r="AT226" i="2"/>
  <c r="AJ227" i="2"/>
  <c r="AK227" i="2"/>
  <c r="AL227" i="2"/>
  <c r="AM227" i="2"/>
  <c r="AN227" i="2"/>
  <c r="AO227" i="2"/>
  <c r="AP227" i="2"/>
  <c r="AQ227" i="2"/>
  <c r="AR227" i="2"/>
  <c r="AS227" i="2"/>
  <c r="AT227" i="2"/>
  <c r="AJ228" i="2"/>
  <c r="AK228" i="2"/>
  <c r="AL228" i="2"/>
  <c r="AM228" i="2"/>
  <c r="AN228" i="2"/>
  <c r="AO228" i="2"/>
  <c r="AP228" i="2"/>
  <c r="AQ228" i="2"/>
  <c r="AR228" i="2"/>
  <c r="AS228" i="2"/>
  <c r="AT228" i="2"/>
  <c r="AJ229" i="2"/>
  <c r="AK229" i="2"/>
  <c r="AL229" i="2"/>
  <c r="AM229" i="2"/>
  <c r="AN229" i="2"/>
  <c r="AO229" i="2"/>
  <c r="AP229" i="2"/>
  <c r="AQ229" i="2"/>
  <c r="AR229" i="2"/>
  <c r="AS229" i="2"/>
  <c r="AT229" i="2"/>
  <c r="AJ230" i="2"/>
  <c r="AK230" i="2"/>
  <c r="AL230" i="2"/>
  <c r="AM230" i="2"/>
  <c r="AN230" i="2"/>
  <c r="AO230" i="2"/>
  <c r="AP230" i="2"/>
  <c r="AQ230" i="2"/>
  <c r="AR230" i="2"/>
  <c r="AS230" i="2"/>
  <c r="AT230" i="2"/>
  <c r="AJ231" i="2"/>
  <c r="AK231" i="2"/>
  <c r="AL231" i="2"/>
  <c r="AM231" i="2"/>
  <c r="AN231" i="2"/>
  <c r="AO231" i="2"/>
  <c r="AP231" i="2"/>
  <c r="AQ231" i="2"/>
  <c r="AR231" i="2"/>
  <c r="AS231" i="2"/>
  <c r="AT231" i="2"/>
  <c r="AJ232" i="2"/>
  <c r="AK232" i="2"/>
  <c r="AL232" i="2"/>
  <c r="AM232" i="2"/>
  <c r="AN232" i="2"/>
  <c r="AO232" i="2"/>
  <c r="AP232" i="2"/>
  <c r="AQ232" i="2"/>
  <c r="AR232" i="2"/>
  <c r="AS232" i="2"/>
  <c r="AT232" i="2"/>
  <c r="AJ233" i="2"/>
  <c r="AK233" i="2"/>
  <c r="AL233" i="2"/>
  <c r="AM233" i="2"/>
  <c r="AN233" i="2"/>
  <c r="AO233" i="2"/>
  <c r="AP233" i="2"/>
  <c r="AQ233" i="2"/>
  <c r="AR233" i="2"/>
  <c r="AS233" i="2"/>
  <c r="AT233" i="2"/>
  <c r="AJ234" i="2"/>
  <c r="AK234" i="2"/>
  <c r="AL234" i="2"/>
  <c r="AM234" i="2"/>
  <c r="AN234" i="2"/>
  <c r="AO234" i="2"/>
  <c r="AP234" i="2"/>
  <c r="AQ234" i="2"/>
  <c r="AR234" i="2"/>
  <c r="AS234" i="2"/>
  <c r="AT234" i="2"/>
  <c r="AJ235" i="2"/>
  <c r="AK235" i="2"/>
  <c r="AL235" i="2"/>
  <c r="AM235" i="2"/>
  <c r="AN235" i="2"/>
  <c r="AO235" i="2"/>
  <c r="AP235" i="2"/>
  <c r="AQ235" i="2"/>
  <c r="AR235" i="2"/>
  <c r="AS235" i="2"/>
  <c r="AT235" i="2"/>
  <c r="AJ236" i="2"/>
  <c r="AK236" i="2"/>
  <c r="AL236" i="2"/>
  <c r="AM236" i="2"/>
  <c r="AN236" i="2"/>
  <c r="AO236" i="2"/>
  <c r="AP236" i="2"/>
  <c r="AQ236" i="2"/>
  <c r="AR236" i="2"/>
  <c r="AS236" i="2"/>
  <c r="AT236" i="2"/>
  <c r="AJ237" i="2"/>
  <c r="AK237" i="2"/>
  <c r="AL237" i="2"/>
  <c r="AM237" i="2"/>
  <c r="AN237" i="2"/>
  <c r="AO237" i="2"/>
  <c r="AP237" i="2"/>
  <c r="AQ237" i="2"/>
  <c r="AR237" i="2"/>
  <c r="AS237" i="2"/>
  <c r="AT237" i="2"/>
  <c r="AJ238" i="2"/>
  <c r="AK238" i="2"/>
  <c r="AL238" i="2"/>
  <c r="AM238" i="2"/>
  <c r="AN238" i="2"/>
  <c r="AO238" i="2"/>
  <c r="AP238" i="2"/>
  <c r="AQ238" i="2"/>
  <c r="AR238" i="2"/>
  <c r="AS238" i="2"/>
  <c r="AT238" i="2"/>
  <c r="AJ239" i="2"/>
  <c r="AK239" i="2"/>
  <c r="AL239" i="2"/>
  <c r="AM239" i="2"/>
  <c r="AN239" i="2"/>
  <c r="AO239" i="2"/>
  <c r="AP239" i="2"/>
  <c r="AQ239" i="2"/>
  <c r="AR239" i="2"/>
  <c r="AS239" i="2"/>
  <c r="AT239" i="2"/>
  <c r="AJ240" i="2"/>
  <c r="AK240" i="2"/>
  <c r="AL240" i="2"/>
  <c r="AM240" i="2"/>
  <c r="AN240" i="2"/>
  <c r="AO240" i="2"/>
  <c r="AP240" i="2"/>
  <c r="AQ240" i="2"/>
  <c r="AR240" i="2"/>
  <c r="AS240" i="2"/>
  <c r="AT240" i="2"/>
  <c r="AJ241" i="2"/>
  <c r="AK241" i="2"/>
  <c r="AL241" i="2"/>
  <c r="AM241" i="2"/>
  <c r="AN241" i="2"/>
  <c r="AO241" i="2"/>
  <c r="AP241" i="2"/>
  <c r="AQ241" i="2"/>
  <c r="AR241" i="2"/>
  <c r="AS241" i="2"/>
  <c r="AT241" i="2"/>
  <c r="AJ242" i="2"/>
  <c r="AK242" i="2"/>
  <c r="AL242" i="2"/>
  <c r="AM242" i="2"/>
  <c r="AN242" i="2"/>
  <c r="AO242" i="2"/>
  <c r="AP242" i="2"/>
  <c r="AQ242" i="2"/>
  <c r="AR242" i="2"/>
  <c r="AS242" i="2"/>
  <c r="AT242" i="2"/>
  <c r="AJ243" i="2"/>
  <c r="AK243" i="2"/>
  <c r="AL243" i="2"/>
  <c r="AM243" i="2"/>
  <c r="AN243" i="2"/>
  <c r="AO243" i="2"/>
  <c r="AP243" i="2"/>
  <c r="AQ243" i="2"/>
  <c r="AR243" i="2"/>
  <c r="AS243" i="2"/>
  <c r="AT243" i="2"/>
  <c r="AJ244" i="2"/>
  <c r="AK244" i="2"/>
  <c r="AL244" i="2"/>
  <c r="AM244" i="2"/>
  <c r="AN244" i="2"/>
  <c r="AO244" i="2"/>
  <c r="AP244" i="2"/>
  <c r="AQ244" i="2"/>
  <c r="AR244" i="2"/>
  <c r="AS244" i="2"/>
  <c r="AT244" i="2"/>
  <c r="AJ245" i="2"/>
  <c r="AK245" i="2"/>
  <c r="AL245" i="2"/>
  <c r="AM245" i="2"/>
  <c r="AN245" i="2"/>
  <c r="AO245" i="2"/>
  <c r="AP245" i="2"/>
  <c r="AQ245" i="2"/>
  <c r="AR245" i="2"/>
  <c r="AS245" i="2"/>
  <c r="AT245" i="2"/>
  <c r="AJ246" i="2"/>
  <c r="AK246" i="2"/>
  <c r="AL246" i="2"/>
  <c r="AM246" i="2"/>
  <c r="AN246" i="2"/>
  <c r="AO246" i="2"/>
  <c r="AP246" i="2"/>
  <c r="AQ246" i="2"/>
  <c r="AR246" i="2"/>
  <c r="AS246" i="2"/>
  <c r="AT246" i="2"/>
  <c r="AJ247" i="2"/>
  <c r="AK247" i="2"/>
  <c r="AL247" i="2"/>
  <c r="AM247" i="2"/>
  <c r="AN247" i="2"/>
  <c r="AO247" i="2"/>
  <c r="AP247" i="2"/>
  <c r="AQ247" i="2"/>
  <c r="AR247" i="2"/>
  <c r="AS247" i="2"/>
  <c r="AT247" i="2"/>
  <c r="AJ248" i="2"/>
  <c r="AK248" i="2"/>
  <c r="AL248" i="2"/>
  <c r="AM248" i="2"/>
  <c r="AN248" i="2"/>
  <c r="AO248" i="2"/>
  <c r="AP248" i="2"/>
  <c r="AQ248" i="2"/>
  <c r="AR248" i="2"/>
  <c r="AS248" i="2"/>
  <c r="AT248" i="2"/>
  <c r="AJ249" i="2"/>
  <c r="AK249" i="2"/>
  <c r="AL249" i="2"/>
  <c r="AM249" i="2"/>
  <c r="AN249" i="2"/>
  <c r="AO249" i="2"/>
  <c r="AP249" i="2"/>
  <c r="AQ249" i="2"/>
  <c r="AR249" i="2"/>
  <c r="AS249" i="2"/>
  <c r="AT249" i="2"/>
  <c r="AJ250" i="2"/>
  <c r="AK250" i="2"/>
  <c r="AL250" i="2"/>
  <c r="AM250" i="2"/>
  <c r="AN250" i="2"/>
  <c r="AO250" i="2"/>
  <c r="AP250" i="2"/>
  <c r="AQ250" i="2"/>
  <c r="AR250" i="2"/>
  <c r="AS250" i="2"/>
  <c r="AT250" i="2"/>
  <c r="AJ251" i="2"/>
  <c r="AK251" i="2"/>
  <c r="AL251" i="2"/>
  <c r="AM251" i="2"/>
  <c r="AN251" i="2"/>
  <c r="AO251" i="2"/>
  <c r="AP251" i="2"/>
  <c r="AQ251" i="2"/>
  <c r="AR251" i="2"/>
  <c r="AS251" i="2"/>
  <c r="AT251" i="2"/>
  <c r="AJ252" i="2"/>
  <c r="AK252" i="2"/>
  <c r="AL252" i="2"/>
  <c r="AM252" i="2"/>
  <c r="AN252" i="2"/>
  <c r="AO252" i="2"/>
  <c r="AP252" i="2"/>
  <c r="AQ252" i="2"/>
  <c r="AR252" i="2"/>
  <c r="AS252" i="2"/>
  <c r="AT252" i="2"/>
  <c r="AJ253" i="2"/>
  <c r="AK253" i="2"/>
  <c r="AL253" i="2"/>
  <c r="AM253" i="2"/>
  <c r="AN253" i="2"/>
  <c r="AO253" i="2"/>
  <c r="AP253" i="2"/>
  <c r="AQ253" i="2"/>
  <c r="AR253" i="2"/>
  <c r="AS253" i="2"/>
  <c r="AT253" i="2"/>
  <c r="AJ254" i="2"/>
  <c r="AK254" i="2"/>
  <c r="AL254" i="2"/>
  <c r="AM254" i="2"/>
  <c r="AN254" i="2"/>
  <c r="AO254" i="2"/>
  <c r="AP254" i="2"/>
  <c r="AQ254" i="2"/>
  <c r="AR254" i="2"/>
  <c r="AS254" i="2"/>
  <c r="AT254" i="2"/>
  <c r="AJ255" i="2"/>
  <c r="AK255" i="2"/>
  <c r="AL255" i="2"/>
  <c r="AM255" i="2"/>
  <c r="AN255" i="2"/>
  <c r="AO255" i="2"/>
  <c r="AP255" i="2"/>
  <c r="AQ255" i="2"/>
  <c r="AR255" i="2"/>
  <c r="AS255" i="2"/>
  <c r="AT255" i="2"/>
  <c r="AJ256" i="2"/>
  <c r="AK256" i="2"/>
  <c r="AL256" i="2"/>
  <c r="AM256" i="2"/>
  <c r="AN256" i="2"/>
  <c r="AO256" i="2"/>
  <c r="AP256" i="2"/>
  <c r="AQ256" i="2"/>
  <c r="AR256" i="2"/>
  <c r="AS256" i="2"/>
  <c r="AT256" i="2"/>
  <c r="AJ257" i="2"/>
  <c r="AK257" i="2"/>
  <c r="AL257" i="2"/>
  <c r="AM257" i="2"/>
  <c r="AN257" i="2"/>
  <c r="AO257" i="2"/>
  <c r="AP257" i="2"/>
  <c r="AQ257" i="2"/>
  <c r="AR257" i="2"/>
  <c r="AS257" i="2"/>
  <c r="AT257" i="2"/>
  <c r="AJ258" i="2"/>
  <c r="AK258" i="2"/>
  <c r="AL258" i="2"/>
  <c r="AM258" i="2"/>
  <c r="AN258" i="2"/>
  <c r="AO258" i="2"/>
  <c r="AP258" i="2"/>
  <c r="AQ258" i="2"/>
  <c r="AR258" i="2"/>
  <c r="AS258" i="2"/>
  <c r="AT258" i="2"/>
  <c r="AJ259" i="2"/>
  <c r="AK259" i="2"/>
  <c r="AL259" i="2"/>
  <c r="AM259" i="2"/>
  <c r="AN259" i="2"/>
  <c r="AO259" i="2"/>
  <c r="AP259" i="2"/>
  <c r="AQ259" i="2"/>
  <c r="AR259" i="2"/>
  <c r="AS259" i="2"/>
  <c r="AT259" i="2"/>
  <c r="AJ260" i="2"/>
  <c r="AK260" i="2"/>
  <c r="AL260" i="2"/>
  <c r="AM260" i="2"/>
  <c r="AN260" i="2"/>
  <c r="AO260" i="2"/>
  <c r="AP260" i="2"/>
  <c r="AQ260" i="2"/>
  <c r="AR260" i="2"/>
  <c r="AS260" i="2"/>
  <c r="AT260" i="2"/>
  <c r="AJ261" i="2"/>
  <c r="AK261" i="2"/>
  <c r="AL261" i="2"/>
  <c r="AM261" i="2"/>
  <c r="AN261" i="2"/>
  <c r="AO261" i="2"/>
  <c r="AP261" i="2"/>
  <c r="AQ261" i="2"/>
  <c r="AR261" i="2"/>
  <c r="AS261" i="2"/>
  <c r="AT261" i="2"/>
  <c r="AJ262" i="2"/>
  <c r="AK262" i="2"/>
  <c r="AL262" i="2"/>
  <c r="AM262" i="2"/>
  <c r="AN262" i="2"/>
  <c r="AO262" i="2"/>
  <c r="AP262" i="2"/>
  <c r="AQ262" i="2"/>
  <c r="AR262" i="2"/>
  <c r="AS262" i="2"/>
  <c r="AT262" i="2"/>
  <c r="AJ263" i="2"/>
  <c r="AK263" i="2"/>
  <c r="AL263" i="2"/>
  <c r="AM263" i="2"/>
  <c r="AN263" i="2"/>
  <c r="AO263" i="2"/>
  <c r="AP263" i="2"/>
  <c r="AQ263" i="2"/>
  <c r="AR263" i="2"/>
  <c r="AS263" i="2"/>
  <c r="AT263" i="2"/>
  <c r="AJ264" i="2"/>
  <c r="AK264" i="2"/>
  <c r="AL264" i="2"/>
  <c r="AM264" i="2"/>
  <c r="AN264" i="2"/>
  <c r="AO264" i="2"/>
  <c r="AP264" i="2"/>
  <c r="AQ264" i="2"/>
  <c r="AR264" i="2"/>
  <c r="AS264" i="2"/>
  <c r="AT264" i="2"/>
  <c r="AJ265" i="2"/>
  <c r="AK265" i="2"/>
  <c r="AL265" i="2"/>
  <c r="AM265" i="2"/>
  <c r="AN265" i="2"/>
  <c r="AO265" i="2"/>
  <c r="AP265" i="2"/>
  <c r="AQ265" i="2"/>
  <c r="AR265" i="2"/>
  <c r="AS265" i="2"/>
  <c r="AT265" i="2"/>
  <c r="AJ266" i="2"/>
  <c r="AK266" i="2"/>
  <c r="AL266" i="2"/>
  <c r="AM266" i="2"/>
  <c r="AN266" i="2"/>
  <c r="AO266" i="2"/>
  <c r="AP266" i="2"/>
  <c r="AQ266" i="2"/>
  <c r="AR266" i="2"/>
  <c r="AS266" i="2"/>
  <c r="AT266" i="2"/>
  <c r="AJ267" i="2"/>
  <c r="AK267" i="2"/>
  <c r="AL267" i="2"/>
  <c r="AM267" i="2"/>
  <c r="AN267" i="2"/>
  <c r="AO267" i="2"/>
  <c r="AP267" i="2"/>
  <c r="AQ267" i="2"/>
  <c r="AR267" i="2"/>
  <c r="AS267" i="2"/>
  <c r="AT267" i="2"/>
  <c r="AJ268" i="2"/>
  <c r="AK268" i="2"/>
  <c r="AL268" i="2"/>
  <c r="AM268" i="2"/>
  <c r="AN268" i="2"/>
  <c r="AO268" i="2"/>
  <c r="AP268" i="2"/>
  <c r="AQ268" i="2"/>
  <c r="AR268" i="2"/>
  <c r="AS268" i="2"/>
  <c r="AT268" i="2"/>
  <c r="AJ269" i="2"/>
  <c r="AK269" i="2"/>
  <c r="AL269" i="2"/>
  <c r="AM269" i="2"/>
  <c r="AN269" i="2"/>
  <c r="AO269" i="2"/>
  <c r="AP269" i="2"/>
  <c r="AQ269" i="2"/>
  <c r="AR269" i="2"/>
  <c r="AS269" i="2"/>
  <c r="AT269" i="2"/>
  <c r="AJ270" i="2"/>
  <c r="AK270" i="2"/>
  <c r="AL270" i="2"/>
  <c r="AM270" i="2"/>
  <c r="AN270" i="2"/>
  <c r="AO270" i="2"/>
  <c r="AP270" i="2"/>
  <c r="AQ270" i="2"/>
  <c r="AR270" i="2"/>
  <c r="AS270" i="2"/>
  <c r="AT270" i="2"/>
  <c r="AJ271" i="2"/>
  <c r="AK271" i="2"/>
  <c r="AL271" i="2"/>
  <c r="AM271" i="2"/>
  <c r="AN271" i="2"/>
  <c r="AO271" i="2"/>
  <c r="AP271" i="2"/>
  <c r="AQ271" i="2"/>
  <c r="AR271" i="2"/>
  <c r="AS271" i="2"/>
  <c r="AT271" i="2"/>
  <c r="AJ272" i="2"/>
  <c r="AK272" i="2"/>
  <c r="AL272" i="2"/>
  <c r="AM272" i="2"/>
  <c r="AN272" i="2"/>
  <c r="AO272" i="2"/>
  <c r="AP272" i="2"/>
  <c r="AQ272" i="2"/>
  <c r="AR272" i="2"/>
  <c r="AS272" i="2"/>
  <c r="AT272" i="2"/>
  <c r="AJ273" i="2"/>
  <c r="AK273" i="2"/>
  <c r="AL273" i="2"/>
  <c r="AM273" i="2"/>
  <c r="AN273" i="2"/>
  <c r="AO273" i="2"/>
  <c r="AP273" i="2"/>
  <c r="AQ273" i="2"/>
  <c r="AR273" i="2"/>
  <c r="AS273" i="2"/>
  <c r="AT273" i="2"/>
  <c r="AJ274" i="2"/>
  <c r="AK274" i="2"/>
  <c r="AL274" i="2"/>
  <c r="AM274" i="2"/>
  <c r="AN274" i="2"/>
  <c r="AO274" i="2"/>
  <c r="AP274" i="2"/>
  <c r="AQ274" i="2"/>
  <c r="AR274" i="2"/>
  <c r="AS274" i="2"/>
  <c r="AT274" i="2"/>
  <c r="AJ275" i="2"/>
  <c r="AK275" i="2"/>
  <c r="AL275" i="2"/>
  <c r="AM275" i="2"/>
  <c r="AN275" i="2"/>
  <c r="AO275" i="2"/>
  <c r="AP275" i="2"/>
  <c r="AQ275" i="2"/>
  <c r="AR275" i="2"/>
  <c r="AS275" i="2"/>
  <c r="AT275" i="2"/>
  <c r="AJ276" i="2"/>
  <c r="AK276" i="2"/>
  <c r="AL276" i="2"/>
  <c r="AM276" i="2"/>
  <c r="AN276" i="2"/>
  <c r="AO276" i="2"/>
  <c r="AP276" i="2"/>
  <c r="AQ276" i="2"/>
  <c r="AR276" i="2"/>
  <c r="AS276" i="2"/>
  <c r="AT276" i="2"/>
  <c r="AJ277" i="2"/>
  <c r="AK277" i="2"/>
  <c r="AL277" i="2"/>
  <c r="AM277" i="2"/>
  <c r="AN277" i="2"/>
  <c r="AO277" i="2"/>
  <c r="AP277" i="2"/>
  <c r="AQ277" i="2"/>
  <c r="AR277" i="2"/>
  <c r="AS277" i="2"/>
  <c r="AT277" i="2"/>
  <c r="AJ278" i="2"/>
  <c r="AK278" i="2"/>
  <c r="AL278" i="2"/>
  <c r="AM278" i="2"/>
  <c r="AN278" i="2"/>
  <c r="AO278" i="2"/>
  <c r="AP278" i="2"/>
  <c r="AQ278" i="2"/>
  <c r="AR278" i="2"/>
  <c r="AS278" i="2"/>
  <c r="AT278" i="2"/>
  <c r="AJ279" i="2"/>
  <c r="AK279" i="2"/>
  <c r="AL279" i="2"/>
  <c r="AM279" i="2"/>
  <c r="AN279" i="2"/>
  <c r="AO279" i="2"/>
  <c r="AP279" i="2"/>
  <c r="AQ279" i="2"/>
  <c r="AR279" i="2"/>
  <c r="AS279" i="2"/>
  <c r="AT279" i="2"/>
  <c r="AJ280" i="2"/>
  <c r="AK280" i="2"/>
  <c r="AL280" i="2"/>
  <c r="AM280" i="2"/>
  <c r="AN280" i="2"/>
  <c r="AO280" i="2"/>
  <c r="AP280" i="2"/>
  <c r="AQ280" i="2"/>
  <c r="AR280" i="2"/>
  <c r="AS280" i="2"/>
  <c r="AT280" i="2"/>
  <c r="AJ281" i="2"/>
  <c r="AK281" i="2"/>
  <c r="AL281" i="2"/>
  <c r="AM281" i="2"/>
  <c r="AN281" i="2"/>
  <c r="AO281" i="2"/>
  <c r="AP281" i="2"/>
  <c r="AQ281" i="2"/>
  <c r="AR281" i="2"/>
  <c r="AS281" i="2"/>
  <c r="AT281" i="2"/>
  <c r="AJ282" i="2"/>
  <c r="AK282" i="2"/>
  <c r="AL282" i="2"/>
  <c r="AM282" i="2"/>
  <c r="AN282" i="2"/>
  <c r="AO282" i="2"/>
  <c r="AP282" i="2"/>
  <c r="AQ282" i="2"/>
  <c r="AR282" i="2"/>
  <c r="AS282" i="2"/>
  <c r="AT282" i="2"/>
  <c r="AJ283" i="2"/>
  <c r="AK283" i="2"/>
  <c r="AL283" i="2"/>
  <c r="AM283" i="2"/>
  <c r="AN283" i="2"/>
  <c r="AO283" i="2"/>
  <c r="AP283" i="2"/>
  <c r="AQ283" i="2"/>
  <c r="AR283" i="2"/>
  <c r="AS283" i="2"/>
  <c r="AT283" i="2"/>
  <c r="AJ284" i="2"/>
  <c r="AK284" i="2"/>
  <c r="AL284" i="2"/>
  <c r="AM284" i="2"/>
  <c r="AN284" i="2"/>
  <c r="AO284" i="2"/>
  <c r="AP284" i="2"/>
  <c r="AQ284" i="2"/>
  <c r="AR284" i="2"/>
  <c r="AS284" i="2"/>
  <c r="AT284" i="2"/>
  <c r="AJ285" i="2"/>
  <c r="AK285" i="2"/>
  <c r="AL285" i="2"/>
  <c r="AM285" i="2"/>
  <c r="AN285" i="2"/>
  <c r="AO285" i="2"/>
  <c r="AP285" i="2"/>
  <c r="AQ285" i="2"/>
  <c r="AR285" i="2"/>
  <c r="AS285" i="2"/>
  <c r="AT285" i="2"/>
  <c r="AJ286" i="2"/>
  <c r="AK286" i="2"/>
  <c r="AL286" i="2"/>
  <c r="AM286" i="2"/>
  <c r="AN286" i="2"/>
  <c r="AO286" i="2"/>
  <c r="AP286" i="2"/>
  <c r="AQ286" i="2"/>
  <c r="AR286" i="2"/>
  <c r="AS286" i="2"/>
  <c r="AT286" i="2"/>
  <c r="AJ287" i="2"/>
  <c r="AK287" i="2"/>
  <c r="AL287" i="2"/>
  <c r="AM287" i="2"/>
  <c r="AN287" i="2"/>
  <c r="AO287" i="2"/>
  <c r="AP287" i="2"/>
  <c r="AQ287" i="2"/>
  <c r="AR287" i="2"/>
  <c r="AS287" i="2"/>
  <c r="AT287" i="2"/>
  <c r="AJ288" i="2"/>
  <c r="AK288" i="2"/>
  <c r="AL288" i="2"/>
  <c r="AM288" i="2"/>
  <c r="AN288" i="2"/>
  <c r="AO288" i="2"/>
  <c r="AP288" i="2"/>
  <c r="AQ288" i="2"/>
  <c r="AR288" i="2"/>
  <c r="AS288" i="2"/>
  <c r="AT288" i="2"/>
  <c r="AJ289" i="2"/>
  <c r="AK289" i="2"/>
  <c r="AL289" i="2"/>
  <c r="AM289" i="2"/>
  <c r="AN289" i="2"/>
  <c r="AO289" i="2"/>
  <c r="AP289" i="2"/>
  <c r="AQ289" i="2"/>
  <c r="AR289" i="2"/>
  <c r="AS289" i="2"/>
  <c r="AT289" i="2"/>
  <c r="AJ290" i="2"/>
  <c r="AK290" i="2"/>
  <c r="AL290" i="2"/>
  <c r="AM290" i="2"/>
  <c r="AN290" i="2"/>
  <c r="AO290" i="2"/>
  <c r="AP290" i="2"/>
  <c r="AQ290" i="2"/>
  <c r="AR290" i="2"/>
  <c r="AS290" i="2"/>
  <c r="AT290" i="2"/>
  <c r="AJ291" i="2"/>
  <c r="AK291" i="2"/>
  <c r="AL291" i="2"/>
  <c r="AM291" i="2"/>
  <c r="AN291" i="2"/>
  <c r="AO291" i="2"/>
  <c r="AP291" i="2"/>
  <c r="AQ291" i="2"/>
  <c r="AR291" i="2"/>
  <c r="AS291" i="2"/>
  <c r="AT291" i="2"/>
  <c r="AJ292" i="2"/>
  <c r="AK292" i="2"/>
  <c r="AL292" i="2"/>
  <c r="AM292" i="2"/>
  <c r="AN292" i="2"/>
  <c r="AO292" i="2"/>
  <c r="AP292" i="2"/>
  <c r="AQ292" i="2"/>
  <c r="AR292" i="2"/>
  <c r="AS292" i="2"/>
  <c r="AT292" i="2"/>
  <c r="AJ293" i="2"/>
  <c r="AK293" i="2"/>
  <c r="AL293" i="2"/>
  <c r="AM293" i="2"/>
  <c r="AN293" i="2"/>
  <c r="AO293" i="2"/>
  <c r="AP293" i="2"/>
  <c r="AQ293" i="2"/>
  <c r="AR293" i="2"/>
  <c r="AS293" i="2"/>
  <c r="AT293" i="2"/>
  <c r="AJ294" i="2"/>
  <c r="AK294" i="2"/>
  <c r="AL294" i="2"/>
  <c r="AM294" i="2"/>
  <c r="AN294" i="2"/>
  <c r="AO294" i="2"/>
  <c r="AP294" i="2"/>
  <c r="AQ294" i="2"/>
  <c r="AR294" i="2"/>
  <c r="AS294" i="2"/>
  <c r="AT294" i="2"/>
  <c r="AJ295" i="2"/>
  <c r="AK295" i="2"/>
  <c r="AL295" i="2"/>
  <c r="AM295" i="2"/>
  <c r="AN295" i="2"/>
  <c r="AO295" i="2"/>
  <c r="AP295" i="2"/>
  <c r="AQ295" i="2"/>
  <c r="AR295" i="2"/>
  <c r="AS295" i="2"/>
  <c r="AT295" i="2"/>
  <c r="AJ296" i="2"/>
  <c r="AK296" i="2"/>
  <c r="AL296" i="2"/>
  <c r="AM296" i="2"/>
  <c r="AN296" i="2"/>
  <c r="AO296" i="2"/>
  <c r="AP296" i="2"/>
  <c r="AQ296" i="2"/>
  <c r="AR296" i="2"/>
  <c r="AS296" i="2"/>
  <c r="AT296" i="2"/>
  <c r="AJ297" i="2"/>
  <c r="AK297" i="2"/>
  <c r="AL297" i="2"/>
  <c r="AM297" i="2"/>
  <c r="AN297" i="2"/>
  <c r="AO297" i="2"/>
  <c r="AP297" i="2"/>
  <c r="AQ297" i="2"/>
  <c r="AR297" i="2"/>
  <c r="AS297" i="2"/>
  <c r="AT297" i="2"/>
  <c r="AJ298" i="2"/>
  <c r="AK298" i="2"/>
  <c r="AL298" i="2"/>
  <c r="AM298" i="2"/>
  <c r="AN298" i="2"/>
  <c r="AO298" i="2"/>
  <c r="AP298" i="2"/>
  <c r="AQ298" i="2"/>
  <c r="AR298" i="2"/>
  <c r="AS298" i="2"/>
  <c r="AT298" i="2"/>
  <c r="AJ299" i="2"/>
  <c r="AK299" i="2"/>
  <c r="AL299" i="2"/>
  <c r="AM299" i="2"/>
  <c r="AN299" i="2"/>
  <c r="AO299" i="2"/>
  <c r="AP299" i="2"/>
  <c r="AQ299" i="2"/>
  <c r="AR299" i="2"/>
  <c r="AS299" i="2"/>
  <c r="AT299" i="2"/>
  <c r="AJ300" i="2"/>
  <c r="AK300" i="2"/>
  <c r="AL300" i="2"/>
  <c r="AM300" i="2"/>
  <c r="AN300" i="2"/>
  <c r="AO300" i="2"/>
  <c r="AP300" i="2"/>
  <c r="AQ300" i="2"/>
  <c r="AR300" i="2"/>
  <c r="AS300" i="2"/>
  <c r="AT300" i="2"/>
  <c r="AJ301" i="2"/>
  <c r="AK301" i="2"/>
  <c r="AL301" i="2"/>
  <c r="AM301" i="2"/>
  <c r="AN301" i="2"/>
  <c r="AO301" i="2"/>
  <c r="AP301" i="2"/>
  <c r="AQ301" i="2"/>
  <c r="AR301" i="2"/>
  <c r="AS301" i="2"/>
  <c r="AT301" i="2"/>
  <c r="AJ302" i="2"/>
  <c r="AK302" i="2"/>
  <c r="AL302" i="2"/>
  <c r="AM302" i="2"/>
  <c r="AN302" i="2"/>
  <c r="AO302" i="2"/>
  <c r="AP302" i="2"/>
  <c r="AQ302" i="2"/>
  <c r="AR302" i="2"/>
  <c r="AS302" i="2"/>
  <c r="AT302" i="2"/>
  <c r="AJ303" i="2"/>
  <c r="AK303" i="2"/>
  <c r="AL303" i="2"/>
  <c r="AM303" i="2"/>
  <c r="AN303" i="2"/>
  <c r="AO303" i="2"/>
  <c r="AP303" i="2"/>
  <c r="AQ303" i="2"/>
  <c r="AR303" i="2"/>
  <c r="AS303" i="2"/>
  <c r="AT303" i="2"/>
  <c r="AJ304" i="2"/>
  <c r="AK304" i="2"/>
  <c r="AL304" i="2"/>
  <c r="AM304" i="2"/>
  <c r="AN304" i="2"/>
  <c r="AO304" i="2"/>
  <c r="AP304" i="2"/>
  <c r="AQ304" i="2"/>
  <c r="AR304" i="2"/>
  <c r="AS304" i="2"/>
  <c r="AT304" i="2"/>
  <c r="AJ305" i="2"/>
  <c r="AK305" i="2"/>
  <c r="AL305" i="2"/>
  <c r="AM305" i="2"/>
  <c r="AN305" i="2"/>
  <c r="AO305" i="2"/>
  <c r="AP305" i="2"/>
  <c r="AQ305" i="2"/>
  <c r="AR305" i="2"/>
  <c r="AS305" i="2"/>
  <c r="AT305" i="2"/>
  <c r="AJ306" i="2"/>
  <c r="AK306" i="2"/>
  <c r="AL306" i="2"/>
  <c r="AM306" i="2"/>
  <c r="AN306" i="2"/>
  <c r="AO306" i="2"/>
  <c r="AP306" i="2"/>
  <c r="AQ306" i="2"/>
  <c r="AR306" i="2"/>
  <c r="AS306" i="2"/>
  <c r="AT306" i="2"/>
  <c r="AJ307" i="2"/>
  <c r="AK307" i="2"/>
  <c r="AL307" i="2"/>
  <c r="AM307" i="2"/>
  <c r="AN307" i="2"/>
  <c r="AO307" i="2"/>
  <c r="AP307" i="2"/>
  <c r="AQ307" i="2"/>
  <c r="AR307" i="2"/>
  <c r="AS307" i="2"/>
  <c r="AT307" i="2"/>
  <c r="AJ308" i="2"/>
  <c r="AK308" i="2"/>
  <c r="AL308" i="2"/>
  <c r="AM308" i="2"/>
  <c r="AN308" i="2"/>
  <c r="AO308" i="2"/>
  <c r="AP308" i="2"/>
  <c r="AQ308" i="2"/>
  <c r="AR308" i="2"/>
  <c r="AS308" i="2"/>
  <c r="AT308" i="2"/>
  <c r="AJ309" i="2"/>
  <c r="AK309" i="2"/>
  <c r="AL309" i="2"/>
  <c r="AM309" i="2"/>
  <c r="AN309" i="2"/>
  <c r="AO309" i="2"/>
  <c r="AP309" i="2"/>
  <c r="AQ309" i="2"/>
  <c r="AR309" i="2"/>
  <c r="AS309" i="2"/>
  <c r="AT309" i="2"/>
  <c r="AJ310" i="2"/>
  <c r="AK310" i="2"/>
  <c r="AL310" i="2"/>
  <c r="AM310" i="2"/>
  <c r="AN310" i="2"/>
  <c r="AO310" i="2"/>
  <c r="AP310" i="2"/>
  <c r="AQ310" i="2"/>
  <c r="AR310" i="2"/>
  <c r="AS310" i="2"/>
  <c r="AT310" i="2"/>
  <c r="AJ311" i="2"/>
  <c r="AK311" i="2"/>
  <c r="AL311" i="2"/>
  <c r="AM311" i="2"/>
  <c r="AN311" i="2"/>
  <c r="AO311" i="2"/>
  <c r="AP311" i="2"/>
  <c r="AQ311" i="2"/>
  <c r="AR311" i="2"/>
  <c r="AS311" i="2"/>
  <c r="AT311" i="2"/>
  <c r="AJ312" i="2"/>
  <c r="AK312" i="2"/>
  <c r="AL312" i="2"/>
  <c r="AM312" i="2"/>
  <c r="AN312" i="2"/>
  <c r="AO312" i="2"/>
  <c r="AP312" i="2"/>
  <c r="AQ312" i="2"/>
  <c r="AR312" i="2"/>
  <c r="AS312" i="2"/>
  <c r="AT312" i="2"/>
  <c r="AJ313" i="2"/>
  <c r="AK313" i="2"/>
  <c r="AL313" i="2"/>
  <c r="AM313" i="2"/>
  <c r="AN313" i="2"/>
  <c r="AO313" i="2"/>
  <c r="AP313" i="2"/>
  <c r="AQ313" i="2"/>
  <c r="AR313" i="2"/>
  <c r="AS313" i="2"/>
  <c r="AT313" i="2"/>
  <c r="AJ314" i="2"/>
  <c r="AK314" i="2"/>
  <c r="AL314" i="2"/>
  <c r="AM314" i="2"/>
  <c r="AN314" i="2"/>
  <c r="AO314" i="2"/>
  <c r="AP314" i="2"/>
  <c r="AQ314" i="2"/>
  <c r="AR314" i="2"/>
  <c r="AS314" i="2"/>
  <c r="AT314" i="2"/>
  <c r="AJ315" i="2"/>
  <c r="AK315" i="2"/>
  <c r="AL315" i="2"/>
  <c r="AM315" i="2"/>
  <c r="AN315" i="2"/>
  <c r="AO315" i="2"/>
  <c r="AP315" i="2"/>
  <c r="AQ315" i="2"/>
  <c r="AR315" i="2"/>
  <c r="AS315" i="2"/>
  <c r="AT315" i="2"/>
  <c r="AJ316" i="2"/>
  <c r="AK316" i="2"/>
  <c r="AL316" i="2"/>
  <c r="AM316" i="2"/>
  <c r="AN316" i="2"/>
  <c r="AO316" i="2"/>
  <c r="AP316" i="2"/>
  <c r="AQ316" i="2"/>
  <c r="AR316" i="2"/>
  <c r="AS316" i="2"/>
  <c r="AT316" i="2"/>
  <c r="AJ317" i="2"/>
  <c r="AK317" i="2"/>
  <c r="AL317" i="2"/>
  <c r="AM317" i="2"/>
  <c r="AN317" i="2"/>
  <c r="AO317" i="2"/>
  <c r="AP317" i="2"/>
  <c r="AQ317" i="2"/>
  <c r="AR317" i="2"/>
  <c r="AS317" i="2"/>
  <c r="AT317" i="2"/>
  <c r="AJ318" i="2"/>
  <c r="AK318" i="2"/>
  <c r="AL318" i="2"/>
  <c r="AM318" i="2"/>
  <c r="AN318" i="2"/>
  <c r="AO318" i="2"/>
  <c r="AP318" i="2"/>
  <c r="AQ318" i="2"/>
  <c r="AR318" i="2"/>
  <c r="AS318" i="2"/>
  <c r="AT318" i="2"/>
  <c r="AJ319" i="2"/>
  <c r="AK319" i="2"/>
  <c r="AL319" i="2"/>
  <c r="AM319" i="2"/>
  <c r="AN319" i="2"/>
  <c r="AO319" i="2"/>
  <c r="AP319" i="2"/>
  <c r="AQ319" i="2"/>
  <c r="AR319" i="2"/>
  <c r="AS319" i="2"/>
  <c r="AT319" i="2"/>
  <c r="AJ320" i="2"/>
  <c r="AK320" i="2"/>
  <c r="AL320" i="2"/>
  <c r="AM320" i="2"/>
  <c r="AN320" i="2"/>
  <c r="AO320" i="2"/>
  <c r="AP320" i="2"/>
  <c r="AQ320" i="2"/>
  <c r="AR320" i="2"/>
  <c r="AS320" i="2"/>
  <c r="AT320" i="2"/>
  <c r="AJ321" i="2"/>
  <c r="AK321" i="2"/>
  <c r="AL321" i="2"/>
  <c r="AM321" i="2"/>
  <c r="AN321" i="2"/>
  <c r="AO321" i="2"/>
  <c r="AP321" i="2"/>
  <c r="AQ321" i="2"/>
  <c r="AR321" i="2"/>
  <c r="AS321" i="2"/>
  <c r="AT321" i="2"/>
  <c r="AJ322" i="2"/>
  <c r="AK322" i="2"/>
  <c r="AL322" i="2"/>
  <c r="AM322" i="2"/>
  <c r="AN322" i="2"/>
  <c r="AO322" i="2"/>
  <c r="AP322" i="2"/>
  <c r="AQ322" i="2"/>
  <c r="AR322" i="2"/>
  <c r="AS322" i="2"/>
  <c r="AT322" i="2"/>
  <c r="AJ323" i="2"/>
  <c r="AK323" i="2"/>
  <c r="AL323" i="2"/>
  <c r="AM323" i="2"/>
  <c r="AN323" i="2"/>
  <c r="AO323" i="2"/>
  <c r="AP323" i="2"/>
  <c r="AQ323" i="2"/>
  <c r="AR323" i="2"/>
  <c r="AS323" i="2"/>
  <c r="AT323" i="2"/>
  <c r="AJ324" i="2"/>
  <c r="AK324" i="2"/>
  <c r="AL324" i="2"/>
  <c r="AM324" i="2"/>
  <c r="AN324" i="2"/>
  <c r="AO324" i="2"/>
  <c r="AP324" i="2"/>
  <c r="AQ324" i="2"/>
  <c r="AR324" i="2"/>
  <c r="AS324" i="2"/>
  <c r="AT324" i="2"/>
  <c r="AJ325" i="2"/>
  <c r="AK325" i="2"/>
  <c r="AL325" i="2"/>
  <c r="AM325" i="2"/>
  <c r="AN325" i="2"/>
  <c r="AO325" i="2"/>
  <c r="AP325" i="2"/>
  <c r="AQ325" i="2"/>
  <c r="AR325" i="2"/>
  <c r="AS325" i="2"/>
  <c r="AT325" i="2"/>
  <c r="AJ326" i="2"/>
  <c r="AK326" i="2"/>
  <c r="AL326" i="2"/>
  <c r="AM326" i="2"/>
  <c r="AN326" i="2"/>
  <c r="AO326" i="2"/>
  <c r="AP326" i="2"/>
  <c r="AQ326" i="2"/>
  <c r="AR326" i="2"/>
  <c r="AS326" i="2"/>
  <c r="AT326" i="2"/>
  <c r="AJ327" i="2"/>
  <c r="AK327" i="2"/>
  <c r="AL327" i="2"/>
  <c r="AM327" i="2"/>
  <c r="AN327" i="2"/>
  <c r="AO327" i="2"/>
  <c r="AP327" i="2"/>
  <c r="AQ327" i="2"/>
  <c r="AR327" i="2"/>
  <c r="AS327" i="2"/>
  <c r="AT327" i="2"/>
  <c r="AJ328" i="2"/>
  <c r="AK328" i="2"/>
  <c r="AL328" i="2"/>
  <c r="AM328" i="2"/>
  <c r="AN328" i="2"/>
  <c r="AO328" i="2"/>
  <c r="AP328" i="2"/>
  <c r="AQ328" i="2"/>
  <c r="AR328" i="2"/>
  <c r="AS328" i="2"/>
  <c r="AT328" i="2"/>
  <c r="AJ329" i="2"/>
  <c r="AK329" i="2"/>
  <c r="AL329" i="2"/>
  <c r="AM329" i="2"/>
  <c r="AN329" i="2"/>
  <c r="AO329" i="2"/>
  <c r="AP329" i="2"/>
  <c r="AQ329" i="2"/>
  <c r="AR329" i="2"/>
  <c r="AS329" i="2"/>
  <c r="AT329" i="2"/>
  <c r="AJ330" i="2"/>
  <c r="AK330" i="2"/>
  <c r="AL330" i="2"/>
  <c r="AM330" i="2"/>
  <c r="AN330" i="2"/>
  <c r="AO330" i="2"/>
  <c r="AP330" i="2"/>
  <c r="AQ330" i="2"/>
  <c r="AR330" i="2"/>
  <c r="AS330" i="2"/>
  <c r="AT330" i="2"/>
  <c r="AJ331" i="2"/>
  <c r="AK331" i="2"/>
  <c r="AL331" i="2"/>
  <c r="AM331" i="2"/>
  <c r="AN331" i="2"/>
  <c r="AO331" i="2"/>
  <c r="AP331" i="2"/>
  <c r="AQ331" i="2"/>
  <c r="AR331" i="2"/>
  <c r="AS331" i="2"/>
  <c r="AT331" i="2"/>
  <c r="AJ332" i="2"/>
  <c r="AK332" i="2"/>
  <c r="AL332" i="2"/>
  <c r="AM332" i="2"/>
  <c r="AN332" i="2"/>
  <c r="AO332" i="2"/>
  <c r="AP332" i="2"/>
  <c r="AQ332" i="2"/>
  <c r="AR332" i="2"/>
  <c r="AS332" i="2"/>
  <c r="AT332" i="2"/>
  <c r="AJ333" i="2"/>
  <c r="AK333" i="2"/>
  <c r="AL333" i="2"/>
  <c r="AM333" i="2"/>
  <c r="AN333" i="2"/>
  <c r="AO333" i="2"/>
  <c r="AP333" i="2"/>
  <c r="AQ333" i="2"/>
  <c r="AR333" i="2"/>
  <c r="AS333" i="2"/>
  <c r="AT333" i="2"/>
  <c r="AJ334" i="2"/>
  <c r="AK334" i="2"/>
  <c r="AL334" i="2"/>
  <c r="AM334" i="2"/>
  <c r="AN334" i="2"/>
  <c r="AO334" i="2"/>
  <c r="AP334" i="2"/>
  <c r="AQ334" i="2"/>
  <c r="AR334" i="2"/>
  <c r="AS334" i="2"/>
  <c r="AT334" i="2"/>
  <c r="AJ335" i="2"/>
  <c r="AK335" i="2"/>
  <c r="AL335" i="2"/>
  <c r="AM335" i="2"/>
  <c r="AN335" i="2"/>
  <c r="AO335" i="2"/>
  <c r="AP335" i="2"/>
  <c r="AQ335" i="2"/>
  <c r="AR335" i="2"/>
  <c r="AS335" i="2"/>
  <c r="AT335" i="2"/>
  <c r="AJ336" i="2"/>
  <c r="AK336" i="2"/>
  <c r="AL336" i="2"/>
  <c r="AM336" i="2"/>
  <c r="AN336" i="2"/>
  <c r="AO336" i="2"/>
  <c r="AP336" i="2"/>
  <c r="AQ336" i="2"/>
  <c r="AR336" i="2"/>
  <c r="AS336" i="2"/>
  <c r="AT336" i="2"/>
  <c r="AJ337" i="2"/>
  <c r="AK337" i="2"/>
  <c r="AL337" i="2"/>
  <c r="AM337" i="2"/>
  <c r="AN337" i="2"/>
  <c r="AO337" i="2"/>
  <c r="AP337" i="2"/>
  <c r="AQ337" i="2"/>
  <c r="AR337" i="2"/>
  <c r="AS337" i="2"/>
  <c r="AT337" i="2"/>
  <c r="AJ338" i="2"/>
  <c r="AK338" i="2"/>
  <c r="AL338" i="2"/>
  <c r="AM338" i="2"/>
  <c r="AN338" i="2"/>
  <c r="AO338" i="2"/>
  <c r="AP338" i="2"/>
  <c r="AQ338" i="2"/>
  <c r="AR338" i="2"/>
  <c r="AS338" i="2"/>
  <c r="AT338" i="2"/>
  <c r="AJ339" i="2"/>
  <c r="AK339" i="2"/>
  <c r="AL339" i="2"/>
  <c r="AM339" i="2"/>
  <c r="AN339" i="2"/>
  <c r="AO339" i="2"/>
  <c r="AP339" i="2"/>
  <c r="AQ339" i="2"/>
  <c r="AR339" i="2"/>
  <c r="AS339" i="2"/>
  <c r="AT339" i="2"/>
  <c r="AJ340" i="2"/>
  <c r="AK340" i="2"/>
  <c r="AL340" i="2"/>
  <c r="AM340" i="2"/>
  <c r="AN340" i="2"/>
  <c r="AO340" i="2"/>
  <c r="AP340" i="2"/>
  <c r="AQ340" i="2"/>
  <c r="AR340" i="2"/>
  <c r="AS340" i="2"/>
  <c r="AT340" i="2"/>
  <c r="AJ341" i="2"/>
  <c r="AK341" i="2"/>
  <c r="AL341" i="2"/>
  <c r="AM341" i="2"/>
  <c r="AN341" i="2"/>
  <c r="AO341" i="2"/>
  <c r="AP341" i="2"/>
  <c r="AQ341" i="2"/>
  <c r="AR341" i="2"/>
  <c r="AS341" i="2"/>
  <c r="AT341" i="2"/>
  <c r="AJ342" i="2"/>
  <c r="AK342" i="2"/>
  <c r="AL342" i="2"/>
  <c r="AM342" i="2"/>
  <c r="AN342" i="2"/>
  <c r="AO342" i="2"/>
  <c r="AP342" i="2"/>
  <c r="AQ342" i="2"/>
  <c r="AR342" i="2"/>
  <c r="AS342" i="2"/>
  <c r="AT342" i="2"/>
  <c r="AJ343" i="2"/>
  <c r="AK343" i="2"/>
  <c r="AL343" i="2"/>
  <c r="AM343" i="2"/>
  <c r="AN343" i="2"/>
  <c r="AO343" i="2"/>
  <c r="AP343" i="2"/>
  <c r="AQ343" i="2"/>
  <c r="AR343" i="2"/>
  <c r="AS343" i="2"/>
  <c r="AT343" i="2"/>
  <c r="AJ344" i="2"/>
  <c r="AK344" i="2"/>
  <c r="AL344" i="2"/>
  <c r="AM344" i="2"/>
  <c r="AN344" i="2"/>
  <c r="AO344" i="2"/>
  <c r="AP344" i="2"/>
  <c r="AQ344" i="2"/>
  <c r="AR344" i="2"/>
  <c r="AS344" i="2"/>
  <c r="AT344" i="2"/>
  <c r="AJ345" i="2"/>
  <c r="AK345" i="2"/>
  <c r="AL345" i="2"/>
  <c r="AM345" i="2"/>
  <c r="AN345" i="2"/>
  <c r="AO345" i="2"/>
  <c r="AP345" i="2"/>
  <c r="AQ345" i="2"/>
  <c r="AR345" i="2"/>
  <c r="AS345" i="2"/>
  <c r="AT345" i="2"/>
  <c r="AJ346" i="2"/>
  <c r="AK346" i="2"/>
  <c r="AL346" i="2"/>
  <c r="AM346" i="2"/>
  <c r="AN346" i="2"/>
  <c r="AO346" i="2"/>
  <c r="AP346" i="2"/>
  <c r="AQ346" i="2"/>
  <c r="AR346" i="2"/>
  <c r="AS346" i="2"/>
  <c r="AT346" i="2"/>
  <c r="AJ347" i="2"/>
  <c r="AK347" i="2"/>
  <c r="AL347" i="2"/>
  <c r="AM347" i="2"/>
  <c r="AN347" i="2"/>
  <c r="AO347" i="2"/>
  <c r="AP347" i="2"/>
  <c r="AQ347" i="2"/>
  <c r="AR347" i="2"/>
  <c r="AS347" i="2"/>
  <c r="AT347" i="2"/>
  <c r="AJ348" i="2"/>
  <c r="AK348" i="2"/>
  <c r="AL348" i="2"/>
  <c r="AM348" i="2"/>
  <c r="AN348" i="2"/>
  <c r="AO348" i="2"/>
  <c r="AP348" i="2"/>
  <c r="AQ348" i="2"/>
  <c r="AR348" i="2"/>
  <c r="AS348" i="2"/>
  <c r="AT348" i="2"/>
  <c r="AJ349" i="2"/>
  <c r="AK349" i="2"/>
  <c r="AL349" i="2"/>
  <c r="AM349" i="2"/>
  <c r="AN349" i="2"/>
  <c r="AO349" i="2"/>
  <c r="AP349" i="2"/>
  <c r="AQ349" i="2"/>
  <c r="AR349" i="2"/>
  <c r="AS349" i="2"/>
  <c r="AT349" i="2"/>
  <c r="AJ350" i="2"/>
  <c r="AK350" i="2"/>
  <c r="AL350" i="2"/>
  <c r="AM350" i="2"/>
  <c r="AN350" i="2"/>
  <c r="AO350" i="2"/>
  <c r="AP350" i="2"/>
  <c r="AQ350" i="2"/>
  <c r="AR350" i="2"/>
  <c r="AS350" i="2"/>
  <c r="AT350" i="2"/>
  <c r="AJ351" i="2"/>
  <c r="AK351" i="2"/>
  <c r="AL351" i="2"/>
  <c r="AM351" i="2"/>
  <c r="AN351" i="2"/>
  <c r="AO351" i="2"/>
  <c r="AP351" i="2"/>
  <c r="AQ351" i="2"/>
  <c r="AR351" i="2"/>
  <c r="AS351" i="2"/>
  <c r="AT351" i="2"/>
  <c r="AJ352" i="2"/>
  <c r="AK352" i="2"/>
  <c r="AL352" i="2"/>
  <c r="AM352" i="2"/>
  <c r="AN352" i="2"/>
  <c r="AO352" i="2"/>
  <c r="AP352" i="2"/>
  <c r="AQ352" i="2"/>
  <c r="AR352" i="2"/>
  <c r="AS352" i="2"/>
  <c r="AT352" i="2"/>
  <c r="AJ353" i="2"/>
  <c r="AK353" i="2"/>
  <c r="AL353" i="2"/>
  <c r="AM353" i="2"/>
  <c r="AN353" i="2"/>
  <c r="AO353" i="2"/>
  <c r="AP353" i="2"/>
  <c r="AQ353" i="2"/>
  <c r="AR353" i="2"/>
  <c r="AS353" i="2"/>
  <c r="AT353" i="2"/>
  <c r="AJ354" i="2"/>
  <c r="AK354" i="2"/>
  <c r="AL354" i="2"/>
  <c r="AM354" i="2"/>
  <c r="AN354" i="2"/>
  <c r="AO354" i="2"/>
  <c r="AP354" i="2"/>
  <c r="AQ354" i="2"/>
  <c r="AR354" i="2"/>
  <c r="AS354" i="2"/>
  <c r="AT354" i="2"/>
  <c r="AJ355" i="2"/>
  <c r="AK355" i="2"/>
  <c r="AL355" i="2"/>
  <c r="AM355" i="2"/>
  <c r="AN355" i="2"/>
  <c r="AO355" i="2"/>
  <c r="AP355" i="2"/>
  <c r="AQ355" i="2"/>
  <c r="AR355" i="2"/>
  <c r="AS355" i="2"/>
  <c r="AT355" i="2"/>
  <c r="AJ356" i="2"/>
  <c r="AK356" i="2"/>
  <c r="AL356" i="2"/>
  <c r="AM356" i="2"/>
  <c r="AN356" i="2"/>
  <c r="AO356" i="2"/>
  <c r="AP356" i="2"/>
  <c r="AQ356" i="2"/>
  <c r="AR356" i="2"/>
  <c r="AS356" i="2"/>
  <c r="AT356" i="2"/>
  <c r="AJ357" i="2"/>
  <c r="AK357" i="2"/>
  <c r="AL357" i="2"/>
  <c r="AM357" i="2"/>
  <c r="AN357" i="2"/>
  <c r="AO357" i="2"/>
  <c r="AP357" i="2"/>
  <c r="AQ357" i="2"/>
  <c r="AR357" i="2"/>
  <c r="AS357" i="2"/>
  <c r="AT357" i="2"/>
  <c r="AJ358" i="2"/>
  <c r="AK358" i="2"/>
  <c r="AL358" i="2"/>
  <c r="AM358" i="2"/>
  <c r="AN358" i="2"/>
  <c r="AO358" i="2"/>
  <c r="AP358" i="2"/>
  <c r="AQ358" i="2"/>
  <c r="AR358" i="2"/>
  <c r="AS358" i="2"/>
  <c r="AT358" i="2"/>
  <c r="AJ359" i="2"/>
  <c r="AK359" i="2"/>
  <c r="AL359" i="2"/>
  <c r="AM359" i="2"/>
  <c r="AN359" i="2"/>
  <c r="AO359" i="2"/>
  <c r="AP359" i="2"/>
  <c r="AQ359" i="2"/>
  <c r="AR359" i="2"/>
  <c r="AS359" i="2"/>
  <c r="AT359" i="2"/>
  <c r="AJ360" i="2"/>
  <c r="AK360" i="2"/>
  <c r="AL360" i="2"/>
  <c r="AM360" i="2"/>
  <c r="AN360" i="2"/>
  <c r="AO360" i="2"/>
  <c r="AP360" i="2"/>
  <c r="AQ360" i="2"/>
  <c r="AR360" i="2"/>
  <c r="AS360" i="2"/>
  <c r="AT360" i="2"/>
  <c r="AJ361" i="2"/>
  <c r="AK361" i="2"/>
  <c r="AL361" i="2"/>
  <c r="AM361" i="2"/>
  <c r="AN361" i="2"/>
  <c r="AO361" i="2"/>
  <c r="AP361" i="2"/>
  <c r="AQ361" i="2"/>
  <c r="AR361" i="2"/>
  <c r="AS361" i="2"/>
  <c r="AT361" i="2"/>
  <c r="AJ362" i="2"/>
  <c r="AK362" i="2"/>
  <c r="AL362" i="2"/>
  <c r="AM362" i="2"/>
  <c r="AN362" i="2"/>
  <c r="AO362" i="2"/>
  <c r="AP362" i="2"/>
  <c r="AQ362" i="2"/>
  <c r="AR362" i="2"/>
  <c r="AS362" i="2"/>
  <c r="AT362" i="2"/>
  <c r="AJ363" i="2"/>
  <c r="AK363" i="2"/>
  <c r="AL363" i="2"/>
  <c r="AM363" i="2"/>
  <c r="AN363" i="2"/>
  <c r="AO363" i="2"/>
  <c r="AP363" i="2"/>
  <c r="AQ363" i="2"/>
  <c r="AR363" i="2"/>
  <c r="AS363" i="2"/>
  <c r="AT363" i="2"/>
  <c r="AJ364" i="2"/>
  <c r="AK364" i="2"/>
  <c r="AL364" i="2"/>
  <c r="AM364" i="2"/>
  <c r="AN364" i="2"/>
  <c r="AO364" i="2"/>
  <c r="AP364" i="2"/>
  <c r="AQ364" i="2"/>
  <c r="AR364" i="2"/>
  <c r="AS364" i="2"/>
  <c r="AT364" i="2"/>
  <c r="AJ365" i="2"/>
  <c r="AK365" i="2"/>
  <c r="AL365" i="2"/>
  <c r="AM365" i="2"/>
  <c r="AN365" i="2"/>
  <c r="AO365" i="2"/>
  <c r="AP365" i="2"/>
  <c r="AQ365" i="2"/>
  <c r="AR365" i="2"/>
  <c r="AS365" i="2"/>
  <c r="AT365" i="2"/>
  <c r="AJ366" i="2"/>
  <c r="AK366" i="2"/>
  <c r="AL366" i="2"/>
  <c r="AM366" i="2"/>
  <c r="AN366" i="2"/>
  <c r="AO366" i="2"/>
  <c r="AP366" i="2"/>
  <c r="AQ366" i="2"/>
  <c r="AR366" i="2"/>
  <c r="AS366" i="2"/>
  <c r="AT366" i="2"/>
  <c r="AJ367" i="2"/>
  <c r="AK367" i="2"/>
  <c r="AL367" i="2"/>
  <c r="AM367" i="2"/>
  <c r="AN367" i="2"/>
  <c r="AO367" i="2"/>
  <c r="AP367" i="2"/>
  <c r="AQ367" i="2"/>
  <c r="AR367" i="2"/>
  <c r="AS367" i="2"/>
  <c r="AT367" i="2"/>
  <c r="AJ368" i="2"/>
  <c r="AK368" i="2"/>
  <c r="AL368" i="2"/>
  <c r="AM368" i="2"/>
  <c r="AN368" i="2"/>
  <c r="AO368" i="2"/>
  <c r="AP368" i="2"/>
  <c r="AQ368" i="2"/>
  <c r="AR368" i="2"/>
  <c r="AS368" i="2"/>
  <c r="AT368" i="2"/>
  <c r="AJ369" i="2"/>
  <c r="AK369" i="2"/>
  <c r="AL369" i="2"/>
  <c r="AM369" i="2"/>
  <c r="AN369" i="2"/>
  <c r="AO369" i="2"/>
  <c r="AP369" i="2"/>
  <c r="AQ369" i="2"/>
  <c r="AR369" i="2"/>
  <c r="AS369" i="2"/>
  <c r="AT369" i="2"/>
  <c r="AJ370" i="2"/>
  <c r="AK370" i="2"/>
  <c r="AL370" i="2"/>
  <c r="AM370" i="2"/>
  <c r="AN370" i="2"/>
  <c r="AO370" i="2"/>
  <c r="AP370" i="2"/>
  <c r="AQ370" i="2"/>
  <c r="AR370" i="2"/>
  <c r="AS370" i="2"/>
  <c r="AT370" i="2"/>
  <c r="AJ371" i="2"/>
  <c r="AK371" i="2"/>
  <c r="AL371" i="2"/>
  <c r="AM371" i="2"/>
  <c r="AN371" i="2"/>
  <c r="AO371" i="2"/>
  <c r="AP371" i="2"/>
  <c r="AQ371" i="2"/>
  <c r="AR371" i="2"/>
  <c r="AS371" i="2"/>
  <c r="AT371" i="2"/>
  <c r="AJ372" i="2"/>
  <c r="AK372" i="2"/>
  <c r="AL372" i="2"/>
  <c r="AM372" i="2"/>
  <c r="AN372" i="2"/>
  <c r="AO372" i="2"/>
  <c r="AP372" i="2"/>
  <c r="AQ372" i="2"/>
  <c r="AR372" i="2"/>
  <c r="AS372" i="2"/>
  <c r="AT372" i="2"/>
  <c r="AJ373" i="2"/>
  <c r="AK373" i="2"/>
  <c r="AL373" i="2"/>
  <c r="AM373" i="2"/>
  <c r="AN373" i="2"/>
  <c r="AO373" i="2"/>
  <c r="AP373" i="2"/>
  <c r="AQ373" i="2"/>
  <c r="AR373" i="2"/>
  <c r="AS373" i="2"/>
  <c r="AT373" i="2"/>
  <c r="AJ374" i="2"/>
  <c r="AK374" i="2"/>
  <c r="AL374" i="2"/>
  <c r="AM374" i="2"/>
  <c r="AN374" i="2"/>
  <c r="AO374" i="2"/>
  <c r="AP374" i="2"/>
  <c r="AQ374" i="2"/>
  <c r="AR374" i="2"/>
  <c r="AS374" i="2"/>
  <c r="AT374" i="2"/>
  <c r="AJ375" i="2"/>
  <c r="AK375" i="2"/>
  <c r="AL375" i="2"/>
  <c r="AM375" i="2"/>
  <c r="AN375" i="2"/>
  <c r="AO375" i="2"/>
  <c r="AP375" i="2"/>
  <c r="AQ375" i="2"/>
  <c r="AR375" i="2"/>
  <c r="AS375" i="2"/>
  <c r="AT375" i="2"/>
  <c r="AJ376" i="2"/>
  <c r="AK376" i="2"/>
  <c r="AL376" i="2"/>
  <c r="AM376" i="2"/>
  <c r="AN376" i="2"/>
  <c r="AO376" i="2"/>
  <c r="AP376" i="2"/>
  <c r="AQ376" i="2"/>
  <c r="AR376" i="2"/>
  <c r="AS376" i="2"/>
  <c r="AT376" i="2"/>
  <c r="AJ377" i="2"/>
  <c r="AK377" i="2"/>
  <c r="AL377" i="2"/>
  <c r="AM377" i="2"/>
  <c r="AN377" i="2"/>
  <c r="AO377" i="2"/>
  <c r="AP377" i="2"/>
  <c r="AQ377" i="2"/>
  <c r="AR377" i="2"/>
  <c r="AS377" i="2"/>
  <c r="AT377" i="2"/>
  <c r="AJ378" i="2"/>
  <c r="AK378" i="2"/>
  <c r="AL378" i="2"/>
  <c r="AM378" i="2"/>
  <c r="AN378" i="2"/>
  <c r="AO378" i="2"/>
  <c r="AP378" i="2"/>
  <c r="AQ378" i="2"/>
  <c r="AR378" i="2"/>
  <c r="AS378" i="2"/>
  <c r="AT378" i="2"/>
  <c r="AJ379" i="2"/>
  <c r="AK379" i="2"/>
  <c r="AL379" i="2"/>
  <c r="AM379" i="2"/>
  <c r="AN379" i="2"/>
  <c r="AO379" i="2"/>
  <c r="AP379" i="2"/>
  <c r="AQ379" i="2"/>
  <c r="AR379" i="2"/>
  <c r="AS379" i="2"/>
  <c r="AT379" i="2"/>
  <c r="AJ380" i="2"/>
  <c r="AK380" i="2"/>
  <c r="AL380" i="2"/>
  <c r="AM380" i="2"/>
  <c r="AN380" i="2"/>
  <c r="AO380" i="2"/>
  <c r="AP380" i="2"/>
  <c r="AQ380" i="2"/>
  <c r="AR380" i="2"/>
  <c r="AS380" i="2"/>
  <c r="AT380" i="2"/>
  <c r="AJ381" i="2"/>
  <c r="AK381" i="2"/>
  <c r="AL381" i="2"/>
  <c r="AM381" i="2"/>
  <c r="AN381" i="2"/>
  <c r="AO381" i="2"/>
  <c r="AP381" i="2"/>
  <c r="AQ381" i="2"/>
  <c r="AR381" i="2"/>
  <c r="AS381" i="2"/>
  <c r="AT381" i="2"/>
  <c r="AJ382" i="2"/>
  <c r="AK382" i="2"/>
  <c r="AL382" i="2"/>
  <c r="AM382" i="2"/>
  <c r="AN382" i="2"/>
  <c r="AO382" i="2"/>
  <c r="AP382" i="2"/>
  <c r="AQ382" i="2"/>
  <c r="AR382" i="2"/>
  <c r="AS382" i="2"/>
  <c r="AT382" i="2"/>
  <c r="AJ383" i="2"/>
  <c r="AK383" i="2"/>
  <c r="AL383" i="2"/>
  <c r="AM383" i="2"/>
  <c r="AN383" i="2"/>
  <c r="AO383" i="2"/>
  <c r="AP383" i="2"/>
  <c r="AQ383" i="2"/>
  <c r="AR383" i="2"/>
  <c r="AS383" i="2"/>
  <c r="AT383" i="2"/>
  <c r="AJ384" i="2"/>
  <c r="AK384" i="2"/>
  <c r="AL384" i="2"/>
  <c r="AM384" i="2"/>
  <c r="AN384" i="2"/>
  <c r="AO384" i="2"/>
  <c r="AP384" i="2"/>
  <c r="AQ384" i="2"/>
  <c r="AR384" i="2"/>
  <c r="AS384" i="2"/>
  <c r="AT384" i="2"/>
  <c r="AJ385" i="2"/>
  <c r="AK385" i="2"/>
  <c r="AL385" i="2"/>
  <c r="AM385" i="2"/>
  <c r="AN385" i="2"/>
  <c r="AO385" i="2"/>
  <c r="AP385" i="2"/>
  <c r="AQ385" i="2"/>
  <c r="AR385" i="2"/>
  <c r="AS385" i="2"/>
  <c r="AT385" i="2"/>
  <c r="AJ386" i="2"/>
  <c r="AK386" i="2"/>
  <c r="AL386" i="2"/>
  <c r="AM386" i="2"/>
  <c r="AN386" i="2"/>
  <c r="AO386" i="2"/>
  <c r="AP386" i="2"/>
  <c r="AQ386" i="2"/>
  <c r="AR386" i="2"/>
  <c r="AS386" i="2"/>
  <c r="AT386" i="2"/>
  <c r="AJ387" i="2"/>
  <c r="AK387" i="2"/>
  <c r="AL387" i="2"/>
  <c r="AM387" i="2"/>
  <c r="AN387" i="2"/>
  <c r="AO387" i="2"/>
  <c r="AP387" i="2"/>
  <c r="AQ387" i="2"/>
  <c r="AR387" i="2"/>
  <c r="AS387" i="2"/>
  <c r="AT387" i="2"/>
  <c r="AJ388" i="2"/>
  <c r="AK388" i="2"/>
  <c r="AL388" i="2"/>
  <c r="AM388" i="2"/>
  <c r="AN388" i="2"/>
  <c r="AO388" i="2"/>
  <c r="AP388" i="2"/>
  <c r="AQ388" i="2"/>
  <c r="AR388" i="2"/>
  <c r="AS388" i="2"/>
  <c r="AT388" i="2"/>
  <c r="AJ389" i="2"/>
  <c r="AK389" i="2"/>
  <c r="AL389" i="2"/>
  <c r="AM389" i="2"/>
  <c r="AN389" i="2"/>
  <c r="AO389" i="2"/>
  <c r="AP389" i="2"/>
  <c r="AQ389" i="2"/>
  <c r="AR389" i="2"/>
  <c r="AS389" i="2"/>
  <c r="AT389" i="2"/>
  <c r="AJ390" i="2"/>
  <c r="AK390" i="2"/>
  <c r="AL390" i="2"/>
  <c r="AM390" i="2"/>
  <c r="AN390" i="2"/>
  <c r="AO390" i="2"/>
  <c r="AP390" i="2"/>
  <c r="AQ390" i="2"/>
  <c r="AR390" i="2"/>
  <c r="AS390" i="2"/>
  <c r="AT390" i="2"/>
  <c r="AJ391" i="2"/>
  <c r="AK391" i="2"/>
  <c r="AL391" i="2"/>
  <c r="AM391" i="2"/>
  <c r="AN391" i="2"/>
  <c r="AO391" i="2"/>
  <c r="AP391" i="2"/>
  <c r="AQ391" i="2"/>
  <c r="AR391" i="2"/>
  <c r="AS391" i="2"/>
  <c r="AT391" i="2"/>
  <c r="AJ392" i="2"/>
  <c r="AK392" i="2"/>
  <c r="AL392" i="2"/>
  <c r="AM392" i="2"/>
  <c r="AN392" i="2"/>
  <c r="AO392" i="2"/>
  <c r="AP392" i="2"/>
  <c r="AQ392" i="2"/>
  <c r="AR392" i="2"/>
  <c r="AS392" i="2"/>
  <c r="AT392" i="2"/>
  <c r="AJ393" i="2"/>
  <c r="AK393" i="2"/>
  <c r="AL393" i="2"/>
  <c r="AM393" i="2"/>
  <c r="AN393" i="2"/>
  <c r="AO393" i="2"/>
  <c r="AP393" i="2"/>
  <c r="AQ393" i="2"/>
  <c r="AR393" i="2"/>
  <c r="AS393" i="2"/>
  <c r="AT393" i="2"/>
  <c r="AJ394" i="2"/>
  <c r="AK394" i="2"/>
  <c r="AL394" i="2"/>
  <c r="AM394" i="2"/>
  <c r="AN394" i="2"/>
  <c r="AO394" i="2"/>
  <c r="AP394" i="2"/>
  <c r="AQ394" i="2"/>
  <c r="AR394" i="2"/>
  <c r="AS394" i="2"/>
  <c r="AT394" i="2"/>
  <c r="AJ395" i="2"/>
  <c r="AK395" i="2"/>
  <c r="AL395" i="2"/>
  <c r="AM395" i="2"/>
  <c r="AN395" i="2"/>
  <c r="AO395" i="2"/>
  <c r="AP395" i="2"/>
  <c r="AQ395" i="2"/>
  <c r="AR395" i="2"/>
  <c r="AS395" i="2"/>
  <c r="AT395" i="2"/>
  <c r="AJ396" i="2"/>
  <c r="AK396" i="2"/>
  <c r="AL396" i="2"/>
  <c r="AM396" i="2"/>
  <c r="AN396" i="2"/>
  <c r="AO396" i="2"/>
  <c r="AP396" i="2"/>
  <c r="AQ396" i="2"/>
  <c r="AR396" i="2"/>
  <c r="AS396" i="2"/>
  <c r="AT396" i="2"/>
  <c r="AJ397" i="2"/>
  <c r="AK397" i="2"/>
  <c r="AL397" i="2"/>
  <c r="AM397" i="2"/>
  <c r="AN397" i="2"/>
  <c r="AO397" i="2"/>
  <c r="AP397" i="2"/>
  <c r="AQ397" i="2"/>
  <c r="AR397" i="2"/>
  <c r="AS397" i="2"/>
  <c r="AT397" i="2"/>
  <c r="AJ398" i="2"/>
  <c r="AK398" i="2"/>
  <c r="AL398" i="2"/>
  <c r="AM398" i="2"/>
  <c r="AN398" i="2"/>
  <c r="AO398" i="2"/>
  <c r="AP398" i="2"/>
  <c r="AQ398" i="2"/>
  <c r="AR398" i="2"/>
  <c r="AS398" i="2"/>
  <c r="AT398" i="2"/>
  <c r="AJ399" i="2"/>
  <c r="AK399" i="2"/>
  <c r="AL399" i="2"/>
  <c r="AM399" i="2"/>
  <c r="AN399" i="2"/>
  <c r="AO399" i="2"/>
  <c r="AP399" i="2"/>
  <c r="AQ399" i="2"/>
  <c r="AR399" i="2"/>
  <c r="AS399" i="2"/>
  <c r="AT399" i="2"/>
  <c r="AJ400" i="2"/>
  <c r="AK400" i="2"/>
  <c r="AL400" i="2"/>
  <c r="AM400" i="2"/>
  <c r="AN400" i="2"/>
  <c r="AO400" i="2"/>
  <c r="AP400" i="2"/>
  <c r="AQ400" i="2"/>
  <c r="AR400" i="2"/>
  <c r="AS400" i="2"/>
  <c r="AT400" i="2"/>
  <c r="AJ401" i="2"/>
  <c r="AK401" i="2"/>
  <c r="AL401" i="2"/>
  <c r="AM401" i="2"/>
  <c r="AN401" i="2"/>
  <c r="AO401" i="2"/>
  <c r="AP401" i="2"/>
  <c r="AQ401" i="2"/>
  <c r="AR401" i="2"/>
  <c r="AS401" i="2"/>
  <c r="AT401" i="2"/>
  <c r="AJ402" i="2"/>
  <c r="AK402" i="2"/>
  <c r="AL402" i="2"/>
  <c r="AM402" i="2"/>
  <c r="AN402" i="2"/>
  <c r="AO402" i="2"/>
  <c r="AP402" i="2"/>
  <c r="AQ402" i="2"/>
  <c r="AR402" i="2"/>
  <c r="AS402" i="2"/>
  <c r="AT402" i="2"/>
  <c r="AJ403" i="2"/>
  <c r="AK403" i="2"/>
  <c r="AL403" i="2"/>
  <c r="AM403" i="2"/>
  <c r="AN403" i="2"/>
  <c r="AO403" i="2"/>
  <c r="AP403" i="2"/>
  <c r="AQ403" i="2"/>
  <c r="AR403" i="2"/>
  <c r="AS403" i="2"/>
  <c r="AT403" i="2"/>
  <c r="AJ404" i="2"/>
  <c r="AK404" i="2"/>
  <c r="AL404" i="2"/>
  <c r="AM404" i="2"/>
  <c r="AN404" i="2"/>
  <c r="AO404" i="2"/>
  <c r="AP404" i="2"/>
  <c r="AQ404" i="2"/>
  <c r="AR404" i="2"/>
  <c r="AS404" i="2"/>
  <c r="AT404" i="2"/>
  <c r="AJ405" i="2"/>
  <c r="AK405" i="2"/>
  <c r="AL405" i="2"/>
  <c r="AM405" i="2"/>
  <c r="AN405" i="2"/>
  <c r="AO405" i="2"/>
  <c r="AP405" i="2"/>
  <c r="AQ405" i="2"/>
  <c r="AR405" i="2"/>
  <c r="AS405" i="2"/>
  <c r="AT405" i="2"/>
  <c r="AJ406" i="2"/>
  <c r="AK406" i="2"/>
  <c r="AL406" i="2"/>
  <c r="AM406" i="2"/>
  <c r="AN406" i="2"/>
  <c r="AO406" i="2"/>
  <c r="AP406" i="2"/>
  <c r="AQ406" i="2"/>
  <c r="AR406" i="2"/>
  <c r="AS406" i="2"/>
  <c r="AT406" i="2"/>
  <c r="AJ407" i="2"/>
  <c r="AK407" i="2"/>
  <c r="AL407" i="2"/>
  <c r="AM407" i="2"/>
  <c r="AN407" i="2"/>
  <c r="AO407" i="2"/>
  <c r="AP407" i="2"/>
  <c r="AQ407" i="2"/>
  <c r="AR407" i="2"/>
  <c r="AS407" i="2"/>
  <c r="AT407" i="2"/>
  <c r="AJ408" i="2"/>
  <c r="AK408" i="2"/>
  <c r="AL408" i="2"/>
  <c r="AM408" i="2"/>
  <c r="AN408" i="2"/>
  <c r="AO408" i="2"/>
  <c r="AP408" i="2"/>
  <c r="AQ408" i="2"/>
  <c r="AR408" i="2"/>
  <c r="AS408" i="2"/>
  <c r="AT408" i="2"/>
  <c r="AJ409" i="2"/>
  <c r="AK409" i="2"/>
  <c r="AL409" i="2"/>
  <c r="AM409" i="2"/>
  <c r="AN409" i="2"/>
  <c r="AO409" i="2"/>
  <c r="AP409" i="2"/>
  <c r="AQ409" i="2"/>
  <c r="AR409" i="2"/>
  <c r="AS409" i="2"/>
  <c r="AT409" i="2"/>
  <c r="AJ410" i="2"/>
  <c r="AK410" i="2"/>
  <c r="AL410" i="2"/>
  <c r="AM410" i="2"/>
  <c r="AN410" i="2"/>
  <c r="AO410" i="2"/>
  <c r="AP410" i="2"/>
  <c r="AQ410" i="2"/>
  <c r="AR410" i="2"/>
  <c r="AS410" i="2"/>
  <c r="AT410" i="2"/>
  <c r="AJ411" i="2"/>
  <c r="AK411" i="2"/>
  <c r="AL411" i="2"/>
  <c r="AM411" i="2"/>
  <c r="AN411" i="2"/>
  <c r="AO411" i="2"/>
  <c r="AP411" i="2"/>
  <c r="AQ411" i="2"/>
  <c r="AR411" i="2"/>
  <c r="AS411" i="2"/>
  <c r="AT411" i="2"/>
  <c r="AJ412" i="2"/>
  <c r="AK412" i="2"/>
  <c r="AL412" i="2"/>
  <c r="AM412" i="2"/>
  <c r="AN412" i="2"/>
  <c r="AO412" i="2"/>
  <c r="AP412" i="2"/>
  <c r="AQ412" i="2"/>
  <c r="AR412" i="2"/>
  <c r="AS412" i="2"/>
  <c r="AT412" i="2"/>
  <c r="AJ413" i="2"/>
  <c r="AK413" i="2"/>
  <c r="AL413" i="2"/>
  <c r="AM413" i="2"/>
  <c r="AN413" i="2"/>
  <c r="AO413" i="2"/>
  <c r="AP413" i="2"/>
  <c r="AQ413" i="2"/>
  <c r="AR413" i="2"/>
  <c r="AS413" i="2"/>
  <c r="AT413" i="2"/>
  <c r="AJ414" i="2"/>
  <c r="AK414" i="2"/>
  <c r="AL414" i="2"/>
  <c r="AM414" i="2"/>
  <c r="AN414" i="2"/>
  <c r="AO414" i="2"/>
  <c r="AP414" i="2"/>
  <c r="AQ414" i="2"/>
  <c r="AR414" i="2"/>
  <c r="AS414" i="2"/>
  <c r="AT414" i="2"/>
  <c r="AJ415" i="2"/>
  <c r="AK415" i="2"/>
  <c r="AL415" i="2"/>
  <c r="AM415" i="2"/>
  <c r="AN415" i="2"/>
  <c r="AO415" i="2"/>
  <c r="AP415" i="2"/>
  <c r="AQ415" i="2"/>
  <c r="AR415" i="2"/>
  <c r="AS415" i="2"/>
  <c r="AT415" i="2"/>
  <c r="AJ416" i="2"/>
  <c r="AK416" i="2"/>
  <c r="AL416" i="2"/>
  <c r="AM416" i="2"/>
  <c r="AN416" i="2"/>
  <c r="AO416" i="2"/>
  <c r="AP416" i="2"/>
  <c r="AQ416" i="2"/>
  <c r="AR416" i="2"/>
  <c r="AS416" i="2"/>
  <c r="AT416" i="2"/>
  <c r="AJ417" i="2"/>
  <c r="AK417" i="2"/>
  <c r="AL417" i="2"/>
  <c r="AM417" i="2"/>
  <c r="AN417" i="2"/>
  <c r="AO417" i="2"/>
  <c r="AP417" i="2"/>
  <c r="AQ417" i="2"/>
  <c r="AR417" i="2"/>
  <c r="AS417" i="2"/>
  <c r="AT417" i="2"/>
  <c r="AJ418" i="2"/>
  <c r="AK418" i="2"/>
  <c r="AL418" i="2"/>
  <c r="AM418" i="2"/>
  <c r="AN418" i="2"/>
  <c r="AO418" i="2"/>
  <c r="AP418" i="2"/>
  <c r="AQ418" i="2"/>
  <c r="AR418" i="2"/>
  <c r="AS418" i="2"/>
  <c r="AT418" i="2"/>
  <c r="AJ419" i="2"/>
  <c r="AK419" i="2"/>
  <c r="AL419" i="2"/>
  <c r="AM419" i="2"/>
  <c r="AN419" i="2"/>
  <c r="AO419" i="2"/>
  <c r="AP419" i="2"/>
  <c r="AQ419" i="2"/>
  <c r="AR419" i="2"/>
  <c r="AS419" i="2"/>
  <c r="AT419" i="2"/>
  <c r="AJ420" i="2"/>
  <c r="AK420" i="2"/>
  <c r="AL420" i="2"/>
  <c r="AM420" i="2"/>
  <c r="AN420" i="2"/>
  <c r="AO420" i="2"/>
  <c r="AP420" i="2"/>
  <c r="AQ420" i="2"/>
  <c r="AR420" i="2"/>
  <c r="AS420" i="2"/>
  <c r="AT420" i="2"/>
  <c r="AJ421" i="2"/>
  <c r="AK421" i="2"/>
  <c r="AL421" i="2"/>
  <c r="AM421" i="2"/>
  <c r="AN421" i="2"/>
  <c r="AO421" i="2"/>
  <c r="AP421" i="2"/>
  <c r="AQ421" i="2"/>
  <c r="AR421" i="2"/>
  <c r="AS421" i="2"/>
  <c r="AT421" i="2"/>
  <c r="AJ422" i="2"/>
  <c r="AK422" i="2"/>
  <c r="AL422" i="2"/>
  <c r="AM422" i="2"/>
  <c r="AN422" i="2"/>
  <c r="AO422" i="2"/>
  <c r="AP422" i="2"/>
  <c r="AQ422" i="2"/>
  <c r="AR422" i="2"/>
  <c r="AS422" i="2"/>
  <c r="AT422" i="2"/>
  <c r="AJ423" i="2"/>
  <c r="AK423" i="2"/>
  <c r="AL423" i="2"/>
  <c r="AM423" i="2"/>
  <c r="AN423" i="2"/>
  <c r="AO423" i="2"/>
  <c r="AP423" i="2"/>
  <c r="AQ423" i="2"/>
  <c r="AR423" i="2"/>
  <c r="AS423" i="2"/>
  <c r="AT423" i="2"/>
  <c r="AJ424" i="2"/>
  <c r="AK424" i="2"/>
  <c r="AL424" i="2"/>
  <c r="AM424" i="2"/>
  <c r="AN424" i="2"/>
  <c r="AO424" i="2"/>
  <c r="AP424" i="2"/>
  <c r="AQ424" i="2"/>
  <c r="AR424" i="2"/>
  <c r="AS424" i="2"/>
  <c r="AT424" i="2"/>
  <c r="AJ425" i="2"/>
  <c r="AK425" i="2"/>
  <c r="AL425" i="2"/>
  <c r="AM425" i="2"/>
  <c r="AN425" i="2"/>
  <c r="AO425" i="2"/>
  <c r="AP425" i="2"/>
  <c r="AQ425" i="2"/>
  <c r="AR425" i="2"/>
  <c r="AS425" i="2"/>
  <c r="AT425" i="2"/>
  <c r="AJ426" i="2"/>
  <c r="AK426" i="2"/>
  <c r="AL426" i="2"/>
  <c r="AM426" i="2"/>
  <c r="AN426" i="2"/>
  <c r="AO426" i="2"/>
  <c r="AP426" i="2"/>
  <c r="AQ426" i="2"/>
  <c r="AR426" i="2"/>
  <c r="AS426" i="2"/>
  <c r="AT426" i="2"/>
  <c r="AJ427" i="2"/>
  <c r="AK427" i="2"/>
  <c r="AL427" i="2"/>
  <c r="AM427" i="2"/>
  <c r="AN427" i="2"/>
  <c r="AO427" i="2"/>
  <c r="AP427" i="2"/>
  <c r="AQ427" i="2"/>
  <c r="AR427" i="2"/>
  <c r="AS427" i="2"/>
  <c r="AT427" i="2"/>
  <c r="AJ428" i="2"/>
  <c r="AK428" i="2"/>
  <c r="AL428" i="2"/>
  <c r="AM428" i="2"/>
  <c r="AN428" i="2"/>
  <c r="AO428" i="2"/>
  <c r="AP428" i="2"/>
  <c r="AQ428" i="2"/>
  <c r="AR428" i="2"/>
  <c r="AS428" i="2"/>
  <c r="AT428" i="2"/>
  <c r="AJ429" i="2"/>
  <c r="AK429" i="2"/>
  <c r="AL429" i="2"/>
  <c r="AM429" i="2"/>
  <c r="AN429" i="2"/>
  <c r="AO429" i="2"/>
  <c r="AP429" i="2"/>
  <c r="AQ429" i="2"/>
  <c r="AR429" i="2"/>
  <c r="AS429" i="2"/>
  <c r="AT429" i="2"/>
  <c r="AJ430" i="2"/>
  <c r="AK430" i="2"/>
  <c r="AL430" i="2"/>
  <c r="AM430" i="2"/>
  <c r="AN430" i="2"/>
  <c r="AO430" i="2"/>
  <c r="AP430" i="2"/>
  <c r="AQ430" i="2"/>
  <c r="AR430" i="2"/>
  <c r="AS430" i="2"/>
  <c r="AT430" i="2"/>
  <c r="AJ431" i="2"/>
  <c r="AK431" i="2"/>
  <c r="AL431" i="2"/>
  <c r="AM431" i="2"/>
  <c r="AN431" i="2"/>
  <c r="AO431" i="2"/>
  <c r="AP431" i="2"/>
  <c r="AQ431" i="2"/>
  <c r="AR431" i="2"/>
  <c r="AS431" i="2"/>
  <c r="AT431" i="2"/>
  <c r="AJ432" i="2"/>
  <c r="AK432" i="2"/>
  <c r="AL432" i="2"/>
  <c r="AM432" i="2"/>
  <c r="AN432" i="2"/>
  <c r="AO432" i="2"/>
  <c r="AP432" i="2"/>
  <c r="AQ432" i="2"/>
  <c r="AR432" i="2"/>
  <c r="AS432" i="2"/>
  <c r="AT432" i="2"/>
  <c r="AJ433" i="2"/>
  <c r="AK433" i="2"/>
  <c r="AL433" i="2"/>
  <c r="AM433" i="2"/>
  <c r="AN433" i="2"/>
  <c r="AO433" i="2"/>
  <c r="AP433" i="2"/>
  <c r="AQ433" i="2"/>
  <c r="AR433" i="2"/>
  <c r="AS433" i="2"/>
  <c r="AT433" i="2"/>
  <c r="AJ434" i="2"/>
  <c r="AK434" i="2"/>
  <c r="AL434" i="2"/>
  <c r="AM434" i="2"/>
  <c r="AN434" i="2"/>
  <c r="AO434" i="2"/>
  <c r="AP434" i="2"/>
  <c r="AQ434" i="2"/>
  <c r="AR434" i="2"/>
  <c r="AS434" i="2"/>
  <c r="AT434" i="2"/>
  <c r="AJ435" i="2"/>
  <c r="AK435" i="2"/>
  <c r="AL435" i="2"/>
  <c r="AM435" i="2"/>
  <c r="AN435" i="2"/>
  <c r="AO435" i="2"/>
  <c r="AP435" i="2"/>
  <c r="AQ435" i="2"/>
  <c r="AR435" i="2"/>
  <c r="AS435" i="2"/>
  <c r="AT435" i="2"/>
  <c r="AJ436" i="2"/>
  <c r="AK436" i="2"/>
  <c r="AL436" i="2"/>
  <c r="AM436" i="2"/>
  <c r="AN436" i="2"/>
  <c r="AO436" i="2"/>
  <c r="AP436" i="2"/>
  <c r="AQ436" i="2"/>
  <c r="AR436" i="2"/>
  <c r="AS436" i="2"/>
  <c r="AT436" i="2"/>
  <c r="AJ437" i="2"/>
  <c r="AK437" i="2"/>
  <c r="AL437" i="2"/>
  <c r="AM437" i="2"/>
  <c r="AN437" i="2"/>
  <c r="AO437" i="2"/>
  <c r="AP437" i="2"/>
  <c r="AQ437" i="2"/>
  <c r="AR437" i="2"/>
  <c r="AS437" i="2"/>
  <c r="AT437" i="2"/>
  <c r="AJ438" i="2"/>
  <c r="AK438" i="2"/>
  <c r="AL438" i="2"/>
  <c r="AM438" i="2"/>
  <c r="AN438" i="2"/>
  <c r="AO438" i="2"/>
  <c r="AP438" i="2"/>
  <c r="AQ438" i="2"/>
  <c r="AR438" i="2"/>
  <c r="AS438" i="2"/>
  <c r="AT438" i="2"/>
  <c r="AJ439" i="2"/>
  <c r="AK439" i="2"/>
  <c r="AL439" i="2"/>
  <c r="AM439" i="2"/>
  <c r="AN439" i="2"/>
  <c r="AO439" i="2"/>
  <c r="AP439" i="2"/>
  <c r="AQ439" i="2"/>
  <c r="AR439" i="2"/>
  <c r="AS439" i="2"/>
  <c r="AT439" i="2"/>
  <c r="AJ440" i="2"/>
  <c r="AK440" i="2"/>
  <c r="AL440" i="2"/>
  <c r="AM440" i="2"/>
  <c r="AN440" i="2"/>
  <c r="AO440" i="2"/>
  <c r="AP440" i="2"/>
  <c r="AQ440" i="2"/>
  <c r="AR440" i="2"/>
  <c r="AS440" i="2"/>
  <c r="AT440" i="2"/>
  <c r="AJ441" i="2"/>
  <c r="AK441" i="2"/>
  <c r="AL441" i="2"/>
  <c r="AM441" i="2"/>
  <c r="AN441" i="2"/>
  <c r="AO441" i="2"/>
  <c r="AP441" i="2"/>
  <c r="AQ441" i="2"/>
  <c r="AR441" i="2"/>
  <c r="AS441" i="2"/>
  <c r="AT441" i="2"/>
  <c r="AJ442" i="2"/>
  <c r="AK442" i="2"/>
  <c r="AL442" i="2"/>
  <c r="AM442" i="2"/>
  <c r="AN442" i="2"/>
  <c r="AO442" i="2"/>
  <c r="AP442" i="2"/>
  <c r="AQ442" i="2"/>
  <c r="AR442" i="2"/>
  <c r="AS442" i="2"/>
  <c r="AT442" i="2"/>
  <c r="AJ443" i="2"/>
  <c r="AK443" i="2"/>
  <c r="AL443" i="2"/>
  <c r="AM443" i="2"/>
  <c r="AN443" i="2"/>
  <c r="AO443" i="2"/>
  <c r="AP443" i="2"/>
  <c r="AQ443" i="2"/>
  <c r="AR443" i="2"/>
  <c r="AS443" i="2"/>
  <c r="AT443" i="2"/>
  <c r="AJ444" i="2"/>
  <c r="AK444" i="2"/>
  <c r="AL444" i="2"/>
  <c r="AM444" i="2"/>
  <c r="AN444" i="2"/>
  <c r="AO444" i="2"/>
  <c r="AP444" i="2"/>
  <c r="AQ444" i="2"/>
  <c r="AR444" i="2"/>
  <c r="AS444" i="2"/>
  <c r="AT444" i="2"/>
  <c r="AJ445" i="2"/>
  <c r="AK445" i="2"/>
  <c r="AL445" i="2"/>
  <c r="AM445" i="2"/>
  <c r="AN445" i="2"/>
  <c r="AO445" i="2"/>
  <c r="AP445" i="2"/>
  <c r="AQ445" i="2"/>
  <c r="AR445" i="2"/>
  <c r="AS445" i="2"/>
  <c r="AT445" i="2"/>
  <c r="AJ446" i="2"/>
  <c r="AK446" i="2"/>
  <c r="AL446" i="2"/>
  <c r="AM446" i="2"/>
  <c r="AN446" i="2"/>
  <c r="AO446" i="2"/>
  <c r="AP446" i="2"/>
  <c r="AQ446" i="2"/>
  <c r="AR446" i="2"/>
  <c r="AS446" i="2"/>
  <c r="AT446" i="2"/>
  <c r="AJ447" i="2"/>
  <c r="AK447" i="2"/>
  <c r="AL447" i="2"/>
  <c r="AM447" i="2"/>
  <c r="AN447" i="2"/>
  <c r="AO447" i="2"/>
  <c r="AP447" i="2"/>
  <c r="AQ447" i="2"/>
  <c r="AR447" i="2"/>
  <c r="AS447" i="2"/>
  <c r="AT447" i="2"/>
  <c r="AJ448" i="2"/>
  <c r="AK448" i="2"/>
  <c r="AL448" i="2"/>
  <c r="AM448" i="2"/>
  <c r="AN448" i="2"/>
  <c r="AO448" i="2"/>
  <c r="AP448" i="2"/>
  <c r="AQ448" i="2"/>
  <c r="AR448" i="2"/>
  <c r="AS448" i="2"/>
  <c r="AT448" i="2"/>
  <c r="AJ449" i="2"/>
  <c r="AK449" i="2"/>
  <c r="AL449" i="2"/>
  <c r="AM449" i="2"/>
  <c r="AN449" i="2"/>
  <c r="AO449" i="2"/>
  <c r="AP449" i="2"/>
  <c r="AQ449" i="2"/>
  <c r="AR449" i="2"/>
  <c r="AS449" i="2"/>
  <c r="AT449" i="2"/>
  <c r="AJ450" i="2"/>
  <c r="AK450" i="2"/>
  <c r="AL450" i="2"/>
  <c r="AM450" i="2"/>
  <c r="AN450" i="2"/>
  <c r="AO450" i="2"/>
  <c r="AP450" i="2"/>
  <c r="AQ450" i="2"/>
  <c r="AR450" i="2"/>
  <c r="AS450" i="2"/>
  <c r="AT450" i="2"/>
  <c r="AJ451" i="2"/>
  <c r="AK451" i="2"/>
  <c r="AL451" i="2"/>
  <c r="AM451" i="2"/>
  <c r="AN451" i="2"/>
  <c r="AO451" i="2"/>
  <c r="AP451" i="2"/>
  <c r="AQ451" i="2"/>
  <c r="AR451" i="2"/>
  <c r="AS451" i="2"/>
  <c r="AT451" i="2"/>
  <c r="AJ452" i="2"/>
  <c r="AK452" i="2"/>
  <c r="AL452" i="2"/>
  <c r="AM452" i="2"/>
  <c r="AN452" i="2"/>
  <c r="AO452" i="2"/>
  <c r="AP452" i="2"/>
  <c r="AQ452" i="2"/>
  <c r="AR452" i="2"/>
  <c r="AS452" i="2"/>
  <c r="AT452" i="2"/>
  <c r="AJ453" i="2"/>
  <c r="AK453" i="2"/>
  <c r="AL453" i="2"/>
  <c r="AM453" i="2"/>
  <c r="AN453" i="2"/>
  <c r="AO453" i="2"/>
  <c r="AP453" i="2"/>
  <c r="AQ453" i="2"/>
  <c r="AR453" i="2"/>
  <c r="AS453" i="2"/>
  <c r="AT453" i="2"/>
  <c r="AJ454" i="2"/>
  <c r="AK454" i="2"/>
  <c r="AL454" i="2"/>
  <c r="AM454" i="2"/>
  <c r="AN454" i="2"/>
  <c r="AO454" i="2"/>
  <c r="AP454" i="2"/>
  <c r="AQ454" i="2"/>
  <c r="AR454" i="2"/>
  <c r="AS454" i="2"/>
  <c r="AT454" i="2"/>
  <c r="AJ455" i="2"/>
  <c r="AK455" i="2"/>
  <c r="AL455" i="2"/>
  <c r="AM455" i="2"/>
  <c r="AN455" i="2"/>
  <c r="AO455" i="2"/>
  <c r="AP455" i="2"/>
  <c r="AQ455" i="2"/>
  <c r="AR455" i="2"/>
  <c r="AS455" i="2"/>
  <c r="AT455" i="2"/>
  <c r="AJ456" i="2"/>
  <c r="AK456" i="2"/>
  <c r="AL456" i="2"/>
  <c r="AM456" i="2"/>
  <c r="AN456" i="2"/>
  <c r="AO456" i="2"/>
  <c r="AP456" i="2"/>
  <c r="AQ456" i="2"/>
  <c r="AR456" i="2"/>
  <c r="AS456" i="2"/>
  <c r="AT456" i="2"/>
  <c r="AJ457" i="2"/>
  <c r="AK457" i="2"/>
  <c r="AL457" i="2"/>
  <c r="AM457" i="2"/>
  <c r="AN457" i="2"/>
  <c r="AO457" i="2"/>
  <c r="AP457" i="2"/>
  <c r="AQ457" i="2"/>
  <c r="AR457" i="2"/>
  <c r="AS457" i="2"/>
  <c r="AT457" i="2"/>
  <c r="AJ458" i="2"/>
  <c r="AK458" i="2"/>
  <c r="AL458" i="2"/>
  <c r="AM458" i="2"/>
  <c r="AN458" i="2"/>
  <c r="AO458" i="2"/>
  <c r="AP458" i="2"/>
  <c r="AQ458" i="2"/>
  <c r="AR458" i="2"/>
  <c r="AS458" i="2"/>
  <c r="AT458" i="2"/>
  <c r="AJ459" i="2"/>
  <c r="AK459" i="2"/>
  <c r="AL459" i="2"/>
  <c r="AM459" i="2"/>
  <c r="AN459" i="2"/>
  <c r="AO459" i="2"/>
  <c r="AP459" i="2"/>
  <c r="AQ459" i="2"/>
  <c r="AR459" i="2"/>
  <c r="AS459" i="2"/>
  <c r="AT459" i="2"/>
  <c r="AJ460" i="2"/>
  <c r="AK460" i="2"/>
  <c r="AL460" i="2"/>
  <c r="AM460" i="2"/>
  <c r="AN460" i="2"/>
  <c r="AO460" i="2"/>
  <c r="AP460" i="2"/>
  <c r="AQ460" i="2"/>
  <c r="AR460" i="2"/>
  <c r="AS460" i="2"/>
  <c r="AT460" i="2"/>
  <c r="AJ461" i="2"/>
  <c r="AK461" i="2"/>
  <c r="AL461" i="2"/>
  <c r="AM461" i="2"/>
  <c r="AN461" i="2"/>
  <c r="AO461" i="2"/>
  <c r="AP461" i="2"/>
  <c r="AQ461" i="2"/>
  <c r="AR461" i="2"/>
  <c r="AS461" i="2"/>
  <c r="AT461" i="2"/>
  <c r="AJ462" i="2"/>
  <c r="AK462" i="2"/>
  <c r="AL462" i="2"/>
  <c r="AM462" i="2"/>
  <c r="AN462" i="2"/>
  <c r="AO462" i="2"/>
  <c r="AP462" i="2"/>
  <c r="AQ462" i="2"/>
  <c r="AR462" i="2"/>
  <c r="AS462" i="2"/>
  <c r="AT462" i="2"/>
  <c r="AJ463" i="2"/>
  <c r="AK463" i="2"/>
  <c r="AL463" i="2"/>
  <c r="AM463" i="2"/>
  <c r="AN463" i="2"/>
  <c r="AO463" i="2"/>
  <c r="AP463" i="2"/>
  <c r="AQ463" i="2"/>
  <c r="AR463" i="2"/>
  <c r="AS463" i="2"/>
  <c r="AT463" i="2"/>
  <c r="AJ464" i="2"/>
  <c r="AK464" i="2"/>
  <c r="AL464" i="2"/>
  <c r="AM464" i="2"/>
  <c r="AN464" i="2"/>
  <c r="AO464" i="2"/>
  <c r="AP464" i="2"/>
  <c r="AQ464" i="2"/>
  <c r="AR464" i="2"/>
  <c r="AS464" i="2"/>
  <c r="AT464" i="2"/>
  <c r="AJ465" i="2"/>
  <c r="AK465" i="2"/>
  <c r="AL465" i="2"/>
  <c r="AM465" i="2"/>
  <c r="AN465" i="2"/>
  <c r="AO465" i="2"/>
  <c r="AP465" i="2"/>
  <c r="AQ465" i="2"/>
  <c r="AR465" i="2"/>
  <c r="AS465" i="2"/>
  <c r="AT465" i="2"/>
  <c r="AJ466" i="2"/>
  <c r="AK466" i="2"/>
  <c r="AL466" i="2"/>
  <c r="AM466" i="2"/>
  <c r="AN466" i="2"/>
  <c r="AO466" i="2"/>
  <c r="AP466" i="2"/>
  <c r="AQ466" i="2"/>
  <c r="AR466" i="2"/>
  <c r="AS466" i="2"/>
  <c r="AT466" i="2"/>
  <c r="AJ467" i="2"/>
  <c r="AK467" i="2"/>
  <c r="AL467" i="2"/>
  <c r="AM467" i="2"/>
  <c r="AN467" i="2"/>
  <c r="AO467" i="2"/>
  <c r="AP467" i="2"/>
  <c r="AQ467" i="2"/>
  <c r="AR467" i="2"/>
  <c r="AS467" i="2"/>
  <c r="AT467" i="2"/>
  <c r="AJ468" i="2"/>
  <c r="AK468" i="2"/>
  <c r="AL468" i="2"/>
  <c r="AM468" i="2"/>
  <c r="AN468" i="2"/>
  <c r="AO468" i="2"/>
  <c r="AP468" i="2"/>
  <c r="AQ468" i="2"/>
  <c r="AR468" i="2"/>
  <c r="AS468" i="2"/>
  <c r="AT468" i="2"/>
  <c r="AJ469" i="2"/>
  <c r="AK469" i="2"/>
  <c r="AL469" i="2"/>
  <c r="AM469" i="2"/>
  <c r="AN469" i="2"/>
  <c r="AO469" i="2"/>
  <c r="AP469" i="2"/>
  <c r="AQ469" i="2"/>
  <c r="AR469" i="2"/>
  <c r="AS469" i="2"/>
  <c r="AT469" i="2"/>
  <c r="AJ470" i="2"/>
  <c r="AK470" i="2"/>
  <c r="AL470" i="2"/>
  <c r="AM470" i="2"/>
  <c r="AN470" i="2"/>
  <c r="AO470" i="2"/>
  <c r="AP470" i="2"/>
  <c r="AQ470" i="2"/>
  <c r="AR470" i="2"/>
  <c r="AS470" i="2"/>
  <c r="AT470" i="2"/>
  <c r="AJ471" i="2"/>
  <c r="AK471" i="2"/>
  <c r="AL471" i="2"/>
  <c r="AM471" i="2"/>
  <c r="AN471" i="2"/>
  <c r="AO471" i="2"/>
  <c r="AP471" i="2"/>
  <c r="AQ471" i="2"/>
  <c r="AR471" i="2"/>
  <c r="AS471" i="2"/>
  <c r="AT471" i="2"/>
  <c r="AJ472" i="2"/>
  <c r="AK472" i="2"/>
  <c r="AL472" i="2"/>
  <c r="AM472" i="2"/>
  <c r="AN472" i="2"/>
  <c r="AO472" i="2"/>
  <c r="AP472" i="2"/>
  <c r="AQ472" i="2"/>
  <c r="AR472" i="2"/>
  <c r="AS472" i="2"/>
  <c r="AT472" i="2"/>
  <c r="AJ473" i="2"/>
  <c r="AK473" i="2"/>
  <c r="AL473" i="2"/>
  <c r="AM473" i="2"/>
  <c r="AN473" i="2"/>
  <c r="AO473" i="2"/>
  <c r="AP473" i="2"/>
  <c r="AQ473" i="2"/>
  <c r="AR473" i="2"/>
  <c r="AS473" i="2"/>
  <c r="AT473" i="2"/>
  <c r="AJ474" i="2"/>
  <c r="AK474" i="2"/>
  <c r="AL474" i="2"/>
  <c r="AM474" i="2"/>
  <c r="AN474" i="2"/>
  <c r="AO474" i="2"/>
  <c r="AP474" i="2"/>
  <c r="AQ474" i="2"/>
  <c r="AR474" i="2"/>
  <c r="AS474" i="2"/>
  <c r="AT474" i="2"/>
  <c r="AJ475" i="2"/>
  <c r="AK475" i="2"/>
  <c r="AL475" i="2"/>
  <c r="AM475" i="2"/>
  <c r="AN475" i="2"/>
  <c r="AO475" i="2"/>
  <c r="AP475" i="2"/>
  <c r="AQ475" i="2"/>
  <c r="AR475" i="2"/>
  <c r="AS475" i="2"/>
  <c r="AT475" i="2"/>
  <c r="AJ476" i="2"/>
  <c r="AK476" i="2"/>
  <c r="AL476" i="2"/>
  <c r="AM476" i="2"/>
  <c r="AN476" i="2"/>
  <c r="AO476" i="2"/>
  <c r="AP476" i="2"/>
  <c r="AQ476" i="2"/>
  <c r="AR476" i="2"/>
  <c r="AS476" i="2"/>
  <c r="AT476" i="2"/>
  <c r="AJ477" i="2"/>
  <c r="AK477" i="2"/>
  <c r="AL477" i="2"/>
  <c r="AM477" i="2"/>
  <c r="AN477" i="2"/>
  <c r="AO477" i="2"/>
  <c r="AP477" i="2"/>
  <c r="AQ477" i="2"/>
  <c r="AR477" i="2"/>
  <c r="AS477" i="2"/>
  <c r="AT477" i="2"/>
  <c r="AJ478" i="2"/>
  <c r="AK478" i="2"/>
  <c r="AL478" i="2"/>
  <c r="AM478" i="2"/>
  <c r="AN478" i="2"/>
  <c r="AO478" i="2"/>
  <c r="AP478" i="2"/>
  <c r="AQ478" i="2"/>
  <c r="AR478" i="2"/>
  <c r="AS478" i="2"/>
  <c r="AT478" i="2"/>
  <c r="AJ479" i="2"/>
  <c r="AK479" i="2"/>
  <c r="AL479" i="2"/>
  <c r="AM479" i="2"/>
  <c r="AN479" i="2"/>
  <c r="AO479" i="2"/>
  <c r="AP479" i="2"/>
  <c r="AQ479" i="2"/>
  <c r="AR479" i="2"/>
  <c r="AS479" i="2"/>
  <c r="AT479" i="2"/>
  <c r="AJ480" i="2"/>
  <c r="AK480" i="2"/>
  <c r="AL480" i="2"/>
  <c r="AM480" i="2"/>
  <c r="AN480" i="2"/>
  <c r="AO480" i="2"/>
  <c r="AP480" i="2"/>
  <c r="AQ480" i="2"/>
  <c r="AR480" i="2"/>
  <c r="AS480" i="2"/>
  <c r="AT480" i="2"/>
  <c r="AJ481" i="2"/>
  <c r="AK481" i="2"/>
  <c r="AL481" i="2"/>
  <c r="AM481" i="2"/>
  <c r="AN481" i="2"/>
  <c r="AO481" i="2"/>
  <c r="AP481" i="2"/>
  <c r="AQ481" i="2"/>
  <c r="AR481" i="2"/>
  <c r="AS481" i="2"/>
  <c r="AT481" i="2"/>
  <c r="AJ482" i="2"/>
  <c r="AK482" i="2"/>
  <c r="AL482" i="2"/>
  <c r="AM482" i="2"/>
  <c r="AN482" i="2"/>
  <c r="AO482" i="2"/>
  <c r="AP482" i="2"/>
  <c r="AQ482" i="2"/>
  <c r="AR482" i="2"/>
  <c r="AS482" i="2"/>
  <c r="AT482" i="2"/>
  <c r="AJ483" i="2"/>
  <c r="AK483" i="2"/>
  <c r="AL483" i="2"/>
  <c r="AM483" i="2"/>
  <c r="AN483" i="2"/>
  <c r="AO483" i="2"/>
  <c r="AP483" i="2"/>
  <c r="AQ483" i="2"/>
  <c r="AR483" i="2"/>
  <c r="AS483" i="2"/>
  <c r="AT483" i="2"/>
  <c r="AJ484" i="2"/>
  <c r="AK484" i="2"/>
  <c r="AL484" i="2"/>
  <c r="AM484" i="2"/>
  <c r="AN484" i="2"/>
  <c r="AO484" i="2"/>
  <c r="AP484" i="2"/>
  <c r="AQ484" i="2"/>
  <c r="AR484" i="2"/>
  <c r="AS484" i="2"/>
  <c r="AT484" i="2"/>
  <c r="AJ485" i="2"/>
  <c r="AK485" i="2"/>
  <c r="AL485" i="2"/>
  <c r="AM485" i="2"/>
  <c r="AN485" i="2"/>
  <c r="AO485" i="2"/>
  <c r="AP485" i="2"/>
  <c r="AQ485" i="2"/>
  <c r="AR485" i="2"/>
  <c r="AS485" i="2"/>
  <c r="AT485" i="2"/>
  <c r="AJ486" i="2"/>
  <c r="AK486" i="2"/>
  <c r="AL486" i="2"/>
  <c r="AM486" i="2"/>
  <c r="AN486" i="2"/>
  <c r="AO486" i="2"/>
  <c r="AP486" i="2"/>
  <c r="AQ486" i="2"/>
  <c r="AR486" i="2"/>
  <c r="AS486" i="2"/>
  <c r="AT486" i="2"/>
  <c r="AJ487" i="2"/>
  <c r="AK487" i="2"/>
  <c r="AL487" i="2"/>
  <c r="AM487" i="2"/>
  <c r="AN487" i="2"/>
  <c r="AO487" i="2"/>
  <c r="AP487" i="2"/>
  <c r="AQ487" i="2"/>
  <c r="AR487" i="2"/>
  <c r="AS487" i="2"/>
  <c r="AT487" i="2"/>
  <c r="AJ488" i="2"/>
  <c r="AK488" i="2"/>
  <c r="AL488" i="2"/>
  <c r="AM488" i="2"/>
  <c r="AN488" i="2"/>
  <c r="AO488" i="2"/>
  <c r="AP488" i="2"/>
  <c r="AQ488" i="2"/>
  <c r="AR488" i="2"/>
  <c r="AS488" i="2"/>
  <c r="AT488" i="2"/>
  <c r="AJ489" i="2"/>
  <c r="AK489" i="2"/>
  <c r="AL489" i="2"/>
  <c r="AM489" i="2"/>
  <c r="AN489" i="2"/>
  <c r="AO489" i="2"/>
  <c r="AP489" i="2"/>
  <c r="AQ489" i="2"/>
  <c r="AR489" i="2"/>
  <c r="AS489" i="2"/>
  <c r="AT489" i="2"/>
  <c r="AJ490" i="2"/>
  <c r="AK490" i="2"/>
  <c r="AL490" i="2"/>
  <c r="AM490" i="2"/>
  <c r="AN490" i="2"/>
  <c r="AO490" i="2"/>
  <c r="AP490" i="2"/>
  <c r="AQ490" i="2"/>
  <c r="AR490" i="2"/>
  <c r="AS490" i="2"/>
  <c r="AT490" i="2"/>
  <c r="AJ491" i="2"/>
  <c r="AK491" i="2"/>
  <c r="AL491" i="2"/>
  <c r="AM491" i="2"/>
  <c r="AN491" i="2"/>
  <c r="AO491" i="2"/>
  <c r="AP491" i="2"/>
  <c r="AQ491" i="2"/>
  <c r="AR491" i="2"/>
  <c r="AS491" i="2"/>
  <c r="AT491" i="2"/>
  <c r="AJ492" i="2"/>
  <c r="AK492" i="2"/>
  <c r="AL492" i="2"/>
  <c r="AM492" i="2"/>
  <c r="AN492" i="2"/>
  <c r="AO492" i="2"/>
  <c r="AP492" i="2"/>
  <c r="AQ492" i="2"/>
  <c r="AR492" i="2"/>
  <c r="AS492" i="2"/>
  <c r="AT492" i="2"/>
  <c r="AJ493" i="2"/>
  <c r="AK493" i="2"/>
  <c r="AL493" i="2"/>
  <c r="AM493" i="2"/>
  <c r="AN493" i="2"/>
  <c r="AO493" i="2"/>
  <c r="AP493" i="2"/>
  <c r="AQ493" i="2"/>
  <c r="AR493" i="2"/>
  <c r="AS493" i="2"/>
  <c r="AT493" i="2"/>
  <c r="AJ494" i="2"/>
  <c r="AK494" i="2"/>
  <c r="AL494" i="2"/>
  <c r="AM494" i="2"/>
  <c r="AN494" i="2"/>
  <c r="AO494" i="2"/>
  <c r="AP494" i="2"/>
  <c r="AQ494" i="2"/>
  <c r="AR494" i="2"/>
  <c r="AS494" i="2"/>
  <c r="AT494" i="2"/>
  <c r="AJ495" i="2"/>
  <c r="AK495" i="2"/>
  <c r="AL495" i="2"/>
  <c r="AM495" i="2"/>
  <c r="AN495" i="2"/>
  <c r="AO495" i="2"/>
  <c r="AP495" i="2"/>
  <c r="AQ495" i="2"/>
  <c r="AR495" i="2"/>
  <c r="AS495" i="2"/>
  <c r="AT495" i="2"/>
  <c r="AJ496" i="2"/>
  <c r="AK496" i="2"/>
  <c r="AL496" i="2"/>
  <c r="AM496" i="2"/>
  <c r="AN496" i="2"/>
  <c r="AO496" i="2"/>
  <c r="AP496" i="2"/>
  <c r="AQ496" i="2"/>
  <c r="AR496" i="2"/>
  <c r="AS496" i="2"/>
  <c r="AT496" i="2"/>
  <c r="AJ497" i="2"/>
  <c r="AK497" i="2"/>
  <c r="AL497" i="2"/>
  <c r="AM497" i="2"/>
  <c r="AN497" i="2"/>
  <c r="AO497" i="2"/>
  <c r="AP497" i="2"/>
  <c r="AQ497" i="2"/>
  <c r="AR497" i="2"/>
  <c r="AS497" i="2"/>
  <c r="AT497" i="2"/>
  <c r="AJ498" i="2"/>
  <c r="AK498" i="2"/>
  <c r="AL498" i="2"/>
  <c r="AM498" i="2"/>
  <c r="AN498" i="2"/>
  <c r="AO498" i="2"/>
  <c r="AP498" i="2"/>
  <c r="AQ498" i="2"/>
  <c r="AR498" i="2"/>
  <c r="AS498" i="2"/>
  <c r="AT498" i="2"/>
  <c r="AJ499" i="2"/>
  <c r="AK499" i="2"/>
  <c r="AL499" i="2"/>
  <c r="AM499" i="2"/>
  <c r="AN499" i="2"/>
  <c r="AO499" i="2"/>
  <c r="AP499" i="2"/>
  <c r="AQ499" i="2"/>
  <c r="AR499" i="2"/>
  <c r="AS499" i="2"/>
  <c r="AT499" i="2"/>
  <c r="AJ500" i="2"/>
  <c r="AK500" i="2"/>
  <c r="AL500" i="2"/>
  <c r="AM500" i="2"/>
  <c r="AN500" i="2"/>
  <c r="AO500" i="2"/>
  <c r="AP500" i="2"/>
  <c r="AQ500" i="2"/>
  <c r="AR500" i="2"/>
  <c r="AS500" i="2"/>
  <c r="AT500" i="2"/>
  <c r="AJ501" i="2"/>
  <c r="AK501" i="2"/>
  <c r="AL501" i="2"/>
  <c r="AM501" i="2"/>
  <c r="AN501" i="2"/>
  <c r="AO501" i="2"/>
  <c r="AP501" i="2"/>
  <c r="AQ501" i="2"/>
  <c r="AR501" i="2"/>
  <c r="AS501" i="2"/>
  <c r="AT501" i="2"/>
  <c r="AJ502" i="2"/>
  <c r="AK502" i="2"/>
  <c r="AL502" i="2"/>
  <c r="AM502" i="2"/>
  <c r="AN502" i="2"/>
  <c r="AO502" i="2"/>
  <c r="AP502" i="2"/>
  <c r="AQ502" i="2"/>
  <c r="AR502" i="2"/>
  <c r="AS502" i="2"/>
  <c r="AT502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J504" i="2"/>
  <c r="AK504" i="2"/>
  <c r="AL504" i="2"/>
  <c r="AM504" i="2"/>
  <c r="AN504" i="2"/>
  <c r="AO504" i="2"/>
  <c r="AP504" i="2"/>
  <c r="AQ504" i="2"/>
  <c r="AR504" i="2"/>
  <c r="AS504" i="2"/>
  <c r="AT504" i="2"/>
  <c r="AJ505" i="2"/>
  <c r="AK505" i="2"/>
  <c r="AL505" i="2"/>
  <c r="AM505" i="2"/>
  <c r="AN505" i="2"/>
  <c r="AO505" i="2"/>
  <c r="AP505" i="2"/>
  <c r="AQ505" i="2"/>
  <c r="AR505" i="2"/>
  <c r="AS505" i="2"/>
  <c r="AT505" i="2"/>
  <c r="AJ506" i="2"/>
  <c r="AK506" i="2"/>
  <c r="AL506" i="2"/>
  <c r="AM506" i="2"/>
  <c r="AN506" i="2"/>
  <c r="AO506" i="2"/>
  <c r="AP506" i="2"/>
  <c r="AQ506" i="2"/>
  <c r="AR506" i="2"/>
  <c r="AS506" i="2"/>
  <c r="AT506" i="2"/>
  <c r="AJ507" i="2"/>
  <c r="AK507" i="2"/>
  <c r="AL507" i="2"/>
  <c r="AM507" i="2"/>
  <c r="AN507" i="2"/>
  <c r="AO507" i="2"/>
  <c r="AP507" i="2"/>
  <c r="AQ507" i="2"/>
  <c r="AR507" i="2"/>
  <c r="AS507" i="2"/>
  <c r="AT507" i="2"/>
  <c r="AJ508" i="2"/>
  <c r="AK508" i="2"/>
  <c r="AL508" i="2"/>
  <c r="AM508" i="2"/>
  <c r="AN508" i="2"/>
  <c r="AO508" i="2"/>
  <c r="AP508" i="2"/>
  <c r="AQ508" i="2"/>
  <c r="AR508" i="2"/>
  <c r="AS508" i="2"/>
  <c r="AT508" i="2"/>
  <c r="AJ509" i="2"/>
  <c r="AK509" i="2"/>
  <c r="AL509" i="2"/>
  <c r="AM509" i="2"/>
  <c r="AN509" i="2"/>
  <c r="AO509" i="2"/>
  <c r="AP509" i="2"/>
  <c r="AQ509" i="2"/>
  <c r="AR509" i="2"/>
  <c r="AS509" i="2"/>
  <c r="AT509" i="2"/>
  <c r="AJ510" i="2"/>
  <c r="AK510" i="2"/>
  <c r="AL510" i="2"/>
  <c r="AM510" i="2"/>
  <c r="AN510" i="2"/>
  <c r="AO510" i="2"/>
  <c r="AP510" i="2"/>
  <c r="AQ510" i="2"/>
  <c r="AR510" i="2"/>
  <c r="AS510" i="2"/>
  <c r="AT510" i="2"/>
  <c r="AJ511" i="2"/>
  <c r="AK511" i="2"/>
  <c r="AL511" i="2"/>
  <c r="AM511" i="2"/>
  <c r="AN511" i="2"/>
  <c r="AO511" i="2"/>
  <c r="AP511" i="2"/>
  <c r="AQ511" i="2"/>
  <c r="AR511" i="2"/>
  <c r="AS511" i="2"/>
  <c r="AT511" i="2"/>
  <c r="AJ512" i="2"/>
  <c r="AK512" i="2"/>
  <c r="AL512" i="2"/>
  <c r="AM512" i="2"/>
  <c r="AN512" i="2"/>
  <c r="AO512" i="2"/>
  <c r="AP512" i="2"/>
  <c r="AQ512" i="2"/>
  <c r="AR512" i="2"/>
  <c r="AS512" i="2"/>
  <c r="AT512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8" i="2"/>
  <c r="AH511" i="2"/>
  <c r="AH510" i="2" s="1"/>
  <c r="AH509" i="2" s="1"/>
  <c r="AH507" i="2"/>
  <c r="AH504" i="2"/>
  <c r="AH500" i="2"/>
  <c r="AH498" i="2"/>
  <c r="AH495" i="2"/>
  <c r="AH492" i="2"/>
  <c r="AH485" i="2"/>
  <c r="AH484" i="2" s="1"/>
  <c r="AH482" i="2"/>
  <c r="AH481" i="2" s="1"/>
  <c r="AH476" i="2"/>
  <c r="AH475" i="2" s="1"/>
  <c r="AH474" i="2" s="1"/>
  <c r="AH468" i="2"/>
  <c r="AH467" i="2" s="1"/>
  <c r="AH466" i="2" s="1"/>
  <c r="AH462" i="2"/>
  <c r="AH459" i="2"/>
  <c r="AH455" i="2"/>
  <c r="AH451" i="2"/>
  <c r="AH448" i="2"/>
  <c r="AH444" i="2"/>
  <c r="AH440" i="2"/>
  <c r="AH436" i="2"/>
  <c r="AH432" i="2"/>
  <c r="AH429" i="2"/>
  <c r="AH425" i="2"/>
  <c r="AH421" i="2"/>
  <c r="AH416" i="2"/>
  <c r="AH412" i="2"/>
  <c r="AH409" i="2"/>
  <c r="AH406" i="2"/>
  <c r="AH404" i="2"/>
  <c r="AH400" i="2"/>
  <c r="AH396" i="2"/>
  <c r="AH392" i="2"/>
  <c r="AH389" i="2"/>
  <c r="AH385" i="2"/>
  <c r="AH381" i="2"/>
  <c r="AH377" i="2"/>
  <c r="AH371" i="2"/>
  <c r="AH370" i="2" s="1"/>
  <c r="AH367" i="2"/>
  <c r="AH366" i="2" s="1"/>
  <c r="AH365" i="2" s="1"/>
  <c r="AH362" i="2"/>
  <c r="AH361" i="2" s="1"/>
  <c r="AH360" i="2" s="1"/>
  <c r="AH356" i="2"/>
  <c r="AH355" i="2" s="1"/>
  <c r="AH351" i="2"/>
  <c r="AH349" i="2"/>
  <c r="AH345" i="2"/>
  <c r="AH339" i="2"/>
  <c r="AH335" i="2"/>
  <c r="AH330" i="2"/>
  <c r="AH325" i="2"/>
  <c r="AH323" i="2"/>
  <c r="AH320" i="2"/>
  <c r="AH319" i="2" s="1"/>
  <c r="AH318" i="2" s="1"/>
  <c r="AH316" i="2"/>
  <c r="AH315" i="2" s="1"/>
  <c r="AH314" i="2" s="1"/>
  <c r="AH311" i="2"/>
  <c r="AH310" i="2" s="1"/>
  <c r="AH309" i="2" s="1"/>
  <c r="AH308" i="2" s="1"/>
  <c r="AH306" i="2"/>
  <c r="AH304" i="2"/>
  <c r="AH301" i="2"/>
  <c r="AH299" i="2"/>
  <c r="AH296" i="2"/>
  <c r="AH293" i="2"/>
  <c r="AH291" i="2"/>
  <c r="AH288" i="2"/>
  <c r="AH282" i="2"/>
  <c r="AH278" i="2"/>
  <c r="AH273" i="2"/>
  <c r="AH269" i="2"/>
  <c r="AH261" i="2"/>
  <c r="AH260" i="2" s="1"/>
  <c r="AH258" i="2"/>
  <c r="AH255" i="2"/>
  <c r="AH251" i="2"/>
  <c r="AH250" i="2" s="1"/>
  <c r="AH239" i="2"/>
  <c r="AH237" i="2" s="1"/>
  <c r="AH234" i="2"/>
  <c r="AH229" i="2"/>
  <c r="AH225" i="2"/>
  <c r="AH219" i="2"/>
  <c r="AH215" i="2"/>
  <c r="AH213" i="2"/>
  <c r="AH210" i="2"/>
  <c r="AH207" i="2"/>
  <c r="AH200" i="2"/>
  <c r="AH199" i="2" s="1"/>
  <c r="AH196" i="2"/>
  <c r="AH193" i="2"/>
  <c r="AH188" i="2"/>
  <c r="AH182" i="2"/>
  <c r="AH180" i="2"/>
  <c r="AH172" i="2"/>
  <c r="AH165" i="2"/>
  <c r="AH161" i="2"/>
  <c r="AH157" i="2"/>
  <c r="AH149" i="2"/>
  <c r="AH148" i="2" s="1"/>
  <c r="AH144" i="2"/>
  <c r="AH138" i="2"/>
  <c r="AH135" i="2"/>
  <c r="AH134" i="2" s="1"/>
  <c r="AH132" i="2"/>
  <c r="AH129" i="2"/>
  <c r="AH126" i="2"/>
  <c r="AH120" i="2"/>
  <c r="AH118" i="2"/>
  <c r="AH113" i="2"/>
  <c r="AH109" i="2"/>
  <c r="AH105" i="2"/>
  <c r="AH104" i="2" s="1"/>
  <c r="AH103" i="2" s="1"/>
  <c r="AH96" i="2"/>
  <c r="AH95" i="2" s="1"/>
  <c r="AH93" i="2"/>
  <c r="AH92" i="2" s="1"/>
  <c r="AH89" i="2"/>
  <c r="AH88" i="2" s="1"/>
  <c r="AH85" i="2"/>
  <c r="AH84" i="2" s="1"/>
  <c r="AH81" i="2"/>
  <c r="AH80" i="2" s="1"/>
  <c r="AH77" i="2"/>
  <c r="AH74" i="2"/>
  <c r="AH73" i="2" s="1"/>
  <c r="AH68" i="2"/>
  <c r="AH65" i="2"/>
  <c r="AH63" i="2"/>
  <c r="AH61" i="2"/>
  <c r="AH59" i="2"/>
  <c r="AH57" i="2"/>
  <c r="AH54" i="2"/>
  <c r="AH50" i="2"/>
  <c r="AH40" i="2"/>
  <c r="AH39" i="2" s="1"/>
  <c r="AH37" i="2"/>
  <c r="AH35" i="2"/>
  <c r="AH33" i="2"/>
  <c r="AH31" i="2"/>
  <c r="AH29" i="2"/>
  <c r="AH27" i="2"/>
  <c r="AH23" i="2"/>
  <c r="AH12" i="2"/>
  <c r="AD512" i="2"/>
  <c r="AU512" i="2" s="1"/>
  <c r="AD511" i="2"/>
  <c r="AU511" i="2" s="1"/>
  <c r="AD510" i="2"/>
  <c r="AU510" i="2" s="1"/>
  <c r="AD509" i="2"/>
  <c r="AU509" i="2" s="1"/>
  <c r="AD508" i="2"/>
  <c r="AU508" i="2" s="1"/>
  <c r="AD507" i="2"/>
  <c r="AU507" i="2" s="1"/>
  <c r="AD506" i="2"/>
  <c r="AU506" i="2" s="1"/>
  <c r="AD505" i="2"/>
  <c r="AU505" i="2" s="1"/>
  <c r="AD504" i="2"/>
  <c r="AU504" i="2" s="1"/>
  <c r="AD502" i="2"/>
  <c r="AU502" i="2" s="1"/>
  <c r="AD501" i="2"/>
  <c r="AU501" i="2" s="1"/>
  <c r="AD500" i="2"/>
  <c r="AU500" i="2" s="1"/>
  <c r="AD499" i="2"/>
  <c r="AU499" i="2" s="1"/>
  <c r="AD498" i="2"/>
  <c r="AU498" i="2" s="1"/>
  <c r="AD497" i="2"/>
  <c r="AU497" i="2" s="1"/>
  <c r="AD496" i="2"/>
  <c r="AU496" i="2" s="1"/>
  <c r="AD495" i="2"/>
  <c r="AU495" i="2" s="1"/>
  <c r="AD494" i="2"/>
  <c r="AU494" i="2" s="1"/>
  <c r="AD493" i="2"/>
  <c r="AU493" i="2" s="1"/>
  <c r="AD492" i="2"/>
  <c r="AU492" i="2" s="1"/>
  <c r="AD491" i="2"/>
  <c r="AU491" i="2" s="1"/>
  <c r="AD490" i="2"/>
  <c r="AU490" i="2" s="1"/>
  <c r="AD489" i="2"/>
  <c r="AU489" i="2" s="1"/>
  <c r="AD488" i="2"/>
  <c r="AU488" i="2" s="1"/>
  <c r="AD487" i="2"/>
  <c r="AU487" i="2" s="1"/>
  <c r="AD486" i="2"/>
  <c r="AU486" i="2" s="1"/>
  <c r="AD485" i="2"/>
  <c r="AU485" i="2" s="1"/>
  <c r="AD484" i="2"/>
  <c r="AU484" i="2" s="1"/>
  <c r="AD483" i="2"/>
  <c r="AU483" i="2" s="1"/>
  <c r="AD482" i="2"/>
  <c r="AU482" i="2" s="1"/>
  <c r="AD481" i="2"/>
  <c r="AU481" i="2" s="1"/>
  <c r="AD480" i="2"/>
  <c r="AU480" i="2" s="1"/>
  <c r="AD479" i="2"/>
  <c r="AU479" i="2" s="1"/>
  <c r="AD478" i="2"/>
  <c r="AU478" i="2" s="1"/>
  <c r="AD477" i="2"/>
  <c r="AU477" i="2" s="1"/>
  <c r="AD476" i="2"/>
  <c r="AU476" i="2" s="1"/>
  <c r="AD475" i="2"/>
  <c r="AU475" i="2" s="1"/>
  <c r="AD474" i="2"/>
  <c r="AU474" i="2" s="1"/>
  <c r="AD473" i="2"/>
  <c r="AU473" i="2" s="1"/>
  <c r="AD472" i="2"/>
  <c r="AU472" i="2" s="1"/>
  <c r="AD471" i="2"/>
  <c r="AU471" i="2" s="1"/>
  <c r="AD470" i="2"/>
  <c r="AU470" i="2" s="1"/>
  <c r="AD469" i="2"/>
  <c r="AU469" i="2" s="1"/>
  <c r="AD468" i="2"/>
  <c r="AU468" i="2" s="1"/>
  <c r="AD467" i="2"/>
  <c r="AU467" i="2" s="1"/>
  <c r="AD466" i="2"/>
  <c r="AU466" i="2" s="1"/>
  <c r="AD465" i="2"/>
  <c r="AU465" i="2" s="1"/>
  <c r="AD464" i="2"/>
  <c r="AU464" i="2" s="1"/>
  <c r="AD463" i="2"/>
  <c r="AU463" i="2" s="1"/>
  <c r="AD462" i="2"/>
  <c r="AU462" i="2" s="1"/>
  <c r="AD461" i="2"/>
  <c r="AU461" i="2" s="1"/>
  <c r="AD460" i="2"/>
  <c r="AU460" i="2" s="1"/>
  <c r="AD459" i="2"/>
  <c r="AU459" i="2" s="1"/>
  <c r="AD458" i="2"/>
  <c r="AU458" i="2" s="1"/>
  <c r="AD457" i="2"/>
  <c r="AU457" i="2" s="1"/>
  <c r="AD456" i="2"/>
  <c r="AU456" i="2" s="1"/>
  <c r="AD455" i="2"/>
  <c r="AU455" i="2" s="1"/>
  <c r="AD454" i="2"/>
  <c r="AU454" i="2" s="1"/>
  <c r="AD453" i="2"/>
  <c r="AU453" i="2" s="1"/>
  <c r="AD452" i="2"/>
  <c r="AU452" i="2" s="1"/>
  <c r="AD451" i="2"/>
  <c r="AU451" i="2" s="1"/>
  <c r="AD450" i="2"/>
  <c r="AU450" i="2" s="1"/>
  <c r="AD449" i="2"/>
  <c r="AU449" i="2" s="1"/>
  <c r="AD448" i="2"/>
  <c r="AU448" i="2" s="1"/>
  <c r="AD447" i="2"/>
  <c r="AU447" i="2" s="1"/>
  <c r="AD446" i="2"/>
  <c r="AU446" i="2" s="1"/>
  <c r="AD445" i="2"/>
  <c r="AU445" i="2" s="1"/>
  <c r="AD444" i="2"/>
  <c r="AU444" i="2" s="1"/>
  <c r="AD443" i="2"/>
  <c r="AU443" i="2" s="1"/>
  <c r="AD442" i="2"/>
  <c r="AU442" i="2" s="1"/>
  <c r="AD441" i="2"/>
  <c r="AU441" i="2" s="1"/>
  <c r="AD440" i="2"/>
  <c r="AU440" i="2" s="1"/>
  <c r="AD439" i="2"/>
  <c r="AU439" i="2" s="1"/>
  <c r="AD438" i="2"/>
  <c r="AU438" i="2" s="1"/>
  <c r="AD437" i="2"/>
  <c r="AU437" i="2" s="1"/>
  <c r="AD436" i="2"/>
  <c r="AU436" i="2" s="1"/>
  <c r="AD435" i="2"/>
  <c r="AU435" i="2" s="1"/>
  <c r="AD434" i="2"/>
  <c r="AU434" i="2" s="1"/>
  <c r="AD433" i="2"/>
  <c r="AU433" i="2" s="1"/>
  <c r="AD432" i="2"/>
  <c r="AU432" i="2" s="1"/>
  <c r="AD431" i="2"/>
  <c r="AU431" i="2" s="1"/>
  <c r="AD430" i="2"/>
  <c r="AU430" i="2" s="1"/>
  <c r="AD429" i="2"/>
  <c r="AU429" i="2" s="1"/>
  <c r="AD428" i="2"/>
  <c r="AU428" i="2" s="1"/>
  <c r="AD427" i="2"/>
  <c r="AU427" i="2" s="1"/>
  <c r="AD426" i="2"/>
  <c r="AU426" i="2" s="1"/>
  <c r="AD425" i="2"/>
  <c r="AU425" i="2" s="1"/>
  <c r="AD424" i="2"/>
  <c r="AU424" i="2" s="1"/>
  <c r="AD423" i="2"/>
  <c r="AU423" i="2" s="1"/>
  <c r="AD422" i="2"/>
  <c r="AU422" i="2" s="1"/>
  <c r="AD421" i="2"/>
  <c r="AU421" i="2" s="1"/>
  <c r="AD420" i="2"/>
  <c r="AU420" i="2" s="1"/>
  <c r="AD419" i="2"/>
  <c r="AU419" i="2" s="1"/>
  <c r="AD418" i="2"/>
  <c r="AU418" i="2" s="1"/>
  <c r="AD417" i="2"/>
  <c r="AU417" i="2" s="1"/>
  <c r="AD416" i="2"/>
  <c r="AU416" i="2" s="1"/>
  <c r="AD415" i="2"/>
  <c r="AU415" i="2" s="1"/>
  <c r="AD414" i="2"/>
  <c r="AU414" i="2" s="1"/>
  <c r="AD413" i="2"/>
  <c r="AU413" i="2" s="1"/>
  <c r="AD412" i="2"/>
  <c r="AU412" i="2" s="1"/>
  <c r="AD411" i="2"/>
  <c r="AU411" i="2" s="1"/>
  <c r="AD410" i="2"/>
  <c r="AU410" i="2" s="1"/>
  <c r="AD409" i="2"/>
  <c r="AU409" i="2" s="1"/>
  <c r="AD408" i="2"/>
  <c r="AU408" i="2" s="1"/>
  <c r="AD407" i="2"/>
  <c r="AU407" i="2" s="1"/>
  <c r="AD406" i="2"/>
  <c r="AU406" i="2" s="1"/>
  <c r="AD405" i="2"/>
  <c r="AU405" i="2" s="1"/>
  <c r="AD404" i="2"/>
  <c r="AU404" i="2" s="1"/>
  <c r="AD403" i="2"/>
  <c r="AU403" i="2" s="1"/>
  <c r="AD402" i="2"/>
  <c r="AU402" i="2" s="1"/>
  <c r="AD401" i="2"/>
  <c r="AU401" i="2" s="1"/>
  <c r="AD400" i="2"/>
  <c r="AU400" i="2" s="1"/>
  <c r="AD399" i="2"/>
  <c r="AU399" i="2" s="1"/>
  <c r="AD398" i="2"/>
  <c r="AU398" i="2" s="1"/>
  <c r="AD397" i="2"/>
  <c r="AU397" i="2" s="1"/>
  <c r="AD396" i="2"/>
  <c r="AU396" i="2" s="1"/>
  <c r="AD395" i="2"/>
  <c r="AU395" i="2" s="1"/>
  <c r="AD394" i="2"/>
  <c r="AU394" i="2" s="1"/>
  <c r="AD393" i="2"/>
  <c r="AU393" i="2" s="1"/>
  <c r="AD392" i="2"/>
  <c r="AU392" i="2" s="1"/>
  <c r="AD391" i="2"/>
  <c r="AU391" i="2" s="1"/>
  <c r="AD390" i="2"/>
  <c r="AU390" i="2" s="1"/>
  <c r="AD389" i="2"/>
  <c r="AU389" i="2" s="1"/>
  <c r="AD388" i="2"/>
  <c r="AU388" i="2" s="1"/>
  <c r="AD387" i="2"/>
  <c r="AU387" i="2" s="1"/>
  <c r="AD386" i="2"/>
  <c r="AU386" i="2" s="1"/>
  <c r="AD385" i="2"/>
  <c r="AU385" i="2" s="1"/>
  <c r="AD384" i="2"/>
  <c r="AU384" i="2" s="1"/>
  <c r="AD383" i="2"/>
  <c r="AU383" i="2" s="1"/>
  <c r="AD382" i="2"/>
  <c r="AU382" i="2" s="1"/>
  <c r="AD381" i="2"/>
  <c r="AU381" i="2" s="1"/>
  <c r="AD380" i="2"/>
  <c r="AU380" i="2" s="1"/>
  <c r="AD379" i="2"/>
  <c r="AU379" i="2" s="1"/>
  <c r="AD378" i="2"/>
  <c r="AU378" i="2" s="1"/>
  <c r="AD377" i="2"/>
  <c r="AU377" i="2" s="1"/>
  <c r="AD376" i="2"/>
  <c r="AU376" i="2" s="1"/>
  <c r="AD375" i="2"/>
  <c r="AU375" i="2" s="1"/>
  <c r="AD374" i="2"/>
  <c r="AU374" i="2" s="1"/>
  <c r="AD373" i="2"/>
  <c r="AU373" i="2" s="1"/>
  <c r="AD372" i="2"/>
  <c r="AU372" i="2" s="1"/>
  <c r="AD371" i="2"/>
  <c r="AU371" i="2" s="1"/>
  <c r="AD370" i="2"/>
  <c r="AU370" i="2" s="1"/>
  <c r="AD369" i="2"/>
  <c r="AU369" i="2" s="1"/>
  <c r="AD368" i="2"/>
  <c r="AU368" i="2" s="1"/>
  <c r="AD367" i="2"/>
  <c r="AU367" i="2" s="1"/>
  <c r="AD366" i="2"/>
  <c r="AU366" i="2" s="1"/>
  <c r="AD365" i="2"/>
  <c r="AU365" i="2" s="1"/>
  <c r="AD364" i="2"/>
  <c r="AU364" i="2" s="1"/>
  <c r="AD363" i="2"/>
  <c r="AU363" i="2" s="1"/>
  <c r="AD362" i="2"/>
  <c r="AU362" i="2" s="1"/>
  <c r="AD361" i="2"/>
  <c r="AU361" i="2" s="1"/>
  <c r="AD360" i="2"/>
  <c r="AU360" i="2" s="1"/>
  <c r="AD359" i="2"/>
  <c r="AU359" i="2" s="1"/>
  <c r="AD358" i="2"/>
  <c r="AU358" i="2" s="1"/>
  <c r="AD357" i="2"/>
  <c r="AU357" i="2" s="1"/>
  <c r="AD356" i="2"/>
  <c r="AU356" i="2" s="1"/>
  <c r="AD355" i="2"/>
  <c r="AU355" i="2" s="1"/>
  <c r="AD354" i="2"/>
  <c r="AU354" i="2" s="1"/>
  <c r="AD353" i="2"/>
  <c r="AU353" i="2" s="1"/>
  <c r="AD352" i="2"/>
  <c r="AU352" i="2" s="1"/>
  <c r="AD351" i="2"/>
  <c r="AU351" i="2" s="1"/>
  <c r="AD350" i="2"/>
  <c r="AU350" i="2" s="1"/>
  <c r="AD349" i="2"/>
  <c r="AU349" i="2" s="1"/>
  <c r="AD348" i="2"/>
  <c r="AU348" i="2" s="1"/>
  <c r="AD347" i="2"/>
  <c r="AU347" i="2" s="1"/>
  <c r="AD346" i="2"/>
  <c r="AU346" i="2" s="1"/>
  <c r="AD345" i="2"/>
  <c r="AU345" i="2" s="1"/>
  <c r="AD344" i="2"/>
  <c r="AU344" i="2" s="1"/>
  <c r="AD343" i="2"/>
  <c r="AU343" i="2" s="1"/>
  <c r="AD342" i="2"/>
  <c r="AU342" i="2" s="1"/>
  <c r="AD341" i="2"/>
  <c r="AU341" i="2" s="1"/>
  <c r="AD340" i="2"/>
  <c r="AU340" i="2" s="1"/>
  <c r="AD339" i="2"/>
  <c r="AU339" i="2" s="1"/>
  <c r="AD338" i="2"/>
  <c r="AU338" i="2" s="1"/>
  <c r="AD337" i="2"/>
  <c r="AU337" i="2" s="1"/>
  <c r="AD336" i="2"/>
  <c r="AU336" i="2" s="1"/>
  <c r="AD335" i="2"/>
  <c r="AU335" i="2" s="1"/>
  <c r="AD334" i="2"/>
  <c r="AU334" i="2" s="1"/>
  <c r="AD333" i="2"/>
  <c r="AU333" i="2" s="1"/>
  <c r="AD332" i="2"/>
  <c r="AU332" i="2" s="1"/>
  <c r="AD331" i="2"/>
  <c r="AU331" i="2" s="1"/>
  <c r="AD330" i="2"/>
  <c r="AU330" i="2" s="1"/>
  <c r="AD329" i="2"/>
  <c r="AU329" i="2" s="1"/>
  <c r="AD328" i="2"/>
  <c r="AU328" i="2" s="1"/>
  <c r="AD327" i="2"/>
  <c r="AU327" i="2" s="1"/>
  <c r="AD326" i="2"/>
  <c r="AU326" i="2" s="1"/>
  <c r="AD325" i="2"/>
  <c r="AU325" i="2" s="1"/>
  <c r="AD324" i="2"/>
  <c r="AU324" i="2" s="1"/>
  <c r="AD323" i="2"/>
  <c r="AU323" i="2" s="1"/>
  <c r="AD322" i="2"/>
  <c r="AU322" i="2" s="1"/>
  <c r="AD321" i="2"/>
  <c r="AU321" i="2" s="1"/>
  <c r="AD320" i="2"/>
  <c r="AU320" i="2" s="1"/>
  <c r="AD319" i="2"/>
  <c r="AU319" i="2" s="1"/>
  <c r="AD318" i="2"/>
  <c r="AU318" i="2" s="1"/>
  <c r="AD317" i="2"/>
  <c r="AU317" i="2" s="1"/>
  <c r="AD316" i="2"/>
  <c r="AU316" i="2" s="1"/>
  <c r="AD315" i="2"/>
  <c r="AU315" i="2" s="1"/>
  <c r="AD314" i="2"/>
  <c r="AU314" i="2" s="1"/>
  <c r="AD313" i="2"/>
  <c r="AU313" i="2" s="1"/>
  <c r="AD312" i="2"/>
  <c r="AU312" i="2" s="1"/>
  <c r="AD311" i="2"/>
  <c r="AU311" i="2" s="1"/>
  <c r="AD310" i="2"/>
  <c r="AU310" i="2" s="1"/>
  <c r="AD309" i="2"/>
  <c r="AU309" i="2" s="1"/>
  <c r="AD308" i="2"/>
  <c r="AU308" i="2" s="1"/>
  <c r="AD307" i="2"/>
  <c r="AU307" i="2" s="1"/>
  <c r="AD306" i="2"/>
  <c r="AU306" i="2" s="1"/>
  <c r="AD305" i="2"/>
  <c r="AU305" i="2" s="1"/>
  <c r="AD304" i="2"/>
  <c r="AU304" i="2" s="1"/>
  <c r="AD303" i="2"/>
  <c r="AU303" i="2" s="1"/>
  <c r="AD302" i="2"/>
  <c r="AU302" i="2" s="1"/>
  <c r="AD301" i="2"/>
  <c r="AU301" i="2" s="1"/>
  <c r="AD300" i="2"/>
  <c r="AU300" i="2" s="1"/>
  <c r="AD299" i="2"/>
  <c r="AU299" i="2" s="1"/>
  <c r="AD298" i="2"/>
  <c r="AU298" i="2" s="1"/>
  <c r="AD297" i="2"/>
  <c r="AU297" i="2" s="1"/>
  <c r="AD296" i="2"/>
  <c r="AU296" i="2" s="1"/>
  <c r="AD295" i="2"/>
  <c r="AU295" i="2" s="1"/>
  <c r="AD294" i="2"/>
  <c r="AU294" i="2" s="1"/>
  <c r="AD293" i="2"/>
  <c r="AU293" i="2" s="1"/>
  <c r="AD292" i="2"/>
  <c r="AU292" i="2" s="1"/>
  <c r="AD291" i="2"/>
  <c r="AU291" i="2" s="1"/>
  <c r="AD290" i="2"/>
  <c r="AU290" i="2" s="1"/>
  <c r="AD289" i="2"/>
  <c r="AU289" i="2" s="1"/>
  <c r="AD288" i="2"/>
  <c r="AU288" i="2" s="1"/>
  <c r="AD287" i="2"/>
  <c r="AU287" i="2" s="1"/>
  <c r="AD286" i="2"/>
  <c r="AU286" i="2" s="1"/>
  <c r="AD285" i="2"/>
  <c r="AU285" i="2" s="1"/>
  <c r="AD284" i="2"/>
  <c r="AU284" i="2" s="1"/>
  <c r="AD283" i="2"/>
  <c r="AU283" i="2" s="1"/>
  <c r="AD282" i="2"/>
  <c r="AU282" i="2" s="1"/>
  <c r="AD281" i="2"/>
  <c r="AU281" i="2" s="1"/>
  <c r="AD280" i="2"/>
  <c r="AU280" i="2" s="1"/>
  <c r="AD279" i="2"/>
  <c r="AU279" i="2" s="1"/>
  <c r="AD278" i="2"/>
  <c r="AU278" i="2" s="1"/>
  <c r="AD277" i="2"/>
  <c r="AU277" i="2" s="1"/>
  <c r="AD276" i="2"/>
  <c r="AU276" i="2" s="1"/>
  <c r="AD275" i="2"/>
  <c r="AU275" i="2" s="1"/>
  <c r="AD274" i="2"/>
  <c r="AU274" i="2" s="1"/>
  <c r="AD273" i="2"/>
  <c r="AU273" i="2" s="1"/>
  <c r="AD272" i="2"/>
  <c r="AU272" i="2" s="1"/>
  <c r="AD271" i="2"/>
  <c r="AU271" i="2" s="1"/>
  <c r="AD270" i="2"/>
  <c r="AU270" i="2" s="1"/>
  <c r="AD269" i="2"/>
  <c r="AU269" i="2" s="1"/>
  <c r="AD268" i="2"/>
  <c r="AU268" i="2" s="1"/>
  <c r="AD267" i="2"/>
  <c r="AU267" i="2" s="1"/>
  <c r="AD266" i="2"/>
  <c r="AU266" i="2" s="1"/>
  <c r="AD265" i="2"/>
  <c r="AU265" i="2" s="1"/>
  <c r="AD264" i="2"/>
  <c r="AU264" i="2" s="1"/>
  <c r="AD263" i="2"/>
  <c r="AU263" i="2" s="1"/>
  <c r="AD262" i="2"/>
  <c r="AU262" i="2" s="1"/>
  <c r="AD261" i="2"/>
  <c r="AU261" i="2" s="1"/>
  <c r="AD260" i="2"/>
  <c r="AU260" i="2" s="1"/>
  <c r="AD259" i="2"/>
  <c r="AU259" i="2" s="1"/>
  <c r="AD258" i="2"/>
  <c r="AU258" i="2" s="1"/>
  <c r="AD257" i="2"/>
  <c r="AU257" i="2" s="1"/>
  <c r="AD256" i="2"/>
  <c r="AU256" i="2" s="1"/>
  <c r="AD255" i="2"/>
  <c r="AU255" i="2" s="1"/>
  <c r="AD254" i="2"/>
  <c r="AU254" i="2" s="1"/>
  <c r="AD253" i="2"/>
  <c r="AU253" i="2" s="1"/>
  <c r="AD252" i="2"/>
  <c r="AU252" i="2" s="1"/>
  <c r="AD251" i="2"/>
  <c r="AU251" i="2" s="1"/>
  <c r="AD250" i="2"/>
  <c r="AU250" i="2" s="1"/>
  <c r="AD249" i="2"/>
  <c r="AU249" i="2" s="1"/>
  <c r="AD248" i="2"/>
  <c r="AU248" i="2" s="1"/>
  <c r="AD247" i="2"/>
  <c r="AU247" i="2" s="1"/>
  <c r="AD246" i="2"/>
  <c r="AU246" i="2" s="1"/>
  <c r="AD245" i="2"/>
  <c r="AU245" i="2" s="1"/>
  <c r="AD244" i="2"/>
  <c r="AU244" i="2" s="1"/>
  <c r="AD243" i="2"/>
  <c r="AU243" i="2" s="1"/>
  <c r="AD242" i="2"/>
  <c r="AU242" i="2" s="1"/>
  <c r="AD241" i="2"/>
  <c r="AU241" i="2" s="1"/>
  <c r="AD240" i="2"/>
  <c r="AU240" i="2" s="1"/>
  <c r="AD239" i="2"/>
  <c r="AU239" i="2" s="1"/>
  <c r="AD238" i="2"/>
  <c r="AU238" i="2" s="1"/>
  <c r="AD237" i="2"/>
  <c r="AU237" i="2" s="1"/>
  <c r="AD236" i="2"/>
  <c r="AU236" i="2" s="1"/>
  <c r="AD235" i="2"/>
  <c r="AU235" i="2" s="1"/>
  <c r="AD234" i="2"/>
  <c r="AU234" i="2" s="1"/>
  <c r="AD233" i="2"/>
  <c r="AU233" i="2" s="1"/>
  <c r="AD232" i="2"/>
  <c r="AU232" i="2" s="1"/>
  <c r="AD231" i="2"/>
  <c r="AU231" i="2" s="1"/>
  <c r="AD230" i="2"/>
  <c r="AU230" i="2" s="1"/>
  <c r="AD229" i="2"/>
  <c r="AU229" i="2" s="1"/>
  <c r="AD228" i="2"/>
  <c r="AU228" i="2" s="1"/>
  <c r="AD227" i="2"/>
  <c r="AU227" i="2" s="1"/>
  <c r="AD226" i="2"/>
  <c r="AU226" i="2" s="1"/>
  <c r="AD225" i="2"/>
  <c r="AU225" i="2" s="1"/>
  <c r="AD223" i="2"/>
  <c r="AU223" i="2" s="1"/>
  <c r="AD222" i="2"/>
  <c r="AU222" i="2" s="1"/>
  <c r="AD221" i="2"/>
  <c r="AU221" i="2" s="1"/>
  <c r="AD220" i="2"/>
  <c r="AU220" i="2" s="1"/>
  <c r="AD219" i="2"/>
  <c r="AU219" i="2" s="1"/>
  <c r="AD218" i="2"/>
  <c r="AU218" i="2" s="1"/>
  <c r="AD217" i="2"/>
  <c r="AU217" i="2" s="1"/>
  <c r="AD216" i="2"/>
  <c r="AU216" i="2" s="1"/>
  <c r="AD215" i="2"/>
  <c r="AU215" i="2" s="1"/>
  <c r="AD214" i="2"/>
  <c r="AU214" i="2" s="1"/>
  <c r="AD213" i="2"/>
  <c r="AU213" i="2" s="1"/>
  <c r="AD212" i="2"/>
  <c r="AU212" i="2" s="1"/>
  <c r="AD211" i="2"/>
  <c r="AU211" i="2" s="1"/>
  <c r="AD210" i="2"/>
  <c r="AU210" i="2" s="1"/>
  <c r="AD209" i="2"/>
  <c r="AU209" i="2" s="1"/>
  <c r="AD208" i="2"/>
  <c r="AU208" i="2" s="1"/>
  <c r="AD207" i="2"/>
  <c r="AU207" i="2" s="1"/>
  <c r="AD206" i="2"/>
  <c r="AU206" i="2" s="1"/>
  <c r="AD205" i="2"/>
  <c r="AU205" i="2" s="1"/>
  <c r="AD204" i="2"/>
  <c r="AU204" i="2" s="1"/>
  <c r="AD203" i="2"/>
  <c r="AU203" i="2" s="1"/>
  <c r="AD202" i="2"/>
  <c r="AU202" i="2" s="1"/>
  <c r="AD201" i="2"/>
  <c r="AU201" i="2" s="1"/>
  <c r="AD200" i="2"/>
  <c r="AU200" i="2" s="1"/>
  <c r="AD199" i="2"/>
  <c r="AU199" i="2" s="1"/>
  <c r="AD198" i="2"/>
  <c r="AU198" i="2" s="1"/>
  <c r="AD197" i="2"/>
  <c r="AU197" i="2" s="1"/>
  <c r="AD196" i="2"/>
  <c r="AU196" i="2" s="1"/>
  <c r="AD195" i="2"/>
  <c r="AU195" i="2" s="1"/>
  <c r="AD194" i="2"/>
  <c r="AU194" i="2" s="1"/>
  <c r="AD193" i="2"/>
  <c r="AU193" i="2" s="1"/>
  <c r="AD192" i="2"/>
  <c r="AU192" i="2" s="1"/>
  <c r="AD191" i="2"/>
  <c r="AU191" i="2" s="1"/>
  <c r="AD190" i="2"/>
  <c r="AU190" i="2" s="1"/>
  <c r="AD189" i="2"/>
  <c r="AU189" i="2" s="1"/>
  <c r="AD188" i="2"/>
  <c r="AU188" i="2" s="1"/>
  <c r="AD187" i="2"/>
  <c r="AU187" i="2" s="1"/>
  <c r="AD186" i="2"/>
  <c r="AU186" i="2" s="1"/>
  <c r="AD185" i="2"/>
  <c r="AU185" i="2" s="1"/>
  <c r="AD184" i="2"/>
  <c r="AU184" i="2" s="1"/>
  <c r="AD183" i="2"/>
  <c r="AU183" i="2" s="1"/>
  <c r="AD182" i="2"/>
  <c r="AU182" i="2" s="1"/>
  <c r="AD181" i="2"/>
  <c r="AU181" i="2" s="1"/>
  <c r="AD180" i="2"/>
  <c r="AU180" i="2" s="1"/>
  <c r="AD179" i="2"/>
  <c r="AU179" i="2" s="1"/>
  <c r="AD178" i="2"/>
  <c r="AU178" i="2" s="1"/>
  <c r="AD177" i="2"/>
  <c r="AU177" i="2" s="1"/>
  <c r="AD176" i="2"/>
  <c r="AU176" i="2" s="1"/>
  <c r="AD175" i="2"/>
  <c r="AU175" i="2" s="1"/>
  <c r="AD174" i="2"/>
  <c r="AU174" i="2" s="1"/>
  <c r="AD173" i="2"/>
  <c r="AU173" i="2" s="1"/>
  <c r="AD172" i="2"/>
  <c r="AU172" i="2" s="1"/>
  <c r="AD171" i="2"/>
  <c r="AU171" i="2" s="1"/>
  <c r="AD170" i="2"/>
  <c r="AU170" i="2" s="1"/>
  <c r="AD169" i="2"/>
  <c r="AU169" i="2" s="1"/>
  <c r="AD168" i="2"/>
  <c r="AU168" i="2" s="1"/>
  <c r="AD167" i="2"/>
  <c r="AU167" i="2" s="1"/>
  <c r="AD166" i="2"/>
  <c r="AU166" i="2" s="1"/>
  <c r="AD165" i="2"/>
  <c r="AU165" i="2" s="1"/>
  <c r="AD164" i="2"/>
  <c r="AU164" i="2" s="1"/>
  <c r="AD163" i="2"/>
  <c r="AU163" i="2" s="1"/>
  <c r="AD162" i="2"/>
  <c r="AU162" i="2" s="1"/>
  <c r="AD161" i="2"/>
  <c r="AU161" i="2" s="1"/>
  <c r="AD160" i="2"/>
  <c r="AU160" i="2" s="1"/>
  <c r="AD159" i="2"/>
  <c r="AU159" i="2" s="1"/>
  <c r="AD158" i="2"/>
  <c r="AU158" i="2" s="1"/>
  <c r="AD157" i="2"/>
  <c r="AU157" i="2" s="1"/>
  <c r="AD156" i="2"/>
  <c r="AU156" i="2" s="1"/>
  <c r="AD155" i="2"/>
  <c r="AU155" i="2" s="1"/>
  <c r="AD154" i="2"/>
  <c r="AU154" i="2" s="1"/>
  <c r="AD153" i="2"/>
  <c r="AU153" i="2" s="1"/>
  <c r="AD152" i="2"/>
  <c r="AU152" i="2" s="1"/>
  <c r="AD151" i="2"/>
  <c r="AU151" i="2" s="1"/>
  <c r="AD150" i="2"/>
  <c r="AU150" i="2" s="1"/>
  <c r="AD149" i="2"/>
  <c r="AU149" i="2" s="1"/>
  <c r="AD148" i="2"/>
  <c r="AU148" i="2" s="1"/>
  <c r="AD147" i="2"/>
  <c r="AU147" i="2" s="1"/>
  <c r="AD146" i="2"/>
  <c r="AU146" i="2" s="1"/>
  <c r="AD145" i="2"/>
  <c r="AU145" i="2" s="1"/>
  <c r="AD144" i="2"/>
  <c r="AU144" i="2" s="1"/>
  <c r="AD143" i="2"/>
  <c r="AU143" i="2" s="1"/>
  <c r="AD142" i="2"/>
  <c r="AU142" i="2" s="1"/>
  <c r="AD141" i="2"/>
  <c r="AU141" i="2" s="1"/>
  <c r="AD140" i="2"/>
  <c r="AU140" i="2" s="1"/>
  <c r="AD139" i="2"/>
  <c r="AU139" i="2" s="1"/>
  <c r="AD138" i="2"/>
  <c r="AU138" i="2" s="1"/>
  <c r="AD137" i="2"/>
  <c r="AU137" i="2" s="1"/>
  <c r="AD136" i="2"/>
  <c r="AU136" i="2" s="1"/>
  <c r="AD135" i="2"/>
  <c r="AU135" i="2" s="1"/>
  <c r="AD134" i="2"/>
  <c r="AU134" i="2" s="1"/>
  <c r="AD133" i="2"/>
  <c r="AU133" i="2" s="1"/>
  <c r="AD132" i="2"/>
  <c r="AU132" i="2" s="1"/>
  <c r="AD131" i="2"/>
  <c r="AU131" i="2" s="1"/>
  <c r="AD130" i="2"/>
  <c r="AU130" i="2" s="1"/>
  <c r="AD129" i="2"/>
  <c r="AU129" i="2" s="1"/>
  <c r="AD128" i="2"/>
  <c r="AU128" i="2" s="1"/>
  <c r="AD127" i="2"/>
  <c r="AU127" i="2" s="1"/>
  <c r="AD126" i="2"/>
  <c r="AU126" i="2" s="1"/>
  <c r="AD125" i="2"/>
  <c r="AU125" i="2" s="1"/>
  <c r="AD124" i="2"/>
  <c r="AU124" i="2" s="1"/>
  <c r="AD123" i="2"/>
  <c r="AU123" i="2" s="1"/>
  <c r="AD122" i="2"/>
  <c r="AU122" i="2" s="1"/>
  <c r="AD121" i="2"/>
  <c r="AU121" i="2" s="1"/>
  <c r="AD120" i="2"/>
  <c r="AU120" i="2" s="1"/>
  <c r="AD119" i="2"/>
  <c r="AU119" i="2" s="1"/>
  <c r="AD118" i="2"/>
  <c r="AU118" i="2" s="1"/>
  <c r="AD117" i="2"/>
  <c r="AU117" i="2" s="1"/>
  <c r="AD116" i="2"/>
  <c r="AU116" i="2" s="1"/>
  <c r="AD115" i="2"/>
  <c r="AU115" i="2" s="1"/>
  <c r="AD114" i="2"/>
  <c r="AU114" i="2" s="1"/>
  <c r="AD113" i="2"/>
  <c r="AU113" i="2" s="1"/>
  <c r="AD112" i="2"/>
  <c r="AU112" i="2" s="1"/>
  <c r="AD111" i="2"/>
  <c r="AU111" i="2" s="1"/>
  <c r="AD110" i="2"/>
  <c r="AU110" i="2" s="1"/>
  <c r="AD109" i="2"/>
  <c r="AU109" i="2" s="1"/>
  <c r="AD108" i="2"/>
  <c r="AU108" i="2" s="1"/>
  <c r="AD107" i="2"/>
  <c r="AU107" i="2" s="1"/>
  <c r="AD106" i="2"/>
  <c r="AU106" i="2" s="1"/>
  <c r="AD105" i="2"/>
  <c r="AU105" i="2" s="1"/>
  <c r="AD104" i="2"/>
  <c r="AU104" i="2" s="1"/>
  <c r="AD103" i="2"/>
  <c r="AU103" i="2" s="1"/>
  <c r="AD102" i="2"/>
  <c r="AU102" i="2" s="1"/>
  <c r="AD101" i="2"/>
  <c r="AU101" i="2" s="1"/>
  <c r="AD100" i="2"/>
  <c r="AU100" i="2" s="1"/>
  <c r="AD99" i="2"/>
  <c r="AU99" i="2" s="1"/>
  <c r="AD98" i="2"/>
  <c r="AU98" i="2" s="1"/>
  <c r="AD97" i="2"/>
  <c r="AU97" i="2" s="1"/>
  <c r="AD96" i="2"/>
  <c r="AU96" i="2" s="1"/>
  <c r="AD95" i="2"/>
  <c r="AU95" i="2" s="1"/>
  <c r="AD94" i="2"/>
  <c r="AU94" i="2" s="1"/>
  <c r="AD93" i="2"/>
  <c r="AU93" i="2" s="1"/>
  <c r="AD92" i="2"/>
  <c r="AU92" i="2" s="1"/>
  <c r="AD91" i="2"/>
  <c r="AU91" i="2" s="1"/>
  <c r="AD90" i="2"/>
  <c r="AU90" i="2" s="1"/>
  <c r="AD89" i="2"/>
  <c r="AU89" i="2" s="1"/>
  <c r="AD88" i="2"/>
  <c r="AU88" i="2" s="1"/>
  <c r="AD87" i="2"/>
  <c r="AU87" i="2" s="1"/>
  <c r="AD86" i="2"/>
  <c r="AU86" i="2" s="1"/>
  <c r="AD85" i="2"/>
  <c r="AU85" i="2" s="1"/>
  <c r="AD84" i="2"/>
  <c r="AU84" i="2" s="1"/>
  <c r="AD83" i="2"/>
  <c r="AU83" i="2" s="1"/>
  <c r="AD82" i="2"/>
  <c r="AU82" i="2" s="1"/>
  <c r="AD81" i="2"/>
  <c r="AU81" i="2" s="1"/>
  <c r="AD80" i="2"/>
  <c r="AU80" i="2" s="1"/>
  <c r="AD79" i="2"/>
  <c r="AU79" i="2" s="1"/>
  <c r="AD78" i="2"/>
  <c r="AU78" i="2" s="1"/>
  <c r="AD77" i="2"/>
  <c r="AU77" i="2" s="1"/>
  <c r="AD76" i="2"/>
  <c r="AU76" i="2" s="1"/>
  <c r="AD75" i="2"/>
  <c r="AU75" i="2" s="1"/>
  <c r="AD74" i="2"/>
  <c r="AU74" i="2" s="1"/>
  <c r="AD73" i="2"/>
  <c r="AU73" i="2" s="1"/>
  <c r="AD72" i="2"/>
  <c r="AU72" i="2" s="1"/>
  <c r="AD71" i="2"/>
  <c r="AU71" i="2" s="1"/>
  <c r="AD70" i="2"/>
  <c r="AU70" i="2" s="1"/>
  <c r="AD69" i="2"/>
  <c r="AU69" i="2" s="1"/>
  <c r="AD68" i="2"/>
  <c r="AU68" i="2" s="1"/>
  <c r="AD67" i="2"/>
  <c r="AU67" i="2" s="1"/>
  <c r="AD66" i="2"/>
  <c r="AU66" i="2" s="1"/>
  <c r="AD65" i="2"/>
  <c r="AU65" i="2" s="1"/>
  <c r="AD64" i="2"/>
  <c r="AU64" i="2" s="1"/>
  <c r="AD63" i="2"/>
  <c r="AU63" i="2" s="1"/>
  <c r="AD62" i="2"/>
  <c r="AU62" i="2" s="1"/>
  <c r="AD61" i="2"/>
  <c r="AU61" i="2" s="1"/>
  <c r="AD60" i="2"/>
  <c r="AU60" i="2" s="1"/>
  <c r="AD59" i="2"/>
  <c r="AU59" i="2" s="1"/>
  <c r="AD58" i="2"/>
  <c r="AU58" i="2" s="1"/>
  <c r="AD57" i="2"/>
  <c r="AU57" i="2" s="1"/>
  <c r="AD56" i="2"/>
  <c r="AU56" i="2" s="1"/>
  <c r="AD55" i="2"/>
  <c r="AU55" i="2" s="1"/>
  <c r="AD54" i="2"/>
  <c r="AU54" i="2" s="1"/>
  <c r="AD53" i="2"/>
  <c r="AU53" i="2" s="1"/>
  <c r="AD52" i="2"/>
  <c r="AU52" i="2" s="1"/>
  <c r="AD51" i="2"/>
  <c r="AU51" i="2" s="1"/>
  <c r="AD50" i="2"/>
  <c r="AU50" i="2" s="1"/>
  <c r="AD49" i="2"/>
  <c r="AU49" i="2" s="1"/>
  <c r="AD48" i="2"/>
  <c r="AU48" i="2" s="1"/>
  <c r="AD47" i="2"/>
  <c r="AU47" i="2" s="1"/>
  <c r="AD46" i="2"/>
  <c r="AU46" i="2" s="1"/>
  <c r="AD45" i="2"/>
  <c r="AU45" i="2" s="1"/>
  <c r="AD44" i="2"/>
  <c r="AU44" i="2" s="1"/>
  <c r="AD43" i="2"/>
  <c r="AU43" i="2" s="1"/>
  <c r="AD42" i="2"/>
  <c r="AU42" i="2" s="1"/>
  <c r="AD41" i="2"/>
  <c r="AU41" i="2" s="1"/>
  <c r="AD40" i="2"/>
  <c r="AU40" i="2" s="1"/>
  <c r="AD39" i="2"/>
  <c r="AU39" i="2" s="1"/>
  <c r="AD38" i="2"/>
  <c r="AU38" i="2" s="1"/>
  <c r="AD37" i="2"/>
  <c r="AU37" i="2" s="1"/>
  <c r="AD36" i="2"/>
  <c r="AU36" i="2" s="1"/>
  <c r="AD35" i="2"/>
  <c r="AU35" i="2" s="1"/>
  <c r="AD34" i="2"/>
  <c r="AU34" i="2" s="1"/>
  <c r="AD33" i="2"/>
  <c r="AU33" i="2" s="1"/>
  <c r="AD32" i="2"/>
  <c r="AU32" i="2" s="1"/>
  <c r="AD31" i="2"/>
  <c r="AU31" i="2" s="1"/>
  <c r="AD30" i="2"/>
  <c r="AU30" i="2" s="1"/>
  <c r="AD29" i="2"/>
  <c r="AU29" i="2" s="1"/>
  <c r="AD28" i="2"/>
  <c r="AU28" i="2" s="1"/>
  <c r="AD27" i="2"/>
  <c r="AU27" i="2" s="1"/>
  <c r="AD26" i="2"/>
  <c r="AU26" i="2" s="1"/>
  <c r="AD25" i="2"/>
  <c r="AU25" i="2" s="1"/>
  <c r="AD24" i="2"/>
  <c r="AU24" i="2" s="1"/>
  <c r="AD23" i="2"/>
  <c r="AU23" i="2" s="1"/>
  <c r="AD22" i="2"/>
  <c r="AU22" i="2" s="1"/>
  <c r="AD21" i="2"/>
  <c r="AU21" i="2" s="1"/>
  <c r="AD20" i="2"/>
  <c r="AU20" i="2" s="1"/>
  <c r="AD19" i="2"/>
  <c r="AU19" i="2" s="1"/>
  <c r="AD18" i="2"/>
  <c r="AU18" i="2" s="1"/>
  <c r="AD17" i="2"/>
  <c r="AU17" i="2" s="1"/>
  <c r="AD16" i="2"/>
  <c r="AU16" i="2" s="1"/>
  <c r="AD15" i="2"/>
  <c r="AU15" i="2" s="1"/>
  <c r="AD14" i="2"/>
  <c r="AU14" i="2" s="1"/>
  <c r="AD13" i="2"/>
  <c r="AU13" i="2" s="1"/>
  <c r="AD12" i="2"/>
  <c r="AU12" i="2" s="1"/>
  <c r="AD11" i="2"/>
  <c r="AU11" i="2" s="1"/>
  <c r="AD10" i="2"/>
  <c r="AU10" i="2" s="1"/>
  <c r="AD9" i="2"/>
  <c r="AU9" i="2" s="1"/>
  <c r="AD8" i="2"/>
  <c r="AU8" i="2" s="1"/>
  <c r="AH491" i="2" l="1"/>
  <c r="AH490" i="2" s="1"/>
  <c r="AH489" i="2" s="1"/>
  <c r="AH206" i="2"/>
  <c r="AH322" i="2"/>
  <c r="AH313" i="2" s="1"/>
  <c r="AH281" i="2"/>
  <c r="AH257" i="2" s="1"/>
  <c r="AH334" i="2"/>
  <c r="AH329" i="2" s="1"/>
  <c r="AH480" i="2"/>
  <c r="AH479" i="2" s="1"/>
  <c r="AH431" i="2"/>
  <c r="AH160" i="2"/>
  <c r="AH450" i="2"/>
  <c r="AH233" i="2"/>
  <c r="AH232" i="2" s="1"/>
  <c r="AH11" i="2"/>
  <c r="AH295" i="2"/>
  <c r="AH420" i="2"/>
  <c r="AH108" i="2"/>
  <c r="AH102" i="2" s="1"/>
  <c r="AH101" i="2" s="1"/>
  <c r="AH344" i="2"/>
  <c r="AH343" i="2" s="1"/>
  <c r="AH342" i="2" s="1"/>
  <c r="AH171" i="2"/>
  <c r="AH49" i="2"/>
  <c r="AH48" i="2" s="1"/>
  <c r="AH26" i="2"/>
  <c r="AH218" i="2"/>
  <c r="AH143" i="2"/>
  <c r="AH72" i="2"/>
  <c r="AH376" i="2"/>
  <c r="AH375" i="2" s="1"/>
  <c r="AH354" i="2"/>
  <c r="AH10" i="2" l="1"/>
  <c r="AH374" i="2"/>
  <c r="AH373" i="2" s="1"/>
  <c r="AH47" i="2"/>
  <c r="AH217" i="2"/>
  <c r="AH142" i="2"/>
  <c r="AH328" i="2"/>
  <c r="AH327" i="2" l="1"/>
  <c r="AH9" i="2"/>
  <c r="AH141" i="2"/>
  <c r="AH100" i="2" s="1"/>
  <c r="AH8" i="2" l="1"/>
  <c r="H158" i="7" l="1"/>
  <c r="H157" i="7" s="1"/>
  <c r="H156" i="7" s="1"/>
  <c r="H155" i="7" s="1"/>
  <c r="H154" i="7" s="1"/>
  <c r="J161" i="7" l="1"/>
  <c r="K161" i="7" s="1"/>
  <c r="I158" i="7"/>
  <c r="I157" i="7" s="1"/>
  <c r="I156" i="7" s="1"/>
  <c r="I155" i="7" s="1"/>
  <c r="I154" i="7" s="1"/>
  <c r="I153" i="7" s="1"/>
  <c r="I152" i="7" s="1"/>
  <c r="I8" i="7" s="1"/>
  <c r="H153" i="7"/>
  <c r="H152" i="7" s="1"/>
  <c r="H8" i="7" s="1"/>
  <c r="J158" i="7" l="1"/>
  <c r="J157" i="7" s="1"/>
  <c r="K158" i="7" l="1"/>
  <c r="K157" i="7"/>
  <c r="J156" i="7"/>
  <c r="K156" i="7" l="1"/>
  <c r="J155" i="7"/>
  <c r="J154" i="7" l="1"/>
  <c r="K155" i="7"/>
  <c r="J153" i="7" l="1"/>
  <c r="K154" i="7"/>
  <c r="J152" i="7" l="1"/>
  <c r="K153" i="7"/>
  <c r="J8" i="7" l="1"/>
  <c r="K152" i="7"/>
  <c r="K8" i="7" l="1"/>
</calcChain>
</file>

<file path=xl/sharedStrings.xml><?xml version="1.0" encoding="utf-8"?>
<sst xmlns="http://schemas.openxmlformats.org/spreadsheetml/2006/main" count="5556" uniqueCount="1873">
  <si>
    <t>CODIGO</t>
  </si>
  <si>
    <t>NOMBRE</t>
  </si>
  <si>
    <t>REDUCCIONES</t>
  </si>
  <si>
    <t>ADICIONES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</si>
  <si>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</si>
  <si>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</si>
  <si>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</si>
  <si>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</si>
  <si>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</si>
  <si>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</si>
  <si>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</si>
  <si>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</si>
  <si>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</si>
  <si>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</si>
  <si>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</si>
  <si>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</si>
  <si>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</si>
  <si>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</si>
  <si>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</si>
  <si>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</si>
  <si>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</si>
  <si>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</si>
  <si>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</si>
  <si>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</si>
  <si>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</si>
  <si>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</si>
  <si>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</si>
  <si>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</si>
  <si>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</si>
  <si>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</si>
  <si>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0101010111</t>
  </si>
  <si>
    <t>VIÁTICOS DE LOS FUNCIONARIOS EN COMISIÓN</t>
  </si>
  <si>
    <t>01010102</t>
  </si>
  <si>
    <t>FACTORES SALARIALES ESPECIALES</t>
  </si>
  <si>
    <t>0101010201</t>
  </si>
  <si>
    <t>PRIMA DE ANTIGÜEDAD</t>
  </si>
  <si>
    <t>0101010202</t>
  </si>
  <si>
    <t>QUINQUENIOS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</si>
  <si>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</si>
  <si>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</si>
  <si>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</si>
  <si>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</si>
  <si>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</si>
  <si>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</si>
  <si>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</si>
  <si>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</si>
  <si>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</si>
  <si>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</si>
  <si>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</si>
  <si>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</si>
  <si>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</si>
  <si>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</si>
  <si>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</si>
  <si>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</si>
  <si>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</si>
  <si>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</si>
  <si>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</si>
  <si>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</si>
  <si>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</si>
  <si>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</si>
  <si>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</si>
  <si>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</si>
  <si>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0101030101</t>
  </si>
  <si>
    <t>SUELDO DE VACACIONES</t>
  </si>
  <si>
    <t>0101030103</t>
  </si>
  <si>
    <t>BONIFICACIÓN ESPECIAL DE RECREACIÓN</t>
  </si>
  <si>
    <t>0101030201</t>
  </si>
  <si>
    <t>PRIMA TÉCNICA NO SALARIAL</t>
  </si>
  <si>
    <t>0101030401</t>
  </si>
  <si>
    <t>BONIFICACIÓN CARGO ACADÉMICO ADMINISTRATIVO</t>
  </si>
  <si>
    <t>0101030801</t>
  </si>
  <si>
    <t>BONIFICACIÓN POR PRODUCTIVIDAD ACADEMICA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</si>
  <si>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</si>
  <si>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</si>
  <si>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</si>
  <si>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</si>
  <si>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</si>
  <si>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</si>
  <si>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</si>
  <si>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010201010101</t>
  </si>
  <si>
    <t>CATEDRAS</t>
  </si>
  <si>
    <t>010201010102</t>
  </si>
  <si>
    <t>TRANSITORIOS</t>
  </si>
  <si>
    <t>010201010103</t>
  </si>
  <si>
    <t>SENA</t>
  </si>
  <si>
    <t>0102010104</t>
  </si>
  <si>
    <t>010201010401</t>
  </si>
  <si>
    <t>010201010402</t>
  </si>
  <si>
    <t>0102010105</t>
  </si>
  <si>
    <t>010201010502</t>
  </si>
  <si>
    <t>0102010106</t>
  </si>
  <si>
    <t>010201010602</t>
  </si>
  <si>
    <t>0102010107</t>
  </si>
  <si>
    <t>010201010702</t>
  </si>
  <si>
    <t>0102010108</t>
  </si>
  <si>
    <t>010201010802</t>
  </si>
  <si>
    <t>0102010109</t>
  </si>
  <si>
    <t>010201010901</t>
  </si>
  <si>
    <t>010201010902</t>
  </si>
  <si>
    <t>0102010110</t>
  </si>
  <si>
    <t>010201011001</t>
  </si>
  <si>
    <t>010201011002</t>
  </si>
  <si>
    <t>0102010111</t>
  </si>
  <si>
    <t>010202</t>
  </si>
  <si>
    <t>01020201</t>
  </si>
  <si>
    <t>0102020101</t>
  </si>
  <si>
    <t>010202010101</t>
  </si>
  <si>
    <t>010202010102</t>
  </si>
  <si>
    <t>01020202</t>
  </si>
  <si>
    <t>010202020102</t>
  </si>
  <si>
    <t>010202020103</t>
  </si>
  <si>
    <t>01020203</t>
  </si>
  <si>
    <t>0102020301</t>
  </si>
  <si>
    <t>010202030101</t>
  </si>
  <si>
    <t>010202030102</t>
  </si>
  <si>
    <t>01020204</t>
  </si>
  <si>
    <t>0102020401</t>
  </si>
  <si>
    <t>010202040101</t>
  </si>
  <si>
    <t>010202040102</t>
  </si>
  <si>
    <t>01020205</t>
  </si>
  <si>
    <t>0102020501</t>
  </si>
  <si>
    <t>010202050101</t>
  </si>
  <si>
    <t>010202050103</t>
  </si>
  <si>
    <t>ESTUDIANTES</t>
  </si>
  <si>
    <t>01020206</t>
  </si>
  <si>
    <t>0102020601</t>
  </si>
  <si>
    <t>010202060101</t>
  </si>
  <si>
    <t>010203</t>
  </si>
  <si>
    <t>01020301</t>
  </si>
  <si>
    <t>0102030102</t>
  </si>
  <si>
    <t>INDEMNIZACIÓN POR VACACIONES</t>
  </si>
  <si>
    <t>0102030103</t>
  </si>
  <si>
    <t>0102031001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</si>
  <si>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</si>
  <si>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</si>
  <si>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</si>
  <si>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</si>
  <si>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</si>
  <si>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</si>
  <si>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</si>
  <si>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</si>
  <si>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</si>
  <si>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</si>
  <si>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</si>
  <si>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</si>
  <si>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0201010308012</t>
  </si>
  <si>
    <t>MUEBLES, DEL TIPO UTILIZADO EN OFICINAS</t>
  </si>
  <si>
    <t>0201010308014</t>
  </si>
  <si>
    <t>OTROS MUEBLES N.C.P.</t>
  </si>
  <si>
    <t>02010104</t>
  </si>
  <si>
    <t>MAQUINARIA Y EQUIPO</t>
  </si>
  <si>
    <t>0201010403</t>
  </si>
  <si>
    <t>MAQUINARIA PARA USO GENERAL</t>
  </si>
  <si>
    <t>020101040301</t>
  </si>
  <si>
    <t>MOTORES Y TURBINAS Y SUS PARTES</t>
  </si>
  <si>
    <t>020101040302</t>
  </si>
  <si>
    <t>BOMBAS, COMPRESORES, MOTORES DE FUERZA HIDRÁULICA Y MOTORES DE POTENCIA NEUMÁTICA Y VÁLVUL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</si>
  <si>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</si>
  <si>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</si>
  <si>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</si>
  <si>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</si>
  <si>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</si>
  <si>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</si>
  <si>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020101040403</t>
  </si>
  <si>
    <t>MAQUINARIA PARA LA INDUSTRIA METALÚRGICA Y SUS PARTES Y PIEZAS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</si>
  <si>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</si>
  <si>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</si>
  <si>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</si>
  <si>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</si>
  <si>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</si>
  <si>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</si>
  <si>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020101040502</t>
  </si>
  <si>
    <t>MAQUINARIA DE INFORMÁTICA Y SUS PARTES, PIEZAS Y ACCESORIOS</t>
  </si>
  <si>
    <t>0201010406</t>
  </si>
  <si>
    <t>MAQUINARIA Y APARATOS ELÉCTRICOS</t>
  </si>
  <si>
    <t>020101040601</t>
  </si>
  <si>
    <t>MOTORES, GENERADORES Y TRANSFORMADORES ELÉCTRICOS Y SUS PARTES Y PIEZAS</t>
  </si>
  <si>
    <t>020101040603</t>
  </si>
  <si>
    <t>HILOS Y CABLES AISLADOS; CABLE DE FIBRA ÓPTICA</t>
  </si>
  <si>
    <t>020101040604</t>
  </si>
  <si>
    <t>ACUMULADORES, PILAS Y BATERÍAS PRIMARIAS Y SUS PARTES Y PIEZAS</t>
  </si>
  <si>
    <t>020101040605</t>
  </si>
  <si>
    <t xml:space="preserve">LÁMPARAS ELÉCTRICAS DE INCANDESCENCIA O DESCARGA; LÁMPARAS DE ARCO, EQUIPO PARA ALUMBRADO 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</si>
  <si>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</si>
  <si>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</si>
  <si>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</si>
  <si>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</si>
  <si>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</si>
  <si>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</t>
  </si>
  <si>
    <t>020101040703</t>
  </si>
  <si>
    <t xml:space="preserve">RADIORRECEPTORES Y RECEPTORES DE TELEVISIÓN; APARATOS PARA LA GRABACIÓN Y REPRODUCCIÓN DE </t>
  </si>
  <si>
    <t>0201010408</t>
  </si>
  <si>
    <t>APARATOS MÉDICOS, INSTRUMENTOS ÓPTICOS Y DE PRECISIÓN, RELOJES</t>
  </si>
  <si>
    <t>020101040801</t>
  </si>
  <si>
    <t>APARATOS MÉDICOS Y QUIRÚRGICOS Y APARATOS ORTÉSICOS Y PROTÉSICOS</t>
  </si>
  <si>
    <t>020101040803</t>
  </si>
  <si>
    <t>INSTRUMENTOS ÓPTICOS Y EQUIPO FOTOGRÁFICO; PARTES, PIEZAS Y ACCESORIOS</t>
  </si>
  <si>
    <t>0201010409</t>
  </si>
  <si>
    <t>EQUIPO DE TRANSPORTE</t>
  </si>
  <si>
    <t>020101040902</t>
  </si>
  <si>
    <t>CARROCERÍAS (INCLUSO CABINAS) PARA VEHÍCULOS AUTOMOTORES; REMOLQUES Y SEMIRREMOLQUES; Y SU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</si>
  <si>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</si>
  <si>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</si>
  <si>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</si>
  <si>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</si>
  <si>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</si>
  <si>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</si>
  <si>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</si>
  <si>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</si>
  <si>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</si>
  <si>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</si>
  <si>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</si>
  <si>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</si>
  <si>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0201010602032</t>
  </si>
  <si>
    <t>BASES DE DATOS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</si>
  <si>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</si>
  <si>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</si>
  <si>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</si>
  <si>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</si>
  <si>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</si>
  <si>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</si>
  <si>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</si>
  <si>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</si>
  <si>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</si>
  <si>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</si>
  <si>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</si>
  <si>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</si>
  <si>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020201000109</t>
  </si>
  <si>
    <t>PRODUCTOS DE FORRAJE, FIBRAS, PLANTAS VIVAS, FLORES Y CAPULLOS DE FLORES, TABACO EN RAMA Y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</si>
  <si>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</si>
  <si>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</si>
  <si>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</si>
  <si>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</si>
  <si>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</si>
  <si>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</si>
  <si>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</si>
  <si>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</si>
  <si>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</si>
  <si>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</si>
  <si>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</si>
  <si>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</si>
  <si>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</si>
  <si>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</si>
  <si>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</si>
  <si>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</si>
  <si>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020201000209</t>
  </si>
  <si>
    <t>OTROS PRODUCTOS ANIMALES</t>
  </si>
  <si>
    <t>02020101</t>
  </si>
  <si>
    <t>MINERALES; ELECTRICIDAD, GAS Y AGUA</t>
  </si>
  <si>
    <t>0202010105</t>
  </si>
  <si>
    <t>PIEDRA, ARENA Y ARCILLA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</si>
  <si>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</si>
  <si>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</si>
  <si>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</si>
  <si>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</si>
  <si>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</si>
  <si>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</si>
  <si>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</si>
  <si>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</si>
  <si>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020201020103</t>
  </si>
  <si>
    <t>PREPARACIONES Y CONSERVAS DE HORTALIZAS, LEGUMBRES, TUBÉRCULOS Y PAPAS</t>
  </si>
  <si>
    <t>0202010202</t>
  </si>
  <si>
    <t>PRODUCTOS LÁCTEOS Y OVOPRODUCTOS</t>
  </si>
  <si>
    <t>0202010203</t>
  </si>
  <si>
    <t>PRODUCTOS DE MOLINERÍA, ALMIDONES Y PRODUCTOS DERIVADOS DEL ALMIDÓN; OTROS PRODUCTOS ALIME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</si>
  <si>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</si>
  <si>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</si>
  <si>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</si>
  <si>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</si>
  <si>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</si>
  <si>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</si>
  <si>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</si>
  <si>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</si>
  <si>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</si>
  <si>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</si>
  <si>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</si>
  <si>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</si>
  <si>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</si>
  <si>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</si>
  <si>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</si>
  <si>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</si>
  <si>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</si>
  <si>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</si>
  <si>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020201030203</t>
  </si>
  <si>
    <t>DIARIOS, REVISTAS Y PUBLICACIONES PERIÓDICAS, PUBLICADOS POR LO MENOS CUATRO VECES POR SEM</t>
  </si>
  <si>
    <t>020201030204</t>
  </si>
  <si>
    <t>DIARIOS, REVISTAS Y PUBLICACIONES PERIÓDICAS, PUBLICADOS MENOS DE CUATRO VECES POR SEMANA</t>
  </si>
  <si>
    <t>020201030206</t>
  </si>
  <si>
    <t xml:space="preserve">SELLOS, CHEQUERAS, BILLETES DE BANCO, TÍTULOS DE ACCIONES, CATÁLOGOS Y FOLLETOS, MATERIAL </t>
  </si>
  <si>
    <t>020201030207</t>
  </si>
  <si>
    <t>LIBROS DE REGISTROS, LIBROS DE CONTABILIDAD, CUADERNILLOS DE NOTAS, BLOQUES PARA CARTAS, A</t>
  </si>
  <si>
    <t>020201030208</t>
  </si>
  <si>
    <t>TIPOS DE IMPRENTA, PLANCHAS O CILINDROS, PREPARADOS PARA LAS ARTES GRÁFICAS, PIEDRAS LITOG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</si>
  <si>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</si>
  <si>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</si>
  <si>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</si>
  <si>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</si>
  <si>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</si>
  <si>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</si>
  <si>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</si>
  <si>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</si>
  <si>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</si>
  <si>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</si>
  <si>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020201030403</t>
  </si>
  <si>
    <t>EXTRACTOS TINTÓREOS Y CURTIENTES; TANINOS Y SUS DERIVADOS; SUSTANCIAS COLORANTES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</si>
  <si>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</si>
  <si>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</si>
  <si>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</si>
  <si>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</si>
  <si>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</si>
  <si>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</si>
  <si>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</si>
  <si>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</si>
  <si>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</si>
  <si>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</t>
  </si>
  <si>
    <t>020201030503</t>
  </si>
  <si>
    <t>JABÓN, PREPARADOS PARA LIMPIEZA, PERFUMES Y PREPARADOS DE TOCADOR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</si>
  <si>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</si>
  <si>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</si>
  <si>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</si>
  <si>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</si>
  <si>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</si>
  <si>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(CÁMARAS DE AIRE)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</si>
  <si>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</si>
  <si>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</si>
  <si>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</si>
  <si>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</si>
  <si>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</si>
  <si>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</si>
  <si>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020201030704</t>
  </si>
  <si>
    <t>YESO, CAL Y CEMENTO</t>
  </si>
  <si>
    <t>0202010308</t>
  </si>
  <si>
    <t>OTROS BIENES TRANSPORTABLES N.C.P.(NO CLASIFICADOS EN OTRA PARTE)</t>
  </si>
  <si>
    <t>020201030801</t>
  </si>
  <si>
    <t>0202010308012</t>
  </si>
  <si>
    <t>0202010308016</t>
  </si>
  <si>
    <t>PARTES Y PIEZAS DE MUEBLES</t>
  </si>
  <si>
    <t>020201030805</t>
  </si>
  <si>
    <t>JUEGOS Y JUGUETES</t>
  </si>
  <si>
    <t>020201030809</t>
  </si>
  <si>
    <t>OTROS ARTÍCULOS MANUFACTURADOS N.C.P.</t>
  </si>
  <si>
    <t>0202010309</t>
  </si>
  <si>
    <t>DESPERDICIOS; DESECHOS Y RESIDUOS</t>
  </si>
  <si>
    <t>02020104</t>
  </si>
  <si>
    <t>PRODUCTOS METÁLICOS Y PAQUETES DE SOFTWARE</t>
  </si>
  <si>
    <t>0202010404</t>
  </si>
  <si>
    <t>020201040401</t>
  </si>
  <si>
    <t>MAQUINARIA AGROPECUARIA O SILVÍCOLA Y SUS PARTES Y PIEZAS</t>
  </si>
  <si>
    <t>020201040409</t>
  </si>
  <si>
    <t>0202010405</t>
  </si>
  <si>
    <t>020201040501</t>
  </si>
  <si>
    <t>MÁQUINAS PARA OFICINA Y CONTABILIDAD, Y SUS PARTES Y ACCESORIOS</t>
  </si>
  <si>
    <t>020201040502</t>
  </si>
  <si>
    <t>0202010406</t>
  </si>
  <si>
    <t>020201040609</t>
  </si>
  <si>
    <t>0202010407</t>
  </si>
  <si>
    <t>020201040702</t>
  </si>
  <si>
    <t>020202</t>
  </si>
  <si>
    <t>ADQUISICIÓN DE SERVICIOS</t>
  </si>
  <si>
    <t>02020206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</si>
  <si>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</si>
  <si>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</si>
  <si>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</si>
  <si>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</si>
  <si>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</si>
  <si>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</si>
  <si>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</si>
  <si>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</si>
  <si>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</si>
  <si>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020202060304</t>
  </si>
  <si>
    <t>SERVICIOS DE SUMINISTRO DE BEBIDAS PARA SU CONSUMO DENTRO DEL ESTABLECIMIENTO</t>
  </si>
  <si>
    <t>0202020606</t>
  </si>
  <si>
    <t>SERVICIOS DE ALQUILER DE VEHÍCULOS DE TRANSPORTE CON OPERARIO</t>
  </si>
  <si>
    <t>0202020607</t>
  </si>
  <si>
    <t>SERVICIOS DE APOYO AL TRANSPORTE</t>
  </si>
  <si>
    <t>020202060705</t>
  </si>
  <si>
    <t>SERVICIOS DE APOYO AL TRANSPORTE POR VÍA ACUÁTICA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</si>
  <si>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</si>
  <si>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</si>
  <si>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</si>
  <si>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</si>
  <si>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</si>
  <si>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</si>
  <si>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</si>
  <si>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 xml:space="preserve">SERVICIOS DE DISTRIBUCIÓN DE ELECTRICIDAD, Y SERVICIOS DE DISTRIBUCIÓN DE GAS (POR CUENTA </t>
  </si>
  <si>
    <t>020202060902</t>
  </si>
  <si>
    <t>SERVICIOS DE DISTRIBUCIÓN DE AGUA (POR CUENTA PROPIA)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</si>
  <si>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</si>
  <si>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</si>
  <si>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</si>
  <si>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</si>
  <si>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</si>
  <si>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 xml:space="preserve">SERVICIOS FINANCIEROS, EXCEPTO DE LA BANCA DE INVERSIÓN, SERVICIOS DE SEGUROS Y SERVICIOS </t>
  </si>
  <si>
    <t>0202020701011</t>
  </si>
  <si>
    <t>0202020701019</t>
  </si>
  <si>
    <t xml:space="preserve">OTROS SERVICIOS FINANCIEROS, EXCEPTO LOS SERVICIOS DE LA BANCA DE INVERSIÓN, SERVICIOS DE </t>
  </si>
  <si>
    <t>020202070103</t>
  </si>
  <si>
    <t>SERVICIOS DE SEGUROS Y PENSIONES (CON EXCLUSIÓN DE SERVICIOS DE REASEGURO), EXCEPTO LOS SE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</si>
  <si>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</si>
  <si>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</si>
  <si>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</si>
  <si>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</t>
  </si>
  <si>
    <t>020202070103501</t>
  </si>
  <si>
    <t>SERVICIOS DE SEGUROS DE VEHÍCULOS AUTOMOTORES</t>
  </si>
  <si>
    <t>020202070103502</t>
  </si>
  <si>
    <t>SERVICIOS DE SEGUROS DE TRANSPORTE MARÍTIMO, DE AVIACIÓN Y OTROS MEDIOS DE TRANSPORTE</t>
  </si>
  <si>
    <t>020202070103504</t>
  </si>
  <si>
    <t>SERVICIOS DE SEGUROS CONTRA INCENDIO, TERREMOTO O SUSTRACCIÓN</t>
  </si>
  <si>
    <t>020202070103505</t>
  </si>
  <si>
    <t>SERVICIOS DE SEGUROS GENERALES DE RESPONSABILIDAD CIVIL</t>
  </si>
  <si>
    <t>020202070103506</t>
  </si>
  <si>
    <t>SERVICIOS DE SEGURO DE CUMPLIMIENTO</t>
  </si>
  <si>
    <t>020202070103507</t>
  </si>
  <si>
    <t>SERVICIOS DE SEGURO OBLIGATORIO DE ACCIDENTES DE TRÁNSITO (SOAT)</t>
  </si>
  <si>
    <t>020202070103508</t>
  </si>
  <si>
    <t>SERVICIOS DE SEGUROS DE VIAJE</t>
  </si>
  <si>
    <t>020202070103509</t>
  </si>
  <si>
    <t>OTROS SERVICIOS DE SEGUROS DISTINTOS DE LOS SEGUROS DE VIDA N.C.P.</t>
  </si>
  <si>
    <t>020202070103510</t>
  </si>
  <si>
    <t>SEGURO DE INFIDELIDAD Y RIESGOS FINANCIEROS</t>
  </si>
  <si>
    <t>020202070107</t>
  </si>
  <si>
    <t>SERVICIOS DE MANTENIMIENTO DE ACTIVOS FINANCIEROS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</si>
  <si>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</si>
  <si>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</si>
  <si>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</si>
  <si>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</si>
  <si>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</si>
  <si>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</t>
  </si>
  <si>
    <t>020202070202</t>
  </si>
  <si>
    <t>SERVICIOS INMOBILIARIOS A COMISIÓN O POR CONTRATO</t>
  </si>
  <si>
    <t>0202020702022</t>
  </si>
  <si>
    <t>SERVICIO DE ARRENDAMIENTO DE BIENES INMUEBLES A COMISIÓN O POR CONTRATA</t>
  </si>
  <si>
    <t>0202020703</t>
  </si>
  <si>
    <t>SERVICIOS DE ARRENDAMIENTO O ALQUILER SIN OPERARIO</t>
  </si>
  <si>
    <t>020202070303</t>
  </si>
  <si>
    <t>DERECHOS DE USO DE PRODUCTOS DE PROPIEDAD INTELECTUAL Y OTROS PRODUCTOS SIMILARES</t>
  </si>
  <si>
    <t>02020208</t>
  </si>
  <si>
    <t>SERVICIOS PRESTADOS A LAS EMPRESAS Y SERVICIOS DE PRODUCCIÓN</t>
  </si>
  <si>
    <t>0202020802</t>
  </si>
  <si>
    <t>SERVICIOS JURÍDICOS Y CONTABLES</t>
  </si>
  <si>
    <t>020202080201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</si>
  <si>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</si>
  <si>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</si>
  <si>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</si>
  <si>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</si>
  <si>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</t>
  </si>
  <si>
    <t>0202020803011</t>
  </si>
  <si>
    <t>SERVICIOS DE CONSULTORÍA EN ADMINISTRACIÓN Y SERVICIOS DE GESTIÓN</t>
  </si>
  <si>
    <t>0202020803013</t>
  </si>
  <si>
    <t>SERVICIOS DE TECNOLOGÍA DE LA INFORMACIÓN (TI) DE CONSULTORÍA Y DE APOYO</t>
  </si>
  <si>
    <t>0202020803019</t>
  </si>
  <si>
    <t>OTROS SERVICIOS DE GESTIÓN, EXCEPTO LOS SERVICIOS DE ADMINISTRACIÓN DE PROYECTOS DE CONSTR</t>
  </si>
  <si>
    <t>020202080303</t>
  </si>
  <si>
    <t>SERVICIOS DE INGENIERÍA</t>
  </si>
  <si>
    <t>020202080305</t>
  </si>
  <si>
    <t>SERVICIOS VETERINARIOS</t>
  </si>
  <si>
    <t>020202080306</t>
  </si>
  <si>
    <t>SERVICIOS DE PUBLICIDAD Y EL SUMINISTRO DE ESPACIO O TIEMPO PUBLICITARIOS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</si>
  <si>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</si>
  <si>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</si>
  <si>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</si>
  <si>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</si>
  <si>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</si>
  <si>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</si>
  <si>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</si>
  <si>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</si>
  <si>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020202080405</t>
  </si>
  <si>
    <t>SERVICIOS DE BIBLIOTECAS Y ARCHIVOS</t>
  </si>
  <si>
    <t>0202020805</t>
  </si>
  <si>
    <t>SERVICIOS DE SOPORTE</t>
  </si>
  <si>
    <t>020202080502</t>
  </si>
  <si>
    <t>SERVICIOS DE INVESTIGACIÓN Y SEGURIDAD</t>
  </si>
  <si>
    <t>020202080503</t>
  </si>
  <si>
    <t>SERVICIOS DE LIMPIEZA</t>
  </si>
  <si>
    <t>020202080509</t>
  </si>
  <si>
    <t>OTROS SERVICIOS AUXILIARES</t>
  </si>
  <si>
    <t>0202020805099</t>
  </si>
  <si>
    <t>OTROS SERVICIOS DE APOYO Y DE INFORMACIÓN N.C.P.</t>
  </si>
  <si>
    <t>0202020806</t>
  </si>
  <si>
    <t xml:space="preserve">SERVICIOS DE APOYO A LA AGRICULTURA, LA CAZA, LA SILVICULTURA, LA PESCA, LA MINERÍA Y LOS </t>
  </si>
  <si>
    <t>020202080601</t>
  </si>
  <si>
    <t>SERVICIOS DE APOYO A LA AGRICULTURA, LA CAZA, LA SILVICULTURA Y LA PESCA</t>
  </si>
  <si>
    <t>020202080603</t>
  </si>
  <si>
    <t>SERVICIOS DE APOYO A LA DISTRIBUCIÓN DE ELECTRICIDAD, GAS Y AGUA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</si>
  <si>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</si>
  <si>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</si>
  <si>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</si>
  <si>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</t>
  </si>
  <si>
    <t>0202020807011</t>
  </si>
  <si>
    <t>SERVICIOS DE MANTENIMIENTO Y REPARACIÓN DE PRODUCTOS METÁLICOS ELABORADOS, EXCEPTO MAQUINA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</si>
  <si>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</si>
  <si>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</si>
  <si>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</si>
  <si>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</si>
  <si>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</si>
  <si>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</t>
  </si>
  <si>
    <t>0202020807015</t>
  </si>
  <si>
    <t>SERVICIOS DE MANTENIMIENTO Y REPARACIÓN DE OTRA MAQUINARIA Y OTRO EQUIPO</t>
  </si>
  <si>
    <t>020202080702</t>
  </si>
  <si>
    <t>SERVICIOS DE REPARACIÓN DE OTROS BIENES</t>
  </si>
  <si>
    <t>0202020807024</t>
  </si>
  <si>
    <t>SERVICIOS DE REPARACIÓN DE MUEBLES</t>
  </si>
  <si>
    <t>0202020807029</t>
  </si>
  <si>
    <t>SERVICIOS DE MANTENIMIENTO Y REPARACIÓN DE OTROS BIENES N.C.P.</t>
  </si>
  <si>
    <t>020202080703</t>
  </si>
  <si>
    <t>SERVICIOS DE INSTALACIÓN (DISTINTOS DE LOS SERVICIOS DE CONSTRUCCIÓN)</t>
  </si>
  <si>
    <t>0202020807039</t>
  </si>
  <si>
    <t>SERVICIOS DE INSTALACIÓN DE OTROS BIENES N.C.P.</t>
  </si>
  <si>
    <t>0202020809</t>
  </si>
  <si>
    <t xml:space="preserve">OTROS SERVICIOS DE FABRICACIÓN; SERVICIOS DE EDICIÓN, IMPRESIÓN Y REPRODUCCIÓN; SERVICIOS </t>
  </si>
  <si>
    <t>020202080901</t>
  </si>
  <si>
    <t>SERVICIOS DE EDICIÓN, IMPRESIÓN Y REPRODUCCIÓN</t>
  </si>
  <si>
    <t>02020209</t>
  </si>
  <si>
    <t>SERVICIOS PARA LA COMUNIDAD, SOCIALES Y PERSONALES</t>
  </si>
  <si>
    <t>0202020902</t>
  </si>
  <si>
    <t>SERVICIOS DE EDUCACIÓN</t>
  </si>
  <si>
    <t>020202090205</t>
  </si>
  <si>
    <t>SERVICIOS DE EDUCACIÓN SUPERIOR (TERCIARIA)</t>
  </si>
  <si>
    <t>020202090209</t>
  </si>
  <si>
    <t>OTROS TIPOS DE EDUCACIÓN Y SERVICIOS DE APOYO EDUCATIVO</t>
  </si>
  <si>
    <t>0202020903</t>
  </si>
  <si>
    <t>SERVICIOS PARA EL CUIDADO DE LA SALUD HUMANA Y SERVICIOS SOCIALES</t>
  </si>
  <si>
    <t>020202090303</t>
  </si>
  <si>
    <t>OTROS SERVICIOS SOCIALES CON ALOJAMIENTO</t>
  </si>
  <si>
    <t>0202020904</t>
  </si>
  <si>
    <t>SERVICIOS DE ALCANTARILLADO, RECOLECCIÓN, TRATAMIENTO Y DISPOSICIÓN DE DESECHOS Y OTROS SE</t>
  </si>
  <si>
    <t>020202090401</t>
  </si>
  <si>
    <t>SERVICIOS DE ALCANTARILLADO, SERVICIOS DE LIMPIEZA, TRATAMIENTO DE AGUAS RESIDUALES Y TANQ</t>
  </si>
  <si>
    <t>020202090409</t>
  </si>
  <si>
    <t>OTROS SERVICIOS DE PROTECCIÓN DEL MEDIO AMBIENTE N.C.P.</t>
  </si>
  <si>
    <t>0202020907</t>
  </si>
  <si>
    <t>OTROS SERVICIOS</t>
  </si>
  <si>
    <t>020202090701</t>
  </si>
  <si>
    <t>SERVICIOS DE LAVADO, LIMPIEZA Y TEÑIDO</t>
  </si>
  <si>
    <t>02020210</t>
  </si>
  <si>
    <t>0202021001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</si>
  <si>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</si>
  <si>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</si>
  <si>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</si>
  <si>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</si>
  <si>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</si>
  <si>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</si>
  <si>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</si>
  <si>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</si>
  <si>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</si>
  <si>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</si>
  <si>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</si>
  <si>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</si>
  <si>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</si>
  <si>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</si>
  <si>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</si>
  <si>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</si>
  <si>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</si>
  <si>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</si>
  <si>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</si>
  <si>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</si>
  <si>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</si>
  <si>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</si>
  <si>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</si>
  <si>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</si>
  <si>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</si>
  <si>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</si>
  <si>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</si>
  <si>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08040201</t>
  </si>
  <si>
    <t>CONTRIBUCIÓN - SUPERINTENDENCIA DE VIGILANCIA</t>
  </si>
  <si>
    <t>0804020101</t>
  </si>
  <si>
    <t>GASTOS DE INVERSION</t>
  </si>
  <si>
    <t>EJE 1. EXCELENCIA ACADEMICA</t>
  </si>
  <si>
    <t>POLÍTICA DE FORTALECIMIENTO DE LA FORMACIÓN DOCENTE</t>
  </si>
  <si>
    <t>PROGRAMA  FORTALECIMIENTO DE LA FORMACIÓN DOCENTE</t>
  </si>
  <si>
    <t>AMPLIACIÓN PLANTA DOCENTE (CONVOCATORIA) PFC</t>
  </si>
  <si>
    <t>AMPLIACIÓN PLANTA DOCENTE (CONVOCATORIA) PROUNAL</t>
  </si>
  <si>
    <t>AMPLIACIÓN PLANTA DOCENTE (CONVOCATORIA) PROPIOS</t>
  </si>
  <si>
    <t>ESTÍMULO A LA FORMACIÓN</t>
  </si>
  <si>
    <t>ESTIMULOS A LA FORMACIÓN DISCIPLINAR</t>
  </si>
  <si>
    <t>ESTIMULOS A LA FORMACIÓN DISCIPLINAR PFC</t>
  </si>
  <si>
    <t>ESTIMULOS A LA FORMACIÓN DISCIPLINAR PROUNAL</t>
  </si>
  <si>
    <t>ESTIMULOS A LA FORMACIÓN DISCIPLINAR PROPIOS</t>
  </si>
  <si>
    <t>ESTIMULOS A LA FORMACIÓN EDUCATIVA</t>
  </si>
  <si>
    <t>ESTIMULOS A LA FORMACIÓN EDUCATIVA PFC</t>
  </si>
  <si>
    <t>ESTIMULOS A LA FORMACIÓN EDUCATIVA PROPIOS</t>
  </si>
  <si>
    <t>POLÍTICA CURRICULAR</t>
  </si>
  <si>
    <t xml:space="preserve">PROGRAMA MODERNIZACIÓN CURRICULAR. </t>
  </si>
  <si>
    <t>ESTRUCTURACIÓN CURRICULAR FORMATIVA</t>
  </si>
  <si>
    <t>PRACTICAS ACADEMICAS</t>
  </si>
  <si>
    <t>PRACTICAS ACADEMICAS PFC</t>
  </si>
  <si>
    <t>PRACTICAS ACADEMICAS PROUNAL</t>
  </si>
  <si>
    <t>PRACTICAS ACADEMICAS PROPIOS</t>
  </si>
  <si>
    <t>PRUEBAS SABER PRO</t>
  </si>
  <si>
    <t>PRUEBAS SABER PRO PFC</t>
  </si>
  <si>
    <t>ACREDITACIÓN DE ALTA CALIDAD DE PROGRAMAS ACADÉMICOS</t>
  </si>
  <si>
    <t>ACREDITACIÓN DE ALTA CALIDAD DE PROGRAMAS ACADÉMICOS PFC</t>
  </si>
  <si>
    <t>ACREDITACIÓN DE ALTA CALIDAD DE PROGRAMAS ACADÉMICOS PROPIOS</t>
  </si>
  <si>
    <t>POLITICA DE INVESTIGACION</t>
  </si>
  <si>
    <t>PROGRAMA INVESTIGACIÓN Y DESARROLLO</t>
  </si>
  <si>
    <t>PROMOCIÓN PARA DEL DESARROLLO DE PROYECTOS DE INVESTIGACIÓN CON PERTINENCIA REGIONAL</t>
  </si>
  <si>
    <t>PROMOCIÓN PARA DEL DESARROLLO DE PROYECTOS DE INV. CON PERTINENCIA REGIONAL PFC</t>
  </si>
  <si>
    <t>PROMOCIÓN PARA DEL DESARROLLO DE PROYECTOS DE INV. CON PERTINENCIA REGIONAL PROUNAL</t>
  </si>
  <si>
    <t>PROMOCIÓN PARA DEL DESARROLLO DE PROYECTOS DE INV. CON PERTINENCIA REGIONAL PROPIOS</t>
  </si>
  <si>
    <t>PROGRAMA MODERNIZACIÓN Y VISIBILIZACIÓN DE FUENTES DOC. Y COLECCIONES MUSEOLÓGICAS DE LA U</t>
  </si>
  <si>
    <t>BIBLIOTECA</t>
  </si>
  <si>
    <t>DOTACION EQUIPOS, MAT.BIBLIOGRAFICO Y BASES DE DATOS</t>
  </si>
  <si>
    <t>DOTACION EQUIPOS, MAT.BIBLIOGRAFICO Y BASES DE DATOS PFC</t>
  </si>
  <si>
    <t>DOTACION EQUIPOS, MAT.BIBLIOGRAFICO Y BASES DE DATOS PROUNAL</t>
  </si>
  <si>
    <t>POLITICA DE INTERNACIONALIZACIÓN</t>
  </si>
  <si>
    <t>PROGRAMA INTERNACIONALIZACIÓN</t>
  </si>
  <si>
    <t>MOVILIDAD ACADÉMICA E INVESTIGATIVA</t>
  </si>
  <si>
    <t>MOVILIDAD ACADÉMICA E INVESTIGATIVA PFC</t>
  </si>
  <si>
    <t>MOVILIDAD ACADÉMICA E INVESTIGATIVA PROPIOS</t>
  </si>
  <si>
    <t>POLÍTICA DE POSGRADOS</t>
  </si>
  <si>
    <t>PROGRAMA POSGRADOS</t>
  </si>
  <si>
    <t>AMPLIACIÓN E LA OFERTA DE PROGRAMAS DE POSGRADOS PFC</t>
  </si>
  <si>
    <t>EJE 2. COMPROMISO SOCIAL.</t>
  </si>
  <si>
    <t>POLITICA DE DESARROLLO HUMANO</t>
  </si>
  <si>
    <t>PROGRAMA DESARROLLO HUMANO</t>
  </si>
  <si>
    <t>BIENESTAR INSTITUCIONAL</t>
  </si>
  <si>
    <t>INVERSIONES BIENESTAR</t>
  </si>
  <si>
    <t>INVERSIONES BIENESTAR PFC</t>
  </si>
  <si>
    <t>INVERSIONES BIENESTAR PROUNAL</t>
  </si>
  <si>
    <t>INVERSIONES BIENESTAR PROPIOS</t>
  </si>
  <si>
    <t>BIENESTA UNIVERSITARIO INTERPRETES</t>
  </si>
  <si>
    <t>BIENESTA UNIVERSITARIO INTERPRETES PFC</t>
  </si>
  <si>
    <t>BIENESTA UNIVERSITARIO INTERPRETES PROUNAL</t>
  </si>
  <si>
    <t>BIENESTA UNIVERSITARIO INTERPRETES PROPIOS</t>
  </si>
  <si>
    <t>RESTAURANTE UNIVERSITARIO</t>
  </si>
  <si>
    <t>RESTAURANTE UNIVERSITARIO PFC</t>
  </si>
  <si>
    <t>RESTAURANTE UNIVERSITARIO PROUNAL</t>
  </si>
  <si>
    <t>RESTAURANTE UNIVERSITARIO PROPIOS</t>
  </si>
  <si>
    <t>RESIDENCIAS MASCULINAS Y FEMENINAS</t>
  </si>
  <si>
    <t>RESIDENCIAS MASCULINAS Y FEMENINAS PROUNAL</t>
  </si>
  <si>
    <t>RESIDENCIAS MASCULINAS Y FEMENINAS PROPIOS</t>
  </si>
  <si>
    <t>BECAS ESTUDIANTILES</t>
  </si>
  <si>
    <t>BECAS ESTUDIANTILES PFC</t>
  </si>
  <si>
    <t>BECAS ESTUDIANTILES PROUNAL</t>
  </si>
  <si>
    <t>BECAS ESTUDIANTILES PROPIOS</t>
  </si>
  <si>
    <t>APOYO ACTIVIDADES ESTUDIANTILES PREGRADO Y POSGRADO</t>
  </si>
  <si>
    <t>APOYO ACTIVIDADES ESTUDIANTILES PREGRADO Y POSGRADO PFC</t>
  </si>
  <si>
    <t>APOYO ACTIVIDADES ESTUDIANTILES PREGRADO Y POSGRADO PROUNAL</t>
  </si>
  <si>
    <t>APOYO ACTIVIDADES ESTUDIANTILES PREGRADO Y POSGRADO PROPIOS</t>
  </si>
  <si>
    <t>ACTIVIDADES Y DOTACION DEPORTIVAS</t>
  </si>
  <si>
    <t>ACTIVIDADES Y DOTACION DEPORTIVAS PFC</t>
  </si>
  <si>
    <t>ACTIVIDADES Y DOTACION DEPORTIVAS PROUNAL</t>
  </si>
  <si>
    <t>ACTIVIDADES Y DOTACION DEPORTIVAS PROPIOS</t>
  </si>
  <si>
    <t>ACTIVIDADES DE INTEGRACION Y RECREACION</t>
  </si>
  <si>
    <t>ACTIVIDADES DE INTEGRACION Y RECREACION PFC</t>
  </si>
  <si>
    <t>POLITICA PARA LA PROMOCIÓN DE LA SALUD</t>
  </si>
  <si>
    <t>POLITICA PARA LA PROMOCIÓN DE LA SALUD PROUNAL</t>
  </si>
  <si>
    <t>POLITICA PARA LA PROMOCIÓN DE LA SALUD PROPIOS</t>
  </si>
  <si>
    <t>LIBRERIA UNIVERSITARIA</t>
  </si>
  <si>
    <t>LIBRERIA UNIVERSITARIA PROUNAL</t>
  </si>
  <si>
    <t>LIBRERIA UNIVERSITARIA PROPIOS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</si>
  <si>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</si>
  <si>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</si>
  <si>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</si>
  <si>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</si>
  <si>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SECCION ASISTENCIAL</t>
  </si>
  <si>
    <t>SECCION ASISTENCIAL PFC</t>
  </si>
  <si>
    <t>SECCION ASISTENCIAL  PROPIOS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</si>
  <si>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</si>
  <si>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</si>
  <si>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</si>
  <si>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 PFC</t>
  </si>
  <si>
    <t>ASISTENCIAS ADMINISTRATIVAS Y MONITORIAS ACADEMICAS PROUNAL</t>
  </si>
  <si>
    <t>ASISTENCIAS ADMINISTRATIVAS Y MONITORIAS ACADEMICAS PROPIOS</t>
  </si>
  <si>
    <t>CURSOS NIVELATORIOS</t>
  </si>
  <si>
    <t>CURSOS NIVELATORIOS PFC</t>
  </si>
  <si>
    <t>CURSOS NIVELATORIOS PROUNAL</t>
  </si>
  <si>
    <t>CURSOS NIVELATORIOS PROPIOS</t>
  </si>
  <si>
    <t>TIENDAS UNIVERSITARIOS</t>
  </si>
  <si>
    <t>TIENDAS UNIVERSITARIOS PROUNAL</t>
  </si>
  <si>
    <t>FORMACIÓN POLÍTICA Y CIUDADANÍA</t>
  </si>
  <si>
    <t>POLITICAS INSTITUCIONALES DE GENERO</t>
  </si>
  <si>
    <t>POLITICAS INSTITUCIONALES DE GENERO PFC</t>
  </si>
  <si>
    <t>POLITICAS INSTITUCIONALES DE GENERO PROUNAL</t>
  </si>
  <si>
    <t>POLITICAS INSTITUCIONALES DE GENERO-PROPIOS</t>
  </si>
  <si>
    <t>POLITICAS INSTITUCIONALES DE INCLUSION</t>
  </si>
  <si>
    <t>POLITICAS INSTITUCIONALES DE INCLUSION PFC</t>
  </si>
  <si>
    <t>POLITICAS INSTITUCIONALES DE INCLUSION PROUNAL</t>
  </si>
  <si>
    <t>POLITICAS INSTITUCIONALES DE INCLUSION PROPIOS</t>
  </si>
  <si>
    <t xml:space="preserve">ACTUALIZACION ESTATUTO ESTUDIANTIL </t>
  </si>
  <si>
    <t>ACTUALIZACION ESTATUTO ESTUDIANTIL PFC</t>
  </si>
  <si>
    <t>ACTUALIZACION ESTATUTO ESTUDIANTIL PROUNAL</t>
  </si>
  <si>
    <t>ACTUALIZACION ESTATUTO ESTUDIANTIL PROPIOS</t>
  </si>
  <si>
    <t>POLITICA INSTITUCIONAL DE DERECHOS HUMANOS</t>
  </si>
  <si>
    <t>POLITICA INSTITUCIONAL DE  CULTURA PFC</t>
  </si>
  <si>
    <t>POLITICA INSTITUCIONAL DE  CULTURA PROUNAL</t>
  </si>
  <si>
    <t>POLITICA INSTITUCIONAL DE  CULTURA PROPIOS</t>
  </si>
  <si>
    <t>POLITICA DE BIENESTAR INTEGRAL</t>
  </si>
  <si>
    <t>POLITICA DE BIENESTAR INTEGRAL PROPIOS</t>
  </si>
  <si>
    <t>DESARROLLO CULTURAL</t>
  </si>
  <si>
    <t>TALLERISTAS CENTRO CULTURAL</t>
  </si>
  <si>
    <t>TALLERISTAS CENTRO CULTURAL PFC</t>
  </si>
  <si>
    <t>TALLERISTAS CENTRO CULTURAL PROUNAL</t>
  </si>
  <si>
    <t>TALLERISTAS CENTRO CULTURAL PROPIOS</t>
  </si>
  <si>
    <t>INSTRUMENTISTAS ORQUESTA SINFONICA</t>
  </si>
  <si>
    <t>INSTRUMENTISTAS ORQUESTA SINFONICA PFC</t>
  </si>
  <si>
    <t>INSTRUMENTISTAS ORQUESTA SINFONICA PROUNAL</t>
  </si>
  <si>
    <t>INSTRUMENTISTAS ORQUESTA SINFONICA PROPIOS</t>
  </si>
  <si>
    <t>CENTRO CULTURAL</t>
  </si>
  <si>
    <t>CENTRO CULTURAL PROUNAL</t>
  </si>
  <si>
    <t>CENTRO CULTURAL PROPIOS</t>
  </si>
  <si>
    <t>ORQUESTA SINFONICA</t>
  </si>
  <si>
    <t>ORQUESTA SINFONICA PFC</t>
  </si>
  <si>
    <t>ORQUESTA SINFONICA PROUNAL</t>
  </si>
  <si>
    <t>ORQUESTA SINFONICA PROPIOS</t>
  </si>
  <si>
    <t>POLITICA DE PROYECCION SOCIAL</t>
  </si>
  <si>
    <t xml:space="preserve">PROGRAMA PROYECCIÓN SOCIAL. </t>
  </si>
  <si>
    <t>REGIONALIZACION</t>
  </si>
  <si>
    <t>REGIONALIZACION PFC</t>
  </si>
  <si>
    <t>REGIONALIZACION PROPIOS</t>
  </si>
  <si>
    <t>UT SOLIDARIA</t>
  </si>
  <si>
    <t>UT SOLIDARIA PFC</t>
  </si>
  <si>
    <t>UT SOLIDARIA PROPIOS</t>
  </si>
  <si>
    <t>POLITICA DE GRADUADOS</t>
  </si>
  <si>
    <t>PROGRAMA DE GRADUADOS</t>
  </si>
  <si>
    <t>FORTALECIMIENTO VINCULOS CON LOS GRADUADOS</t>
  </si>
  <si>
    <t>FORTALECIMIENTO VINCULOS CON LOS GRADUADOS PFC</t>
  </si>
  <si>
    <t>FORTALECIMIENTO VINCULOS CON LOS GRADUADOS PROPIOS</t>
  </si>
  <si>
    <t>EJE 3. COMPROMISO AMBIENTAL</t>
  </si>
  <si>
    <t>POLITICA AMBIENTAL</t>
  </si>
  <si>
    <t>PROGRAMA UNIVERSIDAD TERRITORIO VERDE.</t>
  </si>
  <si>
    <t>CATEDRA AMBIENTAL</t>
  </si>
  <si>
    <t>CATEDRA AMBIENTAL PFC</t>
  </si>
  <si>
    <t>PROGRAMA HACIA UN TOLIMA SUSTENTABLE</t>
  </si>
  <si>
    <t>ACOMPAÑAMIENTO A ACT.SOCIALES PARA GESTIÓN DE CONFLICTOS AMB.</t>
  </si>
  <si>
    <t>ACOMPAÑAMIENTO A ACT.SOCIALES PARA GESTIÓN DE CONFLICTOS AMB. PFC</t>
  </si>
  <si>
    <t>ROUALACOMPAÑAMIENTO A ACT.SOCIALES PARA GESTIÓN DE CONFLICTOS AMB. PROUNAL</t>
  </si>
  <si>
    <t>ACOMPAÑAMIENTO A ACT.SOCIALES PARA GESTIÓN DE CONFLICTOS AMB. PROPIOS</t>
  </si>
  <si>
    <t>EJE 4. EFICIENCIA Y TRANSPARENCIA ADMINISTRATIVA</t>
  </si>
  <si>
    <t>POLITICA MODELO INTEGRADO DE PLANEACIÓN Y GESTIÓN.</t>
  </si>
  <si>
    <t>PROGRAMA MODELO INTEGRADO DE PLANEACIÓN Y GESTIÓN.</t>
  </si>
  <si>
    <t xml:space="preserve">SISTEMA DE PLANIFICACIÓN INSTITUCIONAL </t>
  </si>
  <si>
    <t>SISTEMA DE PLANIFICACIÓN INSTITUCIONAL PFC</t>
  </si>
  <si>
    <t>SISTEMA DE PLANIFICACIÓN INSTITUCIONAL PROUNAL</t>
  </si>
  <si>
    <t>SISTEMA DE COMUNICACIÓN Y MEDIOS</t>
  </si>
  <si>
    <t>SISTEMA DE COMUNICACIÓN Y MEDIOS-PFC</t>
  </si>
  <si>
    <t>SISTEMA DE COMUNICACIÓN Y MEDIOS-PROUNAL</t>
  </si>
  <si>
    <t>SISTEMA DE GESTIÓN INTEGRADO</t>
  </si>
  <si>
    <t>SISTEMA DE GESTIÓN INTEGRADO-PROUNAL</t>
  </si>
  <si>
    <t>ADECUACIÓN PLANTA FÍSICA</t>
  </si>
  <si>
    <t>ADECUACIÓN PLANTA FÍSICA-PFC</t>
  </si>
  <si>
    <t>ADECUACIÓN PLANTA FÍSICA-PROUNAL</t>
  </si>
  <si>
    <t>ADECUACIÓN PLANTA FÍSICA-PROPIOS</t>
  </si>
  <si>
    <t>ADQUISICIÓN DE EQUIPOS O DISPOSITIVOS TECNOLÓGICOS</t>
  </si>
  <si>
    <t>ADQUISICIÓN DE EQUIPOS O DISPOSITIVOS TECNOLÓGICOS-PROUNAL</t>
  </si>
  <si>
    <t>ADQUISICIÓN DE EQUIPOS O DISPOSITIVOS TECNOLÓGICOS-PROPIOS</t>
  </si>
  <si>
    <t>EQUIPOS DE LAB. INFRAESTRUCTURA TECNOLOGICA INSTITUCIONAL</t>
  </si>
  <si>
    <t>EQUIPOS DE LAB. INFRAESTRUCTURA TECNOLOGICA INSTITUCIONAL-PFC</t>
  </si>
  <si>
    <t>POLITICA DE REGIONALIZACIÓN</t>
  </si>
  <si>
    <t>PROGRAMA REGIONALIZACIÓN.</t>
  </si>
  <si>
    <t>PLAN ESTRATÉGICO DE EXPANSIÓN DEL CAMPUS UNIVERSITARIO SIGLO XXI</t>
  </si>
  <si>
    <t>PLAN ESTRATÉGICO DE EXPANSIÓN DEL CAMPUS UNIVERSITARIO SIGLO XXI PROUT</t>
  </si>
  <si>
    <t>PRESUPUESTO DE GASTOS E INVERSION</t>
  </si>
  <si>
    <t>VICERRECTORÍA ADMINISTRATIVA Y FINANCIERA</t>
  </si>
  <si>
    <t>DIRECCIÓN CONTABLE Y FINANCIERA</t>
  </si>
  <si>
    <t>PRESUPUESTO INICIAL</t>
  </si>
  <si>
    <t>PRESUPUESTO DEFINITIVO</t>
  </si>
  <si>
    <t>GIROS MES</t>
  </si>
  <si>
    <t>ESTAMPILLA PROUNAL</t>
  </si>
  <si>
    <t>RECURSOS PROPIOS</t>
  </si>
  <si>
    <t>RECURSOS DEL BALANCE</t>
  </si>
  <si>
    <t>VIGENCIA</t>
  </si>
  <si>
    <t>CÓDIGO</t>
  </si>
  <si>
    <t>CLASIFICADOR</t>
  </si>
  <si>
    <t>PAC  Enero</t>
  </si>
  <si>
    <t>PAC  Febrero</t>
  </si>
  <si>
    <t>PAC  Marzo</t>
  </si>
  <si>
    <t>PAC  Abril</t>
  </si>
  <si>
    <t>PAC  Mayo</t>
  </si>
  <si>
    <t>PAC  Junio</t>
  </si>
  <si>
    <t>PAC  Julio</t>
  </si>
  <si>
    <t>PAC  Agosto</t>
  </si>
  <si>
    <t>PAC  Septiembre</t>
  </si>
  <si>
    <t>PAC  Octubre</t>
  </si>
  <si>
    <t>PAC  Noviembre</t>
  </si>
  <si>
    <t>PAC  Diciembre</t>
  </si>
  <si>
    <t>TOTAL</t>
  </si>
  <si>
    <t>PRESUPUESTO DE GASTOS</t>
  </si>
  <si>
    <t>0102030401</t>
  </si>
  <si>
    <t>BOMBAS, COMPRESORES, MOTORES DE FUERZA HIDRÁULICA Y MOTORES DE POTENCIA NEUMÁTICA Y VÁLVULAS Y SUS PARTES Y PIEZAS</t>
  </si>
  <si>
    <t>LÁMPARAS ELÉCTRICAS DE INCANDESCENCIA O DESCARGA; LÁMPARAS DE ARCO, EQUIPO PARA ALUMBRADO ELÉCTRICO; SUS PARTES Y PIEZAS</t>
  </si>
  <si>
    <t>APARATOS TRANSMISORES DE TELEVISIÓN Y RADIO; TELEVISIÓN, VIDEO Y CÁMARAS DIGITALES; TELÉFONOS</t>
  </si>
  <si>
    <t>RADIORRECEPTORES Y RECEPTORES DE TELEVISIÓN; APARATOS PARA LA GRABACIÓN Y REPRODUCCIÓN DE SONIDO Y VIDEO; MICRÓFONOS, ALTAVOCES, AMPLIFICADORES, ETC.</t>
  </si>
  <si>
    <t>CARROCERÍAS (INCLUSO CABINAS) PARA VEHÍCULOS AUTOMOTORES; REMOLQUES Y SEMIRREMOLQUES; Y SUS PARTES, PIEZAS Y ACCESORIOS</t>
  </si>
  <si>
    <t>PRODUCTOS DE FORRAJE, FIBRAS, PLANTAS VIVAS, FLORES Y CAPULLOS DE FLORES, TABACO EN RAMA Y CAUCHO NATURAL</t>
  </si>
  <si>
    <t>PRODUCTOS DE MOLINERÍA, ALMIDONES Y PRODUCTOS DERIVADOS DEL ALMIDÓN; OTROS PRODUCTOS ALIMENTICIOS</t>
  </si>
  <si>
    <t>DIARIOS, REVISTAS Y PUBLICACIONES PERIÓDICAS, PUBLICADOS POR LO MENOS CUATRO VECES POR SEMANA</t>
  </si>
  <si>
    <t>SELLOS, CHEQUERAS, BILLETES DE BANCO, TÍTULOS DE ACCIONES, CATÁLOGOS Y FOLLETOS, MATERIAL PARA ANUNCIOS PUBLICITARIOS Y OTROS MATERIALES IMPRESOS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</si>
  <si>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</si>
  <si>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</si>
  <si>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</si>
  <si>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SERVICIOS DE ALOJAMIENTO; SERVICIOS DE SUMINISTRO DE COMIDAS Y BEBIDAS; SERVICIOS DE TRANSPORTE; Y SERVICIOS DE DISTRIBUCIÓN DE ELECTRICIDAD, GAS Y AGUA</t>
  </si>
  <si>
    <t>SERVICIOS DE DISTRIBUCIÓN DE ELECTRICIDAD, Y SERVICIOS DE DISTRIBUCIÓN DE GAS (POR CUENTA PROPIA)</t>
  </si>
  <si>
    <t>SERVICIOS FINANCIEROS, EXCEPTO DE LA BANCA DE INVERSIÓN, SERVICIOS DE SEGUROS Y SERVICIOS DE PENSIONES</t>
  </si>
  <si>
    <t>OTROS SERVICIOS FINANCIEROS, EXCEPTO LOS SERVICIOS DE LA BANCA DE INVERSIÓN, SERVICIOS DE SEGUROS Y PENSIONES</t>
  </si>
  <si>
    <t>SERVICIOS DE SEGUROS Y PENSIONES (CON EXCLUSIÓN DE SERVICIOS DE REASEGURO), EXCEPTO LOS SERVICIOS DE SEGUROS SOCIALES</t>
  </si>
  <si>
    <t>OTROS SERVICIOS DE SEGUROS DISTINTOS A LOS SEGUROS DE VIDA (EXCEPTO LOS SERVICIOS DE REASEGURO)</t>
  </si>
  <si>
    <t>SERVICIOS DE ALQUILER O ARRENDAMIENTO CON O SIN OPCIÓN DE COMPRA RELATIVOS A BIENES INMUEBLES PROPIOS O ARRENDADOS</t>
  </si>
  <si>
    <t>SERVICIOS DE CONSULTORÍA EN ADMINISTRACIÓN Y SERVICIOS DE GESTIÓN; SERVICIOS DE TECNOLOGÍA DE LA INFORMACIÓN</t>
  </si>
  <si>
    <t>OTROS SERVICIOS DE GESTIÓN, EXCEPTO LOS SERVICIOS DE ADMINISTRACIÓN DE PROYECTOS DE CONSTRUCCIÓN</t>
  </si>
  <si>
    <t>SERVICIOS DE APOYO A LA AGRICULTURA, LA CAZA, LA SILVICULTURA, LA PESCA, LA MINERÍA Y LOS SERVICIOS PÚBLICOS</t>
  </si>
  <si>
    <t>SERVICIOS DE MANTENIMIENTO Y REPARACIÓN DE PRODUCTOS METÁLICOS ELABORADOS, MAQUINARIA Y EQUIPO</t>
  </si>
  <si>
    <t>SERVICIOS DE MANTENIMIENTO Y REPARACIÓN DE PRODUCTOS METÁLICOS ELABORADOS, EXCEPTO MAQUINARIA Y EQUIPO</t>
  </si>
  <si>
    <t>OTROS SERVICIOS DE FABRICACIÓN; SERVICIOS DE EDICIÓN, IMPRESIÓN Y REPRODUCCIÓN; SERVICIOS DE RECUPERACIÓN DE MATERIALES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</si>
  <si>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</si>
  <si>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</si>
  <si>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 xml:space="preserve"> </t>
  </si>
  <si>
    <t>PAC DE GASTOS VIGENCIA 2023</t>
  </si>
  <si>
    <t>PAC EJECUTADO VIGENCIA 2023</t>
  </si>
  <si>
    <t>PAC-     ACUMULADO</t>
  </si>
  <si>
    <t>RECAUDOS MES</t>
  </si>
  <si>
    <t>RECAUDOS ACUMULADO</t>
  </si>
  <si>
    <t>SALDO     POR  RECAUDAR</t>
  </si>
  <si>
    <t>% Recaudo</t>
  </si>
  <si>
    <t>PRESUPUESTO DE INGRESOS</t>
  </si>
  <si>
    <t>INGRESOS CORRIENTES</t>
  </si>
  <si>
    <t>102</t>
  </si>
  <si>
    <t>INGRESOS NO TRIBUTARIOS</t>
  </si>
  <si>
    <t>1021</t>
  </si>
  <si>
    <t>102102</t>
  </si>
  <si>
    <t>CONTRIBUCIONES DIVERSAS</t>
  </si>
  <si>
    <t>10210201</t>
  </si>
  <si>
    <t>ESTAMPILLAS</t>
  </si>
  <si>
    <t>102102011</t>
  </si>
  <si>
    <t>10210201101</t>
  </si>
  <si>
    <t>1021020110101</t>
  </si>
  <si>
    <t>1021020110102</t>
  </si>
  <si>
    <t>ESTAMPILLA PRO UT</t>
  </si>
  <si>
    <t>102102011010201</t>
  </si>
  <si>
    <t>GOBERNACION DEL TOLIMA</t>
  </si>
  <si>
    <t>102102011010202</t>
  </si>
  <si>
    <t>ALCALDIA DE IBAGUE</t>
  </si>
  <si>
    <t>1022</t>
  </si>
  <si>
    <t>102201</t>
  </si>
  <si>
    <t>CERTIFICACIONES Y CONSTANCIAS</t>
  </si>
  <si>
    <t>10220101</t>
  </si>
  <si>
    <t>102201011</t>
  </si>
  <si>
    <t>10220101101</t>
  </si>
  <si>
    <t>CERTIFICACIONES Y CONSTANCIAS ADMINISTRATIVAS</t>
  </si>
  <si>
    <t>102202</t>
  </si>
  <si>
    <t>DERECHOS PECUNIARIOS EDUCACIÓN SUPERIOR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</si>
  <si>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</si>
  <si>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</si>
  <si>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</si>
  <si>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</si>
  <si>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</si>
  <si>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</si>
  <si>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</si>
  <si>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DERECHOS DE GRADO</t>
  </si>
  <si>
    <t>10220201103</t>
  </si>
  <si>
    <t>MATRICULAS</t>
  </si>
  <si>
    <t>10220201104</t>
  </si>
  <si>
    <t>CERTIFICACIONES CONST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</si>
  <si>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</si>
  <si>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</si>
  <si>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</si>
  <si>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</si>
  <si>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</si>
  <si>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</si>
  <si>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</si>
  <si>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MULTAS, SANCIONES E INTERESES DE MORA</t>
  </si>
  <si>
    <t>MULTAS Y SANCIONES</t>
  </si>
  <si>
    <t>SANCIONES DISCIPLINARIAS</t>
  </si>
  <si>
    <t>1025</t>
  </si>
  <si>
    <t>VENTA DE BIENES Y SERVICIOS</t>
  </si>
  <si>
    <t>102501</t>
  </si>
  <si>
    <t>VENTAS DE ESTABLECIMIENTO DE MERCADO</t>
  </si>
  <si>
    <t>10250108</t>
  </si>
  <si>
    <t>102501081</t>
  </si>
  <si>
    <t>SERVICIOS DE INVESTIGACIÓN Y DESARROLLO</t>
  </si>
  <si>
    <t>10250108101</t>
  </si>
  <si>
    <t>SERVICIOS DE INVESTIGACIÓN Y DESARROLLO EXPERIMENTAL EN CIENCIAS NATURALES E INGENIERÍA</t>
  </si>
  <si>
    <t>10250108102</t>
  </si>
  <si>
    <t>SERVICIOS DE INVESTIGACIÓN Y DESARROLLO EN CIENCIAS SOCIALES Y HUMANIDADES</t>
  </si>
  <si>
    <t>10250108103</t>
  </si>
  <si>
    <t>SERVICIOS INTERDISCIPLINARIOS DE INVESTIGACIÓN Y DESARROLLO EXPERIMENTAL</t>
  </si>
  <si>
    <t>10250108104</t>
  </si>
  <si>
    <t>CREACIONES ORIGINALES RELACIONADAS CON INVESTIGACIÓN Y EL DESARROLLO</t>
  </si>
  <si>
    <t>102501083</t>
  </si>
  <si>
    <t>OTROS SERVICIOS PROFESIONALES CIENTÍFICOS Y TÉCNICO</t>
  </si>
  <si>
    <t>SERVICIOS CIENTÍFICOS Y OTROS TÉCNICOS</t>
  </si>
  <si>
    <t>OTROS SERVICIOS PROFESIONALES Y TÉCNICOS N.C.P</t>
  </si>
  <si>
    <t>SERVICIOS DE BIBLIOTECA Y ARCHIVOS</t>
  </si>
  <si>
    <t>10250109</t>
  </si>
  <si>
    <t>SERVICIOS PARA LA COMUNIDAD SOCIALES Y PERSONALES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</si>
  <si>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</si>
  <si>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</si>
  <si>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</si>
  <si>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</si>
  <si>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</si>
  <si>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</si>
  <si>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SERVICIOS DE SALUD HUMANA</t>
  </si>
  <si>
    <t>102501096</t>
  </si>
  <si>
    <t>SERVICIOS DE ESPARCIMIENTO, CULTURALES Y DEPORTIVOS</t>
  </si>
  <si>
    <t>10250109604</t>
  </si>
  <si>
    <t>SERVICIOS DE PRESERVACIÓN Y MUSEOS</t>
  </si>
  <si>
    <t>102502</t>
  </si>
  <si>
    <t>VENTAS INCIDENTALES DE ESTABLECIMIENTO NO DE MERCADO</t>
  </si>
  <si>
    <t>10250200</t>
  </si>
  <si>
    <t>AGRICULTURA SILVICULTURA Y PRODUCTOS DE LA PESCA</t>
  </si>
  <si>
    <t>102502001</t>
  </si>
  <si>
    <t>10250200101</t>
  </si>
  <si>
    <t>CEREALES</t>
  </si>
  <si>
    <t>10250200102</t>
  </si>
  <si>
    <t>10250200104</t>
  </si>
  <si>
    <t>10250200109</t>
  </si>
  <si>
    <t>PRODC DE  FIBRAS PLNTAS VIVAS FLORES Y CAP DE FLORES TAB EN RAMA Y CAUCHO NATURAL</t>
  </si>
  <si>
    <t>10250202</t>
  </si>
  <si>
    <t>10250200201</t>
  </si>
  <si>
    <t>10250200202</t>
  </si>
  <si>
    <t>10250200203</t>
  </si>
  <si>
    <t>HUEVOS DE GALLINA O DE OTRAS AVES CON CÁSCARA FRESCOS</t>
  </si>
  <si>
    <t>102502003</t>
  </si>
  <si>
    <t>OTROS BIENES TRANSPORTABLES, (EXCEPTO PRODUCTOS METÁLICOS, MAQUINARIA Y EQUIPO)</t>
  </si>
  <si>
    <t>102502038</t>
  </si>
  <si>
    <t>MUEBLES; OTROS BIENES TRANSPORTABLES N.C.P.</t>
  </si>
  <si>
    <t>1025020389</t>
  </si>
  <si>
    <t>10250206</t>
  </si>
  <si>
    <t>SERVICIOS DE VENTA Y DE DISTRIBUCIÓN ALOJAMIENTO</t>
  </si>
  <si>
    <t>102502062</t>
  </si>
  <si>
    <t>SERVICIOS DE VENTA AL POR MENOR</t>
  </si>
  <si>
    <t>10250206201</t>
  </si>
  <si>
    <t>SERVICIOS DE VENTA AL POR MENOR EN ESTABLECIMIENTOS NO ESPECIALIZADOS</t>
  </si>
  <si>
    <t>10250206202</t>
  </si>
  <si>
    <t>SERVICIOS DE VENTA AL POR MENOR EN ESTABLECIMIENTOS ESPECIALIZADOS</t>
  </si>
  <si>
    <t>102502063</t>
  </si>
  <si>
    <t>ALOJAMIENTO SERVICIOS DE SUMINISTROS DE COMIDAS Y BEBIDA</t>
  </si>
  <si>
    <t>10250206303</t>
  </si>
  <si>
    <t>102502067</t>
  </si>
  <si>
    <t>10250206709</t>
  </si>
  <si>
    <t>OTROS SERVICIOS DE APOYO AL TRANSPORTE</t>
  </si>
  <si>
    <t>10250207</t>
  </si>
  <si>
    <t>SERVICIOS FINANCIEROS Y SERVICIOS CONEXOS SERVICIOS INMOBILI Y SERVICIOS DE LEASING</t>
  </si>
  <si>
    <t>102502072</t>
  </si>
  <si>
    <t>10250207201</t>
  </si>
  <si>
    <t>10250208</t>
  </si>
  <si>
    <t>102502083</t>
  </si>
  <si>
    <t>OTROS SERVICIOS PROFESIONALES, CIENTÍFICOS Y TÉCNICO</t>
  </si>
  <si>
    <t>10250208301</t>
  </si>
  <si>
    <t>SERVICIOS DE CONSULTORÍA EN ADMINISTRACIÓN Y SERVICIOS DE GESTIÓN, SERVICIOS DE TECNOLOGÍA</t>
  </si>
  <si>
    <t>10250208302</t>
  </si>
  <si>
    <t>SERVICIOS DE ARQUITECTURA, SERVICIOS DE PLANEACIÓN URBANA Y ORDENAMIENTO DEL TERRITORIO, S</t>
  </si>
  <si>
    <t>10250208303</t>
  </si>
  <si>
    <t>10250208304</t>
  </si>
  <si>
    <t>10250208305</t>
  </si>
  <si>
    <t>10250208306</t>
  </si>
  <si>
    <t>10250208307</t>
  </si>
  <si>
    <t>SERVICIOS DE INVESTIGACIONES DE MERCADO Y DE ENCUESTAS DE OPINIÓN PÚBLICA</t>
  </si>
  <si>
    <t>10250208308</t>
  </si>
  <si>
    <t>SERVICIOS FOTOGRÁFICOS Y SERVICIOS DE REVELADO FOTOGRÁFICO</t>
  </si>
  <si>
    <t>10250208309</t>
  </si>
  <si>
    <t>102502084</t>
  </si>
  <si>
    <t>10250208401</t>
  </si>
  <si>
    <t>10250208402</t>
  </si>
  <si>
    <t>10250208403</t>
  </si>
  <si>
    <t>SERVICIOS DE CONTENIDOS EN LÍNEA (ON-LINE)</t>
  </si>
  <si>
    <t>10250208404</t>
  </si>
  <si>
    <t>SERVICIOS DE AGENCIAS DE NOTICIAS</t>
  </si>
  <si>
    <t>10250208405</t>
  </si>
  <si>
    <t>10250208406</t>
  </si>
  <si>
    <t>SERVICIOS DE PROGRAMACIÓN, DISTRIBUCIÓN Y TRANSMISIÓN DE PROGRAMAS</t>
  </si>
  <si>
    <t>102502089</t>
  </si>
  <si>
    <t>OTROS SERVICIOS DE FABRICACIÓN; SERVICIOS DE EDICIÓN, IMPRESIÓN Y REPRODUCCIÓN; SERVICIOS</t>
  </si>
  <si>
    <t>10250208901</t>
  </si>
  <si>
    <t>10250208902</t>
  </si>
  <si>
    <t>SERVICIOS DE MOLDEADO, ESTAMPADO, EXTRUSIÓN Y FABRICACIÓN DE PRODUCTOS SIMILARES DE PLÁST</t>
  </si>
  <si>
    <t>10250208903</t>
  </si>
  <si>
    <t>SERVICIOS DE FUNDICIÓN, FORJA, ESTAMPADO Y FABRICACIÓN DE PRODUCTOS SIMILARES DE METALES</t>
  </si>
  <si>
    <t>10250208904</t>
  </si>
  <si>
    <t>SERVICIOS DE RECUPERACIÓN DE MATERIALES, A COMISIÓN O POR CONTRATO</t>
  </si>
  <si>
    <t>10250209</t>
  </si>
  <si>
    <t>102502092</t>
  </si>
  <si>
    <t>10250209201</t>
  </si>
  <si>
    <t>SERVICIOS DE EDUCACIÓN DE LA PRIMERA INFANCIA Y PREESCOLAR</t>
  </si>
  <si>
    <t>10250209202</t>
  </si>
  <si>
    <t>SERVICIOS DE ENSEÑANZA PRIMARIA</t>
  </si>
  <si>
    <t>10250209203</t>
  </si>
  <si>
    <t>SERVICIOS DE EDUCACIÓN SECUNDARIA</t>
  </si>
  <si>
    <t>10250209204</t>
  </si>
  <si>
    <t>SERVICIOS DE EDUCACIÓN POST SECUNDARIA NO TERCIARIA</t>
  </si>
  <si>
    <t>10250209205</t>
  </si>
  <si>
    <t>10250209209</t>
  </si>
  <si>
    <t>OTROS TIPOS  DE EDUCACIÓN SUPERIOR  Y SERVICIOS</t>
  </si>
  <si>
    <t>102502093</t>
  </si>
  <si>
    <t>SERVICIOS PARA EL CUIDADO DE LA SALUD HUMANA Y SERVICIOS SOCIALE</t>
  </si>
  <si>
    <t>10250209301</t>
  </si>
  <si>
    <t>1026</t>
  </si>
  <si>
    <t>102601</t>
  </si>
  <si>
    <t>INDEMNIZACIONES RELACIONADAS CON SEGUROS NO DE VIDA</t>
  </si>
  <si>
    <t>10260101</t>
  </si>
  <si>
    <t>10260101101</t>
  </si>
  <si>
    <t>102602</t>
  </si>
  <si>
    <t>SENTENCIAS Y CONCILIACIONES</t>
  </si>
  <si>
    <t>10260201</t>
  </si>
  <si>
    <t>102602011</t>
  </si>
  <si>
    <t>10260201101</t>
  </si>
  <si>
    <t>102604</t>
  </si>
  <si>
    <t>DEVOLUCIÓN IVA- INSTITUCIONES DE EDUCACIÓN SUPERIOR</t>
  </si>
  <si>
    <t>10260401</t>
  </si>
  <si>
    <t>102604011</t>
  </si>
  <si>
    <t>10260401101</t>
  </si>
  <si>
    <t>102605</t>
  </si>
  <si>
    <t>TRANSFERENCIAS DE OTRAS UNIDADES DE GOBIERNO</t>
  </si>
  <si>
    <t>10260501</t>
  </si>
  <si>
    <t>102605011</t>
  </si>
  <si>
    <t>APORTES NACIÓN</t>
  </si>
  <si>
    <t>LEY 30 ART 86</t>
  </si>
  <si>
    <t>LEY 30 ART 87</t>
  </si>
  <si>
    <t>DEVOLUCIÓN VOTACIONES</t>
  </si>
  <si>
    <t>LEY 1819 COOPERATIVAS</t>
  </si>
  <si>
    <t>SANEAMIENTO DE PASIVOS</t>
  </si>
  <si>
    <t>INVERSION</t>
  </si>
  <si>
    <t>2</t>
  </si>
  <si>
    <t>CONCURRENCIA PASIVO PENSIONAL</t>
  </si>
  <si>
    <t>205</t>
  </si>
  <si>
    <t>RECURSOS DE CAPITAL</t>
  </si>
  <si>
    <t>2051</t>
  </si>
  <si>
    <t>RENDIMIENTOS FINANCIEROS</t>
  </si>
  <si>
    <t>205102</t>
  </si>
  <si>
    <t>RECURSOS DE LA ENTIDAD</t>
  </si>
  <si>
    <t>20510201</t>
  </si>
  <si>
    <t>DEPÓSITOS</t>
  </si>
  <si>
    <t>205102011</t>
  </si>
  <si>
    <t>20510201101</t>
  </si>
  <si>
    <t>2051020110101</t>
  </si>
  <si>
    <t>2051020110102</t>
  </si>
  <si>
    <t>PROUNAL</t>
  </si>
  <si>
    <t>2051020110103</t>
  </si>
  <si>
    <t>PRO UT</t>
  </si>
  <si>
    <t>2051020110104</t>
  </si>
  <si>
    <t>CREE</t>
  </si>
  <si>
    <t>2051020110105</t>
  </si>
  <si>
    <t>2051020110106</t>
  </si>
  <si>
    <t>REGALIAS</t>
  </si>
  <si>
    <t>2051020110107</t>
  </si>
  <si>
    <t xml:space="preserve">INTERESES DE CONVENIOS </t>
  </si>
  <si>
    <t>2051020110108</t>
  </si>
  <si>
    <t>INTERESES  INVESTIGACIONES</t>
  </si>
  <si>
    <t>2051020110109</t>
  </si>
  <si>
    <t>INTERESES  CREE INVESTIGACIONES</t>
  </si>
  <si>
    <t>2051020110110</t>
  </si>
  <si>
    <t>INTERESES DOCTORADOS</t>
  </si>
  <si>
    <t>2051020110111</t>
  </si>
  <si>
    <t>INTERESES PROYECTOS ESPECIALES</t>
  </si>
  <si>
    <t>2051020110112</t>
  </si>
  <si>
    <t>INTERESES CURD</t>
  </si>
  <si>
    <t>2052</t>
  </si>
  <si>
    <t>INTERESES POR PRÉSTAMOS</t>
  </si>
  <si>
    <t>205201</t>
  </si>
  <si>
    <t>20520101</t>
  </si>
  <si>
    <t>205201011</t>
  </si>
  <si>
    <t>20520101101</t>
  </si>
  <si>
    <t>2053</t>
  </si>
  <si>
    <t>205301</t>
  </si>
  <si>
    <t>RENDIMIENTOS RECURSOS DE TERCEROS</t>
  </si>
  <si>
    <t>20530101</t>
  </si>
  <si>
    <t>205301011</t>
  </si>
  <si>
    <t>20530101101</t>
  </si>
  <si>
    <t>208</t>
  </si>
  <si>
    <t>2081</t>
  </si>
  <si>
    <t>TRANSFERENCIAS DE CAPITAL</t>
  </si>
  <si>
    <t>208101</t>
  </si>
  <si>
    <t>DONACIONES</t>
  </si>
  <si>
    <t>20810101</t>
  </si>
  <si>
    <t>DE GOBIERNOS EXTRANJEROS</t>
  </si>
  <si>
    <t>208101011</t>
  </si>
  <si>
    <t>NO CONDICIONADAS A LA ADQUISICIÓN DE UN ACTIVO</t>
  </si>
  <si>
    <t>2082</t>
  </si>
  <si>
    <t>208201</t>
  </si>
  <si>
    <t>INDEMNIZACIONES DE CAPITAL RELACIONADAS CON SEGUROS NO DE VIDA</t>
  </si>
  <si>
    <t>20820101</t>
  </si>
  <si>
    <t>208201011</t>
  </si>
  <si>
    <t>20820101101</t>
  </si>
  <si>
    <t>RECURSOS DE TERCEROS EN ADMINISTRACIÓN</t>
  </si>
  <si>
    <t>2124010110101</t>
  </si>
  <si>
    <t>ESTAMPILLAS PRO UNAL</t>
  </si>
  <si>
    <t>ESTAMPILLAS PRO UT</t>
  </si>
  <si>
    <t>SERVICIOS COMPLEMENTARIOS ASOCIADOS A LA EDUCACIÓN</t>
  </si>
  <si>
    <t>SERVICIOS DE EDUCACIÓN SUPERIOR (TERCIARIA) NIVEL PREGRADO</t>
  </si>
  <si>
    <t>INSCRIPCIONES</t>
  </si>
  <si>
    <t>CERTIFICACIONES, CONSTANCIAS ACADEMICAS Y DERECHOS COMPLEMENTARIOS</t>
  </si>
  <si>
    <t>SERVICIOS DE EDUCACIÓN SUPERIOR (TERCIARIA NIVEL POSGRADO</t>
  </si>
  <si>
    <t>SANCIONES CONTRACTUALES</t>
  </si>
  <si>
    <t>SANCIONES ADMINISTRATIVAS</t>
  </si>
  <si>
    <t>INTERESES DE MORA</t>
  </si>
  <si>
    <t>SERVICIOS DE CONTABILIDAD, AUDITORÍA Y TENEDURÍA DE LIBROS</t>
  </si>
  <si>
    <t>SERVICIOS DE PREPARACIÓN Y ASESORAMIENTO TRIBUTARIO</t>
  </si>
  <si>
    <t>SERVICIOS RELACIONADOS CON CASOS DE INSOLVENCIA Y LIQUIDACIÓN</t>
  </si>
  <si>
    <t>SERVICIOS DE CONSULTORÍA EN ADMINISTRACIÓN Y SERVICIOS DE GESTIÓN, SERVICIOS DE TECNOLOGÍA DE LA INFORMACIÓN</t>
  </si>
  <si>
    <t>SERVICIOS DE ARQUITECTURA, SERVICIOS DE PLANEACIÓN URBANA Y ORDENAMIENTO DEL TERRITORIO, SERVICIOS DE ARQUITECTURA PAISAJISTA</t>
  </si>
  <si>
    <t>SERVICIOS DE ATENCIÓN RESIDENCIAL PARA PERSONAS MAYORES Y CON DISCAPACIDAD</t>
  </si>
  <si>
    <t>SERVICIOS SOCIALES SIN ALOJAMIENTO PARA PERSONAS MAYORES Y CON DISCAPACIDAD</t>
  </si>
  <si>
    <t>OTROS SERVICIOS SOCIALES SIN ALOJAMIENTO</t>
  </si>
  <si>
    <t>SERVICIOS AUDIOVISUALES Y SERVICIOS CONEXOS</t>
  </si>
  <si>
    <t>SERVICIOS DE PROMOCIÓN Y PRESENTACIÓN DE ARTES ESCÉNICAS Y EVENTOS DE ENTRETENIMIENTO EN VIVO</t>
  </si>
  <si>
    <t>SERVICIOS RELACIONADOS CON ACTORES Y OTROS ARTISTAS</t>
  </si>
  <si>
    <t>SERVICIOS DEPORTIVOS Y DEPORTES RECREATIVOS</t>
  </si>
  <si>
    <t>SERVICIOS DE ATLETAS Y SERVICIOS DE AUXILIARES CONEXOS</t>
  </si>
  <si>
    <t>OTROS SERVICIOS DE ESPARCIMIENTO Y DIVERSIÓN</t>
  </si>
  <si>
    <t>FRUTAS Y NUECES</t>
  </si>
  <si>
    <t>RAÍCES Y TUBÉRCULOS COMESTIBLES RICOS EN ALMIDÓN O INULINA</t>
  </si>
  <si>
    <t>PLANTAS AROMÁTICAS, BEBESTIBLES Y ESPECIAS</t>
  </si>
  <si>
    <t>LEGUMBRES, SECAS</t>
  </si>
  <si>
    <t>PLANTAS UTILIZADAS EN LA FABRICACIÓN DE AZÚCAR</t>
  </si>
  <si>
    <t>HUEVOS DE GALLINA O DE OTRAS AVES, CON CÁSCARA, FRESCOS</t>
  </si>
  <si>
    <t>MATERIALES REPRODUCTORES DE ANIMALES</t>
  </si>
  <si>
    <t>PRODUCTOS ANIMALES N.C.P.</t>
  </si>
  <si>
    <t>PRODUCTOS DE LA SILVICULTURA Y DE LA EXPLOTACIÓN FORESTAL</t>
  </si>
  <si>
    <t>MADERA EN BRUTO</t>
  </si>
  <si>
    <t>PRODUCTOS FORESTALES DIFERENTES A LA MADERA</t>
  </si>
  <si>
    <t>PESCADO Y OTROS PRODUCTOS DE LA PESCA</t>
  </si>
  <si>
    <t>PECES VIVOS, FRESCOS O REFRIGERADOS</t>
  </si>
  <si>
    <t>CRUSTÁCEOS SIN CONGELAR, OSTRAS, MOLUSCOS Y DEMÁS INVERTEBRADOS ACUÁTICOS, VIVOS, FRESCOS O REFRIGERADOS</t>
  </si>
  <si>
    <t>PLANTAS Y ANIMALES ACUÁTICOS N.C.P.</t>
  </si>
  <si>
    <t>PREPARACIONES Y CONSERVAS DE PESCADO, CRUSTÁCEOS, MOLUSCOS Y DEMÁS INVERTEBRADOS ACUÁTICOS</t>
  </si>
  <si>
    <t>PREPARACIONES Y CONSERVAS DE FRUTAS Y NUECES</t>
  </si>
  <si>
    <t>ACEITES Y GRASAS ANIMALES Y VEGETALES</t>
  </si>
  <si>
    <t>BORRA DE ALGODÓN</t>
  </si>
  <si>
    <t>TORTAS Y DEMÁS RESIDUOS DE LA EXTRACCIÓN DE GRASAS O ACEITES VEGETALES; HARINA Y POLVO DE SEMILLAS O DE FRUTOS OLEAGINOSOS (EXCEPTO LAS DE MOSTAZA); CERAS VEGETALES (EXCEPTO LOS TRIGLICÉRIDOS); DEGRÁS, RESIDUOS DE TRATAMIENTO DE GRASAS Y CERAS ANIMALES O VEGETALES</t>
  </si>
  <si>
    <t>LECHE LÍQUIDA PROCESADA Y CREMA</t>
  </si>
  <si>
    <t>OTROS PRODUCTOS LÁCTEOS</t>
  </si>
  <si>
    <t>HUEVOS CON CÁSCARA, CONSERVADOS O COCIDOS</t>
  </si>
  <si>
    <t>PRODUCTOS DE MOLINERÍA</t>
  </si>
  <si>
    <t>ALMIDONES Y PRODUCTOS DERIVADOS DEL ALMIDÓN, AZÚCARES Y JARABES DE AZÚCAR N.C.P.</t>
  </si>
  <si>
    <t>PRODUCTOS DE PANADERÍA</t>
  </si>
  <si>
    <t>CACAO, CHOCOLATE Y CONFITERÍA</t>
  </si>
  <si>
    <t>MACARRONES, FIDEOS, ALCUZCUZ Y PRODUCTOS FARINÁCEOS SIMILARES</t>
  </si>
  <si>
    <t>PRODUCTOS DE MADERA, CORCHO, CESTERÍA Y ESPARTERÍA</t>
  </si>
  <si>
    <t>MADERA ASERRADA O CORTADA LONGITUDINALMENTE, CORTADA EN HOJAS O DESCORTEZADA, DE MÁS DE 6 MM DE ESPESOR; DURMIENTES (TRAVIESAS) DE MADERA PARA VÍAS DE FERROCARRIL O TRANVÍAS, SIN IMPREGNAR</t>
  </si>
  <si>
    <t>MADERA CON PERFILADO CONTINUO A LO LARGO DE CUALQUIERA DE SUS BORDES O CARAS; LANA DE MADERA; HARINA DE MADERA; MADERA EN ASTILLAS O PARTÍCULAS</t>
  </si>
  <si>
    <t>MADERA EN BRUTO, INCLUIDAS AQUELLAS TRATADAS CON PINTURA, COLORANTES, CREOSOTA U OTROS PRESERVATIVOS; DURMIENTES (TRAVIESAS) DE MADERA IMPREGNADA PARA VÍAS DE FERROCARRIL O TRANVÍA</t>
  </si>
  <si>
    <t>TABLEROS Y PANELES</t>
  </si>
  <si>
    <t>HOJAS DE MADERA PARA ENCHAPADO; HOJAS DE MADERA CONTRACHAPADAS; MADERA DENSIFICADA</t>
  </si>
  <si>
    <t>OBRAS Y PIEZAS DE CARPINTERÍA PARA CONSTRUCCIONES (INCLUSO TABLEROS DE MADERA CELULAR, TABLEROS ENSAMBLADOS PARA PISOS DE PARQUÉ, TABLILLAS Y RIPIAS)</t>
  </si>
  <si>
    <t>CAJONES, CAJAS, GUACALES, CILINDROS Y ENVASES SIMILARES DE MADERA; CARRETES DE MADERA PARA CABLES; ESTIBAS Y OTRAS PLATAFORMAS DE MADERA PARA CARGA; BARRILES, CUBAS, TINAS Y DEMÁS PRODUCTOS DE TONELERÍA Y SUS PARTES (INCLUSO DUELAS) DE MADERA</t>
  </si>
  <si>
    <t>PRODUCTOS DE MADERA; ARTÍCULOS DE CORCHO, MATERIALES TRENZABLES Y PAJA N.C.P.</t>
  </si>
  <si>
    <t>DIARIOS, REVISTAS Y PUBLICACIONES PERIÓDICAS IMPRESAS, PUBLICADAS MENOS DE CUATRO VECES POR SEMANA</t>
  </si>
  <si>
    <t>MAPAS IMPRESOS; MÚSICA IMPRESA O EN MANUSCRITO; TARJETAS POSTALES, TARJETAS DE FELICITACIÓN, FOTOGRAFÍAS Y PLANOS</t>
  </si>
  <si>
    <t>LIBROS DE REGISTROS, LIBROS DE CONTABILIDAD, CUADERNILLOS DE NOTAS, BLOQUES PARA CARTAS, AGENDAS Y ARTÍCULOS SIMILARES SECANTES, ENCUADERNADORES, CLASIFICADORES PARA ARCHIVOS, FORMULARIOS Y OTROS ARTÍCULOS DE ESCRITORIO, DE PAPEL O CARTÓN</t>
  </si>
  <si>
    <t>CARBÓN DE COQUE U SEMICOQUE, CARBÓN DE LIGNITO O CARBÓN DE HULLA; CARBÓN DE RETORTA</t>
  </si>
  <si>
    <t>ALQUITRÁN DE CARBÓN, DE CARBÓN LIGNITO, HULLA Y OTRAS TORTAS MINERALES</t>
  </si>
  <si>
    <t>ACEITES DE PETRÓLEO O ACEITES OBTENIDOS DE MINERALES BITUMINOSOS (EXCEPTO LOS ACEITES CRUDOS); PREPARADOS N.C.P. QUE CONTENGAN POR LO MENOS 70% DE SU PESO EN ACEITES DE ESOS TIPOS Y CUYOS COMPONENTES BÁSICOS SEAN ESOS ACEITES</t>
  </si>
  <si>
    <t>GAS DE PETRÓLEO Y OTROS HIDROCARBUROS GASEOSOS (EXCEPTO GAS NATURAL)</t>
  </si>
  <si>
    <t>VASELINA, CERA DE PARAFINA, CERA DE PETRÓLEO DE MICROCRISTALINA, CERA CRUDA, OZOCERITA, CERA DE LIGNITO, CERA DE TURBA, OTRAS CERAS MINERALES Y PRODUCTOS SIMILARES, COQUE DE PETRÓLEO, BETÚN DE PETRÓLEO Y OTROS RESIDUOS DE LOS ACEITES DE PETRÓLEO O DE ACEITES OBTENIDOS DE MINERALES BITUMINOSOS</t>
  </si>
  <si>
    <t>ELEMENTOS COMBUSTIBLES (CARTUCHOS) PARA REACTORES NUCLEARES O DE REACTORES NUCLEARES</t>
  </si>
  <si>
    <t>QUÍMICOS ORGÁNICO BÁSICOS</t>
  </si>
  <si>
    <t>PRODUCTOS MINERALES NATURALES ACTIVADOS; NEGRO ANIMAL; ACEITE DE RESINA; ACEITE TERPÉNICOS PRODUCIDOS EN EL TRATAMIENTO DE MADERAS DE ÁRBOLES CONÍFEROS; DIPENTENO Y P-CIMENTO EN BRUTO; ACEITE DE PINO; COLOFONIA Y ÁCIDOS RESÍNICOS, ESENCIAS Y ACEITES DE COLOFONIA; GOMAS FUNDIDAS; ALQUITRÁN DE MADERA; ACEITES DE ALQUITRÁN DE MADERA; CREOSOTA DE MADERA; NAFTA DE MADERA; PEZ VEGETAL; PEZ DE CERVECERÍA</t>
  </si>
  <si>
    <t>PLÁSTICOS EN FORMAS PRIMARIAS</t>
  </si>
  <si>
    <t>CAUCHO SINTÉTICO Y FACTICIO DERIVADO DEL PETRÓLEO, MEZCLAS DE ESTOS CAUCHOS CON CAUCHO NATURAL Y GOMAS NATURALES SIMILARES, EN FORMAS PRIMARIAS O EN PLANCHAS, HOJAS O TIRAS</t>
  </si>
  <si>
    <t>PRODUCTOS QUÍMICOS N.C.P.</t>
  </si>
  <si>
    <t>OTROS PRODUCTOS DE CAUCHO</t>
  </si>
  <si>
    <t>SEMIMANUFACTURAS DE PLÁSTICO</t>
  </si>
  <si>
    <t>PRODUCTOS DE EMPAQUE Y ENVASADO, DE PLÁSTICO</t>
  </si>
  <si>
    <t>PRODUCTOS PLÁSTICOS N.C.P.</t>
  </si>
  <si>
    <t>ARTÍCULOS DE CERÁMICA NO ESTRUCTURAL</t>
  </si>
  <si>
    <t>PRODUCTOS REFRACTARIOS Y PRODUCTOS ESTRUCTURALES NO REFRACTARIOS DE ARCILLA</t>
  </si>
  <si>
    <t>ARTÍCULOS DE CONCRETO, CEMENTO Y YESO</t>
  </si>
  <si>
    <t>PIEDRA DE CONSTRUCCIÓN O DE TALLA LABRADAS, Y SUS MANUFACTURAS (EXCEPTO SIN LABRAR)</t>
  </si>
  <si>
    <t>OTROS PRODUCTOS MINERALES NO METÁLICOS N.C.P.</t>
  </si>
  <si>
    <t>TIOVIVOS (CARRUSELES), COLUMPIOS, CASETAS DE TIRO Y DEMÁS ATRACCIONES DE FERIA</t>
  </si>
  <si>
    <t>CONSTRUCCIONES PREFABRICADAS</t>
  </si>
  <si>
    <t>DESPERDICIOS; DESECHOS Y RESIDUALES</t>
  </si>
  <si>
    <t>DESPERDICIOS DE LA INDUSTRIA DE ALIMENTOS Y TABACO</t>
  </si>
  <si>
    <t>DESPERDICIOS O DESECHOS NO METÁLICOS</t>
  </si>
  <si>
    <t>DESPERDICIOS O DESECHOS METÁLICOS</t>
  </si>
  <si>
    <t>OTROS DESPERDICIOS Y DESECHOS</t>
  </si>
  <si>
    <t>PRODUCTOS METÁLICOS Y PAQUETES DE SOFWARE</t>
  </si>
  <si>
    <t>METALES BÁSICOS</t>
  </si>
  <si>
    <t>PRODUCTOS BÁSICOS DE HIERRO Y ACERO</t>
  </si>
  <si>
    <t>PRODUCTOS DE HIERRO Y ACERO</t>
  </si>
  <si>
    <t>METALES PRECIOSOS COMUNES Y METALES ENCHAPADOS CON METALES PRECIOSOS</t>
  </si>
  <si>
    <t>COBRE, NÍQUEL, ALUMINIO, ALÚMINA, PLOMO, ZINC Y ESTAÑO, EN BRUTO</t>
  </si>
  <si>
    <t>PRODUCTOS SEMIACABADOS DE COBRE, NÍQUEL, ALUMINIO, PLOMO, ZINC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</si>
  <si>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</si>
  <si>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 (EXCEPTO MAQUINARIA Y EQUIPO)</t>
  </si>
  <si>
    <t>PRODUCTOS METÁLICOS ESTRUCTURALES Y SUS PARTES</t>
  </si>
  <si>
    <t>DEPÓSITOS, CISTERNAS Y RECIPIENTES DE HIERRO, ACERO O ALUMINIO</t>
  </si>
  <si>
    <t>CALDERAS GENERADORAS DE VAPOR DE AGUA (EXCEPTO CALDERAS DE AGUA CALIENTE PARA CALEFACCIÓN CENTRAL) Y SUS PARTES Y PIEZAS</t>
  </si>
  <si>
    <t>OTROS PRODUCTOS METÁLICOS ELABORADOS</t>
  </si>
  <si>
    <t>COJINETES, ENGRANAJES, RUEDAS DE FRICCIÓN Y ELEMENTOS DE TRANSMISIÓN Y SUS PARTES Y PIEZAS</t>
  </si>
  <si>
    <t>HORNOS Y QUEMADORES PARA ALIMENTACIÓN DE HOGARES Y SUS PARTES Y PIEZAS</t>
  </si>
  <si>
    <t>EQUIPO DE ELEVACIÓN Y MANIPULACIÓN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</si>
  <si>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</si>
  <si>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</si>
  <si>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</si>
  <si>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 Y SUS PARTES Y PIEZAS</t>
  </si>
  <si>
    <t>APARATOS DE CONTROL ELÉCTRICO Y DISTRIBUCIÓN DE ELECTRICIDAD Y SUS PARTES Y PIEZAS</t>
  </si>
  <si>
    <t>VÁLVULAS Y TUBOS ELECTRÓNICOS; COMPONENTES ELECTRÓNICOS; SUS PARTES Y PIEZAS</t>
  </si>
  <si>
    <t>RADIORRECEPTORES Y RECEPTORES DE TELEVISIÓN; APARATOS PARA LA GRABACIÓN Y REPRODUCCIÓN DE SONIDO Y VÍDEO; MICRÓFONOS, ALTAVOCES, AMPLIFICADORES, ETC.</t>
  </si>
  <si>
    <t>PARTES Y PIEZAS DE LOS PRODUCTOS</t>
  </si>
  <si>
    <t>DISCOS, CINTAS, DISPOSITIVOS DE ALMACENAMIENTO EN ESTADO SÓLIDO NO VOLÁTILES Y OTROS MEDIOS, NO GRABADOS</t>
  </si>
  <si>
    <t>GRABACIONES DE AUDIO, VÍDEO Y OTROS DISCOS, CINTAS Y OTROS MEDIOS FÍSICOS</t>
  </si>
  <si>
    <t>TARJETAS CON BANDAS MAGNÉTICAS O PLAQUETAS (CHIP)</t>
  </si>
  <si>
    <t>INSTRUMENTOS Y APARATOS DE MEDICIÓN, VERIFICACIÓN, ANÁLISIS, DE NAVEGACIÓN Y PARA OTROS FINES (EXCEPTO INSTRUMENTOS ÓPTICOS); INSTRUMENTOS DE CONTROL DE PROCESOS INDUSTRIALES, SUS PARTES, PIEZAS Y ACCESORIOS</t>
  </si>
  <si>
    <t>RELOJES Y SUS PARTES Y PIEZAS</t>
  </si>
  <si>
    <t>VEHÍCULOS AUTOMOTORES, REMOLQUES Y SEMIRREMOLQUES; Y SUS PARTES, PIEZAS Y ACCESORIOS</t>
  </si>
  <si>
    <t>BUQUES</t>
  </si>
  <si>
    <t>EMBARCACIONES PARA DEPORTES Y RECREO</t>
  </si>
  <si>
    <t>LOCOMOTORAS Y MATERIAL RODANTE DE FERROCARRIL Y TRANVÍA, Y SUS PARTES Y PIEZAS</t>
  </si>
  <si>
    <t>AERONAVES Y NAVES ESPACIALES, Y SUS PARTES Y PIEZAS</t>
  </si>
  <si>
    <t>OTRO EQUIPO DE TRANSPORTE, Y SUS PARTES Y PIEZAS</t>
  </si>
  <si>
    <t>CONSTRUCCIÓN Y SERVICIOS DE LA CONSTRUCCIÓN</t>
  </si>
  <si>
    <t>CONSTRUCCIONES</t>
  </si>
  <si>
    <t>EDIFICIOS</t>
  </si>
  <si>
    <t>OBRAS DE INGENIERÍA CIVIL</t>
  </si>
  <si>
    <t>SERVICIOS DE CONSTRUCCIÓN</t>
  </si>
  <si>
    <t>SERVICIOS GENERALES DE CONSTRUCCIÓN DE EDIFICACIONES</t>
  </si>
  <si>
    <t>SERVICIOS GENERALES DE CONSTRUCCIÓN DE OBRAS DE INGENIERÍA CIVIL</t>
  </si>
  <si>
    <t>SERVICIOS DE PREPARACIÓN DEL TERRENO</t>
  </si>
  <si>
    <t>MONTAJE Y ERECCIÓN DE CONSTRUCCIONES PREFABRICADAS</t>
  </si>
  <si>
    <t>SERVICIOS ESPECIALES DE CONSTRUCCIÓN</t>
  </si>
  <si>
    <t>SERVICIOS DE INSTALACIONES</t>
  </si>
  <si>
    <t>SERVICIOS DE TERMINACIÓN Y ACABADOS DE EDIFICIOS</t>
  </si>
  <si>
    <t>SERVICIOS DE VENTA Y DE DISTRIBUCIÓN; ALOJAMIENTO; SERVICIOS DE SUMINISTRO DE COMIDAS Y BEBIDAS; SERVICIOS DE TRANSPORTE; Y SERVICIOS DE DISTRIBUCIÓN DE ELECTRICIDAD, GAS Y AGUA</t>
  </si>
  <si>
    <t>SERVICIOS DE VENTA AL POR MAYOR</t>
  </si>
  <si>
    <t>SERVICIOS DE VENTA AL POR MAYOR, EXCEPTO LOS PRESTADOS A CAMBIO DE UNA RETRIBUCIÓN O POR CONTRATA</t>
  </si>
  <si>
    <t>SERVICIOS DE VENTA AL POR MAYOR PRESTADOS A COMISIÓN O POR CONTRATA</t>
  </si>
  <si>
    <t>SERVICIOS DE VENTA AL POR MENOR POR CORREO O INTERNET</t>
  </si>
  <si>
    <t>OTROS SERVICIOS DE VENTA AL POR MENOR NO REALIZADOS EN ESTABLECIMIENTOS</t>
  </si>
  <si>
    <t>SERVICIOS DE VENTA AL POR MENOR PRESTADOS A COMISIÓN O POR CONTRATA</t>
  </si>
  <si>
    <t>SERVICIOS DE TRANSPORTE DE PASAJEROS</t>
  </si>
  <si>
    <t>SERVICIOS DE TRANSPORTE LOCAL Y TURÍSTICO DE PASAJEROS</t>
  </si>
  <si>
    <t>SERVICIOS DE TRANSPORTE DE PASAJEROS DIFERENTE DEL TRANSPORTE LOCAL Y TURÍSTICO DE PASAJEROS</t>
  </si>
  <si>
    <t>SERVICIOS DE TRANSPORTE DE CARGA</t>
  </si>
  <si>
    <t>SERVICIOS DE TRANSPORTE DE CARGA POR VÍA TERRESTRE</t>
  </si>
  <si>
    <t>SERVICIOS DE TRANSPORTE DE CARGA POR VÍA ACUÁTICA</t>
  </si>
  <si>
    <t>SERVICIOS DE TRANSPORTE DE CARGA POR VÍA AÉREA O ESPACIAL</t>
  </si>
  <si>
    <t>SERVICIO DE MANIPULACIÓN DE CARGA</t>
  </si>
  <si>
    <t>SERVICIO DE ALMACENAMIENTO Y DEPÓSITO</t>
  </si>
  <si>
    <t>SERVICIO DE APOYO AL TRANSPORTE POR VÍA FÉRREA</t>
  </si>
  <si>
    <t>SERVICIO DE APOYO AL TRANSPORTE POR CARRETERA</t>
  </si>
  <si>
    <t>SERVICIO DE APOYO AL TRANSPORTE POR VÍA ACÚATICA</t>
  </si>
  <si>
    <t>SERVICIO DE APOYO AL TRANSPORTE AÉREO</t>
  </si>
  <si>
    <t>SERVICIOS DE ARRENDAMIENTO O ALQUILER DE MAQUINARIA Y EQUIPO SIN OPERARIO</t>
  </si>
  <si>
    <t>SERVICIOS DE ARRENDAMIENTO SIN OPCIÓN DE COMPRA DE OTROS BIENES</t>
  </si>
  <si>
    <t>SERVICIOS DE MOLDEADO, ESTAMPADO, EXTRUSIÓN Y FABRICACIÓN DE PRODUCTOS SIMILARES DE PLÁSTICO</t>
  </si>
  <si>
    <t>SERVICIOS DE RECOLECCIÓN DE DESECHOS</t>
  </si>
  <si>
    <t>SERVICIOS DE TRATAMIENTO Y DISPOSICIÓN DE DESECHOS</t>
  </si>
  <si>
    <t>SERVICIO DE DESCONTAMINACIÓN</t>
  </si>
  <si>
    <t>SERVICIOS DE SANEAMIENTO Y SIMILARES</t>
  </si>
  <si>
    <t>OTRAS UNIDADES DE GOBIERNO</t>
  </si>
  <si>
    <t>PROGRAMA DE ACCESO Y PERMANENCIA A LA EDUCACIÓN SUPERIOR</t>
  </si>
  <si>
    <t>TRANSFERENCIAS INTERNAS</t>
  </si>
  <si>
    <t>DISPOSICIÓN DE ACTIVOS</t>
  </si>
  <si>
    <t>DISPOSICIÓN DE ACTIVOS FINANCIEROS</t>
  </si>
  <si>
    <t>ACCIONES</t>
  </si>
  <si>
    <t>REDUCCIONES DE CAPITAL</t>
  </si>
  <si>
    <t>DISPOSICIÓN DE ACTIVOS NO FINANCIEROS</t>
  </si>
  <si>
    <t>VENTA DE TERRENOS</t>
  </si>
  <si>
    <t>VENTA DE EDIFICACIONES</t>
  </si>
  <si>
    <t>VENTA DE OTROS ACTIVOS NO FINANCIEROS</t>
  </si>
  <si>
    <t>DIVIDENDOS Y UTILIDADES POR OTRAS INVERSIONES DE CAPITAL</t>
  </si>
  <si>
    <t>TÍTULOS PARTICIPATIVOS</t>
  </si>
  <si>
    <t>VALORES DISTINTOS DE ACCIONES</t>
  </si>
  <si>
    <t>RECURSOS DE CRÉDITO EXTERNO</t>
  </si>
  <si>
    <t>RECURSOS DE CRÉDITO INTERNO</t>
  </si>
  <si>
    <t>ENTIDADES FINANCIERAS Y OTROS</t>
  </si>
  <si>
    <t>CONDICIONADAS A LA ADQUISICIÓN DE UN ACTIVO</t>
  </si>
  <si>
    <t>DE ORGANIZACIONES INTERNACIONALES</t>
  </si>
  <si>
    <t>OTRAS DONACIONES</t>
  </si>
  <si>
    <t>RECUPERACIÓN DE CARTERA – PRÉSTAMOS</t>
  </si>
  <si>
    <t>DE PERSONAS NATURALES</t>
  </si>
  <si>
    <t>REINTEGROS Y OTROS RECURSOS NO APROPIADOS</t>
  </si>
  <si>
    <t>REINTEGROS</t>
  </si>
  <si>
    <t>102502002</t>
  </si>
  <si>
    <t>102501082</t>
  </si>
  <si>
    <t>'OTROS SERVICIOS DE PROTECCIÓN DEL MEDIO AMBIENTE N.C.P</t>
  </si>
  <si>
    <t>CERTIFICACIONES CONST. ACA Y DERECHOS COMPLEM</t>
  </si>
  <si>
    <t>PLAN DE FOMENTO A LA CALIDAD</t>
  </si>
  <si>
    <t>INTERESESES INVESTIGACIONES</t>
  </si>
  <si>
    <t xml:space="preserve"> INTERESES CREE INVESTIGACIONES</t>
  </si>
  <si>
    <t>INTERESE CONVENIOS INVESTIGACIONES</t>
  </si>
  <si>
    <t>INTERESES DE DOCTORADO</t>
  </si>
  <si>
    <t>102501080</t>
  </si>
  <si>
    <t>CONVENIOS Y/ O CONTRATOS DE PRESTACION DE SERVICIOS</t>
  </si>
  <si>
    <t>10250108001</t>
  </si>
  <si>
    <t>'CONTRATO INTERADMINISTRATIVO NO.201 DEL DIC-2023 CONSEJO MUNICIPAL DE IBAGUE</t>
  </si>
  <si>
    <t>EJECUCIÓN PRESUPUESTAL DE GASTOS DE ENERO DE 2024</t>
  </si>
  <si>
    <t>CREDITOS</t>
  </si>
  <si>
    <t>CONTRACREDITOS</t>
  </si>
  <si>
    <t>COMPROMISO MES</t>
  </si>
  <si>
    <t>TOTAL COMPROMISOS</t>
  </si>
  <si>
    <t>SALDO POR COMPROMETER</t>
  </si>
  <si>
    <t>OBLIGACIONES MES</t>
  </si>
  <si>
    <t>TOTAL OBLIGACIONES</t>
  </si>
  <si>
    <t>CUENTA POR PAGAR</t>
  </si>
  <si>
    <t>CDPS MES</t>
  </si>
  <si>
    <t>TOTAL CDPS</t>
  </si>
  <si>
    <t>CDPS POR COMPROMETER</t>
  </si>
  <si>
    <t>SALDO DISPONIBLE</t>
  </si>
  <si>
    <t xml:space="preserve">PAC MES </t>
  </si>
  <si>
    <t>PAC ACUMULADO</t>
  </si>
  <si>
    <t>0101030501</t>
  </si>
  <si>
    <t>010202020101</t>
  </si>
  <si>
    <t>0201010308011</t>
  </si>
  <si>
    <t>ASIENTOS</t>
  </si>
  <si>
    <t>0201010308016</t>
  </si>
  <si>
    <t>020201000204</t>
  </si>
  <si>
    <t>MATERIALES REPRODUCTIVOS DE ANIMALES</t>
  </si>
  <si>
    <t>0202010102</t>
  </si>
  <si>
    <t>PETRÓLEO CRUDO Y GAS NATURAL</t>
  </si>
  <si>
    <t>0202010107</t>
  </si>
  <si>
    <t>ELECTRICIDAD, GAS DE CIUDAD, VAPOR Y AGUA CALIENTE</t>
  </si>
  <si>
    <t>020201010701</t>
  </si>
  <si>
    <t>ENERGÍA ELÉCTRICA</t>
  </si>
  <si>
    <t>0202010204</t>
  </si>
  <si>
    <t>BEBIDAS</t>
  </si>
  <si>
    <t>020201020403</t>
  </si>
  <si>
    <t>LICORES DE MALTA Y MALTA</t>
  </si>
  <si>
    <t>020201020404</t>
  </si>
  <si>
    <t>BEBIDAS NO ALCOHÓLICAS; AGUAS MINERALES EMBOTELLADAS</t>
  </si>
  <si>
    <t>020201030304</t>
  </si>
  <si>
    <t>020201030504</t>
  </si>
  <si>
    <t>020201030604</t>
  </si>
  <si>
    <t>0202010308011</t>
  </si>
  <si>
    <t>020201040402</t>
  </si>
  <si>
    <t>020201040605</t>
  </si>
  <si>
    <t>0202010408</t>
  </si>
  <si>
    <t>020201040801</t>
  </si>
  <si>
    <t>0202020604</t>
  </si>
  <si>
    <t>0202020605</t>
  </si>
  <si>
    <t>020202060501</t>
  </si>
  <si>
    <t>0202020805096</t>
  </si>
  <si>
    <t>SERVICIOS DE ORGANIZACIÓN Y ASISTENCIA DE CONVENCIONES Y FERIAS</t>
  </si>
  <si>
    <t>0202020807036</t>
  </si>
  <si>
    <t>SERVICIOS DE INSTALACIÓN DE MAQUINARIA Y APARATOS ELÉCTRICOS N.C.P.</t>
  </si>
  <si>
    <t>0202020808</t>
  </si>
  <si>
    <t>SERVICIOS DE FABRICACIÓN DE INSUMOS FÍSICOS QUE SON PROPIEDAD DE OTROS</t>
  </si>
  <si>
    <t>020202080805</t>
  </si>
  <si>
    <t>SERVICIOS DE FABRICACIÓN DE PRODUCTOS DE CAUCHO, PLÁSTICO Y OTROS PRODUCTOS MINERALES NO METÁLICOS</t>
  </si>
  <si>
    <t>020202080902</t>
  </si>
  <si>
    <t>020202090402</t>
  </si>
  <si>
    <t>0202020906</t>
  </si>
  <si>
    <t>020202090602</t>
  </si>
  <si>
    <t>020202090609</t>
  </si>
  <si>
    <t>020202090709</t>
  </si>
  <si>
    <t>OTROS SERVICIOS DIVERSOS N.C.P.</t>
  </si>
  <si>
    <t>02020211</t>
  </si>
  <si>
    <t>SERVICIOS PRESTADOS POR ESTUDIANTES</t>
  </si>
  <si>
    <t>0202021101</t>
  </si>
  <si>
    <t>0308</t>
  </si>
  <si>
    <t>BECAS Y OTROS BENEFICIOS DE EDUCACIÓN</t>
  </si>
  <si>
    <t>030801</t>
  </si>
  <si>
    <t>0308010101</t>
  </si>
  <si>
    <t>BENEFICIOS EDUCATIVOS A LA COMUNIDAD UNIVERSITARIA</t>
  </si>
  <si>
    <t>0313</t>
  </si>
  <si>
    <t>031301</t>
  </si>
  <si>
    <t>03130101</t>
  </si>
  <si>
    <t>0313010101</t>
  </si>
  <si>
    <t>GASTOS DE INVERSIÓN</t>
  </si>
  <si>
    <t>EJE 1 EDUCACIÓN INTEGRAL PARA LA TRANSFORMACIÓN SOCIAL Y LA PAZ</t>
  </si>
  <si>
    <t>EDUCACIÓN INTEGRAL PARA LA TRANSFORMACIÓN SOCIAL Y LA PAZ</t>
  </si>
  <si>
    <t>FORTALECIMIENTO Y DESARROLLO DEL TALENTO HUMANO PROFESORAL</t>
  </si>
  <si>
    <t>FORTALECIMIENTO Y DESARROLLO DEL TALENTO HUMANO PROFESORAL PFC</t>
  </si>
  <si>
    <t>FORTALECIMIENTO Y DESARROLLO DEL TALENTO HUMANO PROFESORAL PROUNAL</t>
  </si>
  <si>
    <t>FORTALECIMIENTO Y DESARROLLO DEL TALENTO HUMANO PROFESORAL PROPIOS</t>
  </si>
  <si>
    <t>CUALIFICACIÓN PROFESORAL</t>
  </si>
  <si>
    <t>CUALIFICACIÓN PROFESORAL PFC</t>
  </si>
  <si>
    <t>CUALIFICACIÓN PROFESORAL PROUNAL</t>
  </si>
  <si>
    <t>CUALIFICACIÓN PROFESORAL PROPIOS</t>
  </si>
  <si>
    <t>CUALIFICACIÓN PROFESORAL FORMACIÓN EDUCATIVA</t>
  </si>
  <si>
    <t>CUALIFICACIÓN PROFESORAL FORMACIÓN EDUCATIVA PFC</t>
  </si>
  <si>
    <t>CUALIFICACIÓN PROFESORAL FORMACIÓN EDUCATIVA PROPIOS</t>
  </si>
  <si>
    <t>TRANSFORMACIONES Y PROYECCIONES CURRICULARES -PRÁCTICAS DE FORMACIÓN</t>
  </si>
  <si>
    <t>TRANSFORMACIONES Y PROYECCIONES CURRICULARES -PRÁCTICAS DE FORMACIÓN PFC</t>
  </si>
  <si>
    <t>TRANSFORMACIONES Y PROYECCIONES CURRICULARES -PRÁCTICAS DE FORMACIÓN PROUNAL</t>
  </si>
  <si>
    <t>TRANSFORMACIONES Y PROYECCIONES CURRICULARES -PRÁCTICAS DE FORMACIÓN PROPIOS</t>
  </si>
  <si>
    <t>BASES DE DATOS PARA LA CALIDAD ACADÉMICA</t>
  </si>
  <si>
    <t>BASES DE DATOS PARA LA CALIDAD ACADÉMICA PFC</t>
  </si>
  <si>
    <t>BASES DE DATOS PARA LA CALIDAD ACADÉMICA PROUNAL</t>
  </si>
  <si>
    <t>MEDIACIONES TECNOLÓGICAS EN LOS PROCESOS ACADÉMICOS</t>
  </si>
  <si>
    <t>MEDIACIONES TECNOLÓGICAS EN LOS PROCESOS ACADÉMICOS PCI</t>
  </si>
  <si>
    <t>MEDIACIONES TECNOLÓGICAS EN LOS PROCESOS ACADÉMICOS PROPIOS</t>
  </si>
  <si>
    <t xml:space="preserve">PLANES DE MEJORAMIENTO INSTITUCIONAL Y DE PROGRAMAS </t>
  </si>
  <si>
    <t>PLANES DE MEJORAMIENTO INSTITUCIONAL Y DE PROGRAMAS  PFC</t>
  </si>
  <si>
    <t>PLANES DE MEJORAMIENTO INSTITUCIONAL Y DE PROGRAMAS  PROUNAL</t>
  </si>
  <si>
    <t>PLANES DE MEJORAMIENTO INSTITUCIONAL Y DE PROGRAMAS  PROPIOS</t>
  </si>
  <si>
    <t>IMPLEMENTACIÓN DE LA POLÍTICA DE POSGRADOS</t>
  </si>
  <si>
    <t>IMPLEMENTACIÓN DE LA POLÍTICA DE POSGRADOS PFC</t>
  </si>
  <si>
    <t>ASEGURAMIENTO DE LA CALIDAD ACADÉMICA</t>
  </si>
  <si>
    <t>ASEGURAMIENTO DE LA CALIDAD ACADÉMICA PFC</t>
  </si>
  <si>
    <t>ASEGURAMIENTO DE LA CALIDAD ACADÉMICA PROUNAL</t>
  </si>
  <si>
    <t>ASEGURAMIENTO DE LA CALIDAD ACADÉMICA PROPIOS</t>
  </si>
  <si>
    <t>IMPLEMENTACIÓN DE LA POLÍTICA DE GRADUADOS</t>
  </si>
  <si>
    <t>IMPLEMENTACIÓN DE LA POLÍTICA DE GRADUADOS PFC</t>
  </si>
  <si>
    <t>IMPLEMENTACIÓN DE LA POLÍTICA DE GRADUADOS PROPIOS</t>
  </si>
  <si>
    <t>EJE 2 INVESTIGACIÓN INNOVACIÓN CREACIÓN ARTÍSTICA Y CULTURAL CON ENFOQUE DIFERENCIAL</t>
  </si>
  <si>
    <t>INVESTIGACIÓN INNOVACIÓN CREACIÓN ARTÍSTICA Y CULTURAL CON ENFOQUE DIFERENCIAL</t>
  </si>
  <si>
    <t>APOYOS A LA INVESTIGACIÓN FORMATIVA</t>
  </si>
  <si>
    <t>APOYOS A LA INVESTIGACIÓN FORMATIVA PFC</t>
  </si>
  <si>
    <t>APOYOS A LA INVESTIGACIÓN FORMATIVA PROUNAL</t>
  </si>
  <si>
    <t>APOYOS A LA INVESTIGACIÓN FORMATIVA PROPIOS</t>
  </si>
  <si>
    <t>PRODUCCIÓN Y SOCIALIZACIÓN DEL CONOCIMIENTO</t>
  </si>
  <si>
    <t>PRODUCCIÓN Y SOCIALIZACIÓN DEL CONOCIMIENTO PFC</t>
  </si>
  <si>
    <t>PRODUCCIÓN Y SOCIALIZACIÓN DEL CONOCIMIENTO PROUNAL</t>
  </si>
  <si>
    <t>PRODUCCIÓN Y SOCIALIZACIÓN DEL CONOCIMIENTO PROPIOS</t>
  </si>
  <si>
    <t>SISTEMA DE REGIONALIZACIÓN</t>
  </si>
  <si>
    <t>SISTEMA DE REGIONALIZACIÓN PFC</t>
  </si>
  <si>
    <t>SISTEMA DE REGIONALIZACIÓN PROPIOS</t>
  </si>
  <si>
    <t>TRANSFORMACIÓN REGIONAL A TRAVÉS DE LA EXTENSIÓN LA PROYECIÓN SOCIAL Y EL EMPRENDIMIENTO</t>
  </si>
  <si>
    <t>TRANSFORMACIÓN REGIONAL A TRAVÉS DE LA EXTENSIÓN LA PROYECIÓN SOCIAL Y EL EMPRENDIMIENTO PFC</t>
  </si>
  <si>
    <t>TRANSFORMACIÓN REGIONAL A TRAVÉS DE LA EXTENSIÓN LA PROYECIÓN SOCIAL Y EL EMPRENDIMIENTO PROPIOS</t>
  </si>
  <si>
    <t>EJE 3 AMBIENTALIZACIÓN INSTITUCIONAL Y TERRITORIAL</t>
  </si>
  <si>
    <t>AMBIENTALIZACIÓN INSTITUCIONAL Y TERRITORIAL</t>
  </si>
  <si>
    <t>CAMPUS AMBIENTAL SOSTENIBLE</t>
  </si>
  <si>
    <t>CAMPUS AMBIENTAL SOSTENIBLE PFC</t>
  </si>
  <si>
    <t>CAMPUS AMBIENTAL SOSTENIBLE PROPIOS</t>
  </si>
  <si>
    <t>IMPLEMENTACIÓN DE LA POLÍTICA AMBIENTAL DIALÓGICA</t>
  </si>
  <si>
    <t>IMPLEMENTACIÓN DE LA POLÍTICA AMBIENTAL DIALÓGICA PFC</t>
  </si>
  <si>
    <t>IMPLEMENTACIÓN DE LA POLÍTICA AMBIENTAL DIALÓGICA PROPIOS</t>
  </si>
  <si>
    <t>EJE 4 BIENESTAR PARA EL DESARROLLO HUMANO INTEGRAL INCLUYENTE E INTERCULTURAL</t>
  </si>
  <si>
    <t>BIENESTAR PARA EL DESARROLLO HUMANO INTEGRAL INCLUYENTE E INTERCULTURAL</t>
  </si>
  <si>
    <t>INVERSIONES Y DOTACIONES PARA EL BIENESTAR</t>
  </si>
  <si>
    <t>INVERSIONES Y DOTACIONES PARA EL BIENESTAR PFC</t>
  </si>
  <si>
    <t>INVERSIONES Y DOTACIONES PARA EL BIENESTAR PROUNAL</t>
  </si>
  <si>
    <t>INVERSIONES Y DOTACIONES PARA EL BIENESTAR PROPIOS</t>
  </si>
  <si>
    <t>BIENESTAR INTEGRAL EN LOS CAT</t>
  </si>
  <si>
    <t>BIENESTAR INTEGRAL EN LOS CAT PROUNAL</t>
  </si>
  <si>
    <t>BIENESTAR INTEGRAL EN LOS CAT PROPIOS</t>
  </si>
  <si>
    <t>PROGRAMAS DE BIENESTAR SOCIAL EMPLEADOS Y TRABAJADORES (CONVENCIÓN COLECTIVA)</t>
  </si>
  <si>
    <t>PROGRAMAS DE BIENESTAR SOCIAL EMPLEADOS Y TRABAJADORES (CONVENCIÓN COLECTIVA) PROPIOS</t>
  </si>
  <si>
    <t>DESARROLLO HUMANO INTEGRAL UNIVERSITARIO</t>
  </si>
  <si>
    <t>DESARROLLO HUMANO INTEGRAL UNIVERSITARIO PFC</t>
  </si>
  <si>
    <t>DESARROLLO HUMANO INTEGRAL UNIVERSITARIO PROUNAL</t>
  </si>
  <si>
    <t>DESARROLLO HUMANO INTEGRAL UNIVERSITARIO PROPIOS</t>
  </si>
  <si>
    <t>PERMANENCIA ESTUDIANTIL</t>
  </si>
  <si>
    <t>RESTAURANTE ESTUDIANTIL</t>
  </si>
  <si>
    <t>RESTAURANTE ESTUDIANTIL PFC</t>
  </si>
  <si>
    <t>RESTAURANTE ESTUDIANTIL PROUNAL</t>
  </si>
  <si>
    <t>RESTAURANTE ESTUDIANTIL PROPIOS</t>
  </si>
  <si>
    <t>ASSITENCIAS ADMINISTRATIVAS Y MONITORIAS ACADEMICAS</t>
  </si>
  <si>
    <t>ASSITENCIAS ADMINISTRATIVAS Y MONITORIAS ACADEMICAS PFC</t>
  </si>
  <si>
    <t>ASSITENCIAS ADMINISTRATIVAS Y MONITORIAS ACADEMICAS PROUNAL</t>
  </si>
  <si>
    <t>ASSITENCIAS ADMINISTRATIVAS Y MONITORIAS ACADEMICAS PROPIOS</t>
  </si>
  <si>
    <t>RESIDENCIAS MASCULINAS Y FEMENINASPROPIOS</t>
  </si>
  <si>
    <t>BECAS</t>
  </si>
  <si>
    <t>BECAS PFC</t>
  </si>
  <si>
    <t>BECAS PROUNAL</t>
  </si>
  <si>
    <t>BECAS PROPIOS</t>
  </si>
  <si>
    <t>TIENDAS UNIVERSITARIAS</t>
  </si>
  <si>
    <t>TIENDAS UNIVERSITARIAS PROUNAL</t>
  </si>
  <si>
    <t>LIBRERÍA UNIVERSITARIA</t>
  </si>
  <si>
    <t>LIBRERÍA UNIVERSITARIA PROPIOS</t>
  </si>
  <si>
    <t>RECREACIÓN Y USO RACIONAL DEL TIEMPO LIBRE</t>
  </si>
  <si>
    <t>RECREACIÓN Y USO RACIONAL DEL TIEMPO LIBRE PFC</t>
  </si>
  <si>
    <t>RECREACIÓN Y USO RACIONAL DEL TIEMPO LIBRE PROUNAL</t>
  </si>
  <si>
    <t>RECREACIÓN Y USO RACIONAL DEL TIEMPO LIBRE PROPIOS</t>
  </si>
  <si>
    <t>POLÍTICA PARA LA PROMOCIÓN DE LA SALUD PREVENCIÓN SANA CONVIVENCIA Y REDUCCIÓN DE DAÑOS ASOCIADOS AL CONSUMO DE SUSTANCIAS PSICOACTIVAS EN EL MARCO DE LA SALUD PÚBLICA Y LOS DERECHOS HUMANOS</t>
  </si>
  <si>
    <t>POLÍTICA PARA LA PROMOCIÓN DE LA SALUD PREVENCIÓN SANA CONVIVENCIA Y REDUCCIÓN DE DAÑOS ASOCIADOS AL CONSUMO DE SUSTANCIAS PSICOACTIVAS EN EL MARCO DE LA SALUD PÚBLICA Y LOS DERECHOS HUMANOS PROUNAL</t>
  </si>
  <si>
    <t>POLÍTICA PARA LA PROMOCIÓN DE LA SALUD PREVENCIÓN SANA CONVIVENCIA Y REDUCCIÓN DE DAÑOS ASOCIADOS AL CONSUMO DE SUSTANCIAS PSICOACTIVAS EN EL MARCO DE LA SALUD PÚBLICA Y LOS DERECHOS HUMANOS PROPIOS</t>
  </si>
  <si>
    <t>PRESTADORA DE SERVICIOS DE SALUD</t>
  </si>
  <si>
    <t>PRESTADORA DE SERVICIOS DE SALUD PFC</t>
  </si>
  <si>
    <t>PRESTADORA DE SERVICIOS DE SALUD PROPIOS</t>
  </si>
  <si>
    <t>CENTRO CULTURAL - DIMENSIÓN ARTÍSTICA Y CULTURAL</t>
  </si>
  <si>
    <t>CENTRO CULTURAL - DIMENSIÓN ARTÍSTICA Y CULTURAL PFC</t>
  </si>
  <si>
    <t>CENTRO CULTURAL - DIMENSIÓN ARTÍSTICA Y CULTURAL PROUNAL</t>
  </si>
  <si>
    <t>CENTRO CULTURAL - DIMENSIÓN ARTÍSTICA Y CULTURAL PROPIOS</t>
  </si>
  <si>
    <t>ACTUALIZACIÓN ESTATUTO ESTUDIANTIL</t>
  </si>
  <si>
    <t>ACTUALIZACIÓN ESTATUTO ESTUDIANTIL PFC</t>
  </si>
  <si>
    <t>ACTUALIZACIÓN ESTATUTO ESTUDIANTIL PROPIOS</t>
  </si>
  <si>
    <t>POLÍTICAS INSTITUCIONALES DE GÉNERO</t>
  </si>
  <si>
    <t>POLÍTICAS INSTITUCIONALES DE GÉNERO PFC</t>
  </si>
  <si>
    <t>POLÍTICAS INSTITUCIONALES DE GÉNERO PROUNAL</t>
  </si>
  <si>
    <t>POLÍTICAS INSTITUCIONALES DE GÉNERO PROPIOS</t>
  </si>
  <si>
    <t>POLÍTICAS INSTITUCIONALES DE INCLUSIÓN Y DIVERSIDAD</t>
  </si>
  <si>
    <t>POLÍTICAS INSTITUCIONALES DE INCLUSIÓN Y DIVERSIDAD PFC</t>
  </si>
  <si>
    <t>POLÍTICAS INSTITUCIONALES DE INCLUSIÓN Y DIVERSIDAD PROUNAL</t>
  </si>
  <si>
    <t>POLÍTICAS INSTITUCIONALES DE INCLUSIÓN Y     DIVERSIDAD PROPIOS</t>
  </si>
  <si>
    <t>INTERPRETES LENGUAJE DE SEÑAS</t>
  </si>
  <si>
    <t>INTERPRETES LENGUAJE DE SEÑAS PFC</t>
  </si>
  <si>
    <t>INTERPRETES LENGUAJE DE SEÑAS PROUNAL</t>
  </si>
  <si>
    <t>INTERPRETES LENGUAJE DE SEÑAS PROPIOS</t>
  </si>
  <si>
    <t>POLÍTICA INSTITUCIONAL DE DERECHOS HUMANOS Y PAZ</t>
  </si>
  <si>
    <t>POLÍTICA INSTITUCIONAL DE DERECHOS HUMANOS Y PAZ PFC</t>
  </si>
  <si>
    <t>EJE 5 INTERNACIONALIZACIÓN PARA EL DESARROLLO LOCAL EN EL ACONTECIMIENTO MUNDO</t>
  </si>
  <si>
    <t>INTERNACIONALIZACIÓN PARA EL DESARROLLO LOCAL EN EL ACONTECIMIENTO MUNDO</t>
  </si>
  <si>
    <t>MOVILIDAD ACADÉMICA NACIONAL E INTERNACIONAL-PROFESORES</t>
  </si>
  <si>
    <t>MOVILIDAD ACADÉMICA NACIONAL E INTERNACIONAL-PROFESORES PFC</t>
  </si>
  <si>
    <t>MOVILIDAD ACADÉMICA NACIONAL E INTERNACIONAL-PROFESORES PROPIOS</t>
  </si>
  <si>
    <t>MOVILIDAD ACADÉMICA NACIONAL E INTERNACIONAL-ESTUDIANTES</t>
  </si>
  <si>
    <t>MOVILIDAD ACADÉMICA NACIONAL E INTERNACIONAL-ESTUDIANTES PFC</t>
  </si>
  <si>
    <t>MOVILIDAD ACADÉMICA NACIONAL E INTERNACIONAL-ESTUDIANTES PROPIOS</t>
  </si>
  <si>
    <t>INTERNACIONALIZACIÓN EN CASA</t>
  </si>
  <si>
    <t>INTERNACIONALIZACIÓN EN CASA PROPIOS</t>
  </si>
  <si>
    <t xml:space="preserve"> EJE 6 DESARROLLO GESTIÓN Y SOSTENIBILIDAD INSTITUCIONAL</t>
  </si>
  <si>
    <t>DESARROLLO GESTIÓN Y SOSTENIBILIDAD INSTITUCIONAL</t>
  </si>
  <si>
    <t>SISTEMA DE INFORMACIÓN PARA LA EFICIENCIA ADMINISTRATIVA PLANIFICACIÓN - SISTEMA INTERNO DE ASEGURAMIENTO DE LA CALIDAD</t>
  </si>
  <si>
    <t>SISTEMA DE INFORMACIÓN PARA LA EFICIENCIA ADMINISTRATIVA PLANIFICACIÓN - SISTEMA INTERNO DE ASEGURAMIENTO DE LA CALIDAD PFC</t>
  </si>
  <si>
    <t>SISTEMA DE INFORMACIÓN PARA LA EFICIENCIA ADMINISTRATIVA PLANIFICACIÓN - SISTEMA INTERNO DE ASEGURAMIENTO DE LA CALIDAD PROUNAL</t>
  </si>
  <si>
    <t>SISTEMA DE INFORMACIÓN PARA LA EFICIENCIA ADMINISTRATIVA COMUNICACIONES</t>
  </si>
  <si>
    <t>SISTEMA DE INFORMACIÓN PARA LA EFICIENCIA ADMINISTRATIVA COMUNICACIONES PFC</t>
  </si>
  <si>
    <t>SISTEMA DE INFORMACIÓN PARA LA EFICIENCIA ADMINISTRATIVA COMUNICACIONES PROUNAL</t>
  </si>
  <si>
    <t>GESTIÓN DE LA INFRAESTRUCTURA FÍSICA</t>
  </si>
  <si>
    <t>GESTIÓN DE LA INFRAESTRUCTURA FÍSICA PFC</t>
  </si>
  <si>
    <t>GESTIÓN DE LA INFRAESTRUCTURA FÍSICA PROUNAL</t>
  </si>
  <si>
    <t>GESTIÓN DE LA INFRAESTRUCTURA FÍSICA PROPIOS</t>
  </si>
  <si>
    <t>GESTIÓN DE LA INFRAESTRUCTURA FÍSICA PROUT</t>
  </si>
  <si>
    <t>MODERNIZACIÓN Y SOSTENIBILIDAD DE LA INFRAESTRUCTURA TECNOLÓGICA -REDES HARDWARE Y SOFTWARE</t>
  </si>
  <si>
    <t>MODERNIZACIÓN Y SOSTENIBILIDAD DE LA INFRAESTRUCTURA TECNOLÓGICA -REDES HARDWARE Y SOFTWARE PFC</t>
  </si>
  <si>
    <t>MODERNIZACIÓN Y SOSTENIBILIDAD DE LA INFRAESTRUCTURA TECNOLÓGICA -REDES HARDWARE Y SOFTWARE PCI</t>
  </si>
  <si>
    <t>MODERNIZACIÓN Y SOSTENIBILIDAD DE LA INFRAESTRUCTURA TECNOLÓGICA -REDES HARDWARE Y SOFTWARE PROUNAL</t>
  </si>
  <si>
    <t>MODERNIZACIÓN Y SOSTENIBILIDAD DE LA INFRAESTRUCTURA TECNOLÓGICA -REDES HARDWARE Y SOFTWARE PROPIOS</t>
  </si>
  <si>
    <t>MODERNIZACIÓN DE LABORATORIOS DE DOCENCIA</t>
  </si>
  <si>
    <t>MODERNIZACIÓN DE LABORATORIOS DE DOCENCIA PFC</t>
  </si>
  <si>
    <t>MODERNIZACIÓN DE LABORATORIOS DE DOCENCIA PCI</t>
  </si>
  <si>
    <t>MODERNIZACIÓN DE LABORATORIOS DE DOCENCIA PROUNAL</t>
  </si>
  <si>
    <t>MODERNIZACIÓN DE LABORATORIOS DE DOCENCIA PROPIOS</t>
  </si>
  <si>
    <t>MEJORAMIENTO DEL CONFORT TÉRMICO EN LOS ESPACIOS</t>
  </si>
  <si>
    <t>MEJORAMIENTO DEL CONFORT TÉRMICO EN LOS ESPACIOS PROPIOS</t>
  </si>
  <si>
    <t>DOTACIÓN Y MODERNIZACIÓN MOBILIARIO</t>
  </si>
  <si>
    <t>DOTACIÓN Y MODERNIZACIÓN MOBILIARIO PFC</t>
  </si>
  <si>
    <t>DOTACIÓN Y MODERNIZACIÓN MOBILIARIO PROUNAL</t>
  </si>
  <si>
    <t>DOTACIÓN Y MODERNIZACIÓN MOBILIARIO PROPIOS</t>
  </si>
  <si>
    <t>TOTAL GIROS</t>
  </si>
  <si>
    <t>GASTOS</t>
  </si>
  <si>
    <t>GASTOS DE FUNCIONAMIENTO</t>
  </si>
  <si>
    <t>PLANTA TEMPORAL Y CATEDRAS</t>
  </si>
  <si>
    <t>ADQUISICIÓN DE BIENES  Y SERVICIOS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</si>
  <si>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</si>
  <si>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</si>
  <si>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</si>
  <si>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</si>
  <si>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</si>
  <si>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</si>
  <si>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</si>
  <si>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</si>
  <si>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 Y CENTRO DE IDIOMAS</t>
  </si>
  <si>
    <t>SERVICIOS DE ESTANCIAS Y RESTAURANTE</t>
  </si>
  <si>
    <t>SERVICIOS DE TRANSPORTE Y MENSAJERIA</t>
  </si>
  <si>
    <t>GASTOS FINANCIEROS</t>
  </si>
  <si>
    <t>SERVICIOS DE LIMPEIZA  (CAT)</t>
  </si>
  <si>
    <t>OTROS SERVICIOS (MEMBRESIAS)</t>
  </si>
  <si>
    <t>IMPUESTOS, TASAS Y CUOTAS DE FISCALIZACIÓN.</t>
  </si>
  <si>
    <t>PLANES DE FOMENTO A LA CALIDAD</t>
  </si>
  <si>
    <t xml:space="preserve"> PCI</t>
  </si>
  <si>
    <t>PCI</t>
  </si>
  <si>
    <t xml:space="preserve">INDICADORES DE GESTIÓN </t>
  </si>
  <si>
    <t>FUENTE DE FINANCIAMIENTO</t>
  </si>
  <si>
    <t>PPTO DEFINITIVO</t>
  </si>
  <si>
    <t>EJECUCIÓN</t>
  </si>
  <si>
    <t>% EJECUIÓN</t>
  </si>
  <si>
    <t>FUNCIONAMIENTO</t>
  </si>
  <si>
    <t>DESTINACION ESPECIFICA</t>
  </si>
  <si>
    <t>Ejecución Presupuestal Enero  de  2024</t>
  </si>
  <si>
    <t>Detalle</t>
  </si>
  <si>
    <t>Saldo Inicial</t>
  </si>
  <si>
    <t>Creditos</t>
  </si>
  <si>
    <t>Contracreditos</t>
  </si>
  <si>
    <t>Presupuesto Definitivo</t>
  </si>
  <si>
    <t>Total CDP</t>
  </si>
  <si>
    <t>Saldo CDP</t>
  </si>
  <si>
    <t>Ejecución %</t>
  </si>
  <si>
    <t>Total     Compromisos</t>
  </si>
  <si>
    <t>Saldo Por Comprometer</t>
  </si>
  <si>
    <t>Ejecución % Por Fuentes</t>
  </si>
  <si>
    <t>PAC          Acumulado</t>
  </si>
  <si>
    <t>Cumplimiento %</t>
  </si>
  <si>
    <t>Ejecución % General</t>
  </si>
  <si>
    <t>Gasto e Inversión</t>
  </si>
  <si>
    <t>Gastos de Funcionamiento</t>
  </si>
  <si>
    <t>Personal Permanente</t>
  </si>
  <si>
    <t>Personal Temporal</t>
  </si>
  <si>
    <t>Bienes y Servicios</t>
  </si>
  <si>
    <t>Transferencias Corrientes - Impuestos Tasas y Multas</t>
  </si>
  <si>
    <t>Inversión</t>
  </si>
  <si>
    <t>Eje 1 Educación Integral Para La Transformación Social Y La Paz</t>
  </si>
  <si>
    <t>Eje 2 Investigación Innovación Creación Artística Y Cultural, Con Enfoque Diferencial</t>
  </si>
  <si>
    <t>Eje 3 Ambientalización Institucional Y Territorial</t>
  </si>
  <si>
    <t>Eje 4 Bienestar Para El Desarrollo Humano Integral Incluyente E Intercultural</t>
  </si>
  <si>
    <t>Eje 5 Internacionalización Para El Desarrollo Local En El Acontecimiento Mundo</t>
  </si>
  <si>
    <t xml:space="preserve"> Eje 6 Desarrollo, Gestión Y Sostenibilidad Institucional</t>
  </si>
  <si>
    <t>NOMBRE RUBRO</t>
  </si>
  <si>
    <t>EJECUCIÓN PRESUPUESTAL DE INGRESOS ENERO DE 2024</t>
  </si>
  <si>
    <t>Vigencia</t>
  </si>
  <si>
    <t>Codigo</t>
  </si>
  <si>
    <t>Rubro</t>
  </si>
  <si>
    <t>PAC Enero</t>
  </si>
  <si>
    <t>PAC Febrero</t>
  </si>
  <si>
    <t>PAC Marzo</t>
  </si>
  <si>
    <t>PAC Abril</t>
  </si>
  <si>
    <t>PAC Mayo</t>
  </si>
  <si>
    <t>PAC Junio</t>
  </si>
  <si>
    <t>PAC Julio</t>
  </si>
  <si>
    <t>PAC Agosto</t>
  </si>
  <si>
    <t>PAC Septiembre</t>
  </si>
  <si>
    <t>PAC Octubre</t>
  </si>
  <si>
    <t>PAC Noviembre</t>
  </si>
  <si>
    <t>PAC Diciembre</t>
  </si>
  <si>
    <t xml:space="preserve">    POLÍTICAS INSTITUCIONALES DE INCLUSIÓN Y DIVERSIDAD PROUNAL</t>
  </si>
  <si>
    <t>RUBRO</t>
  </si>
  <si>
    <t>CODPPTO</t>
  </si>
  <si>
    <t>APROBADO</t>
  </si>
  <si>
    <t>CCREDITOS</t>
  </si>
  <si>
    <t>DEFINITIVO</t>
  </si>
  <si>
    <t>ICDPDEV</t>
  </si>
  <si>
    <t>CDPANT</t>
  </si>
  <si>
    <t>CDPMES</t>
  </si>
  <si>
    <t>CDPACUM</t>
  </si>
  <si>
    <t>SALDOXDISP</t>
  </si>
  <si>
    <t>VRPDEV</t>
  </si>
  <si>
    <t>RPANT</t>
  </si>
  <si>
    <t>RPMES</t>
  </si>
  <si>
    <t>RPACUM</t>
  </si>
  <si>
    <t>SALDOXCOMP</t>
  </si>
  <si>
    <t>VGIRDEV</t>
  </si>
  <si>
    <t>OBLIGANT</t>
  </si>
  <si>
    <t>OBLIGMES</t>
  </si>
  <si>
    <t>OBLIGACUM</t>
  </si>
  <si>
    <t>OBLIGACIONES</t>
  </si>
  <si>
    <t>PAGOSANT</t>
  </si>
  <si>
    <t>PAGOSMES</t>
  </si>
  <si>
    <t>PAGOSACM</t>
  </si>
  <si>
    <t>CXPAGARANT</t>
  </si>
  <si>
    <t>CXPAGARMES</t>
  </si>
  <si>
    <t>CXPAGARACM</t>
  </si>
  <si>
    <t>NETOGIROS</t>
  </si>
  <si>
    <t>VGIROS</t>
  </si>
  <si>
    <t>SUELDO B�SICO</t>
  </si>
  <si>
    <t>GASTOS DE REPRESENTACI�N</t>
  </si>
  <si>
    <t>SUBSIDIO DE ALIMENTACI�N</t>
  </si>
  <si>
    <t>BONIFICACI�N POR SERVICIOS PRESTADOS</t>
  </si>
  <si>
    <t>HORAS EXTRAS DOMINICALES FESTIVOS Y RECARGOS</t>
  </si>
  <si>
    <t>VI�TICOS DE LOS FUNCIONARIOS EN COMISI�N</t>
  </si>
  <si>
    <t>PRIMA DE ANTIG�EDAD</t>
  </si>
  <si>
    <t>CONTRIBUCIONES INHERENTES A LA N�MINA</t>
  </si>
  <si>
    <t>AUXILIO DE CESANT�AS</t>
  </si>
  <si>
    <t>CAJAS DE COMPENSACI�N FAMILIAR</t>
  </si>
  <si>
    <t>PRESTACIONES SOCIALES SEG�N DEFINICI�N LEGAL</t>
  </si>
  <si>
    <t>BONIFICACI�N ESPECIAL DE RECREACI�N</t>
  </si>
  <si>
    <t>PRIMA T�CNICA NO SALARIAL</t>
  </si>
  <si>
    <t>BONIFICACI�N CARGO ACAD�MICO ADMINISTRATIVO</t>
  </si>
  <si>
    <t>CATEDRA</t>
  </si>
  <si>
    <t>INDEMNIZACI�N POR VACACIONES</t>
  </si>
  <si>
    <t>ADQUISICI�N DE BIENES Y SERVICIOS</t>
  </si>
  <si>
    <t>ADQUISICI�N DE ACTIVOS NO FINANCIEROS</t>
  </si>
  <si>
    <t>MUEBLES INSTRUMENTOS MUSICALES ART�CULOS DE DEPORTE Y ANTIG�EDADES</t>
  </si>
  <si>
    <t>MUEBLES DEL TIPO UTILIZADO EN OFICINAS</t>
  </si>
  <si>
    <t>BOMBAS COMPRESORES MOTORES DE FUERZA HIDR�ULICA Y MOTORES DE POTENCIA NEUM�TICA Y V�LVULAS</t>
  </si>
  <si>
    <t>OTRAS M�QUINAS PARA USOS GENERALES Y SUS PARTES Y PIEZAS</t>
  </si>
  <si>
    <t>M�QUINAS HERRAMIENTAS Y SUS PARTES PIEZAS Y ACCESORIOS</t>
  </si>
  <si>
    <t>MAQUINARIA PARA LA INDUSTRIA METAL�RGICA Y SUS PARTES Y PIEZAS</t>
  </si>
  <si>
    <t>APARATOS DE USO DOM�STICO Y SUS PARTES Y PIEZAS</t>
  </si>
  <si>
    <t>MAQUINARIA DE OFICINA CONTABILIDAD E INFORM�TICA</t>
  </si>
  <si>
    <t>MAQUINARIA DE INFORM�TICA Y SUS PARTES PIEZAS Y ACCESORIOS</t>
  </si>
  <si>
    <t>MAQUINARIA Y APARATOS EL�CTRICOS</t>
  </si>
  <si>
    <t>MOTORES GENERADORES Y TRANSFORMADORES EL�CTRICOS Y SUS PARTES Y PIEZAS</t>
  </si>
  <si>
    <t>HILOS Y CABLES AISLADOS; CABLE DE FIBRA �PTICA</t>
  </si>
  <si>
    <t>ACUMULADORES PILAS Y BATER�AS PRIMARIAS Y SUS PARTES Y PIEZAS</t>
  </si>
  <si>
    <t>L�MPARAS EL�CTRICAS DE INCANDESCENCIA O DESCARGA; L�MPARAS DE ARCO EQUIPO PARA ALUMBRADO E</t>
  </si>
  <si>
    <t>OTRO EQUIPO EL�CTRICO Y SUS PARTES Y PIEZAS</t>
  </si>
  <si>
    <t>EQUIPO Y APARATOS DE RADIO TELEVISI�N Y COMUNICACIONES</t>
  </si>
  <si>
    <t>APARATOS TRANSMISORES DE TELEVISI�N Y RADIO; TELEVISI�N VIDEO Y C�MARAS DIGITALES; TEL�FON</t>
  </si>
  <si>
    <t xml:space="preserve">RADIORRECEPTORES Y RECEPTORES DE TELEVISI�N; APARATOS PARA LA GRABACI�N Y REPRODUCCI�N DE </t>
  </si>
  <si>
    <t>APARATOS M�DICOS INSTRUMENTOS �PTICOS Y DE PRECISI�N RELOJES</t>
  </si>
  <si>
    <t>APARATOS M�DICOS Y QUIR�RGICOS Y APARATOS ORT�SICOS Y PROT�SICOS</t>
  </si>
  <si>
    <t>INVESTIGACI�N Y DESARROLLO</t>
  </si>
  <si>
    <t>PROGRAMAS DE INFORM�TICA Y BASES DE DATOS</t>
  </si>
  <si>
    <t>PROGRAMAS DE INFORM�TICA</t>
  </si>
  <si>
    <t>CABALLOS Y OTROS �QUIDOS</t>
  </si>
  <si>
    <t>MINERALES; ELECTRICIDAD GAS Y AGUA</t>
  </si>
  <si>
    <t>PETR�LEO CRUDO Y GAS NATURAL</t>
  </si>
  <si>
    <t>PIEDRA ARENA Y ARCILLA</t>
  </si>
  <si>
    <t>ELECTRICIDAD GAS DE CIUDAD VAPOR Y AGUA CALIENTE</t>
  </si>
  <si>
    <t>ENERG�A EL�CTRICA</t>
  </si>
  <si>
    <t>PRODUCTOS ALIMENTICIOS BEBIDAS Y TABACO; TEXTILES PRENDAS DE VESTIR Y PRODUCTOS DE CUERO</t>
  </si>
  <si>
    <t>CARNE PESCADO FRUTAS HORTALIZAS ACEITES Y GRASAS</t>
  </si>
  <si>
    <t>CARNE Y PRODUCTOS C�RNICOS</t>
  </si>
  <si>
    <t>PREPARACIONES Y CONSERVAS DE HORTALIZAS LEGUMBRES TUB�RCULOS Y PAPAS</t>
  </si>
  <si>
    <t>PRODUCTOS L�CTEOS Y OVOPRODUCTOS</t>
  </si>
  <si>
    <t>PRODUCTOS DE MOLINER�A ALMIDONES Y PRODUCTOS DERIVADOS DEL ALMID�N; OTROS PRODUCTOS ALIMEN</t>
  </si>
  <si>
    <t>PREPARACIONES UTILIZADAS EN LA ALIMENTACI�N DE ANIMALES</t>
  </si>
  <si>
    <t>AZ�CAR</t>
  </si>
  <si>
    <t>PRODUCTOS DEL CAF�</t>
  </si>
  <si>
    <t>BEBIDAS NO ALCOH�LICAS; AGUAS MINERALES EMBOTELLADAS</t>
  </si>
  <si>
    <t>DOTACI�N (PRENDAS DE VESTIR Y CALZADO)</t>
  </si>
  <si>
    <t>OTROS BIENES TRANSPORTABLES (EXCEPTO PRODUCTOS MET�LICOS MAQUINARIA Y EQUIPO)</t>
  </si>
  <si>
    <t>PASTA O PULPA PAPEL Y PRODUCTOS DE PAPEL; IMPRESOS Y ART�CULOS RELACIONADOS</t>
  </si>
  <si>
    <t>PASTA DE PAPEL PAPEL Y CART�N</t>
  </si>
  <si>
    <t>DIARIOS REVISTAS Y PUBLICACIONES PERI�DICAS PUBLICADOS MENOS DE CUATRO VECES POR SEMANA</t>
  </si>
  <si>
    <t xml:space="preserve">SELLOS CHEQUERAS BILLETES DE BANCO T�TULOS DE ACCIONES CAT�LOGOS Y FOLLETOS MATERIAL PARA </t>
  </si>
  <si>
    <t>LIBROS DE REGISTROS LIBROS DE CONTABILIDAD CUADERNILLOS DE NOTAS BLOQUES PARA CARTAS AGEND</t>
  </si>
  <si>
    <t>TIPOS DE IMPRENTA PLANCHAS O CILINDROS PREPARADOS PARA LAS ARTES GR�FICAS PIEDRAS LITOGR�F</t>
  </si>
  <si>
    <t>PRODUCTOS DE HORNOS DE COQUE; PRODUCTOS DE REFINACI�N DE PETR�LEO Y COMBUSTIBLE NUCLEAR</t>
  </si>
  <si>
    <t>ACEITES DE PETR�LEO O ACEITES OBTENIDOS DE MINERALES BITUMINOSOS (EXCEPTO LOS ACEITES CRUD</t>
  </si>
  <si>
    <t>GAS DE PETR�LEO Y OTROS HIDROCARBUROS GASEOSOS (EXCEPTO GAS NATURAL)</t>
  </si>
  <si>
    <t>QU�MICOS B�SICOS</t>
  </si>
  <si>
    <t>QU�MICOS ORG�NICOS B�SICOS</t>
  </si>
  <si>
    <t>PRODUCTOS QU�MICOS INORG�NICOS B�SICOS N.C.P.</t>
  </si>
  <si>
    <t>PRODUCTOS QU�MICOS B�SICOS DIVERSOS</t>
  </si>
  <si>
    <t>OTROS PRODUCTOS QU�MICOS; FIBRAS ARTIFICIALES (O FIBRAS INDUSTRIALES HECHAS POR EL HOMBRE)</t>
  </si>
  <si>
    <t>PINTURAS Y BARNICES Y PRODUCTOS RELACIONADOS; COLORES PARA LA PINTURA ART�STICA; TINTAS</t>
  </si>
  <si>
    <t>PRODUCTOS FARMAC�UTICOS</t>
  </si>
  <si>
    <t>JAB�N PREPARADOS PARA LIMPIEZA PERFUMES Y PREPARADOS DE TOCADOR</t>
  </si>
  <si>
    <t>PRODUCTOS QU�MICOS N.C.P.</t>
  </si>
  <si>
    <t>PRODUCTOS DE CAUCHO Y PL�STICO</t>
  </si>
  <si>
    <t>PRODUCTOS DE EMPAQUE Y ENVASADO DE PL�STICO</t>
  </si>
  <si>
    <t>OTROS PRODUCTOS PL�STICOS</t>
  </si>
  <si>
    <t>VIDRIO Y PRODUCTOS DE VIDRIO Y OTROS PRODUCTOS NO MET�LICOS N.C.P.</t>
  </si>
  <si>
    <t>YESO CAL Y CEMENTO</t>
  </si>
  <si>
    <t>OTROS ART�CULOS MANUFACTURADOS N.C.P.</t>
  </si>
  <si>
    <t>PRODUCTOS MET�LICOS Y PAQUETES DE SOFTWARE</t>
  </si>
  <si>
    <t>M�QUINAS PARA OFICINA Y CONTABILIDAD Y SUS PARTES Y ACCESORIOS</t>
  </si>
  <si>
    <t>ADQUISICI�N DE SERVICIOS</t>
  </si>
  <si>
    <t>SERVICIOS DE TRANSPORTE DE CARGA POR V�A TERRESTRE</t>
  </si>
  <si>
    <t>SERVICIOS DE ALQUILER DE VEH�CULOS DE TRANSPORTE CON OPERARIO</t>
  </si>
  <si>
    <t>SERVICIOS DE APOYO AL TRANSPORTE A�REO</t>
  </si>
  <si>
    <t>SERVICIOS POSTALES Y DE MENSAJER�A</t>
  </si>
  <si>
    <t>SERVICIOS DE DISTRIBUCI�N DE ELECTRICIDAD GAS Y AGUA (POR CUENTA PROPIA)</t>
  </si>
  <si>
    <t>SERVICIOS DE DISTRIBUCI�N DE ELECTRICIDAD Y SERVICIOS DE DISTRIBUCI�N DE GAS (POR CUENTA P</t>
  </si>
  <si>
    <t>SERVICIOS DE DISTRIBUCI�N DE AGUA (POR CUENTA PROPIA)</t>
  </si>
  <si>
    <t>SERVICIOS FINANCIEROS Y SERVICIOS CONEXOS SERVICIOS INMOBILIARIOS Y SERVICIOS DE LEASING</t>
  </si>
  <si>
    <t>SERVICIOS FINANCIEROS EXCEPTO DE LA BANCA DE INVERSI�N SERVICIOS DE SEGUROS Y SERVICIOS DE</t>
  </si>
  <si>
    <t>SERVICIOS DE SEGUROS Y PENSIONES (CON EXCLUSI�N DE SERVICIOS DE REASEGURO) EXCEPTO LOS SER</t>
  </si>
  <si>
    <t>SERVICIOS DE SEGUROS VIDA (CON EXCLUSI�N DE LOS SERVICIOS DE REASEGURO)</t>
  </si>
  <si>
    <t>SERVICIOS DE SEGUROS DE VEH�CULOS AUTOMOTORES</t>
  </si>
  <si>
    <t>SERVICIOS DE SEGUROS DE TRANSPORTE MAR�TIMO DE AVIACI�N Y OTROS MEDIOS DE TRANSPORTE</t>
  </si>
  <si>
    <t>SERVICIOS DE SEGUROS CONTRA INCENDIO TERREMOTO O SUSTRACCI�N</t>
  </si>
  <si>
    <t>SERVICIOS DE SEGURO OBLIGATORIO DE ACCIDENTES DE TR�NSITO (SOAT)</t>
  </si>
  <si>
    <t>SERVICIOS INMOBILIARIOS RELATIVOS A BIENES RA�CES PROPIOS O ARRENDADOS</t>
  </si>
  <si>
    <t>SERVICIOS DE ALQUILER O ARRENDAMIENTO CON O SIN OPCI�N DE COMPRA RELATIVOS A BIENES INMUEB</t>
  </si>
  <si>
    <t>SERVICIOS INMOBILIARIOS A COMISI�N O POR CONTRATO</t>
  </si>
  <si>
    <t>SERVICIO DE ARRENDAMIENTO DE BIENES INMUEBLES A COMISI�N O POR CONTRATA</t>
  </si>
  <si>
    <t>SERVICIOS PRESTADOS A LAS EMPRESAS Y SERVICIOS DE PRODUCCI�N</t>
  </si>
  <si>
    <t>SERVICIOS JUR�DICOS Y CONTABLES</t>
  </si>
  <si>
    <t>SERVICIOS JUR�DICOS</t>
  </si>
  <si>
    <t>OTROS SERVICIOS PROFESIONALES CIENT�FICOS Y T�CNICOS</t>
  </si>
  <si>
    <t>SERVICIOS DE CONSULTOR�A EN ADMINISTRACI�N Y SERVICIOS DE GESTI�N; SERVICIOS DE TECNOLOG�A</t>
  </si>
  <si>
    <t>OTROS SERVICIOS DE GESTI�N EXCEPTO LOS SERVICIOS DE ADMINISTRACI�N DE PROYECTOS DE CONSTRU</t>
  </si>
  <si>
    <t>OTROS SERVICIOS PROFESIONALES Y T�CNICOS N.C.P.</t>
  </si>
  <si>
    <t>SERVICIOS DE TELECOMUNICACIONES TRANSMISI�N Y SUMINISTRO DE INFORMACI�N</t>
  </si>
  <si>
    <t>SERVICIOS DE TELEFON�A Y OTRAS TELECOMUNICACIONES</t>
  </si>
  <si>
    <t>SERVICIOS DE TELECOMUNICACIONES A TRAV�S DE INTERNET</t>
  </si>
  <si>
    <t>SERVICIOS DE INVESTIGACI�N Y SEGURIDAD</t>
  </si>
  <si>
    <t>SERVICIOS DE ORGANIZACI�N Y ASISTENCIA DE CONVENCIONES Y FERIAS</t>
  </si>
  <si>
    <t>OTROS SERVICIOS DE APOYO Y DE INFORMACI�N N.C.P.</t>
  </si>
  <si>
    <t>SERVICIOS DE APOYO A LA AGRICULTURA LA CAZA LA SILVICULTURA LA PESCA LA MINER�A Y LOS SERV</t>
  </si>
  <si>
    <t>SERVICIOS DE APOYO A LA AGRICULTURA LA CAZA LA SILVICULTURA Y LA PESCA</t>
  </si>
  <si>
    <t>SERVICIOS DE MANTENIMIENTO REPARACI�N E INSTALACI�N (EXCEPTO SERVICIOS DE CONSTRUCCI�N)</t>
  </si>
  <si>
    <t>SERVICIOS DE MANTENIMIENTO Y REPARACI�N DE PRODUCTOS MET�LICOS ELABORADOS MAQUINARIA Y EQU</t>
  </si>
  <si>
    <t>SERVICIOS DE MANTENIMIENTO Y REPARACI�N DE PRODUCTOS MET�LICOS ELABORADOS EXCEPTO MAQUINAR</t>
  </si>
  <si>
    <t>SERVICIOS DE MANTENIMIENTO Y REPARACI�N DE MAQUINARIA DE OFICINA Y CONTABILIDAD</t>
  </si>
  <si>
    <t>SERVICIOS DE MANTENIMIENTO Y REPARACI�N DE COMPUTADORES Y EQUIPO PERIF�RICO</t>
  </si>
  <si>
    <t>SERVICIOS DE MANTENIMIENTO Y REPARACI�N DE MAQUINARIA Y EQUIPO DE TRANSPORTE</t>
  </si>
  <si>
    <t>SERVICIOS DE MANTENIMIENTO Y REPARACI�N DE OTRA MAQUINARIA Y OTRO EQUIPO</t>
  </si>
  <si>
    <t>SERVICIOS DE REPARACI�N DE OTROS BIENES</t>
  </si>
  <si>
    <t>SERVICIOS DE REPARACI�N DE MUEBLES</t>
  </si>
  <si>
    <t>SERVICIOS DE MANTENIMIENTO Y REPARACI�N DE OTROS BIENES N.C.P.</t>
  </si>
  <si>
    <t>SERVICIOS DE INSTALACI�N (DISTINTOS DE LOS SERVICIOS DE CONSTRUCCI�N)</t>
  </si>
  <si>
    <t>SERVICIOS DE INSTALACI�N DE MAQUINARIA Y APARATOS EL�CTRICOS N.C.P.</t>
  </si>
  <si>
    <t>SERVICIOS DE INSTALACI�N DE OTROS BIENES N.C.P.</t>
  </si>
  <si>
    <t>SERVICIOS DE FABRICACI�N DE INSUMOS F�SICOS QUE SON PROPIEDAD DE OTROS</t>
  </si>
  <si>
    <t>SERVICIOS DE FABRICACI�N DE PRODUCTOS DE CAUCHO PL�STICO Y OTROS PRODUCTOS MINERALES NO ME</t>
  </si>
  <si>
    <t>OTROS SERVICIOS DE FABRICACI�N; SERVICIOS DE EDICI�N IMPRESI�N Y REPRODUCCI�N; SERVICIOS D</t>
  </si>
  <si>
    <t>SERVICIOS DE EDICI�N IMPRESI�N Y REPRODUCCI�N</t>
  </si>
  <si>
    <t>SERVICIOS DE MOLDEADO ESTAMPADO EXTRUSI�N Y FABRICACI�N DE PRODUCTOS SIMILARES DE PL�STICO</t>
  </si>
  <si>
    <t>SERVICIOS DE EDUCACI�N</t>
  </si>
  <si>
    <t>SERVICIOS DE EDUCACI�N SUPERIOR (TERCIARIA)</t>
  </si>
  <si>
    <t>OTROS TIPOS DE EDUCACI�N Y SERVICIOS DE APOYO EDUCATIVO</t>
  </si>
  <si>
    <t>SERVICIOS DE ALCANTARILLADO RECOLECCI�N TRATAMIENTO Y DISPOSICI�N DE DESECHOS Y OTROS SERV</t>
  </si>
  <si>
    <t>SERVICIOS DE ALCANTARILLADO SERVICIOS DE LIMPIEZA TRATAMIENTO DE AGUAS RESIDUALES Y TANQUE</t>
  </si>
  <si>
    <t>SERVICIOS DE RECOLECCI�N DE DESECHOS</t>
  </si>
  <si>
    <t>SERVICIOS DE ESPARCIMIENTO CULTURALES Y DEPORTIVOS</t>
  </si>
  <si>
    <t>SERVICIOS DE PROMOCI�N Y PRESENTACI�N DE ARTES ESC�NICAS Y EVENTOS DE ENTRETENIMIENTO EN V</t>
  </si>
  <si>
    <t>OTROS SERVICIOS DE ESPARCIMIENTO Y DIVERSI�N</t>
  </si>
  <si>
    <t>MEMBRESIAS AFILIACIONES Y CUOTAS DE SOSTENIMIENTO</t>
  </si>
  <si>
    <t>BECAS Y OTROS BENEFICIOS DE EDUCACI�N</t>
  </si>
  <si>
    <t>GASTOS POR TRIBUTOS MULTAS SANCIONES E INTERESES DE MORA</t>
  </si>
  <si>
    <t>CUOTA DE FISCALIZACI�N Y AUDITAJE</t>
  </si>
  <si>
    <t>CONTRIBUCI�N - SUPERINTENDENCIA DE VIGILANCIA</t>
  </si>
  <si>
    <t>EJE 1 EDUCACION INTEGRAL PARA LA TRANSFORMACION SOCIAL Y LA PAZ</t>
  </si>
  <si>
    <t>EDUCACION INTEGRAL PARA LA TRANSFORMACIN SOCIAL Y LA PAZ</t>
  </si>
  <si>
    <t>CUALIFICACION PROFESORAL</t>
  </si>
  <si>
    <t>CUALIFICACION PROFESORAL PFC</t>
  </si>
  <si>
    <t>CUALIFICACION PROFESORAL PROUNAL</t>
  </si>
  <si>
    <t>CUALIFICACION PROFESORAL PROPIOS</t>
  </si>
  <si>
    <t>CUALIFICACION PROFESORAL FORMACION EDUCATIVA</t>
  </si>
  <si>
    <t>CUALIFICACION PROFESORAL FORMACION EDUCATIVA PFC</t>
  </si>
  <si>
    <t>CUALIFICACION PROFESORAL FORMACIN EDUCATIVA PROPIOS</t>
  </si>
  <si>
    <t>TRANSFORMACIONES Y PROYECCIONES CURRICULARES -PRACTICAS DE FORMACION</t>
  </si>
  <si>
    <t>TRANSFORMACIONES Y PROYECCIONES CURRICULARES -PRACTICAS DE FORMACION PFC</t>
  </si>
  <si>
    <t>TRANSFORMACIONES Y PROYECCIONES CURRICULARES -PRACTICAS DE FORMACION PROUNAL</t>
  </si>
  <si>
    <t>TRANSFORMACIONES Y PROYECCIONES CURRICULARES -PRACTICAS DE FORMACION PROPIOS</t>
  </si>
  <si>
    <t>BASES DE DATOS PARA LA CALIDAD ACADEMICA</t>
  </si>
  <si>
    <t>BASES DE DATOS PARA LA CALIDAD ACADEMICA PFC</t>
  </si>
  <si>
    <t>BASES DE DATOS PARA LA CALIDAD ACADEMICA PROUNAL</t>
  </si>
  <si>
    <t>MEDIACIONES TECNOLOGICAS EN LOS PROCESOS ACADEMICOS</t>
  </si>
  <si>
    <t>MEDIACIONES TECNOLOGICAS EN LOS PROCESOS ACADEMICOS PCI</t>
  </si>
  <si>
    <t>MEDIACIONES TECNOLOGICAS EN LOS PROCESOS ACADEMICOS PROPIOS</t>
  </si>
  <si>
    <t>PLANES DE MEJORAMIENTO INTITUCIONAL Y DE PROGRAMAS  PROUNAL</t>
  </si>
  <si>
    <t>IMPLEMENTACION DE LA POLITICA DE POSGRADOS</t>
  </si>
  <si>
    <t>IMPLEMENTACION DE LA POLITICA DE POSGRADOS PFC</t>
  </si>
  <si>
    <t>ASEGURAMIENTO DE LA CALIDAD ACADEMICA</t>
  </si>
  <si>
    <t>ASEGURAMIENTO DE LA CALIDAD ACADEMICA PFC</t>
  </si>
  <si>
    <t>ASEGURAMIENTO DE LA CALIDAD ACADEMICA PROUNAL</t>
  </si>
  <si>
    <t>ASEGURAMIENTO DE LA CALIDAD ACADEMICA PROPIOS</t>
  </si>
  <si>
    <t>IMPLEMENTACION DE LA POLITICA DE GRADUADOS</t>
  </si>
  <si>
    <t>IMPLEMENTACION DE LA POLITICA DE GRADUADOS PFC</t>
  </si>
  <si>
    <t>IMPLEMENTACION DE LA POLITICA DE GRADUADOS PROPIOS</t>
  </si>
  <si>
    <t>EJE 2 INVESTIGACION INNOVACION CREACION ARTISTICA Y CULTURAL CON ENFOQUE DIFERENCIAL</t>
  </si>
  <si>
    <t>INVESTIGACION INNOVACION CREACION ARTISTICA Y CULTURAL CON ENFOQUE DIFERENCIAL</t>
  </si>
  <si>
    <t>APOYOS A LA INVESTIGACION FORMATIVA</t>
  </si>
  <si>
    <t>APOYOS A LA INVESTIGACION FORMATIVA PFC</t>
  </si>
  <si>
    <t>APOYOS A LA INVESTIGACION FORMATIVA PROUNAL</t>
  </si>
  <si>
    <t>APOYOS A LA INVESTIGACION FORMATIVA PROPIOS</t>
  </si>
  <si>
    <t>PRODUCCION Y SOCIALIZACION DEL CONOCIMIENTO</t>
  </si>
  <si>
    <t>PRODUCCION Y SOCIALIZACION DEL CONOCIMIENTO PFC</t>
  </si>
  <si>
    <t>PRODUCCION Y SOCIALIZACION DEL CONOCIMIENTO PROUNAL</t>
  </si>
  <si>
    <t>PRODUCCION Y SOCIALIZACION DEL CONOCIMIENTO PROPIOS</t>
  </si>
  <si>
    <t>SISTEMA DE REGIONALIZACION</t>
  </si>
  <si>
    <t>SISTEMA DE REGIONALIZACION PFC</t>
  </si>
  <si>
    <t>SISTEMA DE REGIONALIZACION PROPIOS</t>
  </si>
  <si>
    <t>TRANSFORMACION REGIONAL A TRAVES DE LA EXTENSION LA PROYECI�N SOCIAL Y EL EMPRENDIMIENTO</t>
  </si>
  <si>
    <t>TRANSFORMACION REGIONAL A TRAVS DE LA EXTENSION LA PROYECION SOCIAL Y EL EMPRENDIMIENTO P</t>
  </si>
  <si>
    <t>EJE 3 AMBIENTALIZACION INSTITUCIONAL Y TERRITORIAL</t>
  </si>
  <si>
    <t>AMBIENTALIZACION INSTITUCIONAL Y TERRITORIAL</t>
  </si>
  <si>
    <t>IMPLEMENTACION DE LA POLITICA AMBIENTAL DIALOGICA</t>
  </si>
  <si>
    <t>PROGRAMAS DE BIENESTAR SOCIAL EMPLEADOS Y TRABAJADORES (CONVENCI�N COLECTIVA)</t>
  </si>
  <si>
    <t>PROGRAMAS DE BIENESTAR SOCIAL EMPLEADOS Y TRABAJADORES (CONVENCI�N COLECTIVA) PROPIOS</t>
  </si>
  <si>
    <t>RECREACION Y USO RACIONAL DEL TIEMPO LIBRE</t>
  </si>
  <si>
    <t>RECREACION Y USO RACIONAL DEL TIEMPO LIBRE PFC</t>
  </si>
  <si>
    <t>RECREACION Y USO RACIONAL DEL TIEMPO LIBRE PROUNAL</t>
  </si>
  <si>
    <t>RECREACION Y USO RACIONAL DEL TIEMPO LIBRE PROPIOS</t>
  </si>
  <si>
    <t>POLITICA PARA LA PROMOCION DE LA SALUD PREVENCION SANA CONVIVENCIA Y REDUCCION DE DAOS AS</t>
  </si>
  <si>
    <t>POLITICA PARA LA PROMOCION DE LA SALUD PREVENCION SANA CONVIVENCIA Y REDUCCION DE DANOS AS</t>
  </si>
  <si>
    <t>CENTRO CULTURAL - DIMENSION ARTISTICA Y CULTURAL</t>
  </si>
  <si>
    <t>CENTRO CULTURAL - DIMENSION ARTISTICA Y CULTURAL PFC</t>
  </si>
  <si>
    <t>CENTRO CULTURAL - DIMENSION ARTISTICA Y CULTURAL PROUNAL</t>
  </si>
  <si>
    <t>CENTRO CULTURAL - DIMENSION ARTISTICA Y CULTURAL PROPIOS</t>
  </si>
  <si>
    <t>ACTUALIZACION ESTATUTO ESTUDIANTIL</t>
  </si>
  <si>
    <t>POLITICAS INSTITUCIONALES DE GENERO PROPIOS</t>
  </si>
  <si>
    <t>POLITICAS INSTITUCIONALES DE INCLUSION Y DIVERSIDAD</t>
  </si>
  <si>
    <t>POLITICAS INSTITUCIONALES DE INCLUSION Y DIVERSIDAD PFC</t>
  </si>
  <si>
    <t>POLITICAS INSTITUCIONALES DE INCLUSION Y DIVERSIDAD PROUNAL</t>
  </si>
  <si>
    <t>POLITICAS INSTITUCIONALES DE INCLUSION Y     DIVERSIDAD PROPIOS</t>
  </si>
  <si>
    <t>POLITICA INSTITUCIONAL DE DERECHOS HUMANOS Y PAZ</t>
  </si>
  <si>
    <t>POLITICA INSTITUCIONAL DE DERECHOS HUMANOS Y PAZ PFC</t>
  </si>
  <si>
    <t>EJE 5 INTERNACIONALIZACION PARA EL DESARROLLO LOCAL EN EL ACONTECIMIENTO MUNDO</t>
  </si>
  <si>
    <t>INTERNACIONALIZACION PARA EL DESARROLLO LOCAL EN EL ACONTECIMIENTO MUNDO</t>
  </si>
  <si>
    <t>MOVILIDAD ACADEMICA NACIONAL E INTERNACIONAL-PROFESORES</t>
  </si>
  <si>
    <t>MOVILIDAD ACADEMICA NACIONAL E INTERNACIONAL-PROFESORES PFC</t>
  </si>
  <si>
    <t>MOVILIDAD ACADEMICA NACIONAL E INTERNACIONAL-PROFESORES PROPIOS</t>
  </si>
  <si>
    <t>MOVILIDAD ACADEMICA NACIONAL E INTERNACIONAL-ESTUDIANTES</t>
  </si>
  <si>
    <t>MOVILIDAD ACADEMICA NACIONAL E INTERNACIONAL-ESTUDIANTES PFC</t>
  </si>
  <si>
    <t>MOVILIDAD ACADEMICA NACIONAL E INTERNACIONAL-ESTUDIANTES PROPIOS</t>
  </si>
  <si>
    <t>INTERNACIONALIZACION EN CASA</t>
  </si>
  <si>
    <t>INTERNACIONALIZACION EN CASA PROPIOS</t>
  </si>
  <si>
    <t xml:space="preserve"> EJE 6 DESARROLLO GESTION Y SOSTENIBILIDAD INSTITUCIONAL</t>
  </si>
  <si>
    <t>DESARROLLO GESTION Y SOSTENIBILIDAD INSTITUCIONAL</t>
  </si>
  <si>
    <t>SISTEMA DE INFORMACION PARA LA EFICIENCIA ADMINISTRATIVA PLANIFICACION - SISTEMA INTERNO D</t>
  </si>
  <si>
    <t>SISTEMA DE INFORM. PARA LA EFIC. ADTIVA PLANIF. - SISTEMA INTERNO DE ASEGUR- CALIDAD PFC</t>
  </si>
  <si>
    <t>SISTEMA DE INFORMACION PARA LA EFICIENCIA ADMINISTRATIVA COMUNICACIONES</t>
  </si>
  <si>
    <t>SISTEMA DE INFORMACION PARA LA EFICIENCIA ADMINISTRATIVA COMUNICACIONES PFC</t>
  </si>
  <si>
    <t>SISTEMA DE INFORMACION PARA LA EFICIENCIA ADMINISTRATIVA COMUNICACIONES PROUNAL</t>
  </si>
  <si>
    <t>GESTION DE LA INFRAESTRUCTURA FISICA</t>
  </si>
  <si>
    <t>GESTION DE LA INFRAESTRUCTURA FISICA PFC</t>
  </si>
  <si>
    <t>GESTION DE LA INFRAESTRUCTURA FISICA PROUNAL</t>
  </si>
  <si>
    <t>GESTION DE LA INFRAESTRUCTURA FISICA PROPIOS</t>
  </si>
  <si>
    <t>GESTION DE LA INFRAESTRUCTURA FISICA PROUT</t>
  </si>
  <si>
    <t>MODERNIZACION Y SOSTENIBILIDAD DE LA INFRAESTRUCTURA TECNOLOGICA -REDES HARDWARE Y SOFTWAR</t>
  </si>
  <si>
    <t>MODERNIZACIN Y SOSTENIBILIDAD DE LA INFRAESTRUCTURA TECNOLOGICA -REDES HARDWARE Y SOFTWAR</t>
  </si>
  <si>
    <t>MODERNIZACION Y SOSTENIBILIDAD DE LA INFRAESTRUCTURA TECNOLGICA -REDES HARDWARE Y SOFTWAR</t>
  </si>
  <si>
    <t>MODERNIZACIO Y SOSTENIBILIDAD DE LA INFRAESTRUCTURA TECNOLGICA -REDES HARDWARE Y SOFTWAR</t>
  </si>
  <si>
    <t>MODERNIZACION DE LABORATORIOS DE DOCENCIA</t>
  </si>
  <si>
    <t>MODERNIZACION DE LABORATORIOS DE DOCENCIA PFC</t>
  </si>
  <si>
    <t>MODERNIZACION DE LABORATORIOS DE DOCENCIA PCI</t>
  </si>
  <si>
    <t>MODERNIZACION DE LABORATORIOS DE DOCENCIA PROUNAL</t>
  </si>
  <si>
    <t>MODERNIZACION DE LABORATORIOS DE DOCENCIA PROPIOS</t>
  </si>
  <si>
    <t>MEJORAMIENTO DEL CONFORT TERMICO EN LOS ESPACIOS</t>
  </si>
  <si>
    <t>MEJORAMIENTO DEL CONFORT TERMICO EN LOS ESPACIOS PROPIOS</t>
  </si>
  <si>
    <t>DOTACION Y MODERNIZACION MOBILIARIO</t>
  </si>
  <si>
    <t>DOTACION Y MODERNIZACION MOBILIARIO PFC</t>
  </si>
  <si>
    <t>DOTACION Y MODERNIZACION MOBILIARIO PROUNAL</t>
  </si>
  <si>
    <t>DOTACION Y MODERNIZACION MOBILIARIO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</si>
</sst>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00000000000"/>
    <numFmt numFmtId="167" formatCode="_(&quot;$&quot;\ * #,##0_);_(&quot;$&quot;\ * \(#,##0\);_(&quot;$&quot;\ * &quot;-&quot;_);_(@_)"/>
    <numFmt numFmtId="168" formatCode="_-* #,##0_-;\-* #,##0_-;_-* &quot;-&quot;_-;_-@"/>
    <numFmt numFmtId="169" formatCode="_-* #,##0_-;\-* #,##0_-;_-* &quot;-&quot;??_-;_-@_-"/>
    <numFmt numFmtId="170" formatCode="_-&quot;$&quot;\ * #,##0_-;\-&quot;$&quot;\ * #,##0_-;_-&quot;$&quot;\ * &quot;-&quot;??_-;_-@_-"/>
    <numFmt numFmtId="171" formatCode="&quot;$&quot;#,###,,"/>
    <numFmt numFmtId="172" formatCode="0.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rgb="FFC2D69B"/>
      </patternFill>
    </fill>
    <fill>
      <patternFill patternType="solid">
        <fgColor rgb="FFFFCCCC"/>
        <bgColor indexed="64"/>
      </patternFill>
    </fill>
    <fill>
      <patternFill patternType="solid">
        <fgColor rgb="FFDBEEEF"/>
        <bgColor rgb="FFFABF8F"/>
      </patternFill>
    </fill>
    <fill>
      <patternFill patternType="solid">
        <fgColor rgb="FFDBEEEF"/>
        <bgColor indexed="64"/>
      </patternFill>
    </fill>
    <fill>
      <patternFill patternType="solid">
        <fgColor rgb="FFDBEEEF"/>
        <bgColor rgb="FF000000"/>
      </patternFill>
    </fill>
    <fill>
      <patternFill patternType="solid">
        <fgColor theme="0"/>
        <bgColor rgb="FFFABF8F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ABF8F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86AA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79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6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165" fontId="2" fillId="2" borderId="1" xfId="1" applyFont="1" applyFill="1" applyBorder="1"/>
    <xf numFmtId="0" fontId="0" fillId="4" borderId="1" xfId="0" applyFill="1" applyBorder="1"/>
    <xf numFmtId="165" fontId="0" fillId="4" borderId="1" xfId="1" applyFont="1" applyFill="1" applyBorder="1"/>
    <xf numFmtId="0" fontId="2" fillId="4" borderId="1" xfId="0" applyFont="1" applyFill="1" applyBorder="1"/>
    <xf numFmtId="165" fontId="2" fillId="4" borderId="1" xfId="1" applyFont="1" applyFill="1" applyBorder="1"/>
    <xf numFmtId="1" fontId="2" fillId="2" borderId="1" xfId="0" quotePrefix="1" applyNumberFormat="1" applyFont="1" applyFill="1" applyBorder="1" applyAlignment="1">
      <alignment horizontal="left"/>
    </xf>
    <xf numFmtId="1" fontId="0" fillId="4" borderId="1" xfId="0" quotePrefix="1" applyNumberFormat="1" applyFill="1" applyBorder="1" applyAlignment="1">
      <alignment horizontal="left"/>
    </xf>
    <xf numFmtId="1" fontId="0" fillId="0" borderId="1" xfId="0" quotePrefix="1" applyNumberFormat="1" applyFill="1" applyBorder="1" applyAlignment="1">
      <alignment horizontal="left"/>
    </xf>
    <xf numFmtId="1" fontId="2" fillId="4" borderId="1" xfId="0" quotePrefix="1" applyNumberFormat="1" applyFont="1" applyFill="1" applyBorder="1" applyAlignment="1">
      <alignment horizontal="left"/>
    </xf>
    <xf numFmtId="1" fontId="2" fillId="2" borderId="3" xfId="0" quotePrefix="1" applyNumberFormat="1" applyFont="1" applyFill="1" applyBorder="1" applyAlignment="1">
      <alignment horizontal="left"/>
    </xf>
    <xf numFmtId="0" fontId="2" fillId="2" borderId="3" xfId="0" applyFont="1" applyFill="1" applyBorder="1"/>
    <xf numFmtId="165" fontId="2" fillId="2" borderId="3" xfId="1" applyFont="1" applyFill="1" applyBorder="1"/>
    <xf numFmtId="1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3" borderId="2" xfId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ill="1" applyBorder="1"/>
    <xf numFmtId="165" fontId="0" fillId="0" borderId="1" xfId="1" applyFont="1" applyFill="1" applyBorder="1"/>
    <xf numFmtId="0" fontId="0" fillId="0" borderId="1" xfId="0" applyFill="1" applyBorder="1" applyAlignment="1">
      <alignment wrapText="1"/>
    </xf>
    <xf numFmtId="1" fontId="0" fillId="6" borderId="1" xfId="0" applyNumberFormat="1" applyFill="1" applyBorder="1" applyAlignment="1">
      <alignment horizontal="left"/>
    </xf>
    <xf numFmtId="1" fontId="0" fillId="7" borderId="1" xfId="0" applyNumberFormat="1" applyFill="1" applyBorder="1" applyAlignment="1">
      <alignment horizontal="left"/>
    </xf>
    <xf numFmtId="1" fontId="0" fillId="8" borderId="1" xfId="0" applyNumberFormat="1" applyFill="1" applyBorder="1" applyAlignment="1">
      <alignment horizontal="left"/>
    </xf>
    <xf numFmtId="1" fontId="0" fillId="9" borderId="1" xfId="0" applyNumberFormat="1" applyFill="1" applyBorder="1" applyAlignment="1">
      <alignment horizontal="left"/>
    </xf>
    <xf numFmtId="0" fontId="6" fillId="10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/>
    </xf>
    <xf numFmtId="165" fontId="6" fillId="10" borderId="4" xfId="1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/>
    </xf>
    <xf numFmtId="1" fontId="8" fillId="11" borderId="5" xfId="0" applyNumberFormat="1" applyFont="1" applyFill="1" applyBorder="1" applyAlignment="1">
      <alignment horizontal="left"/>
    </xf>
    <xf numFmtId="0" fontId="8" fillId="11" borderId="5" xfId="0" applyFont="1" applyFill="1" applyBorder="1" applyAlignment="1">
      <alignment horizontal="left"/>
    </xf>
    <xf numFmtId="165" fontId="8" fillId="11" borderId="5" xfId="1" applyFont="1" applyFill="1" applyBorder="1" applyAlignment="1">
      <alignment horizontal="right"/>
    </xf>
    <xf numFmtId="165" fontId="8" fillId="11" borderId="6" xfId="1" applyFont="1" applyFill="1" applyBorder="1" applyAlignment="1">
      <alignment horizontal="right"/>
    </xf>
    <xf numFmtId="0" fontId="8" fillId="11" borderId="6" xfId="0" applyFont="1" applyFill="1" applyBorder="1" applyAlignment="1">
      <alignment horizontal="center"/>
    </xf>
    <xf numFmtId="1" fontId="8" fillId="11" borderId="6" xfId="0" applyNumberFormat="1" applyFont="1" applyFill="1" applyBorder="1" applyAlignment="1">
      <alignment horizontal="left"/>
    </xf>
    <xf numFmtId="0" fontId="8" fillId="11" borderId="6" xfId="0" applyFont="1" applyFill="1" applyBorder="1" applyAlignment="1">
      <alignment horizontal="left"/>
    </xf>
    <xf numFmtId="0" fontId="9" fillId="0" borderId="6" xfId="0" applyFont="1" applyBorder="1" applyAlignment="1">
      <alignment horizontal="center"/>
    </xf>
    <xf numFmtId="1" fontId="9" fillId="0" borderId="6" xfId="0" applyNumberFormat="1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5" fontId="9" fillId="0" borderId="6" xfId="1" applyFont="1" applyBorder="1" applyAlignment="1">
      <alignment horizontal="right"/>
    </xf>
    <xf numFmtId="4" fontId="7" fillId="0" borderId="0" xfId="0" applyNumberFormat="1" applyFont="1" applyAlignment="1"/>
    <xf numFmtId="166" fontId="9" fillId="0" borderId="6" xfId="0" applyNumberFormat="1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9" fillId="11" borderId="6" xfId="0" applyFont="1" applyFill="1" applyBorder="1" applyAlignment="1">
      <alignment horizontal="left"/>
    </xf>
    <xf numFmtId="1" fontId="9" fillId="6" borderId="6" xfId="0" applyNumberFormat="1" applyFont="1" applyFill="1" applyBorder="1" applyAlignment="1">
      <alignment horizontal="left"/>
    </xf>
    <xf numFmtId="1" fontId="9" fillId="8" borderId="6" xfId="0" applyNumberFormat="1" applyFont="1" applyFill="1" applyBorder="1" applyAlignment="1">
      <alignment horizontal="left"/>
    </xf>
    <xf numFmtId="1" fontId="9" fillId="12" borderId="6" xfId="0" applyNumberFormat="1" applyFont="1" applyFill="1" applyBorder="1" applyAlignment="1">
      <alignment horizontal="left"/>
    </xf>
    <xf numFmtId="165" fontId="0" fillId="0" borderId="0" xfId="7" applyFont="1"/>
    <xf numFmtId="0" fontId="0" fillId="0" borderId="0" xfId="0" applyBorder="1"/>
    <xf numFmtId="165" fontId="0" fillId="0" borderId="0" xfId="0" applyNumberFormat="1" applyBorder="1"/>
    <xf numFmtId="165" fontId="0" fillId="0" borderId="0" xfId="0" applyNumberFormat="1"/>
    <xf numFmtId="0" fontId="2" fillId="0" borderId="0" xfId="0" applyFont="1" applyBorder="1"/>
    <xf numFmtId="0" fontId="2" fillId="5" borderId="2" xfId="9" quotePrefix="1" applyFont="1" applyFill="1" applyBorder="1"/>
    <xf numFmtId="9" fontId="2" fillId="5" borderId="2" xfId="6" applyFont="1" applyFill="1" applyBorder="1" applyAlignment="1">
      <alignment horizontal="center"/>
    </xf>
    <xf numFmtId="0" fontId="2" fillId="0" borderId="2" xfId="9" quotePrefix="1" applyFont="1" applyFill="1" applyBorder="1"/>
    <xf numFmtId="9" fontId="1" fillId="0" borderId="2" xfId="6" applyFont="1" applyFill="1" applyBorder="1" applyAlignment="1">
      <alignment horizontal="center"/>
    </xf>
    <xf numFmtId="0" fontId="0" fillId="0" borderId="0" xfId="0" applyFont="1" applyBorder="1"/>
    <xf numFmtId="0" fontId="1" fillId="0" borderId="2" xfId="9" quotePrefix="1" applyFont="1" applyFill="1" applyBorder="1"/>
    <xf numFmtId="165" fontId="0" fillId="0" borderId="0" xfId="0" applyNumberFormat="1" applyFont="1"/>
    <xf numFmtId="0" fontId="0" fillId="0" borderId="0" xfId="0" applyFont="1"/>
    <xf numFmtId="0" fontId="0" fillId="0" borderId="2" xfId="9" quotePrefix="1" applyFont="1" applyFill="1" applyBorder="1"/>
    <xf numFmtId="0" fontId="11" fillId="0" borderId="0" xfId="0" applyFont="1" applyBorder="1" applyAlignment="1">
      <alignment horizontal="center" vertical="top" wrapText="1"/>
    </xf>
    <xf numFmtId="0" fontId="1" fillId="0" borderId="2" xfId="9" quotePrefix="1" applyFill="1" applyBorder="1"/>
    <xf numFmtId="9" fontId="1" fillId="13" borderId="2" xfId="6" applyFont="1" applyFill="1" applyBorder="1" applyAlignment="1">
      <alignment horizontal="center" vertical="center"/>
    </xf>
    <xf numFmtId="9" fontId="1" fillId="13" borderId="2" xfId="6" applyFont="1" applyFill="1" applyBorder="1" applyAlignment="1">
      <alignment horizontal="center"/>
    </xf>
    <xf numFmtId="9" fontId="2" fillId="13" borderId="2" xfId="6" applyFont="1" applyFill="1" applyBorder="1" applyAlignment="1">
      <alignment horizontal="center"/>
    </xf>
    <xf numFmtId="0" fontId="2" fillId="5" borderId="2" xfId="9" quotePrefix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2" xfId="9" quotePrefix="1" applyFont="1" applyFill="1" applyBorder="1" applyAlignment="1">
      <alignment horizontal="left"/>
    </xf>
    <xf numFmtId="0" fontId="1" fillId="0" borderId="2" xfId="9" quotePrefix="1" applyFill="1" applyBorder="1" applyAlignment="1">
      <alignment wrapText="1"/>
    </xf>
    <xf numFmtId="1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 wrapText="1"/>
    </xf>
    <xf numFmtId="1" fontId="0" fillId="0" borderId="2" xfId="0" applyNumberFormat="1" applyFont="1" applyBorder="1" applyAlignment="1">
      <alignment horizontal="left"/>
    </xf>
    <xf numFmtId="9" fontId="1" fillId="5" borderId="2" xfId="6" applyFont="1" applyFill="1" applyBorder="1" applyAlignment="1">
      <alignment horizontal="center" vertical="center"/>
    </xf>
    <xf numFmtId="0" fontId="0" fillId="0" borderId="2" xfId="0" applyBorder="1"/>
    <xf numFmtId="0" fontId="1" fillId="13" borderId="2" xfId="9" quotePrefix="1" applyFill="1" applyBorder="1"/>
    <xf numFmtId="0" fontId="1" fillId="13" borderId="2" xfId="9" quotePrefix="1" applyFont="1" applyFill="1" applyBorder="1"/>
    <xf numFmtId="0" fontId="8" fillId="5" borderId="2" xfId="9" quotePrefix="1" applyFont="1" applyFill="1" applyBorder="1"/>
    <xf numFmtId="9" fontId="8" fillId="5" borderId="2" xfId="6" applyFont="1" applyFill="1" applyBorder="1" applyAlignment="1">
      <alignment horizontal="center"/>
    </xf>
    <xf numFmtId="0" fontId="0" fillId="13" borderId="2" xfId="9" quotePrefix="1" applyFont="1" applyFill="1" applyBorder="1"/>
    <xf numFmtId="0" fontId="1" fillId="0" borderId="2" xfId="9" quotePrefix="1" applyFill="1" applyBorder="1" applyAlignment="1">
      <alignment horizontal="left"/>
    </xf>
    <xf numFmtId="9" fontId="2" fillId="0" borderId="2" xfId="6" applyFont="1" applyFill="1" applyBorder="1" applyAlignment="1">
      <alignment horizontal="center"/>
    </xf>
    <xf numFmtId="0" fontId="0" fillId="13" borderId="1" xfId="0" quotePrefix="1" applyFont="1" applyFill="1" applyBorder="1"/>
    <xf numFmtId="0" fontId="2" fillId="13" borderId="2" xfId="9" quotePrefix="1" applyFont="1" applyFill="1" applyBorder="1" applyAlignment="1">
      <alignment horizontal="left"/>
    </xf>
    <xf numFmtId="0" fontId="0" fillId="13" borderId="1" xfId="0" quotePrefix="1" applyFill="1" applyBorder="1"/>
    <xf numFmtId="0" fontId="2" fillId="0" borderId="2" xfId="9" quotePrefix="1" applyFont="1" applyFill="1" applyBorder="1" applyAlignment="1">
      <alignment horizontal="left"/>
    </xf>
    <xf numFmtId="0" fontId="0" fillId="13" borderId="0" xfId="0" applyFill="1"/>
    <xf numFmtId="0" fontId="0" fillId="0" borderId="0" xfId="0" applyFill="1"/>
    <xf numFmtId="165" fontId="2" fillId="5" borderId="2" xfId="1" applyFont="1" applyFill="1" applyBorder="1"/>
    <xf numFmtId="165" fontId="2" fillId="0" borderId="2" xfId="1" applyFont="1" applyFill="1" applyBorder="1"/>
    <xf numFmtId="165" fontId="1" fillId="0" borderId="2" xfId="1" applyFont="1" applyFill="1" applyBorder="1"/>
    <xf numFmtId="165" fontId="1" fillId="13" borderId="2" xfId="1" applyFont="1" applyFill="1" applyBorder="1"/>
    <xf numFmtId="165" fontId="1" fillId="0" borderId="10" xfId="1" applyFont="1" applyFill="1" applyBorder="1"/>
    <xf numFmtId="165" fontId="1" fillId="13" borderId="2" xfId="1" applyFont="1" applyFill="1" applyBorder="1" applyAlignment="1">
      <alignment vertical="center"/>
    </xf>
    <xf numFmtId="165" fontId="2" fillId="13" borderId="2" xfId="1" applyFont="1" applyFill="1" applyBorder="1"/>
    <xf numFmtId="165" fontId="0" fillId="0" borderId="2" xfId="1" applyFont="1" applyBorder="1" applyAlignment="1">
      <alignment horizontal="left"/>
    </xf>
    <xf numFmtId="165" fontId="1" fillId="5" borderId="2" xfId="1" applyFont="1" applyFill="1" applyBorder="1"/>
    <xf numFmtId="165" fontId="0" fillId="0" borderId="2" xfId="1" applyFont="1" applyBorder="1"/>
    <xf numFmtId="165" fontId="0" fillId="13" borderId="2" xfId="1" applyFont="1" applyFill="1" applyBorder="1"/>
    <xf numFmtId="165" fontId="0" fillId="0" borderId="2" xfId="1" applyFont="1" applyFill="1" applyBorder="1"/>
    <xf numFmtId="165" fontId="8" fillId="5" borderId="2" xfId="1" applyFont="1" applyFill="1" applyBorder="1"/>
    <xf numFmtId="165" fontId="2" fillId="5" borderId="2" xfId="1" applyFont="1" applyFill="1" applyBorder="1" applyAlignment="1">
      <alignment horizontal="left"/>
    </xf>
    <xf numFmtId="165" fontId="2" fillId="13" borderId="2" xfId="1" applyFont="1" applyFill="1" applyBorder="1" applyAlignment="1">
      <alignment horizontal="left"/>
    </xf>
    <xf numFmtId="165" fontId="2" fillId="0" borderId="2" xfId="1" applyFont="1" applyFill="1" applyBorder="1" applyAlignment="1">
      <alignment horizontal="left"/>
    </xf>
    <xf numFmtId="0" fontId="2" fillId="3" borderId="8" xfId="2" applyFont="1" applyFill="1" applyBorder="1" applyAlignment="1">
      <alignment horizontal="left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2" fillId="3" borderId="9" xfId="2" applyFont="1" applyFill="1" applyBorder="1" applyAlignment="1">
      <alignment horizontal="center" vertical="center" wrapText="1"/>
    </xf>
    <xf numFmtId="0" fontId="2" fillId="2" borderId="2" xfId="9" quotePrefix="1" applyFont="1" applyFill="1" applyBorder="1" applyAlignment="1">
      <alignment horizontal="left"/>
    </xf>
    <xf numFmtId="0" fontId="2" fillId="2" borderId="2" xfId="9" quotePrefix="1" applyFont="1" applyFill="1" applyBorder="1"/>
    <xf numFmtId="165" fontId="2" fillId="2" borderId="2" xfId="1" applyFont="1" applyFill="1" applyBorder="1"/>
    <xf numFmtId="9" fontId="2" fillId="2" borderId="2" xfId="6" applyFont="1" applyFill="1" applyBorder="1" applyAlignment="1">
      <alignment horizontal="center"/>
    </xf>
    <xf numFmtId="165" fontId="2" fillId="2" borderId="2" xfId="1" applyFont="1" applyFill="1" applyBorder="1" applyAlignment="1">
      <alignment horizontal="left"/>
    </xf>
    <xf numFmtId="9" fontId="2" fillId="2" borderId="2" xfId="6" applyFont="1" applyFill="1" applyBorder="1" applyAlignment="1">
      <alignment horizontal="left"/>
    </xf>
    <xf numFmtId="9" fontId="1" fillId="2" borderId="2" xfId="6" applyFont="1" applyFill="1" applyBorder="1" applyAlignment="1">
      <alignment horizontal="center" vertical="center"/>
    </xf>
    <xf numFmtId="0" fontId="0" fillId="0" borderId="0" xfId="0" applyNumberFormat="1"/>
    <xf numFmtId="0" fontId="1" fillId="2" borderId="2" xfId="9" quotePrefix="1" applyFill="1" applyBorder="1"/>
    <xf numFmtId="165" fontId="1" fillId="2" borderId="2" xfId="1" applyFont="1" applyFill="1" applyBorder="1"/>
    <xf numFmtId="9" fontId="1" fillId="2" borderId="2" xfId="6" applyFont="1" applyFill="1" applyBorder="1" applyAlignment="1">
      <alignment horizontal="center"/>
    </xf>
    <xf numFmtId="9" fontId="2" fillId="2" borderId="2" xfId="6" applyFont="1" applyFill="1" applyBorder="1" applyAlignment="1">
      <alignment horizontal="center" vertical="center"/>
    </xf>
    <xf numFmtId="165" fontId="1" fillId="2" borderId="2" xfId="1" applyFont="1" applyFill="1" applyBorder="1" applyAlignment="1">
      <alignment vertical="center"/>
    </xf>
    <xf numFmtId="165" fontId="2" fillId="2" borderId="2" xfId="1" applyFont="1" applyFill="1" applyBorder="1" applyAlignment="1">
      <alignment vertical="center"/>
    </xf>
    <xf numFmtId="165" fontId="1" fillId="2" borderId="2" xfId="1" applyFont="1" applyFill="1" applyBorder="1" applyAlignment="1">
      <alignment horizontal="left"/>
    </xf>
    <xf numFmtId="0" fontId="9" fillId="11" borderId="5" xfId="0" applyFont="1" applyFill="1" applyBorder="1" applyAlignment="1">
      <alignment horizontal="left"/>
    </xf>
    <xf numFmtId="1" fontId="9" fillId="0" borderId="5" xfId="0" applyNumberFormat="1" applyFont="1" applyBorder="1" applyAlignment="1">
      <alignment horizontal="left"/>
    </xf>
    <xf numFmtId="0" fontId="9" fillId="0" borderId="5" xfId="0" applyFont="1" applyBorder="1" applyAlignment="1">
      <alignment horizontal="left"/>
    </xf>
    <xf numFmtId="165" fontId="9" fillId="0" borderId="5" xfId="1" applyFont="1" applyBorder="1" applyAlignment="1">
      <alignment horizontal="right"/>
    </xf>
    <xf numFmtId="0" fontId="0" fillId="13" borderId="0" xfId="0" quotePrefix="1" applyFont="1" applyFill="1" applyBorder="1"/>
    <xf numFmtId="0" fontId="2" fillId="13" borderId="0" xfId="9" quotePrefix="1" applyFont="1" applyFill="1" applyBorder="1" applyAlignment="1">
      <alignment horizontal="left"/>
    </xf>
    <xf numFmtId="0" fontId="0" fillId="13" borderId="0" xfId="0" quotePrefix="1" applyFill="1" applyBorder="1"/>
    <xf numFmtId="1" fontId="0" fillId="0" borderId="2" xfId="0" applyNumberFormat="1" applyFill="1" applyBorder="1" applyAlignment="1">
      <alignment horizontal="left"/>
    </xf>
    <xf numFmtId="0" fontId="0" fillId="0" borderId="2" xfId="0" applyFill="1" applyBorder="1"/>
    <xf numFmtId="0" fontId="0" fillId="4" borderId="2" xfId="9" quotePrefix="1" applyFont="1" applyFill="1" applyBorder="1"/>
    <xf numFmtId="0" fontId="1" fillId="4" borderId="2" xfId="9" quotePrefix="1" applyFill="1" applyBorder="1"/>
    <xf numFmtId="165" fontId="1" fillId="4" borderId="2" xfId="1" applyFont="1" applyFill="1" applyBorder="1"/>
    <xf numFmtId="9" fontId="1" fillId="4" borderId="2" xfId="6" applyFont="1" applyFill="1" applyBorder="1" applyAlignment="1">
      <alignment horizontal="center" vertical="center"/>
    </xf>
    <xf numFmtId="0" fontId="0" fillId="0" borderId="0" xfId="0" applyFill="1" applyBorder="1"/>
    <xf numFmtId="165" fontId="0" fillId="0" borderId="0" xfId="1" applyFont="1"/>
    <xf numFmtId="9" fontId="2" fillId="3" borderId="2" xfId="6" applyFont="1" applyFill="1" applyBorder="1" applyAlignment="1">
      <alignment horizontal="center" vertical="center" wrapText="1"/>
    </xf>
    <xf numFmtId="9" fontId="2" fillId="2" borderId="2" xfId="6" applyFont="1" applyFill="1" applyBorder="1"/>
    <xf numFmtId="9" fontId="0" fillId="0" borderId="2" xfId="6" applyFont="1" applyBorder="1"/>
    <xf numFmtId="9" fontId="2" fillId="5" borderId="2" xfId="6" applyFont="1" applyFill="1" applyBorder="1"/>
    <xf numFmtId="9" fontId="0" fillId="0" borderId="0" xfId="6" applyFont="1" applyFill="1"/>
    <xf numFmtId="165" fontId="0" fillId="0" borderId="0" xfId="1" applyFont="1" applyFill="1" applyBorder="1"/>
    <xf numFmtId="43" fontId="0" fillId="0" borderId="0" xfId="0" applyNumberFormat="1"/>
    <xf numFmtId="9" fontId="0" fillId="0" borderId="2" xfId="6" applyFont="1" applyFill="1" applyBorder="1"/>
    <xf numFmtId="0" fontId="0" fillId="0" borderId="0" xfId="0"/>
    <xf numFmtId="0" fontId="0" fillId="0" borderId="0" xfId="0" applyAlignment="1">
      <alignment horizontal="left"/>
    </xf>
    <xf numFmtId="165" fontId="0" fillId="0" borderId="12" xfId="1" applyFont="1" applyFill="1" applyBorder="1"/>
    <xf numFmtId="165" fontId="0" fillId="0" borderId="0" xfId="1" applyFont="1" applyBorder="1"/>
    <xf numFmtId="165" fontId="0" fillId="13" borderId="0" xfId="1" applyFont="1" applyFill="1" applyBorder="1"/>
    <xf numFmtId="0" fontId="0" fillId="13" borderId="12" xfId="0" quotePrefix="1" applyFont="1" applyFill="1" applyBorder="1"/>
    <xf numFmtId="0" fontId="2" fillId="2" borderId="12" xfId="0" quotePrefix="1" applyFont="1" applyFill="1" applyBorder="1"/>
    <xf numFmtId="0" fontId="0" fillId="13" borderId="12" xfId="0" quotePrefix="1" applyFill="1" applyBorder="1"/>
    <xf numFmtId="0" fontId="2" fillId="2" borderId="11" xfId="9" quotePrefix="1" applyFont="1" applyFill="1" applyBorder="1" applyAlignment="1">
      <alignment horizontal="left"/>
    </xf>
    <xf numFmtId="165" fontId="1" fillId="2" borderId="11" xfId="1" applyFont="1" applyFill="1" applyBorder="1"/>
    <xf numFmtId="9" fontId="1" fillId="2" borderId="11" xfId="6" applyFont="1" applyFill="1" applyBorder="1" applyAlignment="1">
      <alignment horizontal="center" vertical="center"/>
    </xf>
    <xf numFmtId="165" fontId="2" fillId="0" borderId="2" xfId="1" applyFont="1" applyFill="1" applyBorder="1" applyAlignment="1">
      <alignment vertical="center"/>
    </xf>
    <xf numFmtId="165" fontId="0" fillId="0" borderId="2" xfId="1" applyFont="1" applyFill="1" applyBorder="1" applyAlignment="1">
      <alignment vertical="center"/>
    </xf>
    <xf numFmtId="165" fontId="2" fillId="0" borderId="2" xfId="1" applyFont="1" applyFill="1" applyBorder="1" applyAlignment="1">
      <alignment horizontal="left" vertical="center"/>
    </xf>
    <xf numFmtId="165" fontId="1" fillId="0" borderId="2" xfId="1" applyFont="1" applyFill="1" applyBorder="1" applyAlignment="1">
      <alignment vertical="center"/>
    </xf>
    <xf numFmtId="9" fontId="1" fillId="0" borderId="2" xfId="6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wrapText="1"/>
    </xf>
    <xf numFmtId="1" fontId="0" fillId="0" borderId="2" xfId="0" applyNumberFormat="1" applyFont="1" applyFill="1" applyBorder="1" applyAlignment="1">
      <alignment horizontal="left"/>
    </xf>
    <xf numFmtId="165" fontId="0" fillId="0" borderId="2" xfId="0" applyNumberFormat="1" applyBorder="1"/>
    <xf numFmtId="165" fontId="2" fillId="0" borderId="0" xfId="1" applyFont="1"/>
    <xf numFmtId="0" fontId="0" fillId="0" borderId="0" xfId="0"/>
    <xf numFmtId="43" fontId="2" fillId="13" borderId="2" xfId="34" applyFont="1" applyFill="1" applyBorder="1"/>
    <xf numFmtId="0" fontId="5" fillId="0" borderId="0" xfId="0" applyFont="1" applyFill="1" applyBorder="1" applyAlignment="1"/>
    <xf numFmtId="0" fontId="0" fillId="0" borderId="0" xfId="0"/>
    <xf numFmtId="0" fontId="2" fillId="14" borderId="14" xfId="0" applyNumberFormat="1" applyFont="1" applyFill="1" applyBorder="1" applyAlignment="1">
      <alignment horizontal="center" vertical="center" wrapText="1"/>
    </xf>
    <xf numFmtId="0" fontId="2" fillId="15" borderId="14" xfId="0" applyNumberFormat="1" applyFont="1" applyFill="1" applyBorder="1" applyAlignment="1">
      <alignment horizontal="center" vertical="center"/>
    </xf>
    <xf numFmtId="43" fontId="2" fillId="15" borderId="14" xfId="34" applyFont="1" applyFill="1" applyBorder="1" applyAlignment="1">
      <alignment horizontal="center" vertical="center" wrapText="1"/>
    </xf>
    <xf numFmtId="43" fontId="2" fillId="15" borderId="15" xfId="34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/>
    <xf numFmtId="0" fontId="8" fillId="16" borderId="17" xfId="0" applyFont="1" applyFill="1" applyBorder="1" applyAlignment="1">
      <alignment horizontal="left" vertical="center" wrapText="1"/>
    </xf>
    <xf numFmtId="168" fontId="8" fillId="16" borderId="17" xfId="0" applyNumberFormat="1" applyFont="1" applyFill="1" applyBorder="1" applyAlignment="1">
      <alignment horizontal="right" vertical="center" wrapText="1"/>
    </xf>
    <xf numFmtId="0" fontId="8" fillId="16" borderId="2" xfId="0" applyFont="1" applyFill="1" applyBorder="1" applyAlignment="1">
      <alignment horizontal="left" vertical="center" wrapText="1"/>
    </xf>
    <xf numFmtId="168" fontId="8" fillId="16" borderId="2" xfId="0" applyNumberFormat="1" applyFont="1" applyFill="1" applyBorder="1" applyAlignment="1">
      <alignment horizontal="right" vertical="center" wrapText="1"/>
    </xf>
    <xf numFmtId="168" fontId="8" fillId="16" borderId="20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168" fontId="9" fillId="0" borderId="2" xfId="0" applyNumberFormat="1" applyFont="1" applyFill="1" applyBorder="1" applyAlignment="1">
      <alignment vertical="center" wrapText="1"/>
    </xf>
    <xf numFmtId="168" fontId="9" fillId="0" borderId="2" xfId="63" applyNumberFormat="1" applyFont="1" applyFill="1" applyBorder="1" applyAlignment="1">
      <alignment vertical="center" wrapText="1"/>
    </xf>
    <xf numFmtId="43" fontId="7" fillId="0" borderId="6" xfId="34" applyFont="1" applyBorder="1" applyAlignment="1">
      <alignment horizontal="right"/>
    </xf>
    <xf numFmtId="168" fontId="9" fillId="0" borderId="20" xfId="63" applyNumberFormat="1" applyFont="1" applyFill="1" applyBorder="1" applyAlignment="1">
      <alignment vertical="center" wrapText="1"/>
    </xf>
    <xf numFmtId="0" fontId="8" fillId="17" borderId="2" xfId="0" applyFont="1" applyFill="1" applyBorder="1" applyAlignment="1">
      <alignment horizontal="left" vertical="center" wrapText="1"/>
    </xf>
    <xf numFmtId="168" fontId="8" fillId="17" borderId="2" xfId="0" applyNumberFormat="1" applyFont="1" applyFill="1" applyBorder="1" applyAlignment="1">
      <alignment horizontal="right" vertical="center" wrapText="1"/>
    </xf>
    <xf numFmtId="168" fontId="8" fillId="17" borderId="20" xfId="0" applyNumberFormat="1" applyFont="1" applyFill="1" applyBorder="1" applyAlignment="1">
      <alignment horizontal="right" vertical="center" wrapText="1"/>
    </xf>
    <xf numFmtId="43" fontId="7" fillId="13" borderId="6" xfId="34" applyFont="1" applyFill="1" applyBorder="1" applyAlignment="1">
      <alignment horizontal="right"/>
    </xf>
    <xf numFmtId="0" fontId="8" fillId="18" borderId="2" xfId="3" applyFont="1" applyFill="1" applyBorder="1" applyAlignment="1">
      <alignment horizontal="left" vertical="center" wrapText="1"/>
    </xf>
    <xf numFmtId="168" fontId="8" fillId="18" borderId="2" xfId="34" applyNumberFormat="1" applyFont="1" applyFill="1" applyBorder="1" applyAlignment="1">
      <alignment horizontal="right" vertical="center" wrapText="1"/>
    </xf>
    <xf numFmtId="168" fontId="8" fillId="18" borderId="20" xfId="34" applyNumberFormat="1" applyFont="1" applyFill="1" applyBorder="1" applyAlignment="1">
      <alignment horizontal="right" vertical="center" wrapText="1"/>
    </xf>
    <xf numFmtId="0" fontId="7" fillId="0" borderId="2" xfId="3" applyFont="1" applyFill="1" applyBorder="1" applyAlignment="1">
      <alignment horizontal="left" vertical="center" wrapText="1"/>
    </xf>
    <xf numFmtId="168" fontId="9" fillId="0" borderId="2" xfId="34" applyNumberFormat="1" applyFont="1" applyFill="1" applyBorder="1" applyAlignment="1">
      <alignment horizontal="right" vertical="center" wrapText="1"/>
    </xf>
    <xf numFmtId="43" fontId="7" fillId="13" borderId="2" xfId="34" applyFont="1" applyFill="1" applyBorder="1" applyAlignment="1">
      <alignment horizontal="right" vertical="center"/>
    </xf>
    <xf numFmtId="168" fontId="0" fillId="0" borderId="2" xfId="34" applyNumberFormat="1" applyFont="1" applyFill="1" applyBorder="1" applyAlignment="1">
      <alignment horizontal="right" vertical="center" wrapText="1"/>
    </xf>
    <xf numFmtId="43" fontId="7" fillId="13" borderId="11" xfId="34" applyFont="1" applyFill="1" applyBorder="1" applyAlignment="1">
      <alignment horizontal="right" vertical="center"/>
    </xf>
    <xf numFmtId="0" fontId="7" fillId="0" borderId="22" xfId="3" applyFont="1" applyFill="1" applyBorder="1" applyAlignment="1">
      <alignment horizontal="left" vertical="center" wrapText="1"/>
    </xf>
    <xf numFmtId="168" fontId="9" fillId="0" borderId="22" xfId="34" applyNumberFormat="1" applyFont="1" applyFill="1" applyBorder="1" applyAlignment="1">
      <alignment horizontal="right" vertical="center" wrapText="1"/>
    </xf>
    <xf numFmtId="168" fontId="9" fillId="0" borderId="22" xfId="63" applyNumberFormat="1" applyFont="1" applyFill="1" applyBorder="1" applyAlignment="1">
      <alignment vertical="center" wrapText="1"/>
    </xf>
    <xf numFmtId="168" fontId="9" fillId="0" borderId="22" xfId="0" applyNumberFormat="1" applyFont="1" applyFill="1" applyBorder="1" applyAlignment="1">
      <alignment vertical="center" wrapText="1"/>
    </xf>
    <xf numFmtId="43" fontId="7" fillId="13" borderId="22" xfId="34" applyFont="1" applyFill="1" applyBorder="1" applyAlignment="1">
      <alignment horizontal="right" vertical="center"/>
    </xf>
    <xf numFmtId="168" fontId="9" fillId="0" borderId="23" xfId="63" applyNumberFormat="1" applyFont="1" applyFill="1" applyBorder="1" applyAlignment="1">
      <alignment vertical="center" wrapText="1"/>
    </xf>
    <xf numFmtId="0" fontId="16" fillId="0" borderId="0" xfId="0" applyFont="1" applyFill="1" applyBorder="1" applyAlignment="1"/>
    <xf numFmtId="0" fontId="12" fillId="20" borderId="24" xfId="0" applyFont="1" applyFill="1" applyBorder="1" applyAlignment="1">
      <alignment horizontal="center" vertical="center" wrapText="1"/>
    </xf>
    <xf numFmtId="43" fontId="12" fillId="20" borderId="25" xfId="34" applyFont="1" applyFill="1" applyBorder="1" applyAlignment="1">
      <alignment horizontal="center" vertical="center" wrapText="1"/>
    </xf>
    <xf numFmtId="43" fontId="12" fillId="20" borderId="26" xfId="34" applyFont="1" applyFill="1" applyBorder="1" applyAlignment="1">
      <alignment horizontal="center" vertical="center" wrapText="1"/>
    </xf>
    <xf numFmtId="43" fontId="9" fillId="0" borderId="0" xfId="34" applyFont="1"/>
    <xf numFmtId="0" fontId="17" fillId="21" borderId="16" xfId="3" applyFont="1" applyFill="1" applyBorder="1" applyAlignment="1">
      <alignment horizontal="left" vertical="center"/>
    </xf>
    <xf numFmtId="169" fontId="17" fillId="21" borderId="17" xfId="34" applyNumberFormat="1" applyFont="1" applyFill="1" applyBorder="1" applyAlignment="1">
      <alignment horizontal="right" vertical="center"/>
    </xf>
    <xf numFmtId="169" fontId="17" fillId="21" borderId="18" xfId="34" applyNumberFormat="1" applyFont="1" applyFill="1" applyBorder="1" applyAlignment="1">
      <alignment horizontal="right" vertical="center"/>
    </xf>
    <xf numFmtId="168" fontId="18" fillId="0" borderId="0" xfId="0" applyNumberFormat="1" applyFont="1" applyFill="1" applyBorder="1" applyAlignment="1">
      <alignment horizontal="right" vertical="center" wrapText="1"/>
    </xf>
    <xf numFmtId="0" fontId="17" fillId="21" borderId="19" xfId="3" applyFont="1" applyFill="1" applyBorder="1" applyAlignment="1">
      <alignment horizontal="left" vertical="center"/>
    </xf>
    <xf numFmtId="164" fontId="17" fillId="21" borderId="2" xfId="4" applyFont="1" applyFill="1" applyBorder="1" applyAlignment="1">
      <alignment horizontal="right" vertical="center"/>
    </xf>
    <xf numFmtId="164" fontId="17" fillId="21" borderId="20" xfId="4" applyFont="1" applyFill="1" applyBorder="1" applyAlignment="1">
      <alignment horizontal="right" vertical="center"/>
    </xf>
    <xf numFmtId="0" fontId="17" fillId="22" borderId="19" xfId="3" applyFont="1" applyFill="1" applyBorder="1" applyAlignment="1">
      <alignment horizontal="left" vertical="center"/>
    </xf>
    <xf numFmtId="164" fontId="17" fillId="22" borderId="2" xfId="4" applyFont="1" applyFill="1" applyBorder="1" applyAlignment="1">
      <alignment horizontal="right" vertical="center"/>
    </xf>
    <xf numFmtId="164" fontId="17" fillId="22" borderId="20" xfId="4" applyFont="1" applyFill="1" applyBorder="1" applyAlignment="1">
      <alignment horizontal="right" vertical="center"/>
    </xf>
    <xf numFmtId="0" fontId="19" fillId="0" borderId="19" xfId="3" applyFont="1" applyFill="1" applyBorder="1" applyAlignment="1">
      <alignment horizontal="left" vertical="center" wrapText="1"/>
    </xf>
    <xf numFmtId="164" fontId="19" fillId="0" borderId="2" xfId="4" applyFont="1" applyFill="1" applyBorder="1" applyAlignment="1">
      <alignment horizontal="right" vertical="center"/>
    </xf>
    <xf numFmtId="164" fontId="19" fillId="0" borderId="20" xfId="4" applyFont="1" applyFill="1" applyBorder="1" applyAlignment="1">
      <alignment horizontal="right" vertical="center"/>
    </xf>
    <xf numFmtId="0" fontId="20" fillId="0" borderId="0" xfId="0" applyFont="1" applyFill="1" applyBorder="1" applyAlignment="1"/>
    <xf numFmtId="43" fontId="5" fillId="0" borderId="0" xfId="34" applyFont="1" applyFill="1" applyBorder="1" applyAlignment="1"/>
    <xf numFmtId="164" fontId="19" fillId="13" borderId="2" xfId="4" applyFont="1" applyFill="1" applyBorder="1" applyAlignment="1">
      <alignment horizontal="right" vertical="center"/>
    </xf>
    <xf numFmtId="164" fontId="19" fillId="13" borderId="20" xfId="4" applyFont="1" applyFill="1" applyBorder="1" applyAlignment="1">
      <alignment horizontal="right" vertical="center"/>
    </xf>
    <xf numFmtId="168" fontId="18" fillId="0" borderId="27" xfId="0" applyNumberFormat="1" applyFont="1" applyFill="1" applyBorder="1" applyAlignment="1">
      <alignment horizontal="right" vertical="center" wrapText="1"/>
    </xf>
    <xf numFmtId="0" fontId="18" fillId="23" borderId="19" xfId="0" applyFont="1" applyFill="1" applyBorder="1" applyAlignment="1">
      <alignment horizontal="left" vertical="center" wrapText="1"/>
    </xf>
    <xf numFmtId="169" fontId="17" fillId="22" borderId="2" xfId="34" applyNumberFormat="1" applyFont="1" applyFill="1" applyBorder="1" applyAlignment="1">
      <alignment horizontal="left" vertical="center"/>
    </xf>
    <xf numFmtId="169" fontId="17" fillId="22" borderId="20" xfId="34" applyNumberFormat="1" applyFont="1" applyFill="1" applyBorder="1" applyAlignment="1">
      <alignment horizontal="left" vertical="center"/>
    </xf>
    <xf numFmtId="0" fontId="18" fillId="24" borderId="19" xfId="3" applyFont="1" applyFill="1" applyBorder="1" applyAlignment="1">
      <alignment horizontal="left" vertical="center" wrapText="1"/>
    </xf>
    <xf numFmtId="0" fontId="20" fillId="0" borderId="19" xfId="3" applyFont="1" applyFill="1" applyBorder="1" applyAlignment="1">
      <alignment horizontal="left" vertical="center" wrapText="1"/>
    </xf>
    <xf numFmtId="0" fontId="19" fillId="0" borderId="21" xfId="3" applyFont="1" applyFill="1" applyBorder="1" applyAlignment="1">
      <alignment horizontal="left" vertical="center" wrapText="1"/>
    </xf>
    <xf numFmtId="164" fontId="19" fillId="0" borderId="22" xfId="4" applyFont="1" applyFill="1" applyBorder="1" applyAlignment="1">
      <alignment horizontal="right" vertical="center"/>
    </xf>
    <xf numFmtId="164" fontId="19" fillId="0" borderId="23" xfId="4" applyFont="1" applyFill="1" applyBorder="1" applyAlignment="1">
      <alignment horizontal="right" vertical="center"/>
    </xf>
    <xf numFmtId="169" fontId="5" fillId="0" borderId="0" xfId="34" applyNumberFormat="1" applyFont="1" applyFill="1" applyBorder="1" applyAlignment="1"/>
    <xf numFmtId="43" fontId="0" fillId="0" borderId="0" xfId="34" applyFont="1"/>
    <xf numFmtId="0" fontId="21" fillId="25" borderId="2" xfId="0" applyFont="1" applyFill="1" applyBorder="1" applyAlignment="1">
      <alignment horizontal="center"/>
    </xf>
    <xf numFmtId="43" fontId="21" fillId="25" borderId="20" xfId="34" applyFont="1" applyFill="1" applyBorder="1" applyAlignment="1">
      <alignment horizontal="center"/>
    </xf>
    <xf numFmtId="0" fontId="22" fillId="26" borderId="2" xfId="0" applyFont="1" applyFill="1" applyBorder="1" applyAlignment="1">
      <alignment horizontal="center"/>
    </xf>
    <xf numFmtId="9" fontId="22" fillId="26" borderId="20" xfId="6" applyFont="1" applyFill="1" applyBorder="1" applyAlignment="1">
      <alignment horizontal="center"/>
    </xf>
    <xf numFmtId="0" fontId="22" fillId="26" borderId="22" xfId="0" applyFont="1" applyFill="1" applyBorder="1" applyAlignment="1">
      <alignment horizontal="center"/>
    </xf>
    <xf numFmtId="9" fontId="22" fillId="26" borderId="23" xfId="6" applyFont="1" applyFill="1" applyBorder="1" applyAlignment="1">
      <alignment horizontal="center"/>
    </xf>
    <xf numFmtId="43" fontId="13" fillId="0" borderId="0" xfId="34" applyFont="1"/>
    <xf numFmtId="0" fontId="24" fillId="13" borderId="37" xfId="0" applyFont="1" applyFill="1" applyBorder="1" applyAlignment="1">
      <alignment vertical="center"/>
    </xf>
    <xf numFmtId="0" fontId="24" fillId="20" borderId="31" xfId="0" applyFont="1" applyFill="1" applyBorder="1" applyAlignment="1">
      <alignment horizontal="center" vertical="center"/>
    </xf>
    <xf numFmtId="170" fontId="24" fillId="20" borderId="32" xfId="76" applyNumberFormat="1" applyFont="1" applyFill="1" applyBorder="1" applyAlignment="1">
      <alignment horizontal="center" vertical="center"/>
    </xf>
    <xf numFmtId="0" fontId="24" fillId="20" borderId="32" xfId="0" applyFont="1" applyFill="1" applyBorder="1" applyAlignment="1">
      <alignment horizontal="center" vertical="center" wrapText="1"/>
    </xf>
    <xf numFmtId="0" fontId="24" fillId="20" borderId="38" xfId="0" applyFont="1" applyFill="1" applyBorder="1" applyAlignment="1">
      <alignment horizontal="center" vertical="center" wrapText="1"/>
    </xf>
    <xf numFmtId="0" fontId="24" fillId="27" borderId="31" xfId="0" applyFont="1" applyFill="1" applyBorder="1" applyAlignment="1">
      <alignment vertical="center"/>
    </xf>
    <xf numFmtId="171" fontId="24" fillId="27" borderId="32" xfId="76" applyNumberFormat="1" applyFont="1" applyFill="1" applyBorder="1" applyAlignment="1">
      <alignment vertical="center"/>
    </xf>
    <xf numFmtId="9" fontId="24" fillId="27" borderId="32" xfId="6" applyFont="1" applyFill="1" applyBorder="1" applyAlignment="1">
      <alignment horizontal="center" vertical="center"/>
    </xf>
    <xf numFmtId="10" fontId="24" fillId="27" borderId="32" xfId="6" applyNumberFormat="1" applyFont="1" applyFill="1" applyBorder="1" applyAlignment="1">
      <alignment horizontal="center" vertical="center"/>
    </xf>
    <xf numFmtId="10" fontId="24" fillId="27" borderId="38" xfId="6" applyNumberFormat="1" applyFont="1" applyFill="1" applyBorder="1" applyAlignment="1">
      <alignment horizontal="center" vertical="center"/>
    </xf>
    <xf numFmtId="0" fontId="25" fillId="17" borderId="31" xfId="0" applyFont="1" applyFill="1" applyBorder="1" applyAlignment="1">
      <alignment vertical="center"/>
    </xf>
    <xf numFmtId="171" fontId="25" fillId="17" borderId="32" xfId="76" applyNumberFormat="1" applyFont="1" applyFill="1" applyBorder="1" applyAlignment="1">
      <alignment vertical="center"/>
    </xf>
    <xf numFmtId="9" fontId="25" fillId="17" borderId="32" xfId="6" applyFont="1" applyFill="1" applyBorder="1" applyAlignment="1">
      <alignment horizontal="center" vertical="center"/>
    </xf>
    <xf numFmtId="10" fontId="25" fillId="17" borderId="32" xfId="6" applyNumberFormat="1" applyFont="1" applyFill="1" applyBorder="1" applyAlignment="1">
      <alignment horizontal="center" vertical="center"/>
    </xf>
    <xf numFmtId="10" fontId="25" fillId="17" borderId="38" xfId="6" applyNumberFormat="1" applyFont="1" applyFill="1" applyBorder="1" applyAlignment="1">
      <alignment horizontal="center" vertical="center"/>
    </xf>
    <xf numFmtId="0" fontId="26" fillId="15" borderId="31" xfId="0" applyFont="1" applyFill="1" applyBorder="1" applyAlignment="1">
      <alignment vertical="center"/>
    </xf>
    <xf numFmtId="171" fontId="26" fillId="15" borderId="32" xfId="76" applyNumberFormat="1" applyFont="1" applyFill="1" applyBorder="1" applyAlignment="1">
      <alignment vertical="center"/>
    </xf>
    <xf numFmtId="9" fontId="26" fillId="15" borderId="32" xfId="6" applyFont="1" applyFill="1" applyBorder="1" applyAlignment="1">
      <alignment horizontal="center" vertical="center"/>
    </xf>
    <xf numFmtId="10" fontId="26" fillId="15" borderId="32" xfId="6" applyNumberFormat="1" applyFont="1" applyFill="1" applyBorder="1" applyAlignment="1">
      <alignment horizontal="center" vertical="center"/>
    </xf>
    <xf numFmtId="172" fontId="26" fillId="15" borderId="38" xfId="6" applyNumberFormat="1" applyFont="1" applyFill="1" applyBorder="1" applyAlignment="1">
      <alignment horizontal="center" vertical="center"/>
    </xf>
    <xf numFmtId="0" fontId="26" fillId="15" borderId="31" xfId="0" applyFont="1" applyFill="1" applyBorder="1" applyAlignment="1">
      <alignment vertical="center" wrapText="1"/>
    </xf>
    <xf numFmtId="172" fontId="25" fillId="17" borderId="38" xfId="6" applyNumberFormat="1" applyFont="1" applyFill="1" applyBorder="1" applyAlignment="1">
      <alignment horizontal="center" vertical="center"/>
    </xf>
    <xf numFmtId="0" fontId="26" fillId="15" borderId="34" xfId="0" applyFont="1" applyFill="1" applyBorder="1" applyAlignment="1">
      <alignment vertical="center" wrapText="1"/>
    </xf>
    <xf numFmtId="171" fontId="26" fillId="15" borderId="35" xfId="76" applyNumberFormat="1" applyFont="1" applyFill="1" applyBorder="1" applyAlignment="1">
      <alignment vertical="center"/>
    </xf>
    <xf numFmtId="9" fontId="26" fillId="15" borderId="35" xfId="6" applyFont="1" applyFill="1" applyBorder="1" applyAlignment="1">
      <alignment horizontal="center" vertical="center"/>
    </xf>
    <xf numFmtId="10" fontId="26" fillId="15" borderId="35" xfId="6" applyNumberFormat="1" applyFont="1" applyFill="1" applyBorder="1" applyAlignment="1">
      <alignment horizontal="center" vertical="center"/>
    </xf>
    <xf numFmtId="172" fontId="26" fillId="15" borderId="39" xfId="6" applyNumberFormat="1" applyFont="1" applyFill="1" applyBorder="1" applyAlignment="1">
      <alignment horizontal="center" vertical="center"/>
    </xf>
    <xf numFmtId="0" fontId="2" fillId="17" borderId="2" xfId="9" quotePrefix="1" applyFont="1" applyFill="1" applyBorder="1" applyAlignment="1">
      <alignment horizontal="left"/>
    </xf>
    <xf numFmtId="0" fontId="2" fillId="17" borderId="2" xfId="9" quotePrefix="1" applyFont="1" applyFill="1" applyBorder="1"/>
    <xf numFmtId="165" fontId="2" fillId="17" borderId="2" xfId="1" applyFont="1" applyFill="1" applyBorder="1"/>
    <xf numFmtId="9" fontId="2" fillId="17" borderId="2" xfId="6" applyFont="1" applyFill="1" applyBorder="1" applyAlignment="1">
      <alignment horizontal="center"/>
    </xf>
    <xf numFmtId="165" fontId="2" fillId="17" borderId="2" xfId="1" applyFont="1" applyFill="1" applyBorder="1" applyAlignment="1">
      <alignment horizontal="left"/>
    </xf>
    <xf numFmtId="9" fontId="2" fillId="17" borderId="2" xfId="6" applyFont="1" applyFill="1" applyBorder="1" applyAlignment="1">
      <alignment horizontal="left"/>
    </xf>
    <xf numFmtId="43" fontId="2" fillId="17" borderId="2" xfId="34" applyFont="1" applyFill="1" applyBorder="1"/>
    <xf numFmtId="9" fontId="2" fillId="17" borderId="2" xfId="6" applyFont="1" applyFill="1" applyBorder="1"/>
    <xf numFmtId="9" fontId="2" fillId="17" borderId="2" xfId="6" applyFont="1" applyFill="1" applyBorder="1" applyAlignment="1">
      <alignment horizontal="center" vertical="center"/>
    </xf>
    <xf numFmtId="0" fontId="8" fillId="17" borderId="2" xfId="9" quotePrefix="1" applyFont="1" applyFill="1" applyBorder="1"/>
    <xf numFmtId="165" fontId="8" fillId="17" borderId="2" xfId="1" applyFont="1" applyFill="1" applyBorder="1"/>
    <xf numFmtId="9" fontId="8" fillId="17" borderId="2" xfId="6" applyFont="1" applyFill="1" applyBorder="1" applyAlignment="1">
      <alignment horizontal="center"/>
    </xf>
    <xf numFmtId="0" fontId="8" fillId="16" borderId="40" xfId="0" applyFont="1" applyFill="1" applyBorder="1" applyAlignment="1">
      <alignment horizontal="center" vertical="center" wrapText="1"/>
    </xf>
    <xf numFmtId="165" fontId="2" fillId="0" borderId="41" xfId="1" applyFont="1" applyFill="1" applyBorder="1"/>
    <xf numFmtId="0" fontId="2" fillId="14" borderId="25" xfId="0" applyNumberFormat="1" applyFont="1" applyFill="1" applyBorder="1" applyAlignment="1">
      <alignment horizontal="center" vertical="center" wrapText="1"/>
    </xf>
    <xf numFmtId="0" fontId="2" fillId="15" borderId="11" xfId="2" applyFont="1" applyFill="1" applyBorder="1" applyAlignment="1">
      <alignment horizontal="center" vertical="center" wrapText="1"/>
    </xf>
    <xf numFmtId="9" fontId="2" fillId="15" borderId="11" xfId="6" applyFont="1" applyFill="1" applyBorder="1" applyAlignment="1">
      <alignment horizontal="center" vertical="center" wrapText="1"/>
    </xf>
    <xf numFmtId="43" fontId="2" fillId="0" borderId="2" xfId="53" applyFont="1" applyFill="1" applyBorder="1"/>
    <xf numFmtId="43" fontId="1" fillId="0" borderId="2" xfId="51" applyFont="1" applyFill="1" applyBorder="1" applyAlignment="1">
      <alignment vertical="center"/>
    </xf>
    <xf numFmtId="43" fontId="0" fillId="0" borderId="2" xfId="54" applyFont="1" applyFill="1" applyBorder="1"/>
    <xf numFmtId="43" fontId="0" fillId="0" borderId="2" xfId="55" applyFont="1" applyFill="1" applyBorder="1"/>
    <xf numFmtId="43" fontId="0" fillId="0" borderId="2" xfId="70" applyFont="1" applyFill="1" applyBorder="1"/>
    <xf numFmtId="43" fontId="15" fillId="13" borderId="2" xfId="34" applyFont="1" applyFill="1" applyBorder="1" applyAlignment="1">
      <alignment horizontal="right"/>
    </xf>
    <xf numFmtId="43" fontId="0" fillId="0" borderId="2" xfId="56" applyFont="1" applyFill="1" applyBorder="1"/>
    <xf numFmtId="43" fontId="0" fillId="0" borderId="2" xfId="68" applyFont="1" applyFill="1" applyBorder="1"/>
    <xf numFmtId="43" fontId="0" fillId="0" borderId="2" xfId="57" applyFont="1" applyFill="1" applyBorder="1"/>
    <xf numFmtId="43" fontId="0" fillId="0" borderId="2" xfId="58" applyFont="1" applyFill="1" applyBorder="1"/>
    <xf numFmtId="43" fontId="0" fillId="0" borderId="2" xfId="59" applyFont="1" applyFill="1" applyBorder="1"/>
    <xf numFmtId="43" fontId="0" fillId="0" borderId="2" xfId="60" applyFont="1" applyFill="1" applyBorder="1"/>
    <xf numFmtId="43" fontId="0" fillId="0" borderId="2" xfId="61" applyFont="1" applyFill="1" applyBorder="1"/>
    <xf numFmtId="43" fontId="0" fillId="0" borderId="2" xfId="62" applyFont="1" applyFill="1" applyBorder="1"/>
    <xf numFmtId="43" fontId="0" fillId="0" borderId="2" xfId="63" applyFont="1" applyFill="1" applyBorder="1"/>
    <xf numFmtId="43" fontId="0" fillId="0" borderId="2" xfId="71" applyFont="1" applyFill="1" applyBorder="1"/>
    <xf numFmtId="43" fontId="0" fillId="0" borderId="2" xfId="64" applyFont="1" applyFill="1" applyBorder="1"/>
    <xf numFmtId="43" fontId="0" fillId="0" borderId="2" xfId="66" applyFont="1" applyFill="1" applyBorder="1"/>
    <xf numFmtId="43" fontId="0" fillId="0" borderId="2" xfId="72" applyFont="1" applyFill="1" applyBorder="1"/>
    <xf numFmtId="43" fontId="0" fillId="0" borderId="2" xfId="75" applyFont="1" applyFill="1" applyBorder="1"/>
    <xf numFmtId="0" fontId="0" fillId="0" borderId="2" xfId="0" quotePrefix="1" applyFont="1" applyFill="1" applyBorder="1"/>
    <xf numFmtId="0" fontId="2" fillId="17" borderId="2" xfId="0" quotePrefix="1" applyFont="1" applyFill="1" applyBorder="1"/>
    <xf numFmtId="0" fontId="0" fillId="0" borderId="2" xfId="0" quotePrefix="1" applyFill="1" applyBorder="1"/>
    <xf numFmtId="43" fontId="0" fillId="0" borderId="2" xfId="77" applyFont="1" applyFill="1" applyBorder="1"/>
    <xf numFmtId="0" fontId="3" fillId="0" borderId="0" xfId="2" applyFont="1" applyAlignment="1">
      <alignment vertical="center" wrapText="1"/>
    </xf>
    <xf numFmtId="0" fontId="27" fillId="0" borderId="0" xfId="0" applyFont="1" applyFill="1" applyBorder="1" applyAlignment="1"/>
    <xf numFmtId="169" fontId="27" fillId="0" borderId="0" xfId="34" applyNumberFormat="1" applyFont="1" applyFill="1" applyBorder="1" applyAlignment="1"/>
    <xf numFmtId="0" fontId="14" fillId="0" borderId="0" xfId="0" applyFont="1"/>
    <xf numFmtId="43" fontId="14" fillId="0" borderId="0" xfId="34" applyFont="1"/>
    <xf numFmtId="0" fontId="28" fillId="14" borderId="2" xfId="0" applyFont="1" applyFill="1" applyBorder="1" applyAlignment="1">
      <alignment horizontal="center" vertical="center" wrapText="1"/>
    </xf>
    <xf numFmtId="0" fontId="28" fillId="14" borderId="2" xfId="0" applyFont="1" applyFill="1" applyBorder="1" applyAlignment="1">
      <alignment horizontal="left" wrapText="1"/>
    </xf>
    <xf numFmtId="43" fontId="29" fillId="14" borderId="2" xfId="34" applyFont="1" applyFill="1" applyBorder="1" applyAlignment="1">
      <alignment horizontal="center"/>
    </xf>
    <xf numFmtId="0" fontId="30" fillId="16" borderId="5" xfId="0" applyFont="1" applyFill="1" applyBorder="1" applyAlignment="1">
      <alignment horizontal="center"/>
    </xf>
    <xf numFmtId="1" fontId="30" fillId="16" borderId="5" xfId="0" applyNumberFormat="1" applyFont="1" applyFill="1" applyBorder="1" applyAlignment="1">
      <alignment horizontal="left"/>
    </xf>
    <xf numFmtId="0" fontId="30" fillId="16" borderId="5" xfId="0" applyFont="1" applyFill="1" applyBorder="1" applyAlignment="1">
      <alignment horizontal="left" wrapText="1"/>
    </xf>
    <xf numFmtId="43" fontId="30" fillId="16" borderId="5" xfId="34" applyFont="1" applyFill="1" applyBorder="1" applyAlignment="1">
      <alignment horizontal="right"/>
    </xf>
    <xf numFmtId="43" fontId="31" fillId="16" borderId="13" xfId="34" applyFont="1" applyFill="1" applyBorder="1" applyAlignment="1">
      <alignment horizontal="right"/>
    </xf>
    <xf numFmtId="0" fontId="30" fillId="16" borderId="6" xfId="0" applyFont="1" applyFill="1" applyBorder="1" applyAlignment="1">
      <alignment horizontal="center"/>
    </xf>
    <xf numFmtId="1" fontId="30" fillId="16" borderId="6" xfId="0" applyNumberFormat="1" applyFont="1" applyFill="1" applyBorder="1" applyAlignment="1">
      <alignment horizontal="left"/>
    </xf>
    <xf numFmtId="0" fontId="30" fillId="16" borderId="6" xfId="0" applyFont="1" applyFill="1" applyBorder="1" applyAlignment="1">
      <alignment horizontal="left" wrapText="1"/>
    </xf>
    <xf numFmtId="43" fontId="30" fillId="16" borderId="6" xfId="34" applyFont="1" applyFill="1" applyBorder="1" applyAlignment="1">
      <alignment horizontal="right"/>
    </xf>
    <xf numFmtId="0" fontId="32" fillId="0" borderId="6" xfId="0" applyFont="1" applyBorder="1" applyAlignment="1">
      <alignment horizontal="center"/>
    </xf>
    <xf numFmtId="1" fontId="32" fillId="0" borderId="6" xfId="0" applyNumberFormat="1" applyFont="1" applyBorder="1" applyAlignment="1">
      <alignment horizontal="left"/>
    </xf>
    <xf numFmtId="0" fontId="32" fillId="0" borderId="6" xfId="0" applyFont="1" applyBorder="1" applyAlignment="1">
      <alignment horizontal="left" wrapText="1"/>
    </xf>
    <xf numFmtId="43" fontId="5" fillId="0" borderId="6" xfId="34" applyFont="1" applyBorder="1" applyAlignment="1">
      <alignment horizontal="right"/>
    </xf>
    <xf numFmtId="43" fontId="5" fillId="0" borderId="13" xfId="34" applyFont="1" applyBorder="1" applyAlignment="1">
      <alignment horizontal="right"/>
    </xf>
    <xf numFmtId="166" fontId="32" fillId="0" borderId="6" xfId="0" applyNumberFormat="1" applyFont="1" applyBorder="1" applyAlignment="1">
      <alignment horizontal="left"/>
    </xf>
    <xf numFmtId="43" fontId="5" fillId="28" borderId="13" xfId="34" applyFont="1" applyFill="1" applyBorder="1" applyAlignment="1">
      <alignment horizontal="right"/>
    </xf>
    <xf numFmtId="43" fontId="5" fillId="29" borderId="13" xfId="34" applyFont="1" applyFill="1" applyBorder="1" applyAlignment="1">
      <alignment horizontal="right"/>
    </xf>
    <xf numFmtId="43" fontId="5" fillId="12" borderId="13" xfId="34" applyFont="1" applyFill="1" applyBorder="1" applyAlignment="1">
      <alignment horizontal="right"/>
    </xf>
    <xf numFmtId="43" fontId="5" fillId="6" borderId="13" xfId="34" applyFont="1" applyFill="1" applyBorder="1" applyAlignment="1">
      <alignment horizontal="right"/>
    </xf>
    <xf numFmtId="43" fontId="5" fillId="7" borderId="13" xfId="34" applyFont="1" applyFill="1" applyBorder="1" applyAlignment="1">
      <alignment horizontal="right"/>
    </xf>
    <xf numFmtId="43" fontId="5" fillId="30" borderId="13" xfId="34" applyFont="1" applyFill="1" applyBorder="1" applyAlignment="1">
      <alignment horizontal="right"/>
    </xf>
    <xf numFmtId="43" fontId="5" fillId="31" borderId="13" xfId="34" applyFont="1" applyFill="1" applyBorder="1" applyAlignment="1">
      <alignment horizontal="right"/>
    </xf>
    <xf numFmtId="43" fontId="5" fillId="32" borderId="13" xfId="34" applyFont="1" applyFill="1" applyBorder="1" applyAlignment="1">
      <alignment horizontal="right"/>
    </xf>
    <xf numFmtId="43" fontId="5" fillId="33" borderId="13" xfId="34" applyFont="1" applyFill="1" applyBorder="1" applyAlignment="1">
      <alignment horizontal="right"/>
    </xf>
    <xf numFmtId="0" fontId="32" fillId="0" borderId="6" xfId="0" applyFont="1" applyFill="1" applyBorder="1" applyAlignment="1">
      <alignment horizontal="center"/>
    </xf>
    <xf numFmtId="1" fontId="32" fillId="0" borderId="6" xfId="0" applyNumberFormat="1" applyFont="1" applyFill="1" applyBorder="1" applyAlignment="1">
      <alignment horizontal="left"/>
    </xf>
    <xf numFmtId="0" fontId="32" fillId="0" borderId="6" xfId="0" applyFont="1" applyFill="1" applyBorder="1" applyAlignment="1">
      <alignment horizontal="left" wrapText="1"/>
    </xf>
    <xf numFmtId="43" fontId="5" fillId="0" borderId="6" xfId="34" applyFont="1" applyFill="1" applyBorder="1" applyAlignment="1">
      <alignment horizontal="right"/>
    </xf>
    <xf numFmtId="43" fontId="5" fillId="0" borderId="13" xfId="34" applyFont="1" applyFill="1" applyBorder="1" applyAlignment="1">
      <alignment horizontal="right"/>
    </xf>
    <xf numFmtId="43" fontId="5" fillId="4" borderId="13" xfId="34" applyFont="1" applyFill="1" applyBorder="1" applyAlignment="1">
      <alignment horizontal="right"/>
    </xf>
    <xf numFmtId="43" fontId="5" fillId="34" borderId="13" xfId="34" applyFont="1" applyFill="1" applyBorder="1" applyAlignment="1">
      <alignment horizontal="right"/>
    </xf>
    <xf numFmtId="43" fontId="5" fillId="35" borderId="13" xfId="34" applyFont="1" applyFill="1" applyBorder="1" applyAlignment="1">
      <alignment horizontal="right"/>
    </xf>
    <xf numFmtId="43" fontId="5" fillId="36" borderId="13" xfId="34" applyFont="1" applyFill="1" applyBorder="1" applyAlignment="1">
      <alignment horizontal="right"/>
    </xf>
    <xf numFmtId="43" fontId="5" fillId="37" borderId="13" xfId="34" applyFont="1" applyFill="1" applyBorder="1" applyAlignment="1">
      <alignment horizontal="right"/>
    </xf>
    <xf numFmtId="0" fontId="18" fillId="17" borderId="4" xfId="0" applyFont="1" applyFill="1" applyBorder="1" applyAlignment="1">
      <alignment horizontal="center" vertical="center"/>
    </xf>
    <xf numFmtId="1" fontId="18" fillId="17" borderId="4" xfId="0" applyNumberFormat="1" applyFont="1" applyFill="1" applyBorder="1" applyAlignment="1">
      <alignment horizontal="left" vertical="center"/>
    </xf>
    <xf numFmtId="0" fontId="33" fillId="17" borderId="4" xfId="3" applyFont="1" applyFill="1" applyBorder="1" applyAlignment="1">
      <alignment horizontal="left" vertical="center" wrapText="1"/>
    </xf>
    <xf numFmtId="43" fontId="33" fillId="17" borderId="4" xfId="34" applyFont="1" applyFill="1" applyBorder="1" applyAlignment="1">
      <alignment horizontal="right" vertical="center"/>
    </xf>
    <xf numFmtId="0" fontId="31" fillId="17" borderId="2" xfId="0" applyFont="1" applyFill="1" applyBorder="1" applyAlignment="1">
      <alignment horizontal="center" vertical="center"/>
    </xf>
    <xf numFmtId="1" fontId="31" fillId="17" borderId="2" xfId="0" applyNumberFormat="1" applyFont="1" applyFill="1" applyBorder="1" applyAlignment="1">
      <alignment horizontal="left" vertical="center"/>
    </xf>
    <xf numFmtId="0" fontId="34" fillId="17" borderId="2" xfId="3" applyFont="1" applyFill="1" applyBorder="1" applyAlignment="1">
      <alignment horizontal="left" vertical="center" wrapText="1"/>
    </xf>
    <xf numFmtId="43" fontId="34" fillId="17" borderId="2" xfId="34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left" vertical="center"/>
    </xf>
    <xf numFmtId="0" fontId="35" fillId="0" borderId="2" xfId="3" applyFont="1" applyFill="1" applyBorder="1" applyAlignment="1">
      <alignment horizontal="left" vertical="center" wrapText="1"/>
    </xf>
    <xf numFmtId="43" fontId="35" fillId="0" borderId="2" xfId="34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left" vertical="center"/>
    </xf>
    <xf numFmtId="0" fontId="35" fillId="0" borderId="11" xfId="3" applyFont="1" applyFill="1" applyBorder="1" applyAlignment="1">
      <alignment horizontal="left" vertical="center" wrapText="1"/>
    </xf>
    <xf numFmtId="43" fontId="35" fillId="0" borderId="11" xfId="34" applyFont="1" applyFill="1" applyBorder="1" applyAlignment="1">
      <alignment horizontal="right" vertical="center"/>
    </xf>
    <xf numFmtId="0" fontId="31" fillId="17" borderId="43" xfId="0" applyFont="1" applyFill="1" applyBorder="1" applyAlignment="1">
      <alignment horizontal="center" vertical="center"/>
    </xf>
    <xf numFmtId="1" fontId="31" fillId="17" borderId="43" xfId="0" applyNumberFormat="1" applyFont="1" applyFill="1" applyBorder="1" applyAlignment="1">
      <alignment horizontal="left" vertical="center"/>
    </xf>
    <xf numFmtId="0" fontId="34" fillId="17" borderId="43" xfId="3" applyFont="1" applyFill="1" applyBorder="1" applyAlignment="1">
      <alignment horizontal="left" vertical="center" wrapText="1"/>
    </xf>
    <xf numFmtId="43" fontId="34" fillId="17" borderId="43" xfId="34" applyFont="1" applyFill="1" applyBorder="1" applyAlignment="1">
      <alignment horizontal="right" vertical="center"/>
    </xf>
    <xf numFmtId="4" fontId="34" fillId="17" borderId="2" xfId="34" applyNumberFormat="1" applyFont="1" applyFill="1" applyBorder="1" applyAlignment="1">
      <alignment horizontal="right" vertical="center"/>
    </xf>
    <xf numFmtId="4" fontId="35" fillId="0" borderId="2" xfId="34" applyNumberFormat="1" applyFont="1" applyFill="1" applyBorder="1" applyAlignment="1">
      <alignment horizontal="right" vertical="center"/>
    </xf>
    <xf numFmtId="0" fontId="36" fillId="0" borderId="0" xfId="2" applyFont="1" applyAlignment="1">
      <alignment vertical="center" wrapText="1"/>
    </xf>
    <xf numFmtId="41" fontId="36" fillId="0" borderId="0" xfId="2" applyNumberFormat="1" applyFont="1" applyAlignment="1">
      <alignment vertical="center" wrapText="1"/>
    </xf>
    <xf numFmtId="0" fontId="37" fillId="0" borderId="0" xfId="0" applyFont="1" applyFill="1" applyBorder="1" applyAlignment="1"/>
    <xf numFmtId="41" fontId="11" fillId="0" borderId="42" xfId="78" applyFont="1" applyFill="1" applyBorder="1"/>
    <xf numFmtId="168" fontId="36" fillId="0" borderId="0" xfId="2" applyNumberFormat="1" applyFont="1" applyAlignment="1">
      <alignment vertical="center" wrapText="1"/>
    </xf>
    <xf numFmtId="0" fontId="2" fillId="14" borderId="44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 horizontal="left"/>
    </xf>
    <xf numFmtId="0" fontId="0" fillId="38" borderId="0" xfId="0" applyFill="1"/>
    <xf numFmtId="41" fontId="0" fillId="38" borderId="0" xfId="78" applyFont="1" applyFill="1"/>
    <xf numFmtId="1" fontId="8" fillId="16" borderId="16" xfId="0" applyNumberFormat="1" applyFont="1" applyFill="1" applyBorder="1" applyAlignment="1">
      <alignment horizontal="left" vertical="center" wrapText="1"/>
    </xf>
    <xf numFmtId="168" fontId="8" fillId="16" borderId="18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Border="1" applyAlignment="1"/>
    <xf numFmtId="0" fontId="0" fillId="0" borderId="12" xfId="0" applyFill="1" applyBorder="1" applyAlignment="1">
      <alignment horizontal="left"/>
    </xf>
    <xf numFmtId="0" fontId="0" fillId="0" borderId="12" xfId="0" applyFill="1" applyBorder="1"/>
    <xf numFmtId="41" fontId="0" fillId="0" borderId="12" xfId="78" applyFont="1" applyFill="1" applyBorder="1"/>
    <xf numFmtId="1" fontId="8" fillId="16" borderId="19" xfId="0" applyNumberFormat="1" applyFont="1" applyFill="1" applyBorder="1" applyAlignment="1">
      <alignment horizontal="left" vertical="center" wrapText="1"/>
    </xf>
    <xf numFmtId="1" fontId="7" fillId="0" borderId="19" xfId="0" applyNumberFormat="1" applyFont="1" applyFill="1" applyBorder="1" applyAlignment="1">
      <alignment horizontal="left" vertical="center" wrapText="1"/>
    </xf>
    <xf numFmtId="1" fontId="0" fillId="0" borderId="19" xfId="0" quotePrefix="1" applyNumberFormat="1" applyFont="1" applyFill="1" applyBorder="1" applyAlignment="1">
      <alignment horizontal="left" vertical="center" wrapText="1"/>
    </xf>
    <xf numFmtId="166" fontId="7" fillId="0" borderId="19" xfId="0" applyNumberFormat="1" applyFont="1" applyFill="1" applyBorder="1" applyAlignment="1">
      <alignment horizontal="left" vertical="center" wrapText="1"/>
    </xf>
    <xf numFmtId="0" fontId="8" fillId="17" borderId="19" xfId="0" applyFont="1" applyFill="1" applyBorder="1" applyAlignment="1">
      <alignment horizontal="left" vertical="center" wrapText="1"/>
    </xf>
    <xf numFmtId="0" fontId="0" fillId="0" borderId="19" xfId="0" quotePrefix="1" applyFont="1" applyFill="1" applyBorder="1" applyAlignment="1">
      <alignment horizontal="left" vertical="center" wrapText="1"/>
    </xf>
    <xf numFmtId="1" fontId="7" fillId="0" borderId="19" xfId="0" quotePrefix="1" applyNumberFormat="1" applyFont="1" applyFill="1" applyBorder="1" applyAlignment="1">
      <alignment horizontal="left" vertical="center" wrapText="1"/>
    </xf>
    <xf numFmtId="1" fontId="8" fillId="18" borderId="19" xfId="0" applyNumberFormat="1" applyFont="1" applyFill="1" applyBorder="1" applyAlignment="1">
      <alignment horizontal="left" vertical="center" wrapText="1"/>
    </xf>
    <xf numFmtId="1" fontId="7" fillId="0" borderId="21" xfId="0" applyNumberFormat="1" applyFont="1" applyFill="1" applyBorder="1" applyAlignment="1">
      <alignment horizontal="left" vertical="center" wrapText="1"/>
    </xf>
    <xf numFmtId="41" fontId="0" fillId="0" borderId="45" xfId="78" applyFont="1" applyFill="1" applyBorder="1"/>
    <xf numFmtId="1" fontId="38" fillId="0" borderId="0" xfId="0" applyNumberFormat="1" applyFont="1" applyFill="1" applyBorder="1" applyAlignment="1">
      <alignment horizontal="left" vertical="center" wrapText="1"/>
    </xf>
    <xf numFmtId="0" fontId="38" fillId="0" borderId="0" xfId="3" applyFont="1" applyFill="1" applyBorder="1" applyAlignment="1">
      <alignment horizontal="left" vertical="center" wrapText="1"/>
    </xf>
    <xf numFmtId="168" fontId="38" fillId="0" borderId="0" xfId="34" applyNumberFormat="1" applyFont="1" applyFill="1" applyBorder="1" applyAlignment="1">
      <alignment horizontal="right" vertical="center" wrapText="1"/>
    </xf>
    <xf numFmtId="168" fontId="38" fillId="0" borderId="0" xfId="63" applyNumberFormat="1" applyFont="1" applyFill="1" applyBorder="1" applyAlignment="1">
      <alignment vertical="center" wrapText="1"/>
    </xf>
    <xf numFmtId="168" fontId="16" fillId="0" borderId="0" xfId="0" applyNumberFormat="1" applyFont="1" applyFill="1" applyBorder="1" applyAlignment="1"/>
    <xf numFmtId="169" fontId="16" fillId="0" borderId="0" xfId="34" applyNumberFormat="1" applyFont="1" applyFill="1" applyBorder="1" applyAlignment="1"/>
    <xf numFmtId="168" fontId="39" fillId="19" borderId="0" xfId="0" applyNumberFormat="1" applyFont="1" applyFill="1" applyBorder="1" applyAlignment="1">
      <alignment horizontal="right" wrapText="1"/>
    </xf>
    <xf numFmtId="0" fontId="39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43" fontId="21" fillId="0" borderId="0" xfId="34" applyFont="1" applyFill="1" applyBorder="1" applyAlignment="1">
      <alignment horizontal="center" vertical="center" wrapText="1"/>
    </xf>
    <xf numFmtId="43" fontId="21" fillId="0" borderId="0" xfId="34" applyFont="1" applyFill="1" applyBorder="1" applyAlignment="1">
      <alignment horizontal="center"/>
    </xf>
    <xf numFmtId="9" fontId="21" fillId="0" borderId="0" xfId="6" applyFont="1" applyFill="1" applyBorder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23" fillId="20" borderId="28" xfId="0" applyFont="1" applyFill="1" applyBorder="1" applyAlignment="1">
      <alignment horizontal="center" vertical="center"/>
    </xf>
    <xf numFmtId="0" fontId="23" fillId="20" borderId="29" xfId="0" applyFont="1" applyFill="1" applyBorder="1" applyAlignment="1">
      <alignment horizontal="center" vertical="center"/>
    </xf>
    <xf numFmtId="0" fontId="23" fillId="20" borderId="30" xfId="0" applyFont="1" applyFill="1" applyBorder="1" applyAlignment="1">
      <alignment horizontal="center" vertical="center"/>
    </xf>
    <xf numFmtId="0" fontId="22" fillId="26" borderId="31" xfId="0" applyFont="1" applyFill="1" applyBorder="1" applyAlignment="1">
      <alignment horizontal="center"/>
    </xf>
    <xf numFmtId="0" fontId="22" fillId="26" borderId="32" xfId="0" applyFont="1" applyFill="1" applyBorder="1" applyAlignment="1">
      <alignment horizontal="center"/>
    </xf>
    <xf numFmtId="0" fontId="22" fillId="26" borderId="33" xfId="0" applyFont="1" applyFill="1" applyBorder="1" applyAlignment="1">
      <alignment horizontal="center"/>
    </xf>
    <xf numFmtId="43" fontId="22" fillId="26" borderId="2" xfId="34" applyFont="1" applyFill="1" applyBorder="1" applyAlignment="1">
      <alignment horizontal="center" vertical="center" wrapText="1"/>
    </xf>
    <xf numFmtId="43" fontId="22" fillId="26" borderId="2" xfId="34" applyFont="1" applyFill="1" applyBorder="1" applyAlignment="1">
      <alignment horizontal="center"/>
    </xf>
    <xf numFmtId="0" fontId="22" fillId="26" borderId="34" xfId="0" applyFont="1" applyFill="1" applyBorder="1" applyAlignment="1">
      <alignment horizontal="center"/>
    </xf>
    <xf numFmtId="0" fontId="22" fillId="26" borderId="35" xfId="0" applyFont="1" applyFill="1" applyBorder="1" applyAlignment="1">
      <alignment horizontal="center"/>
    </xf>
    <xf numFmtId="0" fontId="22" fillId="26" borderId="36" xfId="0" applyFont="1" applyFill="1" applyBorder="1" applyAlignment="1">
      <alignment horizontal="center"/>
    </xf>
    <xf numFmtId="43" fontId="22" fillId="26" borderId="22" xfId="34" applyFont="1" applyFill="1" applyBorder="1" applyAlignment="1">
      <alignment horizontal="center" vertical="center" wrapText="1"/>
    </xf>
    <xf numFmtId="43" fontId="22" fillId="26" borderId="22" xfId="34" applyFont="1" applyFill="1" applyBorder="1" applyAlignment="1">
      <alignment horizontal="center"/>
    </xf>
    <xf numFmtId="0" fontId="21" fillId="25" borderId="28" xfId="0" applyFont="1" applyFill="1" applyBorder="1" applyAlignment="1">
      <alignment horizontal="center"/>
    </xf>
    <xf numFmtId="0" fontId="21" fillId="25" borderId="29" xfId="0" applyFont="1" applyFill="1" applyBorder="1" applyAlignment="1">
      <alignment horizontal="center"/>
    </xf>
    <xf numFmtId="0" fontId="21" fillId="25" borderId="30" xfId="0" applyFont="1" applyFill="1" applyBorder="1" applyAlignment="1">
      <alignment horizontal="center"/>
    </xf>
    <xf numFmtId="0" fontId="21" fillId="25" borderId="31" xfId="0" applyFont="1" applyFill="1" applyBorder="1" applyAlignment="1">
      <alignment horizontal="center"/>
    </xf>
    <xf numFmtId="0" fontId="21" fillId="25" borderId="32" xfId="0" applyFont="1" applyFill="1" applyBorder="1" applyAlignment="1">
      <alignment horizontal="center"/>
    </xf>
    <xf numFmtId="0" fontId="21" fillId="25" borderId="33" xfId="0" applyFont="1" applyFill="1" applyBorder="1" applyAlignment="1">
      <alignment horizontal="center"/>
    </xf>
    <xf numFmtId="43" fontId="21" fillId="25" borderId="2" xfId="34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79">
    <cellStyle name="Millares" xfId="1" builtinId="3"/>
    <cellStyle name="Millares [0]" xfId="78" builtinId="6"/>
    <cellStyle name="Millares [0] 14" xfId="4" xr:uid="{B5C63872-6BE5-46E2-AACA-0FD75E7D5878}"/>
    <cellStyle name="Millares [0] 41" xfId="17" xr:uid="{429ECA92-60FE-41F1-AC1A-F3B0055084BA}"/>
    <cellStyle name="Millares 10" xfId="26" xr:uid="{00000000-0005-0000-0000-000048000000}"/>
    <cellStyle name="Millares 11" xfId="27" xr:uid="{00000000-0005-0000-0000-000049000000}"/>
    <cellStyle name="Millares 12" xfId="28" xr:uid="{00000000-0005-0000-0000-00004A000000}"/>
    <cellStyle name="Millares 13" xfId="29" xr:uid="{00000000-0005-0000-0000-00004B000000}"/>
    <cellStyle name="Millares 14" xfId="30" xr:uid="{00000000-0005-0000-0000-00004C000000}"/>
    <cellStyle name="Millares 15" xfId="31" xr:uid="{00000000-0005-0000-0000-00004B000000}"/>
    <cellStyle name="Millares 16" xfId="32" xr:uid="{00000000-0005-0000-0000-00004C000000}"/>
    <cellStyle name="Millares 17" xfId="33" xr:uid="{00000000-0005-0000-0000-00004D000000}"/>
    <cellStyle name="Millares 18" xfId="34" xr:uid="{00000000-0005-0000-0000-00004E000000}"/>
    <cellStyle name="Millares 19" xfId="35" xr:uid="{00000000-0005-0000-0000-00004F000000}"/>
    <cellStyle name="Millares 2" xfId="20" xr:uid="{00000000-0005-0000-0000-000040000000}"/>
    <cellStyle name="Millares 2 2" xfId="12" xr:uid="{69A97581-A991-4240-A000-0B1465BDB8D4}"/>
    <cellStyle name="Millares 20" xfId="36" xr:uid="{00000000-0005-0000-0000-000050000000}"/>
    <cellStyle name="Millares 21" xfId="37" xr:uid="{00000000-0005-0000-0000-000051000000}"/>
    <cellStyle name="Millares 22" xfId="38" xr:uid="{00000000-0005-0000-0000-000052000000}"/>
    <cellStyle name="Millares 23" xfId="39" xr:uid="{00000000-0005-0000-0000-000053000000}"/>
    <cellStyle name="Millares 24" xfId="40" xr:uid="{00000000-0005-0000-0000-000054000000}"/>
    <cellStyle name="Millares 25" xfId="41" xr:uid="{00000000-0005-0000-0000-000057000000}"/>
    <cellStyle name="Millares 26" xfId="42" xr:uid="{00000000-0005-0000-0000-000058000000}"/>
    <cellStyle name="Millares 27" xfId="43" xr:uid="{00000000-0005-0000-0000-000059000000}"/>
    <cellStyle name="Millares 28" xfId="44" xr:uid="{00000000-0005-0000-0000-00005A000000}"/>
    <cellStyle name="Millares 29" xfId="45" xr:uid="{00000000-0005-0000-0000-00005B000000}"/>
    <cellStyle name="Millares 3" xfId="7" xr:uid="{C07F7936-9614-4474-B373-ABB59EC7C3A5}"/>
    <cellStyle name="Millares 30" xfId="46" xr:uid="{00000000-0005-0000-0000-00005A000000}"/>
    <cellStyle name="Millares 31" xfId="47" xr:uid="{00000000-0005-0000-0000-00005D000000}"/>
    <cellStyle name="Millares 32" xfId="48" xr:uid="{00000000-0005-0000-0000-00005E000000}"/>
    <cellStyle name="Millares 33" xfId="49" xr:uid="{00000000-0005-0000-0000-00005F000000}"/>
    <cellStyle name="Millares 34" xfId="50" xr:uid="{00000000-0005-0000-0000-00005E000000}"/>
    <cellStyle name="Millares 35" xfId="13" xr:uid="{4860318A-3E24-48BC-BD7E-8D77DD92FE05}"/>
    <cellStyle name="Millares 36" xfId="52" xr:uid="{CE874C41-B61B-4BDD-B8F3-746A0EDABB81}"/>
    <cellStyle name="Millares 37" xfId="53" xr:uid="{00000000-0005-0000-0000-000061000000}"/>
    <cellStyle name="Millares 38" xfId="51" xr:uid="{52B8458A-774B-4741-98B0-A4460521EE77}"/>
    <cellStyle name="Millares 39" xfId="54" xr:uid="{00000000-0005-0000-0000-000062000000}"/>
    <cellStyle name="Millares 4" xfId="21" xr:uid="{00000000-0005-0000-0000-000043000000}"/>
    <cellStyle name="Millares 40" xfId="55" xr:uid="{00000000-0005-0000-0000-000063000000}"/>
    <cellStyle name="Millares 41" xfId="15" xr:uid="{E0B7D4E8-C3B7-458B-9252-C018688A9120}"/>
    <cellStyle name="Millares 42" xfId="56" xr:uid="{00000000-0005-0000-0000-000064000000}"/>
    <cellStyle name="Millares 43" xfId="57" xr:uid="{00000000-0005-0000-0000-000065000000}"/>
    <cellStyle name="Millares 44" xfId="58" xr:uid="{00000000-0005-0000-0000-000066000000}"/>
    <cellStyle name="Millares 45" xfId="16" xr:uid="{4153C925-FF4D-44A3-BCEB-7C4D2C93F102}"/>
    <cellStyle name="Millares 46" xfId="59" xr:uid="{00000000-0005-0000-0000-000067000000}"/>
    <cellStyle name="Millares 47" xfId="18" xr:uid="{199C0E03-9E3A-4C74-9DFD-5D793545AA65}"/>
    <cellStyle name="Millares 48" xfId="60" xr:uid="{00000000-0005-0000-0000-000068000000}"/>
    <cellStyle name="Millares 49" xfId="61" xr:uid="{00000000-0005-0000-0000-000069000000}"/>
    <cellStyle name="Millares 5" xfId="22" xr:uid="{00000000-0005-0000-0000-000044000000}"/>
    <cellStyle name="Millares 50" xfId="62" xr:uid="{00000000-0005-0000-0000-00006A000000}"/>
    <cellStyle name="Millares 51" xfId="63" xr:uid="{00000000-0005-0000-0000-00006B000000}"/>
    <cellStyle name="Millares 52" xfId="64" xr:uid="{00000000-0005-0000-0000-00006C000000}"/>
    <cellStyle name="Millares 53" xfId="65" xr:uid="{00000000-0005-0000-0000-00006D000000}"/>
    <cellStyle name="Millares 54" xfId="66" xr:uid="{00000000-0005-0000-0000-00006E000000}"/>
    <cellStyle name="Millares 55" xfId="67" xr:uid="{00000000-0005-0000-0000-00006F000000}"/>
    <cellStyle name="Millares 56" xfId="68" xr:uid="{00000000-0005-0000-0000-000070000000}"/>
    <cellStyle name="Millares 57" xfId="69" xr:uid="{00000000-0005-0000-0000-000071000000}"/>
    <cellStyle name="Millares 58" xfId="19" xr:uid="{AE2A98EC-F127-4103-A490-3794196A9705}"/>
    <cellStyle name="Millares 59" xfId="70" xr:uid="{00000000-0005-0000-0000-000072000000}"/>
    <cellStyle name="Millares 6" xfId="23" xr:uid="{00000000-0005-0000-0000-000045000000}"/>
    <cellStyle name="Millares 60" xfId="71" xr:uid="{00000000-0005-0000-0000-000073000000}"/>
    <cellStyle name="Millares 61" xfId="72" xr:uid="{00000000-0005-0000-0000-000074000000}"/>
    <cellStyle name="Millares 62" xfId="73" xr:uid="{00000000-0005-0000-0000-000075000000}"/>
    <cellStyle name="Millares 63" xfId="74" xr:uid="{00000000-0005-0000-0000-000076000000}"/>
    <cellStyle name="Millares 64" xfId="75" xr:uid="{00000000-0005-0000-0000-000077000000}"/>
    <cellStyle name="Millares 65" xfId="77" xr:uid="{00000000-0005-0000-0000-000078000000}"/>
    <cellStyle name="Millares 7" xfId="10" xr:uid="{0F6CF8AE-5BEC-480E-A8EC-B1D46D48A0B2}"/>
    <cellStyle name="Millares 8" xfId="24" xr:uid="{00000000-0005-0000-0000-000046000000}"/>
    <cellStyle name="Millares 9" xfId="25" xr:uid="{00000000-0005-0000-0000-000047000000}"/>
    <cellStyle name="Moneda" xfId="76" builtinId="4"/>
    <cellStyle name="Moneda [0] 2" xfId="11" xr:uid="{400FC29D-472A-4AFF-A142-520EDD2EA8D7}"/>
    <cellStyle name="Normal" xfId="0" builtinId="0"/>
    <cellStyle name="Normal 2 2" xfId="9" xr:uid="{FAAE53FB-4376-4D3D-9B73-994F9897E2E3}"/>
    <cellStyle name="Normal 4" xfId="3" xr:uid="{6AC2F726-A3E2-489D-8FC4-F6D0A013081B}"/>
    <cellStyle name="Normal 4 2" xfId="5" xr:uid="{D89535F2-66FE-480A-8925-7BD4CF01B6EF}"/>
    <cellStyle name="Normal 5" xfId="2" xr:uid="{C94BEE5F-BEC6-429A-B610-4FF11A0BC754}"/>
    <cellStyle name="Porcentaje" xfId="6" builtinId="5"/>
    <cellStyle name="Porcentaje 2" xfId="14" xr:uid="{36C83E70-D151-4AD5-B5BC-F18AD2C7976A}"/>
    <cellStyle name="Porcentaje 4" xfId="8" xr:uid="{9598F9F8-256B-40A1-8881-6BED955D02D4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BEEEF"/>
      <color rgb="FFCCECFF"/>
      <color rgb="FFFFCCCC"/>
      <color rgb="FFD4929D"/>
      <color rgb="FFC395D1"/>
      <color rgb="FF00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1000125</xdr:colOff>
      <xdr:row>5</xdr:row>
      <xdr:rowOff>152400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928CBD0C-6D77-4A4D-A0C2-D2ECD0336B2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28575"/>
          <a:ext cx="2209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209550</xdr:rowOff>
    </xdr:from>
    <xdr:to>
      <xdr:col>1</xdr:col>
      <xdr:colOff>1047750</xdr:colOff>
      <xdr:row>4</xdr:row>
      <xdr:rowOff>247649</xdr:rowOff>
    </xdr:to>
    <xdr:pic>
      <xdr:nvPicPr>
        <xdr:cNvPr id="3" name="WordPictureWatermark1242056064" descr="carta horizontal">
          <a:extLst>
            <a:ext uri="{FF2B5EF4-FFF2-40B4-BE49-F238E27FC236}">
              <a16:creationId xmlns:a16="http://schemas.microsoft.com/office/drawing/2014/main" id="{35C7FC6E-12D3-46BB-B4E3-FF84E4F8C6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209550"/>
          <a:ext cx="2324100" cy="1028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133350</xdr:rowOff>
    </xdr:from>
    <xdr:to>
      <xdr:col>2</xdr:col>
      <xdr:colOff>457200</xdr:colOff>
      <xdr:row>6</xdr:row>
      <xdr:rowOff>19050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9BC36C4F-1E36-4C59-B91F-267D604974A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9050" y="133350"/>
          <a:ext cx="210502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1FB93-0599-4C8A-86D2-229F2CC66A7C}">
  <dimension ref="A1:AC200"/>
  <sheetViews>
    <sheetView topLeftCell="A88" workbookViewId="0">
      <selection activeCell="C28" sqref="C28:C31"/>
    </sheetView>
  </sheetViews>
  <sheetFormatPr baseColWidth="10" defaultColWidth="14.7109375" defaultRowHeight="15" x14ac:dyDescent="0.25"/>
  <cols>
    <col min="1" max="1" width="18.140625" style="89" customWidth="1"/>
    <col min="2" max="2" width="98.7109375" style="89" customWidth="1"/>
    <col min="3" max="3" width="19.7109375" style="89" bestFit="1" customWidth="1"/>
    <col min="4" max="4" width="20.85546875" style="89" bestFit="1" customWidth="1"/>
    <col min="5" max="5" width="22.140625" style="89" bestFit="1" customWidth="1"/>
    <col min="6" max="6" width="19.7109375" style="89" bestFit="1" customWidth="1"/>
    <col min="7" max="7" width="24.140625" style="89" bestFit="1" customWidth="1"/>
    <col min="8" max="9" width="19.7109375" style="89" bestFit="1" customWidth="1"/>
    <col min="10" max="10" width="18.85546875" style="89" bestFit="1" customWidth="1"/>
    <col min="11" max="11" width="18.140625" style="143" customWidth="1"/>
    <col min="12" max="12" width="18.140625" style="137" customWidth="1"/>
    <col min="13" max="13" width="16.140625" style="89" hidden="1" customWidth="1"/>
    <col min="14" max="14" width="96.85546875" style="89" hidden="1" customWidth="1"/>
    <col min="15" max="15" width="18.85546875" style="89" hidden="1" customWidth="1"/>
    <col min="16" max="16" width="17.85546875" style="89" hidden="1" customWidth="1"/>
    <col min="17" max="17" width="18.140625" style="89" hidden="1" customWidth="1"/>
    <col min="18" max="19" width="18.85546875" style="89" hidden="1" customWidth="1"/>
    <col min="20" max="20" width="19.5703125" style="89" hidden="1" customWidth="1"/>
    <col min="21" max="22" width="18.85546875" style="89" hidden="1" customWidth="1"/>
    <col min="23" max="23" width="15.5703125" style="89" hidden="1" customWidth="1"/>
    <col min="24" max="24" width="17.85546875" style="89" bestFit="1" customWidth="1"/>
    <col min="25" max="25" width="16.85546875" style="89" bestFit="1" customWidth="1"/>
    <col min="26" max="27" width="2.28515625" style="89" customWidth="1"/>
    <col min="28" max="28" width="16.85546875" style="89" bestFit="1" customWidth="1"/>
    <col min="29" max="29" width="17.85546875" style="89" bestFit="1" customWidth="1"/>
    <col min="30" max="16384" width="14.7109375" style="89"/>
  </cols>
  <sheetData>
    <row r="1" spans="1:29" s="147" customFormat="1" x14ac:dyDescent="0.25">
      <c r="A1" s="413" t="s">
        <v>753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9"/>
    </row>
    <row r="2" spans="1:29" s="147" customFormat="1" x14ac:dyDescent="0.25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9"/>
    </row>
    <row r="3" spans="1:29" s="147" customFormat="1" x14ac:dyDescent="0.25">
      <c r="A3" s="413" t="s">
        <v>754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9"/>
    </row>
    <row r="4" spans="1:29" s="147" customFormat="1" x14ac:dyDescent="0.25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9"/>
    </row>
    <row r="5" spans="1:29" s="147" customFormat="1" x14ac:dyDescent="0.25">
      <c r="A5" s="414" t="s">
        <v>1572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9"/>
    </row>
    <row r="6" spans="1:29" s="147" customFormat="1" ht="15.75" thickBot="1" x14ac:dyDescent="0.3">
      <c r="A6" s="414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9"/>
    </row>
    <row r="7" spans="1:29" s="1" customFormat="1" ht="30" x14ac:dyDescent="0.25">
      <c r="A7" s="285" t="s">
        <v>0</v>
      </c>
      <c r="B7" s="285" t="s">
        <v>1571</v>
      </c>
      <c r="C7" s="286" t="s">
        <v>755</v>
      </c>
      <c r="D7" s="286" t="s">
        <v>3</v>
      </c>
      <c r="E7" s="286" t="s">
        <v>2</v>
      </c>
      <c r="F7" s="286" t="s">
        <v>756</v>
      </c>
      <c r="G7" s="286" t="s">
        <v>809</v>
      </c>
      <c r="H7" s="286" t="s">
        <v>810</v>
      </c>
      <c r="I7" s="286" t="s">
        <v>811</v>
      </c>
      <c r="J7" s="286" t="s">
        <v>812</v>
      </c>
      <c r="K7" s="287" t="s">
        <v>813</v>
      </c>
      <c r="L7" s="52"/>
      <c r="M7" s="106" t="s">
        <v>0</v>
      </c>
      <c r="N7" s="107" t="s">
        <v>1</v>
      </c>
      <c r="O7" s="107" t="s">
        <v>755</v>
      </c>
      <c r="P7" s="107" t="s">
        <v>3</v>
      </c>
      <c r="Q7" s="107" t="s">
        <v>2</v>
      </c>
      <c r="R7" s="107" t="s">
        <v>756</v>
      </c>
      <c r="S7" s="107" t="s">
        <v>809</v>
      </c>
      <c r="T7" s="107" t="s">
        <v>810</v>
      </c>
      <c r="U7" s="107" t="s">
        <v>811</v>
      </c>
      <c r="V7" s="108" t="s">
        <v>812</v>
      </c>
      <c r="W7" s="139" t="s">
        <v>813</v>
      </c>
    </row>
    <row r="8" spans="1:29" s="147" customFormat="1" x14ac:dyDescent="0.25">
      <c r="A8" s="271">
        <v>0</v>
      </c>
      <c r="B8" s="272" t="s">
        <v>814</v>
      </c>
      <c r="C8" s="273">
        <f t="shared" ref="C8:J8" si="0">+C9+C152</f>
        <v>224340468919.64728</v>
      </c>
      <c r="D8" s="273">
        <f t="shared" si="0"/>
        <v>0</v>
      </c>
      <c r="E8" s="273">
        <f t="shared" si="0"/>
        <v>0</v>
      </c>
      <c r="F8" s="273">
        <f t="shared" si="0"/>
        <v>224340468919.64728</v>
      </c>
      <c r="G8" s="273">
        <f t="shared" si="0"/>
        <v>0</v>
      </c>
      <c r="H8" s="273">
        <f t="shared" si="0"/>
        <v>9370778199.3999996</v>
      </c>
      <c r="I8" s="273">
        <f t="shared" si="0"/>
        <v>9370778199.3999996</v>
      </c>
      <c r="J8" s="273">
        <f t="shared" si="0"/>
        <v>213177690720.24725</v>
      </c>
      <c r="K8" s="274">
        <f>+J8/F8</f>
        <v>0.95024179875723525</v>
      </c>
      <c r="L8" s="50"/>
      <c r="M8" s="109"/>
      <c r="N8" s="110" t="s">
        <v>814</v>
      </c>
      <c r="O8" s="111" t="e">
        <f t="shared" ref="O8:V8" si="1">+O9+O152</f>
        <v>#REF!</v>
      </c>
      <c r="P8" s="111">
        <f t="shared" si="1"/>
        <v>47009602904.330002</v>
      </c>
      <c r="Q8" s="111" t="e">
        <f t="shared" si="1"/>
        <v>#REF!</v>
      </c>
      <c r="R8" s="111" t="e">
        <f t="shared" si="1"/>
        <v>#REF!</v>
      </c>
      <c r="S8" s="111" t="e">
        <f t="shared" si="1"/>
        <v>#REF!</v>
      </c>
      <c r="T8" s="111" t="e">
        <f t="shared" si="1"/>
        <v>#REF!</v>
      </c>
      <c r="U8" s="111" t="e">
        <f t="shared" si="1"/>
        <v>#REF!</v>
      </c>
      <c r="V8" s="111" t="e">
        <f t="shared" si="1"/>
        <v>#REF!</v>
      </c>
      <c r="W8" s="112" t="e">
        <f>+V8/R8</f>
        <v>#REF!</v>
      </c>
      <c r="X8" s="51"/>
      <c r="Z8" s="51"/>
      <c r="AA8" s="51"/>
      <c r="AB8" s="51"/>
      <c r="AC8" s="51"/>
    </row>
    <row r="9" spans="1:29" s="147" customFormat="1" x14ac:dyDescent="0.25">
      <c r="A9" s="271">
        <v>1</v>
      </c>
      <c r="B9" s="272" t="s">
        <v>815</v>
      </c>
      <c r="C9" s="273">
        <f>C10</f>
        <v>222779292862.11258</v>
      </c>
      <c r="D9" s="273">
        <f t="shared" ref="D9:J9" si="2">D10</f>
        <v>0</v>
      </c>
      <c r="E9" s="273">
        <f t="shared" si="2"/>
        <v>0</v>
      </c>
      <c r="F9" s="273">
        <f t="shared" si="2"/>
        <v>222779292862.11258</v>
      </c>
      <c r="G9" s="273">
        <f t="shared" si="2"/>
        <v>0</v>
      </c>
      <c r="H9" s="273">
        <f t="shared" si="2"/>
        <v>9185223681.5699997</v>
      </c>
      <c r="I9" s="273">
        <f t="shared" si="2"/>
        <v>9185223681.5699997</v>
      </c>
      <c r="J9" s="273">
        <f t="shared" si="2"/>
        <v>211802069180.54257</v>
      </c>
      <c r="K9" s="274">
        <f t="shared" ref="K9:K76" si="3">+J9/F9</f>
        <v>0.95072601434117909</v>
      </c>
      <c r="L9" s="50"/>
      <c r="M9" s="109">
        <v>1</v>
      </c>
      <c r="N9" s="110" t="s">
        <v>815</v>
      </c>
      <c r="O9" s="111">
        <f>O10</f>
        <v>182467173731.59119</v>
      </c>
      <c r="P9" s="111">
        <f t="shared" ref="P9:V9" si="4">P10</f>
        <v>13341135389</v>
      </c>
      <c r="Q9" s="111" t="e">
        <f t="shared" si="4"/>
        <v>#REF!</v>
      </c>
      <c r="R9" s="111">
        <f t="shared" si="4"/>
        <v>195808309120.59119</v>
      </c>
      <c r="S9" s="111">
        <f t="shared" si="4"/>
        <v>131695629019.84</v>
      </c>
      <c r="T9" s="111">
        <f t="shared" si="4"/>
        <v>20973175648</v>
      </c>
      <c r="U9" s="111">
        <f t="shared" si="4"/>
        <v>131695629019.84</v>
      </c>
      <c r="V9" s="111">
        <f t="shared" si="4"/>
        <v>65309119633.691177</v>
      </c>
      <c r="W9" s="112">
        <f t="shared" ref="W9:W74" si="5">+V9/R9</f>
        <v>0.33353599715459303</v>
      </c>
      <c r="X9" s="51"/>
      <c r="AA9" s="51"/>
    </row>
    <row r="10" spans="1:29" s="1" customFormat="1" ht="15.75" thickBot="1" x14ac:dyDescent="0.3">
      <c r="A10" s="272" t="s">
        <v>816</v>
      </c>
      <c r="B10" s="272" t="s">
        <v>817</v>
      </c>
      <c r="C10" s="273">
        <f>C11+C20+C37+C42+C131</f>
        <v>222779292862.11258</v>
      </c>
      <c r="D10" s="273">
        <f t="shared" ref="D10:J10" si="6">D11+D20+D37+D42+D131</f>
        <v>0</v>
      </c>
      <c r="E10" s="273">
        <f t="shared" si="6"/>
        <v>0</v>
      </c>
      <c r="F10" s="273">
        <f t="shared" si="6"/>
        <v>222779292862.11258</v>
      </c>
      <c r="G10" s="273">
        <f t="shared" si="6"/>
        <v>0</v>
      </c>
      <c r="H10" s="273">
        <f t="shared" si="6"/>
        <v>9185223681.5699997</v>
      </c>
      <c r="I10" s="273">
        <f t="shared" si="6"/>
        <v>9185223681.5699997</v>
      </c>
      <c r="J10" s="273">
        <f t="shared" si="6"/>
        <v>211802069180.54257</v>
      </c>
      <c r="K10" s="274">
        <f t="shared" si="3"/>
        <v>0.95072601434117909</v>
      </c>
      <c r="L10" s="52"/>
      <c r="M10" s="110" t="s">
        <v>816</v>
      </c>
      <c r="N10" s="110" t="s">
        <v>817</v>
      </c>
      <c r="O10" s="111">
        <f>O11+O20+O37+O42+O131</f>
        <v>182467173731.59119</v>
      </c>
      <c r="P10" s="111">
        <f t="shared" ref="P10:V10" si="7">P11+P20+P37+P42+P131</f>
        <v>13341135389</v>
      </c>
      <c r="Q10" s="111" t="e">
        <f t="shared" si="7"/>
        <v>#REF!</v>
      </c>
      <c r="R10" s="111">
        <f t="shared" si="7"/>
        <v>195808309120.59119</v>
      </c>
      <c r="S10" s="111">
        <f t="shared" si="7"/>
        <v>131695629019.84</v>
      </c>
      <c r="T10" s="111">
        <f t="shared" si="7"/>
        <v>20973175648</v>
      </c>
      <c r="U10" s="111">
        <f t="shared" si="7"/>
        <v>131695629019.84</v>
      </c>
      <c r="V10" s="111">
        <f t="shared" si="7"/>
        <v>65309119633.691177</v>
      </c>
      <c r="W10" s="112">
        <f t="shared" si="5"/>
        <v>0.33353599715459303</v>
      </c>
      <c r="X10" s="51"/>
      <c r="AA10" s="51"/>
    </row>
    <row r="11" spans="1:29" s="147" customFormat="1" x14ac:dyDescent="0.25">
      <c r="A11" s="272" t="s">
        <v>818</v>
      </c>
      <c r="B11" s="272" t="s">
        <v>559</v>
      </c>
      <c r="C11" s="273">
        <f>C12</f>
        <v>2392490000</v>
      </c>
      <c r="D11" s="273">
        <f t="shared" ref="D11:J11" si="8">D12</f>
        <v>0</v>
      </c>
      <c r="E11" s="273">
        <f t="shared" si="8"/>
        <v>0</v>
      </c>
      <c r="F11" s="273">
        <f t="shared" si="8"/>
        <v>2392490000</v>
      </c>
      <c r="G11" s="273">
        <f t="shared" si="8"/>
        <v>0</v>
      </c>
      <c r="H11" s="273">
        <f t="shared" si="8"/>
        <v>26405986.57</v>
      </c>
      <c r="I11" s="273">
        <f t="shared" si="8"/>
        <v>26405986.57</v>
      </c>
      <c r="J11" s="273">
        <f t="shared" si="8"/>
        <v>574084013.42999995</v>
      </c>
      <c r="K11" s="274">
        <f t="shared" si="3"/>
        <v>0.23995252370124848</v>
      </c>
      <c r="L11" s="283">
        <v>2024</v>
      </c>
      <c r="M11" s="110" t="s">
        <v>818</v>
      </c>
      <c r="N11" s="110" t="s">
        <v>559</v>
      </c>
      <c r="O11" s="111">
        <f>O12</f>
        <v>545900000</v>
      </c>
      <c r="P11" s="111">
        <f t="shared" ref="P11:V11" si="9">P12</f>
        <v>0</v>
      </c>
      <c r="Q11" s="111">
        <f t="shared" si="9"/>
        <v>0</v>
      </c>
      <c r="R11" s="111">
        <f t="shared" si="9"/>
        <v>545900000</v>
      </c>
      <c r="S11" s="111">
        <f t="shared" si="9"/>
        <v>1845752638.22</v>
      </c>
      <c r="T11" s="111">
        <f t="shared" si="9"/>
        <v>1752064639</v>
      </c>
      <c r="U11" s="111">
        <f t="shared" si="9"/>
        <v>1845752638.22</v>
      </c>
      <c r="V11" s="111">
        <f t="shared" si="9"/>
        <v>-1299852638.22</v>
      </c>
      <c r="W11" s="112">
        <f t="shared" si="5"/>
        <v>-2.3811185898882581</v>
      </c>
      <c r="X11" s="51"/>
      <c r="AA11" s="51"/>
    </row>
    <row r="12" spans="1:29" s="147" customFormat="1" x14ac:dyDescent="0.25">
      <c r="A12" s="272" t="s">
        <v>819</v>
      </c>
      <c r="B12" s="272" t="s">
        <v>820</v>
      </c>
      <c r="C12" s="273">
        <f t="shared" ref="C12:J14" si="10">C13</f>
        <v>2392490000</v>
      </c>
      <c r="D12" s="273">
        <f t="shared" si="10"/>
        <v>0</v>
      </c>
      <c r="E12" s="273">
        <f t="shared" si="10"/>
        <v>0</v>
      </c>
      <c r="F12" s="273">
        <f t="shared" si="10"/>
        <v>2392490000</v>
      </c>
      <c r="G12" s="273">
        <f t="shared" si="10"/>
        <v>0</v>
      </c>
      <c r="H12" s="273">
        <f t="shared" si="10"/>
        <v>26405986.57</v>
      </c>
      <c r="I12" s="273">
        <f t="shared" si="10"/>
        <v>26405986.57</v>
      </c>
      <c r="J12" s="273">
        <f t="shared" si="10"/>
        <v>574084013.42999995</v>
      </c>
      <c r="K12" s="274">
        <f t="shared" si="3"/>
        <v>0.23995252370124848</v>
      </c>
      <c r="L12" s="49"/>
      <c r="M12" s="110" t="s">
        <v>819</v>
      </c>
      <c r="N12" s="110" t="s">
        <v>820</v>
      </c>
      <c r="O12" s="111">
        <f t="shared" ref="O12:V14" si="11">O13</f>
        <v>545900000</v>
      </c>
      <c r="P12" s="111">
        <f t="shared" si="11"/>
        <v>0</v>
      </c>
      <c r="Q12" s="111">
        <f t="shared" si="11"/>
        <v>0</v>
      </c>
      <c r="R12" s="111">
        <f t="shared" si="11"/>
        <v>545900000</v>
      </c>
      <c r="S12" s="111">
        <f t="shared" si="11"/>
        <v>1845752638.22</v>
      </c>
      <c r="T12" s="111">
        <f t="shared" si="11"/>
        <v>1752064639</v>
      </c>
      <c r="U12" s="111">
        <f t="shared" si="11"/>
        <v>1845752638.22</v>
      </c>
      <c r="V12" s="111">
        <f t="shared" si="11"/>
        <v>-1299852638.22</v>
      </c>
      <c r="W12" s="112">
        <f t="shared" si="5"/>
        <v>-2.3811185898882581</v>
      </c>
      <c r="X12" s="51"/>
      <c r="AA12" s="51"/>
    </row>
    <row r="13" spans="1:29" s="147" customFormat="1" x14ac:dyDescent="0.25">
      <c r="A13" s="272" t="s">
        <v>821</v>
      </c>
      <c r="B13" s="272" t="s">
        <v>822</v>
      </c>
      <c r="C13" s="273">
        <f t="shared" si="10"/>
        <v>2392490000</v>
      </c>
      <c r="D13" s="273">
        <f t="shared" si="10"/>
        <v>0</v>
      </c>
      <c r="E13" s="273">
        <f t="shared" si="10"/>
        <v>0</v>
      </c>
      <c r="F13" s="273">
        <f t="shared" si="10"/>
        <v>2392490000</v>
      </c>
      <c r="G13" s="273">
        <f t="shared" si="10"/>
        <v>0</v>
      </c>
      <c r="H13" s="273">
        <f t="shared" si="10"/>
        <v>26405986.57</v>
      </c>
      <c r="I13" s="273">
        <f t="shared" si="10"/>
        <v>26405986.57</v>
      </c>
      <c r="J13" s="273">
        <f t="shared" si="10"/>
        <v>574084013.42999995</v>
      </c>
      <c r="K13" s="274">
        <f t="shared" si="3"/>
        <v>0.23995252370124848</v>
      </c>
      <c r="L13" s="49"/>
      <c r="M13" s="110" t="s">
        <v>821</v>
      </c>
      <c r="N13" s="110" t="s">
        <v>822</v>
      </c>
      <c r="O13" s="111">
        <f t="shared" si="11"/>
        <v>545900000</v>
      </c>
      <c r="P13" s="111">
        <f t="shared" si="11"/>
        <v>0</v>
      </c>
      <c r="Q13" s="111">
        <f t="shared" si="11"/>
        <v>0</v>
      </c>
      <c r="R13" s="111">
        <f t="shared" si="11"/>
        <v>545900000</v>
      </c>
      <c r="S13" s="111">
        <f t="shared" si="11"/>
        <v>1845752638.22</v>
      </c>
      <c r="T13" s="111">
        <f t="shared" si="11"/>
        <v>1752064639</v>
      </c>
      <c r="U13" s="111">
        <f t="shared" si="11"/>
        <v>1845752638.22</v>
      </c>
      <c r="V13" s="111">
        <f t="shared" si="11"/>
        <v>-1299852638.22</v>
      </c>
      <c r="W13" s="112">
        <f t="shared" si="5"/>
        <v>-2.3811185898882581</v>
      </c>
      <c r="X13" s="51"/>
      <c r="AA13" s="51"/>
    </row>
    <row r="14" spans="1:29" s="147" customFormat="1" x14ac:dyDescent="0.25">
      <c r="A14" s="272" t="s">
        <v>823</v>
      </c>
      <c r="B14" s="272" t="s">
        <v>822</v>
      </c>
      <c r="C14" s="273">
        <f>C15</f>
        <v>2392490000</v>
      </c>
      <c r="D14" s="273">
        <f t="shared" si="10"/>
        <v>0</v>
      </c>
      <c r="E14" s="273">
        <f t="shared" si="10"/>
        <v>0</v>
      </c>
      <c r="F14" s="273">
        <f t="shared" si="10"/>
        <v>2392490000</v>
      </c>
      <c r="G14" s="273">
        <f t="shared" si="10"/>
        <v>0</v>
      </c>
      <c r="H14" s="273">
        <f t="shared" si="10"/>
        <v>26405986.57</v>
      </c>
      <c r="I14" s="273">
        <f t="shared" si="10"/>
        <v>26405986.57</v>
      </c>
      <c r="J14" s="273">
        <f t="shared" si="10"/>
        <v>574084013.42999995</v>
      </c>
      <c r="K14" s="274">
        <f t="shared" si="3"/>
        <v>0.23995252370124848</v>
      </c>
      <c r="L14" s="49"/>
      <c r="M14" s="110" t="s">
        <v>823</v>
      </c>
      <c r="N14" s="110" t="s">
        <v>822</v>
      </c>
      <c r="O14" s="111">
        <f>O15</f>
        <v>545900000</v>
      </c>
      <c r="P14" s="111">
        <f t="shared" si="11"/>
        <v>0</v>
      </c>
      <c r="Q14" s="111">
        <f t="shared" si="11"/>
        <v>0</v>
      </c>
      <c r="R14" s="111">
        <f t="shared" si="11"/>
        <v>545900000</v>
      </c>
      <c r="S14" s="111">
        <f t="shared" si="11"/>
        <v>1845752638.22</v>
      </c>
      <c r="T14" s="111">
        <f t="shared" si="11"/>
        <v>1752064639</v>
      </c>
      <c r="U14" s="111">
        <f t="shared" si="11"/>
        <v>1845752638.22</v>
      </c>
      <c r="V14" s="111">
        <f t="shared" si="11"/>
        <v>-1299852638.22</v>
      </c>
      <c r="W14" s="112">
        <f t="shared" si="5"/>
        <v>-2.3811185898882581</v>
      </c>
      <c r="X14" s="51"/>
      <c r="AA14" s="51"/>
    </row>
    <row r="15" spans="1:29" s="147" customFormat="1" x14ac:dyDescent="0.25">
      <c r="A15" s="272" t="s">
        <v>824</v>
      </c>
      <c r="B15" s="272" t="s">
        <v>822</v>
      </c>
      <c r="C15" s="273">
        <f>C16+C17</f>
        <v>2392490000</v>
      </c>
      <c r="D15" s="273">
        <f t="shared" ref="D15:J15" si="12">D16+D17</f>
        <v>0</v>
      </c>
      <c r="E15" s="273">
        <f t="shared" si="12"/>
        <v>0</v>
      </c>
      <c r="F15" s="273">
        <f t="shared" si="12"/>
        <v>2392490000</v>
      </c>
      <c r="G15" s="273">
        <f t="shared" si="12"/>
        <v>0</v>
      </c>
      <c r="H15" s="273">
        <f t="shared" si="12"/>
        <v>26405986.57</v>
      </c>
      <c r="I15" s="273">
        <f t="shared" si="12"/>
        <v>26405986.57</v>
      </c>
      <c r="J15" s="273">
        <f t="shared" si="12"/>
        <v>574084013.42999995</v>
      </c>
      <c r="K15" s="274">
        <f t="shared" si="3"/>
        <v>0.23995252370124848</v>
      </c>
      <c r="L15" s="49"/>
      <c r="M15" s="53" t="s">
        <v>824</v>
      </c>
      <c r="N15" s="53" t="s">
        <v>822</v>
      </c>
      <c r="O15" s="90">
        <f>O16+O17</f>
        <v>545900000</v>
      </c>
      <c r="P15" s="90">
        <f t="shared" ref="P15:V15" si="13">P16+P17</f>
        <v>0</v>
      </c>
      <c r="Q15" s="90">
        <f t="shared" si="13"/>
        <v>0</v>
      </c>
      <c r="R15" s="90">
        <f t="shared" si="13"/>
        <v>545900000</v>
      </c>
      <c r="S15" s="90">
        <f t="shared" si="13"/>
        <v>1845752638.22</v>
      </c>
      <c r="T15" s="90">
        <f t="shared" si="13"/>
        <v>1752064639</v>
      </c>
      <c r="U15" s="90">
        <f t="shared" si="13"/>
        <v>1845752638.22</v>
      </c>
      <c r="V15" s="90">
        <f t="shared" si="13"/>
        <v>-1299852638.22</v>
      </c>
      <c r="W15" s="54">
        <f t="shared" si="5"/>
        <v>-2.3811185898882581</v>
      </c>
      <c r="X15" s="51"/>
      <c r="Z15" s="51"/>
      <c r="AA15" s="51"/>
    </row>
    <row r="16" spans="1:29" s="60" customFormat="1" x14ac:dyDescent="0.25">
      <c r="A16" s="55" t="s">
        <v>825</v>
      </c>
      <c r="B16" s="55" t="s">
        <v>758</v>
      </c>
      <c r="C16" s="288">
        <v>1792000000</v>
      </c>
      <c r="D16" s="289"/>
      <c r="E16" s="158"/>
      <c r="F16" s="91">
        <f>C16+D16-E16</f>
        <v>1792000000</v>
      </c>
      <c r="G16" s="91"/>
      <c r="H16" s="91"/>
      <c r="I16" s="91"/>
      <c r="J16" s="91"/>
      <c r="K16" s="56">
        <f t="shared" si="3"/>
        <v>0</v>
      </c>
      <c r="L16" s="284"/>
      <c r="M16" s="55"/>
      <c r="N16" s="55"/>
      <c r="O16" s="91"/>
      <c r="P16" s="91"/>
      <c r="Q16" s="91"/>
      <c r="R16" s="91"/>
      <c r="S16" s="91"/>
      <c r="T16" s="91"/>
      <c r="U16" s="91"/>
      <c r="V16" s="91"/>
      <c r="W16" s="56"/>
      <c r="X16" s="51"/>
      <c r="Y16" s="59"/>
      <c r="Z16" s="51"/>
      <c r="AA16" s="51"/>
    </row>
    <row r="17" spans="1:27" s="60" customFormat="1" x14ac:dyDescent="0.25">
      <c r="A17" s="55" t="s">
        <v>826</v>
      </c>
      <c r="B17" s="55" t="s">
        <v>827</v>
      </c>
      <c r="C17" s="91">
        <f>C18+C19</f>
        <v>600490000</v>
      </c>
      <c r="D17" s="158">
        <f>D18+D19</f>
        <v>0</v>
      </c>
      <c r="E17" s="158">
        <f t="shared" ref="E17" si="14">E18+E19</f>
        <v>0</v>
      </c>
      <c r="F17" s="91">
        <f>C17+D17-E17</f>
        <v>600490000</v>
      </c>
      <c r="G17" s="91"/>
      <c r="H17" s="91">
        <f t="shared" ref="H17:I17" si="15">H18+H19</f>
        <v>26405986.57</v>
      </c>
      <c r="I17" s="91">
        <f t="shared" si="15"/>
        <v>26405986.57</v>
      </c>
      <c r="J17" s="91">
        <f t="shared" ref="J17:J82" si="16">+F17-I17</f>
        <v>574084013.42999995</v>
      </c>
      <c r="K17" s="56">
        <f t="shared" si="3"/>
        <v>0.95602593453679485</v>
      </c>
      <c r="L17" s="57"/>
      <c r="M17" s="55" t="s">
        <v>826</v>
      </c>
      <c r="N17" s="55" t="s">
        <v>827</v>
      </c>
      <c r="O17" s="91">
        <f>O18+O19</f>
        <v>545900000</v>
      </c>
      <c r="P17" s="91">
        <v>0</v>
      </c>
      <c r="Q17" s="91">
        <f t="shared" ref="Q17:V17" si="17">Q18+Q19</f>
        <v>0</v>
      </c>
      <c r="R17" s="91">
        <f t="shared" ref="R17:R82" si="18">+O17+P17</f>
        <v>545900000</v>
      </c>
      <c r="S17" s="91">
        <f t="shared" si="17"/>
        <v>1845752638.22</v>
      </c>
      <c r="T17" s="91">
        <f t="shared" si="17"/>
        <v>1752064639</v>
      </c>
      <c r="U17" s="91">
        <f t="shared" si="17"/>
        <v>1845752638.22</v>
      </c>
      <c r="V17" s="91">
        <f t="shared" si="17"/>
        <v>-1299852638.22</v>
      </c>
      <c r="W17" s="56">
        <f t="shared" si="5"/>
        <v>-2.3811185898882581</v>
      </c>
      <c r="X17" s="51"/>
      <c r="Y17" s="48"/>
      <c r="Z17" s="51"/>
      <c r="AA17" s="51"/>
    </row>
    <row r="18" spans="1:27" s="60" customFormat="1" x14ac:dyDescent="0.25">
      <c r="A18" s="61" t="s">
        <v>828</v>
      </c>
      <c r="B18" s="61" t="s">
        <v>829</v>
      </c>
      <c r="C18" s="290">
        <v>600490000</v>
      </c>
      <c r="D18" s="161"/>
      <c r="E18" s="161"/>
      <c r="F18" s="92">
        <f>C18+D18-E18</f>
        <v>600490000</v>
      </c>
      <c r="G18" s="92"/>
      <c r="H18" s="92">
        <v>26405986.57</v>
      </c>
      <c r="I18" s="92">
        <f>H18</f>
        <v>26405986.57</v>
      </c>
      <c r="J18" s="92">
        <f t="shared" si="16"/>
        <v>574084013.42999995</v>
      </c>
      <c r="K18" s="56">
        <f t="shared" si="3"/>
        <v>0.95602593453679485</v>
      </c>
      <c r="L18" s="57"/>
      <c r="M18" s="61" t="s">
        <v>828</v>
      </c>
      <c r="N18" s="61" t="s">
        <v>829</v>
      </c>
      <c r="O18" s="92">
        <v>510900000</v>
      </c>
      <c r="P18" s="93"/>
      <c r="Q18" s="93"/>
      <c r="R18" s="93">
        <f t="shared" si="18"/>
        <v>510900000</v>
      </c>
      <c r="S18" s="93">
        <v>215364799.22</v>
      </c>
      <c r="T18" s="93">
        <v>121676800</v>
      </c>
      <c r="U18" s="93">
        <f>93687999.22+T18</f>
        <v>215364799.22</v>
      </c>
      <c r="V18" s="94">
        <f t="shared" ref="V18:V75" si="19">+R18-U18</f>
        <v>295535200.77999997</v>
      </c>
      <c r="W18" s="56">
        <f t="shared" si="5"/>
        <v>0.57845997412409467</v>
      </c>
      <c r="X18" s="51"/>
      <c r="Y18" s="59"/>
      <c r="Z18" s="51"/>
      <c r="AA18" s="51"/>
    </row>
    <row r="19" spans="1:27" s="60" customFormat="1" x14ac:dyDescent="0.25">
      <c r="A19" s="61" t="s">
        <v>830</v>
      </c>
      <c r="B19" s="61" t="s">
        <v>831</v>
      </c>
      <c r="C19" s="92"/>
      <c r="D19" s="161"/>
      <c r="E19" s="161"/>
      <c r="F19" s="91">
        <f>C19+D19-E19</f>
        <v>0</v>
      </c>
      <c r="G19" s="92"/>
      <c r="H19" s="92"/>
      <c r="I19" s="92">
        <f>H19</f>
        <v>0</v>
      </c>
      <c r="J19" s="92">
        <f t="shared" si="16"/>
        <v>0</v>
      </c>
      <c r="K19" s="56" t="e">
        <f t="shared" si="3"/>
        <v>#DIV/0!</v>
      </c>
      <c r="L19" s="57"/>
      <c r="M19" s="61" t="s">
        <v>830</v>
      </c>
      <c r="N19" s="61" t="s">
        <v>831</v>
      </c>
      <c r="O19" s="92">
        <v>35000000</v>
      </c>
      <c r="P19" s="93"/>
      <c r="Q19" s="93"/>
      <c r="R19" s="93">
        <f t="shared" si="18"/>
        <v>35000000</v>
      </c>
      <c r="S19" s="93">
        <v>1630387839</v>
      </c>
      <c r="T19" s="93">
        <v>1630387839</v>
      </c>
      <c r="U19" s="93">
        <f>T19</f>
        <v>1630387839</v>
      </c>
      <c r="V19" s="94">
        <f t="shared" si="19"/>
        <v>-1595387839</v>
      </c>
      <c r="W19" s="56">
        <f t="shared" si="5"/>
        <v>-45.582509685714285</v>
      </c>
      <c r="X19" s="51"/>
      <c r="Z19" s="51"/>
      <c r="AA19" s="51"/>
    </row>
    <row r="20" spans="1:27" s="147" customFormat="1" x14ac:dyDescent="0.25">
      <c r="A20" s="272" t="s">
        <v>832</v>
      </c>
      <c r="B20" s="272" t="s">
        <v>554</v>
      </c>
      <c r="C20" s="273">
        <f>C25+C21</f>
        <v>81274311417.265076</v>
      </c>
      <c r="D20" s="273">
        <f t="shared" ref="D20:J20" si="20">D25+D21</f>
        <v>0</v>
      </c>
      <c r="E20" s="273">
        <f t="shared" si="20"/>
        <v>0</v>
      </c>
      <c r="F20" s="273">
        <f t="shared" si="20"/>
        <v>81274311417.265076</v>
      </c>
      <c r="G20" s="273">
        <f t="shared" si="20"/>
        <v>0</v>
      </c>
      <c r="H20" s="273">
        <f t="shared" si="20"/>
        <v>143914597</v>
      </c>
      <c r="I20" s="273">
        <f t="shared" si="20"/>
        <v>143914597</v>
      </c>
      <c r="J20" s="273">
        <f t="shared" si="20"/>
        <v>81130396820.265076</v>
      </c>
      <c r="K20" s="274">
        <f t="shared" si="3"/>
        <v>0.99822927325386812</v>
      </c>
      <c r="L20" s="49"/>
      <c r="M20" s="110" t="s">
        <v>832</v>
      </c>
      <c r="N20" s="110" t="s">
        <v>554</v>
      </c>
      <c r="O20" s="111">
        <f>O25+O21</f>
        <v>64337449685.639999</v>
      </c>
      <c r="P20" s="111">
        <v>5977895162</v>
      </c>
      <c r="Q20" s="111">
        <f t="shared" ref="Q20:V20" si="21">Q25+Q21</f>
        <v>0</v>
      </c>
      <c r="R20" s="111">
        <f t="shared" si="18"/>
        <v>70315344847.639999</v>
      </c>
      <c r="S20" s="111">
        <f t="shared" si="21"/>
        <v>36025394683</v>
      </c>
      <c r="T20" s="111">
        <f>T25+T21</f>
        <v>894713858</v>
      </c>
      <c r="U20" s="111">
        <f t="shared" si="21"/>
        <v>36025394683</v>
      </c>
      <c r="V20" s="111">
        <f t="shared" si="21"/>
        <v>34289950164.639999</v>
      </c>
      <c r="W20" s="112">
        <f t="shared" si="5"/>
        <v>0.48765956049763831</v>
      </c>
      <c r="X20" s="51"/>
      <c r="Z20" s="51"/>
      <c r="AA20" s="51"/>
    </row>
    <row r="21" spans="1:27" s="147" customFormat="1" x14ac:dyDescent="0.25">
      <c r="A21" s="272" t="s">
        <v>833</v>
      </c>
      <c r="B21" s="272" t="s">
        <v>834</v>
      </c>
      <c r="C21" s="273">
        <f>+C22</f>
        <v>0</v>
      </c>
      <c r="D21" s="273">
        <f t="shared" ref="D21:J21" si="22">+D22</f>
        <v>0</v>
      </c>
      <c r="E21" s="273">
        <f t="shared" si="22"/>
        <v>0</v>
      </c>
      <c r="F21" s="273">
        <f t="shared" si="22"/>
        <v>0</v>
      </c>
      <c r="G21" s="273">
        <f t="shared" si="22"/>
        <v>0</v>
      </c>
      <c r="H21" s="273">
        <f t="shared" si="22"/>
        <v>0</v>
      </c>
      <c r="I21" s="273">
        <f t="shared" si="22"/>
        <v>0</v>
      </c>
      <c r="J21" s="273">
        <f t="shared" si="22"/>
        <v>0</v>
      </c>
      <c r="K21" s="274" t="e">
        <f t="shared" si="3"/>
        <v>#DIV/0!</v>
      </c>
      <c r="L21" s="62"/>
      <c r="M21" s="110" t="s">
        <v>833</v>
      </c>
      <c r="N21" s="110" t="s">
        <v>834</v>
      </c>
      <c r="O21" s="111">
        <f>+O22</f>
        <v>0</v>
      </c>
      <c r="P21" s="111">
        <f t="shared" ref="P21:V21" si="23">+P22</f>
        <v>0</v>
      </c>
      <c r="Q21" s="111">
        <f t="shared" si="23"/>
        <v>0</v>
      </c>
      <c r="R21" s="111">
        <f t="shared" si="23"/>
        <v>0</v>
      </c>
      <c r="S21" s="111">
        <f t="shared" si="23"/>
        <v>1264000</v>
      </c>
      <c r="T21" s="111">
        <f t="shared" si="23"/>
        <v>1264000</v>
      </c>
      <c r="U21" s="111">
        <f t="shared" si="23"/>
        <v>1264000</v>
      </c>
      <c r="V21" s="111">
        <f t="shared" si="23"/>
        <v>-1264000</v>
      </c>
      <c r="W21" s="112" t="e">
        <f t="shared" si="5"/>
        <v>#DIV/0!</v>
      </c>
      <c r="X21" s="51"/>
      <c r="Z21" s="51"/>
      <c r="AA21" s="51"/>
    </row>
    <row r="22" spans="1:27" s="147" customFormat="1" x14ac:dyDescent="0.25">
      <c r="A22" s="272" t="s">
        <v>835</v>
      </c>
      <c r="B22" s="272" t="s">
        <v>834</v>
      </c>
      <c r="C22" s="273">
        <f>C23</f>
        <v>0</v>
      </c>
      <c r="D22" s="273">
        <f t="shared" ref="D22:J23" si="24">D23</f>
        <v>0</v>
      </c>
      <c r="E22" s="273">
        <f t="shared" si="24"/>
        <v>0</v>
      </c>
      <c r="F22" s="273">
        <f t="shared" si="24"/>
        <v>0</v>
      </c>
      <c r="G22" s="273">
        <f t="shared" si="24"/>
        <v>0</v>
      </c>
      <c r="H22" s="273">
        <f t="shared" si="24"/>
        <v>0</v>
      </c>
      <c r="I22" s="273">
        <f t="shared" si="24"/>
        <v>0</v>
      </c>
      <c r="J22" s="273">
        <f t="shared" si="24"/>
        <v>0</v>
      </c>
      <c r="K22" s="274" t="e">
        <f t="shared" si="3"/>
        <v>#DIV/0!</v>
      </c>
      <c r="L22" s="62"/>
      <c r="M22" s="110" t="s">
        <v>835</v>
      </c>
      <c r="N22" s="110" t="s">
        <v>834</v>
      </c>
      <c r="O22" s="111">
        <f>O23</f>
        <v>0</v>
      </c>
      <c r="P22" s="111">
        <f t="shared" ref="P22:V23" si="25">P23</f>
        <v>0</v>
      </c>
      <c r="Q22" s="111">
        <f t="shared" si="25"/>
        <v>0</v>
      </c>
      <c r="R22" s="111">
        <f t="shared" si="25"/>
        <v>0</v>
      </c>
      <c r="S22" s="111">
        <f t="shared" si="25"/>
        <v>1264000</v>
      </c>
      <c r="T22" s="111">
        <f t="shared" si="25"/>
        <v>1264000</v>
      </c>
      <c r="U22" s="111">
        <f t="shared" si="25"/>
        <v>1264000</v>
      </c>
      <c r="V22" s="111">
        <f t="shared" si="25"/>
        <v>-1264000</v>
      </c>
      <c r="W22" s="112" t="e">
        <f t="shared" si="5"/>
        <v>#DIV/0!</v>
      </c>
      <c r="X22" s="51"/>
      <c r="Z22" s="51"/>
      <c r="AA22" s="51"/>
    </row>
    <row r="23" spans="1:27" s="147" customFormat="1" x14ac:dyDescent="0.25">
      <c r="A23" s="272" t="s">
        <v>836</v>
      </c>
      <c r="B23" s="272" t="s">
        <v>834</v>
      </c>
      <c r="C23" s="273">
        <f>C24</f>
        <v>0</v>
      </c>
      <c r="D23" s="273">
        <f t="shared" si="24"/>
        <v>0</v>
      </c>
      <c r="E23" s="273">
        <f t="shared" si="24"/>
        <v>0</v>
      </c>
      <c r="F23" s="273">
        <f t="shared" si="24"/>
        <v>0</v>
      </c>
      <c r="G23" s="273">
        <f t="shared" si="24"/>
        <v>0</v>
      </c>
      <c r="H23" s="273">
        <f t="shared" si="24"/>
        <v>0</v>
      </c>
      <c r="I23" s="273">
        <f t="shared" si="24"/>
        <v>0</v>
      </c>
      <c r="J23" s="273">
        <f t="shared" si="24"/>
        <v>0</v>
      </c>
      <c r="K23" s="274" t="e">
        <f t="shared" si="3"/>
        <v>#DIV/0!</v>
      </c>
      <c r="L23" s="49"/>
      <c r="M23" s="53" t="s">
        <v>836</v>
      </c>
      <c r="N23" s="53" t="s">
        <v>834</v>
      </c>
      <c r="O23" s="90">
        <f>O24</f>
        <v>0</v>
      </c>
      <c r="P23" s="90">
        <f t="shared" si="25"/>
        <v>0</v>
      </c>
      <c r="Q23" s="90">
        <f t="shared" si="25"/>
        <v>0</v>
      </c>
      <c r="R23" s="90">
        <f t="shared" si="25"/>
        <v>0</v>
      </c>
      <c r="S23" s="90">
        <f t="shared" si="25"/>
        <v>1264000</v>
      </c>
      <c r="T23" s="90">
        <f t="shared" si="25"/>
        <v>1264000</v>
      </c>
      <c r="U23" s="90">
        <f t="shared" si="25"/>
        <v>1264000</v>
      </c>
      <c r="V23" s="90">
        <f t="shared" si="25"/>
        <v>-1264000</v>
      </c>
      <c r="W23" s="54" t="e">
        <f t="shared" si="5"/>
        <v>#DIV/0!</v>
      </c>
      <c r="X23" s="51"/>
      <c r="Z23" s="51"/>
      <c r="AA23" s="51"/>
    </row>
    <row r="24" spans="1:27" s="147" customFormat="1" x14ac:dyDescent="0.25">
      <c r="A24" s="63" t="s">
        <v>837</v>
      </c>
      <c r="B24" s="63" t="s">
        <v>838</v>
      </c>
      <c r="C24" s="92"/>
      <c r="D24" s="161"/>
      <c r="E24" s="161"/>
      <c r="F24" s="91">
        <f>C24+D24-E24</f>
        <v>0</v>
      </c>
      <c r="G24" s="161"/>
      <c r="H24" s="92"/>
      <c r="I24" s="161"/>
      <c r="J24" s="92">
        <f t="shared" si="16"/>
        <v>0</v>
      </c>
      <c r="K24" s="162" t="e">
        <f t="shared" si="3"/>
        <v>#DIV/0!</v>
      </c>
      <c r="L24" s="49"/>
      <c r="M24" s="63" t="s">
        <v>837</v>
      </c>
      <c r="N24" s="63" t="s">
        <v>838</v>
      </c>
      <c r="O24" s="92"/>
      <c r="P24" s="93"/>
      <c r="Q24" s="95"/>
      <c r="R24" s="95">
        <f t="shared" si="18"/>
        <v>0</v>
      </c>
      <c r="S24" s="95">
        <f>+U24</f>
        <v>1264000</v>
      </c>
      <c r="T24" s="93">
        <v>1264000</v>
      </c>
      <c r="U24" s="95">
        <f>T24</f>
        <v>1264000</v>
      </c>
      <c r="V24" s="94">
        <f t="shared" si="19"/>
        <v>-1264000</v>
      </c>
      <c r="W24" s="64" t="e">
        <f t="shared" si="5"/>
        <v>#DIV/0!</v>
      </c>
      <c r="X24" s="51"/>
      <c r="Z24" s="51"/>
      <c r="AA24" s="51"/>
    </row>
    <row r="25" spans="1:27" s="147" customFormat="1" x14ac:dyDescent="0.25">
      <c r="A25" s="272" t="s">
        <v>839</v>
      </c>
      <c r="B25" s="272" t="s">
        <v>840</v>
      </c>
      <c r="C25" s="273">
        <f>C26</f>
        <v>81274311417.265076</v>
      </c>
      <c r="D25" s="273">
        <f t="shared" ref="D25:J25" si="26">D26</f>
        <v>0</v>
      </c>
      <c r="E25" s="273">
        <f t="shared" si="26"/>
        <v>0</v>
      </c>
      <c r="F25" s="273">
        <f t="shared" si="26"/>
        <v>81274311417.265076</v>
      </c>
      <c r="G25" s="273">
        <f t="shared" si="26"/>
        <v>0</v>
      </c>
      <c r="H25" s="273">
        <f t="shared" si="26"/>
        <v>143914597</v>
      </c>
      <c r="I25" s="273">
        <f t="shared" si="26"/>
        <v>143914597</v>
      </c>
      <c r="J25" s="273">
        <f t="shared" si="26"/>
        <v>81130396820.265076</v>
      </c>
      <c r="K25" s="274">
        <f t="shared" si="3"/>
        <v>0.99822927325386812</v>
      </c>
      <c r="L25" s="49"/>
      <c r="M25" s="110" t="s">
        <v>839</v>
      </c>
      <c r="N25" s="110" t="s">
        <v>840</v>
      </c>
      <c r="O25" s="111">
        <f>O26</f>
        <v>64337449685.639999</v>
      </c>
      <c r="P25" s="111">
        <v>5977895162</v>
      </c>
      <c r="Q25" s="111">
        <f t="shared" ref="Q25:V25" si="27">Q26</f>
        <v>0</v>
      </c>
      <c r="R25" s="111">
        <f t="shared" si="18"/>
        <v>70315344847.639999</v>
      </c>
      <c r="S25" s="111">
        <f t="shared" si="27"/>
        <v>36024130683</v>
      </c>
      <c r="T25" s="111">
        <f t="shared" si="27"/>
        <v>893449858</v>
      </c>
      <c r="U25" s="111">
        <f t="shared" si="27"/>
        <v>36024130683</v>
      </c>
      <c r="V25" s="111">
        <f t="shared" si="27"/>
        <v>34291214164.639999</v>
      </c>
      <c r="W25" s="112">
        <f t="shared" si="5"/>
        <v>0.48767753665921071</v>
      </c>
      <c r="X25" s="51"/>
      <c r="Z25" s="51"/>
      <c r="AA25" s="51"/>
    </row>
    <row r="26" spans="1:27" s="147" customFormat="1" x14ac:dyDescent="0.25">
      <c r="A26" s="272" t="s">
        <v>841</v>
      </c>
      <c r="B26" s="272" t="s">
        <v>842</v>
      </c>
      <c r="C26" s="273">
        <f>C27+C32</f>
        <v>81274311417.265076</v>
      </c>
      <c r="D26" s="273">
        <f t="shared" ref="D26:J26" si="28">D27+D32</f>
        <v>0</v>
      </c>
      <c r="E26" s="273">
        <f t="shared" si="28"/>
        <v>0</v>
      </c>
      <c r="F26" s="273">
        <f t="shared" si="28"/>
        <v>81274311417.265076</v>
      </c>
      <c r="G26" s="273">
        <f t="shared" si="28"/>
        <v>0</v>
      </c>
      <c r="H26" s="273">
        <f t="shared" si="28"/>
        <v>143914597</v>
      </c>
      <c r="I26" s="273">
        <f t="shared" si="28"/>
        <v>143914597</v>
      </c>
      <c r="J26" s="273">
        <f t="shared" si="28"/>
        <v>81130396820.265076</v>
      </c>
      <c r="K26" s="274">
        <f t="shared" si="3"/>
        <v>0.99822927325386812</v>
      </c>
      <c r="L26" s="49"/>
      <c r="M26" s="110" t="s">
        <v>841</v>
      </c>
      <c r="N26" s="110" t="s">
        <v>842</v>
      </c>
      <c r="O26" s="111">
        <f>O27+O32</f>
        <v>64337449685.639999</v>
      </c>
      <c r="P26" s="111">
        <v>5977895162</v>
      </c>
      <c r="Q26" s="111">
        <f t="shared" ref="Q26:V26" si="29">Q27+Q32</f>
        <v>0</v>
      </c>
      <c r="R26" s="111">
        <f t="shared" si="18"/>
        <v>70315344847.639999</v>
      </c>
      <c r="S26" s="111">
        <f t="shared" si="29"/>
        <v>36024130683</v>
      </c>
      <c r="T26" s="111">
        <f t="shared" si="29"/>
        <v>893449858</v>
      </c>
      <c r="U26" s="111">
        <f t="shared" si="29"/>
        <v>36024130683</v>
      </c>
      <c r="V26" s="111">
        <f t="shared" si="29"/>
        <v>34291214164.639999</v>
      </c>
      <c r="W26" s="112">
        <f t="shared" si="5"/>
        <v>0.48767753665921071</v>
      </c>
      <c r="X26" s="51"/>
      <c r="Z26" s="51"/>
      <c r="AA26" s="51"/>
    </row>
    <row r="27" spans="1:27" s="147" customFormat="1" x14ac:dyDescent="0.25">
      <c r="A27" s="272" t="s">
        <v>843</v>
      </c>
      <c r="B27" s="272" t="s">
        <v>844</v>
      </c>
      <c r="C27" s="273">
        <f>SUM(C28:C31)</f>
        <v>70880162561.014587</v>
      </c>
      <c r="D27" s="273">
        <f t="shared" ref="D27:J27" si="30">SUM(D28:D31)</f>
        <v>0</v>
      </c>
      <c r="E27" s="273">
        <f t="shared" si="30"/>
        <v>0</v>
      </c>
      <c r="F27" s="273">
        <f t="shared" si="30"/>
        <v>70880162561.014587</v>
      </c>
      <c r="G27" s="273">
        <f t="shared" si="30"/>
        <v>0</v>
      </c>
      <c r="H27" s="273">
        <f t="shared" si="30"/>
        <v>72413290</v>
      </c>
      <c r="I27" s="273">
        <f t="shared" si="30"/>
        <v>72413290</v>
      </c>
      <c r="J27" s="273">
        <f t="shared" si="30"/>
        <v>70807749271.014587</v>
      </c>
      <c r="K27" s="274">
        <f t="shared" si="3"/>
        <v>0.99897837014781588</v>
      </c>
      <c r="L27" s="49"/>
      <c r="M27" s="53" t="s">
        <v>843</v>
      </c>
      <c r="N27" s="53" t="s">
        <v>844</v>
      </c>
      <c r="O27" s="90">
        <f>SUM(O28:O31)</f>
        <v>54553014379</v>
      </c>
      <c r="P27" s="90">
        <v>5977895162</v>
      </c>
      <c r="Q27" s="90">
        <f t="shared" ref="Q27" si="31">SUM(Q28:Q31)</f>
        <v>0</v>
      </c>
      <c r="R27" s="90">
        <f t="shared" si="18"/>
        <v>60530909541</v>
      </c>
      <c r="S27" s="90">
        <f t="shared" ref="S27:V27" si="32">SUM(S28:S31)</f>
        <v>30075566335</v>
      </c>
      <c r="T27" s="90">
        <f t="shared" si="32"/>
        <v>249102640</v>
      </c>
      <c r="U27" s="90">
        <f t="shared" si="32"/>
        <v>30075566335</v>
      </c>
      <c r="V27" s="90">
        <f t="shared" si="32"/>
        <v>30455343206</v>
      </c>
      <c r="W27" s="54">
        <f t="shared" si="5"/>
        <v>0.50313704910334089</v>
      </c>
      <c r="X27" s="51"/>
      <c r="Z27" s="51"/>
      <c r="AA27" s="51"/>
    </row>
    <row r="28" spans="1:27" s="147" customFormat="1" x14ac:dyDescent="0.25">
      <c r="A28" s="61" t="s">
        <v>845</v>
      </c>
      <c r="B28" s="61" t="s">
        <v>846</v>
      </c>
      <c r="C28" s="291">
        <v>2752888800</v>
      </c>
      <c r="D28" s="161"/>
      <c r="E28" s="161"/>
      <c r="F28" s="92">
        <f>C28+D28-E28</f>
        <v>2752888800</v>
      </c>
      <c r="G28" s="92"/>
      <c r="H28" s="292">
        <v>3002000</v>
      </c>
      <c r="I28" s="165">
        <f>SUM(H28)</f>
        <v>3002000</v>
      </c>
      <c r="J28" s="92">
        <f t="shared" si="16"/>
        <v>2749886800</v>
      </c>
      <c r="K28" s="56">
        <f t="shared" si="3"/>
        <v>0.99890950916724275</v>
      </c>
      <c r="L28" s="49"/>
      <c r="M28" s="61" t="s">
        <v>845</v>
      </c>
      <c r="N28" s="61" t="s">
        <v>846</v>
      </c>
      <c r="O28" s="93">
        <v>850063420</v>
      </c>
      <c r="P28" s="93"/>
      <c r="Q28" s="93"/>
      <c r="R28" s="95">
        <f t="shared" si="18"/>
        <v>850063420</v>
      </c>
      <c r="S28" s="93">
        <f>+U28</f>
        <v>1818224000</v>
      </c>
      <c r="T28" s="93"/>
      <c r="U28" s="93">
        <v>1818224000</v>
      </c>
      <c r="V28" s="94">
        <f t="shared" si="19"/>
        <v>-968160580</v>
      </c>
      <c r="W28" s="65">
        <f t="shared" si="5"/>
        <v>-1.1389274696704395</v>
      </c>
      <c r="X28" s="51"/>
      <c r="Z28" s="51"/>
      <c r="AA28" s="51"/>
    </row>
    <row r="29" spans="1:27" s="147" customFormat="1" x14ac:dyDescent="0.25">
      <c r="A29" s="63" t="s">
        <v>847</v>
      </c>
      <c r="B29" s="63" t="s">
        <v>848</v>
      </c>
      <c r="C29" s="293">
        <v>3357207782</v>
      </c>
      <c r="D29" s="161"/>
      <c r="E29" s="161"/>
      <c r="F29" s="92">
        <f>C29+D29-E29</f>
        <v>3357207782</v>
      </c>
      <c r="G29" s="161"/>
      <c r="H29" s="292">
        <v>9776000</v>
      </c>
      <c r="I29" s="165">
        <f>SUM(H29)</f>
        <v>9776000</v>
      </c>
      <c r="J29" s="92">
        <f t="shared" si="16"/>
        <v>3347431782</v>
      </c>
      <c r="K29" s="162">
        <f t="shared" si="3"/>
        <v>0.9970880563150083</v>
      </c>
      <c r="L29" s="49"/>
      <c r="M29" s="63" t="s">
        <v>847</v>
      </c>
      <c r="N29" s="63" t="s">
        <v>848</v>
      </c>
      <c r="O29" s="92">
        <v>1368360525</v>
      </c>
      <c r="P29" s="93"/>
      <c r="Q29" s="95"/>
      <c r="R29" s="95">
        <f t="shared" si="18"/>
        <v>1368360525</v>
      </c>
      <c r="S29" s="93">
        <f t="shared" ref="S29:S31" si="33">+U29</f>
        <v>1704473501</v>
      </c>
      <c r="T29" s="93">
        <v>36057000</v>
      </c>
      <c r="U29" s="95">
        <f>1668416501+T29</f>
        <v>1704473501</v>
      </c>
      <c r="V29" s="94">
        <f t="shared" si="19"/>
        <v>-336112976</v>
      </c>
      <c r="W29" s="64">
        <f t="shared" si="5"/>
        <v>-0.24563188564651117</v>
      </c>
      <c r="X29" s="51"/>
      <c r="Z29" s="51"/>
      <c r="AA29" s="51"/>
    </row>
    <row r="30" spans="1:27" s="147" customFormat="1" x14ac:dyDescent="0.25">
      <c r="A30" s="61" t="s">
        <v>849</v>
      </c>
      <c r="B30" s="63" t="s">
        <v>850</v>
      </c>
      <c r="C30" s="293">
        <v>64026511729.014587</v>
      </c>
      <c r="D30" s="161"/>
      <c r="E30" s="161"/>
      <c r="F30" s="92">
        <f>C30+D30-E30</f>
        <v>64026511729.014587</v>
      </c>
      <c r="G30" s="101"/>
      <c r="H30" s="292"/>
      <c r="I30" s="165">
        <f>SUM(H30)</f>
        <v>0</v>
      </c>
      <c r="J30" s="92">
        <f t="shared" si="16"/>
        <v>64026511729.014587</v>
      </c>
      <c r="K30" s="162">
        <f t="shared" si="3"/>
        <v>1</v>
      </c>
      <c r="L30" s="150"/>
      <c r="M30" s="61" t="s">
        <v>849</v>
      </c>
      <c r="N30" s="63" t="s">
        <v>850</v>
      </c>
      <c r="O30" s="92">
        <v>50420586674</v>
      </c>
      <c r="P30" s="93">
        <v>5977895162</v>
      </c>
      <c r="Q30" s="95"/>
      <c r="R30" s="95">
        <f t="shared" si="18"/>
        <v>56398481836</v>
      </c>
      <c r="S30" s="93">
        <f t="shared" si="33"/>
        <v>25778802180</v>
      </c>
      <c r="T30" s="93">
        <v>137768919</v>
      </c>
      <c r="U30" s="138">
        <f>25641033261+T30</f>
        <v>25778802180</v>
      </c>
      <c r="V30" s="94">
        <f t="shared" si="19"/>
        <v>30619679656</v>
      </c>
      <c r="W30" s="64">
        <f t="shared" si="5"/>
        <v>0.54291673568516163</v>
      </c>
      <c r="X30" s="51"/>
      <c r="Z30" s="51"/>
      <c r="AA30" s="51"/>
    </row>
    <row r="31" spans="1:27" s="147" customFormat="1" x14ac:dyDescent="0.25">
      <c r="A31" s="61" t="s">
        <v>851</v>
      </c>
      <c r="B31" s="61" t="s">
        <v>1267</v>
      </c>
      <c r="C31" s="293">
        <v>743554250</v>
      </c>
      <c r="D31" s="161"/>
      <c r="E31" s="161"/>
      <c r="F31" s="92">
        <f>C31+D31-E31</f>
        <v>743554250</v>
      </c>
      <c r="G31" s="161"/>
      <c r="H31" s="292">
        <v>59635290</v>
      </c>
      <c r="I31" s="165">
        <f>SUM(H31)</f>
        <v>59635290</v>
      </c>
      <c r="J31" s="92">
        <f t="shared" si="16"/>
        <v>683918960</v>
      </c>
      <c r="K31" s="162">
        <f t="shared" si="3"/>
        <v>0.91979698858556724</v>
      </c>
      <c r="L31" s="49"/>
      <c r="M31" s="61" t="s">
        <v>851</v>
      </c>
      <c r="N31" s="63" t="s">
        <v>852</v>
      </c>
      <c r="O31" s="92">
        <v>1914003760</v>
      </c>
      <c r="P31" s="93"/>
      <c r="Q31" s="95"/>
      <c r="R31" s="95">
        <f t="shared" si="18"/>
        <v>1914003760</v>
      </c>
      <c r="S31" s="93">
        <f t="shared" si="33"/>
        <v>774066654</v>
      </c>
      <c r="T31" s="93">
        <v>75276721</v>
      </c>
      <c r="U31" s="95">
        <f>698789933+T31</f>
        <v>774066654</v>
      </c>
      <c r="V31" s="94">
        <f t="shared" si="19"/>
        <v>1139937106</v>
      </c>
      <c r="W31" s="64">
        <f t="shared" si="5"/>
        <v>0.5955772552923303</v>
      </c>
      <c r="X31" s="51"/>
      <c r="Z31" s="51"/>
      <c r="AA31" s="51"/>
    </row>
    <row r="32" spans="1:27" s="147" customFormat="1" x14ac:dyDescent="0.25">
      <c r="A32" s="272" t="s">
        <v>853</v>
      </c>
      <c r="B32" s="272" t="s">
        <v>854</v>
      </c>
      <c r="C32" s="273">
        <f>SUM(C33:C36)</f>
        <v>10394148856.250488</v>
      </c>
      <c r="D32" s="273">
        <f t="shared" ref="D32:J32" si="34">SUM(D33:D36)</f>
        <v>0</v>
      </c>
      <c r="E32" s="273">
        <f t="shared" si="34"/>
        <v>0</v>
      </c>
      <c r="F32" s="273">
        <f t="shared" si="34"/>
        <v>10394148856.250488</v>
      </c>
      <c r="G32" s="273">
        <f t="shared" si="34"/>
        <v>0</v>
      </c>
      <c r="H32" s="273">
        <f t="shared" si="34"/>
        <v>71501307</v>
      </c>
      <c r="I32" s="273">
        <f t="shared" si="34"/>
        <v>71501307</v>
      </c>
      <c r="J32" s="273">
        <f t="shared" si="34"/>
        <v>10322647549.250488</v>
      </c>
      <c r="K32" s="274">
        <f t="shared" si="3"/>
        <v>0.9931210041352253</v>
      </c>
      <c r="L32" s="49"/>
      <c r="M32" s="53" t="s">
        <v>853</v>
      </c>
      <c r="N32" s="53" t="s">
        <v>854</v>
      </c>
      <c r="O32" s="90">
        <f>SUM(O33:O36)</f>
        <v>9784435306.6399994</v>
      </c>
      <c r="P32" s="90">
        <v>0</v>
      </c>
      <c r="Q32" s="90">
        <f t="shared" ref="Q32" si="35">SUM(Q33:Q36)</f>
        <v>0</v>
      </c>
      <c r="R32" s="90">
        <f t="shared" si="18"/>
        <v>9784435306.6399994</v>
      </c>
      <c r="S32" s="90">
        <f t="shared" ref="S32:V32" si="36">SUM(S33:S36)</f>
        <v>5948564348</v>
      </c>
      <c r="T32" s="90">
        <f t="shared" si="36"/>
        <v>644347218</v>
      </c>
      <c r="U32" s="90">
        <f t="shared" si="36"/>
        <v>5948564348</v>
      </c>
      <c r="V32" s="90">
        <f t="shared" si="36"/>
        <v>3835870958.6399994</v>
      </c>
      <c r="W32" s="54">
        <f t="shared" si="5"/>
        <v>0.39203805211291726</v>
      </c>
      <c r="X32" s="51"/>
      <c r="Z32" s="51"/>
      <c r="AA32" s="51"/>
    </row>
    <row r="33" spans="1:27" s="147" customFormat="1" x14ac:dyDescent="0.25">
      <c r="A33" s="63" t="s">
        <v>855</v>
      </c>
      <c r="B33" s="63" t="s">
        <v>846</v>
      </c>
      <c r="C33" s="294">
        <v>212086478</v>
      </c>
      <c r="D33" s="161"/>
      <c r="E33" s="161"/>
      <c r="F33" s="92">
        <f>C33+D33-E33</f>
        <v>212086478</v>
      </c>
      <c r="G33" s="92"/>
      <c r="H33" s="295">
        <v>37058000</v>
      </c>
      <c r="I33" s="165">
        <f>SUM(H33)</f>
        <v>37058000</v>
      </c>
      <c r="J33" s="92">
        <f t="shared" si="16"/>
        <v>175028478</v>
      </c>
      <c r="K33" s="162">
        <f t="shared" si="3"/>
        <v>0.82526938846143694</v>
      </c>
      <c r="L33" s="49"/>
      <c r="M33" s="63" t="s">
        <v>855</v>
      </c>
      <c r="N33" s="63" t="s">
        <v>846</v>
      </c>
      <c r="O33" s="92">
        <v>237627609</v>
      </c>
      <c r="P33" s="93"/>
      <c r="Q33" s="95"/>
      <c r="R33" s="95">
        <f t="shared" si="18"/>
        <v>237627609</v>
      </c>
      <c r="S33" s="93">
        <f t="shared" ref="S33:S36" si="37">+U33</f>
        <v>116004000</v>
      </c>
      <c r="T33" s="93">
        <v>19096000</v>
      </c>
      <c r="U33" s="93">
        <f>96908000+T33</f>
        <v>116004000</v>
      </c>
      <c r="V33" s="94">
        <f t="shared" si="19"/>
        <v>121623609</v>
      </c>
      <c r="W33" s="64">
        <f t="shared" si="5"/>
        <v>0.51182440252554995</v>
      </c>
      <c r="X33" s="51"/>
      <c r="Z33" s="51"/>
      <c r="AA33" s="51"/>
    </row>
    <row r="34" spans="1:27" s="147" customFormat="1" x14ac:dyDescent="0.25">
      <c r="A34" s="63" t="s">
        <v>856</v>
      </c>
      <c r="B34" s="63" t="s">
        <v>848</v>
      </c>
      <c r="C34" s="294">
        <v>624549130</v>
      </c>
      <c r="D34" s="161"/>
      <c r="E34" s="161"/>
      <c r="F34" s="92">
        <f>C34+D34-E34</f>
        <v>624549130</v>
      </c>
      <c r="G34" s="161"/>
      <c r="H34" s="295">
        <v>0</v>
      </c>
      <c r="I34" s="165">
        <f t="shared" ref="I34:I36" si="38">SUM(H34)</f>
        <v>0</v>
      </c>
      <c r="J34" s="92">
        <f t="shared" si="16"/>
        <v>624549130</v>
      </c>
      <c r="K34" s="162">
        <f t="shared" si="3"/>
        <v>1</v>
      </c>
      <c r="L34" s="49"/>
      <c r="M34" s="63" t="s">
        <v>856</v>
      </c>
      <c r="N34" s="63" t="s">
        <v>848</v>
      </c>
      <c r="O34" s="92">
        <v>370740480</v>
      </c>
      <c r="P34" s="93"/>
      <c r="Q34" s="95"/>
      <c r="R34" s="95">
        <f t="shared" si="18"/>
        <v>370740480</v>
      </c>
      <c r="S34" s="93">
        <f t="shared" si="37"/>
        <v>78830067</v>
      </c>
      <c r="T34" s="93"/>
      <c r="U34" s="95">
        <v>78830067</v>
      </c>
      <c r="V34" s="94">
        <f t="shared" si="19"/>
        <v>291910413</v>
      </c>
      <c r="W34" s="64">
        <f t="shared" si="5"/>
        <v>0.78737129811128259</v>
      </c>
      <c r="X34" s="51"/>
      <c r="Z34" s="51"/>
      <c r="AA34" s="51"/>
    </row>
    <row r="35" spans="1:27" s="147" customFormat="1" x14ac:dyDescent="0.25">
      <c r="A35" s="61" t="s">
        <v>857</v>
      </c>
      <c r="B35" s="63" t="s">
        <v>850</v>
      </c>
      <c r="C35" s="294">
        <v>9303902708.2504883</v>
      </c>
      <c r="D35" s="161"/>
      <c r="E35" s="161"/>
      <c r="F35" s="92">
        <f>C35+D35-E35</f>
        <v>9303902708.2504883</v>
      </c>
      <c r="G35" s="161"/>
      <c r="H35" s="295">
        <v>30445800</v>
      </c>
      <c r="I35" s="165">
        <f t="shared" si="38"/>
        <v>30445800</v>
      </c>
      <c r="J35" s="92">
        <f t="shared" si="16"/>
        <v>9273456908.2504883</v>
      </c>
      <c r="K35" s="162">
        <f t="shared" si="3"/>
        <v>0.99672763130110964</v>
      </c>
      <c r="L35" s="49"/>
      <c r="M35" s="61" t="s">
        <v>857</v>
      </c>
      <c r="N35" s="63" t="s">
        <v>850</v>
      </c>
      <c r="O35" s="92">
        <v>9073767217.6399994</v>
      </c>
      <c r="P35" s="93"/>
      <c r="Q35" s="95"/>
      <c r="R35" s="95">
        <f t="shared" si="18"/>
        <v>9073767217.6399994</v>
      </c>
      <c r="S35" s="93">
        <f t="shared" si="37"/>
        <v>5717511607</v>
      </c>
      <c r="T35" s="93">
        <v>623337218</v>
      </c>
      <c r="U35" s="95">
        <f>5094174389+T35</f>
        <v>5717511607</v>
      </c>
      <c r="V35" s="94">
        <f t="shared" si="19"/>
        <v>3356255610.6399994</v>
      </c>
      <c r="W35" s="64">
        <f t="shared" si="5"/>
        <v>0.36988557565321029</v>
      </c>
      <c r="X35" s="51"/>
      <c r="Z35" s="51"/>
      <c r="AA35" s="51"/>
    </row>
    <row r="36" spans="1:27" s="147" customFormat="1" x14ac:dyDescent="0.25">
      <c r="A36" s="61" t="s">
        <v>858</v>
      </c>
      <c r="B36" s="63" t="s">
        <v>859</v>
      </c>
      <c r="C36" s="294">
        <v>253610540</v>
      </c>
      <c r="D36" s="158"/>
      <c r="E36" s="158"/>
      <c r="F36" s="92">
        <f>C36+D36-E36</f>
        <v>253610540</v>
      </c>
      <c r="G36" s="161"/>
      <c r="H36" s="295">
        <v>3997507</v>
      </c>
      <c r="I36" s="165">
        <f t="shared" si="38"/>
        <v>3997507</v>
      </c>
      <c r="J36" s="92">
        <f t="shared" si="16"/>
        <v>249613033</v>
      </c>
      <c r="K36" s="83">
        <f t="shared" si="3"/>
        <v>0.98423761488777239</v>
      </c>
      <c r="L36" s="49"/>
      <c r="M36" s="61" t="s">
        <v>858</v>
      </c>
      <c r="N36" s="63" t="s">
        <v>859</v>
      </c>
      <c r="O36" s="92">
        <v>102300000</v>
      </c>
      <c r="P36" s="96"/>
      <c r="Q36" s="96"/>
      <c r="R36" s="95">
        <f t="shared" si="18"/>
        <v>102300000</v>
      </c>
      <c r="S36" s="93">
        <f t="shared" si="37"/>
        <v>36218674</v>
      </c>
      <c r="T36" s="93">
        <v>1914000</v>
      </c>
      <c r="U36" s="95">
        <f>34304674+T36</f>
        <v>36218674</v>
      </c>
      <c r="V36" s="94">
        <f t="shared" si="19"/>
        <v>66081326</v>
      </c>
      <c r="W36" s="66">
        <f t="shared" si="5"/>
        <v>0.64595626588465294</v>
      </c>
      <c r="X36" s="51"/>
      <c r="Z36" s="51"/>
      <c r="AA36" s="51"/>
    </row>
    <row r="37" spans="1:27" s="147" customFormat="1" x14ac:dyDescent="0.25">
      <c r="A37" s="271">
        <v>1023</v>
      </c>
      <c r="B37" s="272" t="s">
        <v>860</v>
      </c>
      <c r="C37" s="273">
        <f>C38</f>
        <v>0</v>
      </c>
      <c r="D37" s="273">
        <f t="shared" ref="D37:J40" si="39">D38</f>
        <v>0</v>
      </c>
      <c r="E37" s="273">
        <f t="shared" si="39"/>
        <v>0</v>
      </c>
      <c r="F37" s="273">
        <f t="shared" si="39"/>
        <v>0</v>
      </c>
      <c r="G37" s="273">
        <f t="shared" si="39"/>
        <v>0</v>
      </c>
      <c r="H37" s="273">
        <f t="shared" si="39"/>
        <v>0</v>
      </c>
      <c r="I37" s="273">
        <f t="shared" si="39"/>
        <v>0</v>
      </c>
      <c r="J37" s="273">
        <f t="shared" si="39"/>
        <v>0</v>
      </c>
      <c r="K37" s="274" t="e">
        <f t="shared" si="3"/>
        <v>#DIV/0!</v>
      </c>
      <c r="L37" s="49"/>
      <c r="M37" s="109">
        <v>1023</v>
      </c>
      <c r="N37" s="110" t="s">
        <v>860</v>
      </c>
      <c r="O37" s="111">
        <f>O38</f>
        <v>0</v>
      </c>
      <c r="P37" s="111">
        <v>0</v>
      </c>
      <c r="Q37" s="111">
        <f t="shared" ref="Q37:V40" si="40">Q38</f>
        <v>0</v>
      </c>
      <c r="R37" s="111">
        <f t="shared" si="18"/>
        <v>0</v>
      </c>
      <c r="S37" s="111">
        <v>0</v>
      </c>
      <c r="T37" s="111">
        <v>0</v>
      </c>
      <c r="U37" s="111">
        <v>0</v>
      </c>
      <c r="V37" s="111">
        <f t="shared" si="40"/>
        <v>0</v>
      </c>
      <c r="W37" s="112" t="e">
        <f t="shared" si="5"/>
        <v>#DIV/0!</v>
      </c>
      <c r="X37" s="51"/>
      <c r="Z37" s="51"/>
      <c r="AA37" s="51"/>
    </row>
    <row r="38" spans="1:27" s="148" customFormat="1" x14ac:dyDescent="0.25">
      <c r="A38" s="271">
        <v>102301</v>
      </c>
      <c r="B38" s="271" t="s">
        <v>861</v>
      </c>
      <c r="C38" s="275">
        <f>C39</f>
        <v>0</v>
      </c>
      <c r="D38" s="275">
        <f t="shared" si="39"/>
        <v>0</v>
      </c>
      <c r="E38" s="275">
        <f t="shared" si="39"/>
        <v>0</v>
      </c>
      <c r="F38" s="275">
        <f t="shared" si="39"/>
        <v>0</v>
      </c>
      <c r="G38" s="275">
        <f t="shared" si="39"/>
        <v>0</v>
      </c>
      <c r="H38" s="275">
        <f t="shared" si="39"/>
        <v>0</v>
      </c>
      <c r="I38" s="275">
        <f t="shared" si="39"/>
        <v>0</v>
      </c>
      <c r="J38" s="275">
        <f t="shared" si="39"/>
        <v>0</v>
      </c>
      <c r="K38" s="276" t="e">
        <f t="shared" si="3"/>
        <v>#DIV/0!</v>
      </c>
      <c r="L38" s="68"/>
      <c r="M38" s="109">
        <v>102301</v>
      </c>
      <c r="N38" s="109" t="s">
        <v>861</v>
      </c>
      <c r="O38" s="113">
        <f>O39</f>
        <v>0</v>
      </c>
      <c r="P38" s="113">
        <v>0</v>
      </c>
      <c r="Q38" s="113">
        <f t="shared" si="40"/>
        <v>0</v>
      </c>
      <c r="R38" s="113">
        <f t="shared" si="18"/>
        <v>0</v>
      </c>
      <c r="S38" s="113">
        <v>0</v>
      </c>
      <c r="T38" s="113">
        <v>0</v>
      </c>
      <c r="U38" s="113">
        <v>0</v>
      </c>
      <c r="V38" s="113">
        <f t="shared" si="40"/>
        <v>0</v>
      </c>
      <c r="W38" s="114" t="e">
        <f t="shared" si="5"/>
        <v>#DIV/0!</v>
      </c>
      <c r="X38" s="69"/>
      <c r="Z38" s="51"/>
      <c r="AA38" s="51"/>
    </row>
    <row r="39" spans="1:27" s="148" customFormat="1" x14ac:dyDescent="0.25">
      <c r="A39" s="271">
        <v>10230103</v>
      </c>
      <c r="B39" s="271" t="s">
        <v>862</v>
      </c>
      <c r="C39" s="275">
        <f>C40</f>
        <v>0</v>
      </c>
      <c r="D39" s="275">
        <f t="shared" si="39"/>
        <v>0</v>
      </c>
      <c r="E39" s="275">
        <f t="shared" si="39"/>
        <v>0</v>
      </c>
      <c r="F39" s="275">
        <f t="shared" si="39"/>
        <v>0</v>
      </c>
      <c r="G39" s="275">
        <f t="shared" si="39"/>
        <v>0</v>
      </c>
      <c r="H39" s="275">
        <f t="shared" si="39"/>
        <v>0</v>
      </c>
      <c r="I39" s="275">
        <f t="shared" si="39"/>
        <v>0</v>
      </c>
      <c r="J39" s="275">
        <f t="shared" si="39"/>
        <v>0</v>
      </c>
      <c r="K39" s="276" t="e">
        <f t="shared" si="3"/>
        <v>#DIV/0!</v>
      </c>
      <c r="L39" s="68"/>
      <c r="M39" s="109">
        <v>10230103</v>
      </c>
      <c r="N39" s="109" t="s">
        <v>862</v>
      </c>
      <c r="O39" s="113">
        <f>O40</f>
        <v>0</v>
      </c>
      <c r="P39" s="113">
        <v>0</v>
      </c>
      <c r="Q39" s="113">
        <f t="shared" si="40"/>
        <v>0</v>
      </c>
      <c r="R39" s="113">
        <f t="shared" si="18"/>
        <v>0</v>
      </c>
      <c r="S39" s="113">
        <v>0</v>
      </c>
      <c r="T39" s="113">
        <v>0</v>
      </c>
      <c r="U39" s="113">
        <v>0</v>
      </c>
      <c r="V39" s="113">
        <f t="shared" si="40"/>
        <v>0</v>
      </c>
      <c r="W39" s="114" t="e">
        <f t="shared" si="5"/>
        <v>#DIV/0!</v>
      </c>
      <c r="X39" s="69"/>
      <c r="Z39" s="51"/>
      <c r="AA39" s="51"/>
    </row>
    <row r="40" spans="1:27" s="148" customFormat="1" x14ac:dyDescent="0.25">
      <c r="A40" s="271">
        <v>102301031</v>
      </c>
      <c r="B40" s="271" t="s">
        <v>862</v>
      </c>
      <c r="C40" s="275">
        <f>C41</f>
        <v>0</v>
      </c>
      <c r="D40" s="275">
        <f t="shared" si="39"/>
        <v>0</v>
      </c>
      <c r="E40" s="275">
        <f t="shared" si="39"/>
        <v>0</v>
      </c>
      <c r="F40" s="275">
        <f t="shared" si="39"/>
        <v>0</v>
      </c>
      <c r="G40" s="275">
        <f t="shared" si="39"/>
        <v>0</v>
      </c>
      <c r="H40" s="275">
        <f t="shared" si="39"/>
        <v>0</v>
      </c>
      <c r="I40" s="275">
        <f t="shared" si="39"/>
        <v>0</v>
      </c>
      <c r="J40" s="275">
        <f t="shared" si="39"/>
        <v>0</v>
      </c>
      <c r="K40" s="276" t="e">
        <f t="shared" si="3"/>
        <v>#DIV/0!</v>
      </c>
      <c r="L40" s="68"/>
      <c r="M40" s="109">
        <v>102301031</v>
      </c>
      <c r="N40" s="109" t="s">
        <v>862</v>
      </c>
      <c r="O40" s="113">
        <f>O41</f>
        <v>0</v>
      </c>
      <c r="P40" s="113">
        <v>0</v>
      </c>
      <c r="Q40" s="113">
        <f t="shared" si="40"/>
        <v>0</v>
      </c>
      <c r="R40" s="113">
        <f t="shared" si="18"/>
        <v>0</v>
      </c>
      <c r="S40" s="113">
        <v>0</v>
      </c>
      <c r="T40" s="113">
        <v>0</v>
      </c>
      <c r="U40" s="113">
        <v>0</v>
      </c>
      <c r="V40" s="113">
        <f t="shared" si="40"/>
        <v>0</v>
      </c>
      <c r="W40" s="114" t="e">
        <f t="shared" si="5"/>
        <v>#DIV/0!</v>
      </c>
      <c r="X40" s="69"/>
      <c r="Z40" s="51"/>
      <c r="AA40" s="51"/>
    </row>
    <row r="41" spans="1:27" s="147" customFormat="1" x14ac:dyDescent="0.25">
      <c r="A41" s="70">
        <v>10230103101</v>
      </c>
      <c r="B41" s="63" t="s">
        <v>862</v>
      </c>
      <c r="C41" s="92"/>
      <c r="D41" s="158"/>
      <c r="E41" s="158"/>
      <c r="F41" s="91">
        <f>C41+D41-E41</f>
        <v>0</v>
      </c>
      <c r="G41" s="161"/>
      <c r="H41" s="92"/>
      <c r="I41" s="161"/>
      <c r="J41" s="92">
        <f t="shared" si="16"/>
        <v>0</v>
      </c>
      <c r="K41" s="83" t="e">
        <f t="shared" si="3"/>
        <v>#DIV/0!</v>
      </c>
      <c r="L41" s="49"/>
      <c r="M41" s="70">
        <v>10230103101</v>
      </c>
      <c r="N41" s="63" t="s">
        <v>862</v>
      </c>
      <c r="O41" s="92"/>
      <c r="P41" s="96"/>
      <c r="Q41" s="96"/>
      <c r="R41" s="95">
        <f t="shared" si="18"/>
        <v>0</v>
      </c>
      <c r="S41" s="95"/>
      <c r="T41" s="93"/>
      <c r="U41" s="95"/>
      <c r="V41" s="94">
        <f t="shared" si="19"/>
        <v>0</v>
      </c>
      <c r="W41" s="66" t="e">
        <f t="shared" si="5"/>
        <v>#DIV/0!</v>
      </c>
      <c r="X41" s="51"/>
      <c r="Z41" s="51"/>
      <c r="AA41" s="51"/>
    </row>
    <row r="42" spans="1:27" s="147" customFormat="1" x14ac:dyDescent="0.25">
      <c r="A42" s="272" t="s">
        <v>863</v>
      </c>
      <c r="B42" s="272" t="s">
        <v>864</v>
      </c>
      <c r="C42" s="273">
        <f t="shared" ref="C42:J42" si="41">C43+C69</f>
        <v>12544436448.221512</v>
      </c>
      <c r="D42" s="273">
        <f t="shared" si="41"/>
        <v>0</v>
      </c>
      <c r="E42" s="273">
        <f t="shared" si="41"/>
        <v>0</v>
      </c>
      <c r="F42" s="273">
        <f t="shared" si="41"/>
        <v>12544436448.221512</v>
      </c>
      <c r="G42" s="273">
        <f t="shared" si="41"/>
        <v>0</v>
      </c>
      <c r="H42" s="273">
        <f t="shared" si="41"/>
        <v>363459386</v>
      </c>
      <c r="I42" s="273">
        <f t="shared" si="41"/>
        <v>363459386</v>
      </c>
      <c r="J42" s="273">
        <f t="shared" si="41"/>
        <v>12180977062.221512</v>
      </c>
      <c r="K42" s="274">
        <f t="shared" si="3"/>
        <v>0.97102624836913021</v>
      </c>
      <c r="L42" s="49"/>
      <c r="M42" s="110" t="s">
        <v>863</v>
      </c>
      <c r="N42" s="110" t="s">
        <v>864</v>
      </c>
      <c r="O42" s="111">
        <f>O43+O69</f>
        <v>7937455677.8999996</v>
      </c>
      <c r="P42" s="111">
        <f t="shared" ref="P42:V42" si="42">P43+P69</f>
        <v>0</v>
      </c>
      <c r="Q42" s="111">
        <f t="shared" si="42"/>
        <v>0</v>
      </c>
      <c r="R42" s="111">
        <f t="shared" si="42"/>
        <v>7937455677.8999996</v>
      </c>
      <c r="S42" s="111">
        <f t="shared" si="42"/>
        <v>8612870847.6199989</v>
      </c>
      <c r="T42" s="111">
        <f t="shared" si="42"/>
        <v>57079900</v>
      </c>
      <c r="U42" s="111">
        <f t="shared" si="42"/>
        <v>8612870847.6199989</v>
      </c>
      <c r="V42" s="111">
        <f t="shared" si="42"/>
        <v>-664893469.71999979</v>
      </c>
      <c r="W42" s="112">
        <f t="shared" si="5"/>
        <v>-8.376657416446949E-2</v>
      </c>
      <c r="X42" s="51"/>
      <c r="Z42" s="51"/>
      <c r="AA42" s="51"/>
    </row>
    <row r="43" spans="1:27" s="147" customFormat="1" x14ac:dyDescent="0.25">
      <c r="A43" s="272" t="s">
        <v>865</v>
      </c>
      <c r="B43" s="272" t="s">
        <v>866</v>
      </c>
      <c r="C43" s="273">
        <f>+C44+C61</f>
        <v>6157437447.1386395</v>
      </c>
      <c r="D43" s="273">
        <f t="shared" ref="D43:J43" si="43">+D44+D61</f>
        <v>0</v>
      </c>
      <c r="E43" s="273">
        <f t="shared" si="43"/>
        <v>0</v>
      </c>
      <c r="F43" s="273">
        <f t="shared" si="43"/>
        <v>6157437447.1386395</v>
      </c>
      <c r="G43" s="273">
        <f t="shared" si="43"/>
        <v>0</v>
      </c>
      <c r="H43" s="273">
        <f t="shared" si="43"/>
        <v>15855000</v>
      </c>
      <c r="I43" s="273">
        <f t="shared" si="43"/>
        <v>15855000</v>
      </c>
      <c r="J43" s="273">
        <f t="shared" si="43"/>
        <v>6141582447.1386395</v>
      </c>
      <c r="K43" s="274">
        <f t="shared" si="3"/>
        <v>0.99742506519374097</v>
      </c>
      <c r="L43" s="49"/>
      <c r="M43" s="110" t="s">
        <v>865</v>
      </c>
      <c r="N43" s="110" t="s">
        <v>866</v>
      </c>
      <c r="O43" s="111">
        <f>+O44+O61</f>
        <v>0</v>
      </c>
      <c r="P43" s="111">
        <f t="shared" ref="P43:V43" si="44">+P44+P61</f>
        <v>0</v>
      </c>
      <c r="Q43" s="111">
        <f t="shared" si="44"/>
        <v>0</v>
      </c>
      <c r="R43" s="111">
        <f t="shared" si="44"/>
        <v>0</v>
      </c>
      <c r="S43" s="111">
        <f t="shared" si="44"/>
        <v>141158030</v>
      </c>
      <c r="T43" s="111">
        <f t="shared" si="44"/>
        <v>57079900</v>
      </c>
      <c r="U43" s="111">
        <f t="shared" si="44"/>
        <v>141158030</v>
      </c>
      <c r="V43" s="111">
        <f t="shared" si="44"/>
        <v>-131189830</v>
      </c>
      <c r="W43" s="112" t="e">
        <f t="shared" si="5"/>
        <v>#DIV/0!</v>
      </c>
      <c r="X43" s="51"/>
      <c r="Z43" s="51"/>
      <c r="AA43" s="51"/>
    </row>
    <row r="44" spans="1:27" s="147" customFormat="1" x14ac:dyDescent="0.25">
      <c r="A44" s="272" t="s">
        <v>867</v>
      </c>
      <c r="B44" s="272" t="s">
        <v>437</v>
      </c>
      <c r="C44" s="273">
        <f>+C47+C54+C59+C52</f>
        <v>3360229566.7199998</v>
      </c>
      <c r="D44" s="273">
        <f t="shared" ref="D44:J44" si="45">+D47+D54+D59+D52</f>
        <v>0</v>
      </c>
      <c r="E44" s="273">
        <f t="shared" si="45"/>
        <v>0</v>
      </c>
      <c r="F44" s="273">
        <f t="shared" si="45"/>
        <v>3360229566.7199998</v>
      </c>
      <c r="G44" s="273">
        <f t="shared" si="45"/>
        <v>0</v>
      </c>
      <c r="H44" s="273">
        <f>+H47+H54+H59+H52+H45</f>
        <v>15855000</v>
      </c>
      <c r="I44" s="273">
        <f t="shared" si="45"/>
        <v>15855000</v>
      </c>
      <c r="J44" s="273">
        <f t="shared" si="45"/>
        <v>3344374566.7199998</v>
      </c>
      <c r="K44" s="274">
        <f t="shared" si="3"/>
        <v>0.99528157237915249</v>
      </c>
      <c r="L44" s="49"/>
      <c r="M44" s="110" t="s">
        <v>867</v>
      </c>
      <c r="N44" s="110" t="s">
        <v>437</v>
      </c>
      <c r="O44" s="111">
        <f>+O47+O54+O59+O52</f>
        <v>0</v>
      </c>
      <c r="P44" s="111">
        <f t="shared" ref="P44:V44" si="46">+P47+P54+P59+P52</f>
        <v>0</v>
      </c>
      <c r="Q44" s="111">
        <f t="shared" si="46"/>
        <v>0</v>
      </c>
      <c r="R44" s="111">
        <f t="shared" si="46"/>
        <v>0</v>
      </c>
      <c r="S44" s="111">
        <f t="shared" si="46"/>
        <v>136408680</v>
      </c>
      <c r="T44" s="111">
        <f t="shared" si="46"/>
        <v>55739700</v>
      </c>
      <c r="U44" s="111">
        <f t="shared" si="46"/>
        <v>136408680</v>
      </c>
      <c r="V44" s="111">
        <f t="shared" si="46"/>
        <v>-126440480</v>
      </c>
      <c r="W44" s="112" t="e">
        <f t="shared" si="5"/>
        <v>#DIV/0!</v>
      </c>
      <c r="X44" s="51"/>
      <c r="Z44" s="51"/>
      <c r="AA44" s="51"/>
    </row>
    <row r="45" spans="1:27" s="167" customFormat="1" x14ac:dyDescent="0.25">
      <c r="A45" s="272" t="s">
        <v>1273</v>
      </c>
      <c r="B45" s="272" t="s">
        <v>1274</v>
      </c>
      <c r="C45" s="277"/>
      <c r="D45" s="277"/>
      <c r="E45" s="277"/>
      <c r="F45" s="277"/>
      <c r="G45" s="277"/>
      <c r="H45" s="277">
        <f>SUM(H46)</f>
        <v>0</v>
      </c>
      <c r="I45" s="277">
        <f>SUM(I46)</f>
        <v>0</v>
      </c>
      <c r="J45" s="277"/>
      <c r="K45" s="274"/>
      <c r="L45" s="49"/>
      <c r="M45" s="110"/>
      <c r="N45" s="110"/>
      <c r="O45" s="111"/>
      <c r="P45" s="111"/>
      <c r="Q45" s="111"/>
      <c r="R45" s="111"/>
      <c r="S45" s="111"/>
      <c r="T45" s="111"/>
      <c r="U45" s="111"/>
      <c r="V45" s="111"/>
      <c r="W45" s="112"/>
      <c r="X45" s="51"/>
      <c r="Z45" s="51"/>
      <c r="AA45" s="51"/>
    </row>
    <row r="46" spans="1:27" s="167" customFormat="1" x14ac:dyDescent="0.25">
      <c r="A46" s="81" t="s">
        <v>1275</v>
      </c>
      <c r="B46" s="78" t="s">
        <v>1276</v>
      </c>
      <c r="C46" s="168"/>
      <c r="D46" s="168"/>
      <c r="E46" s="168"/>
      <c r="F46" s="168">
        <f>C46+D46-E46</f>
        <v>0</v>
      </c>
      <c r="G46" s="168"/>
      <c r="H46" s="168"/>
      <c r="I46" s="168">
        <f>H46</f>
        <v>0</v>
      </c>
      <c r="J46" s="168">
        <f>F46-I46</f>
        <v>0</v>
      </c>
      <c r="K46" s="66"/>
      <c r="L46" s="49"/>
      <c r="M46" s="110"/>
      <c r="N46" s="110"/>
      <c r="O46" s="111"/>
      <c r="P46" s="111"/>
      <c r="Q46" s="111"/>
      <c r="R46" s="111"/>
      <c r="S46" s="111"/>
      <c r="T46" s="111"/>
      <c r="U46" s="111"/>
      <c r="V46" s="111"/>
      <c r="W46" s="112"/>
      <c r="X46" s="51"/>
      <c r="Z46" s="51"/>
      <c r="AA46" s="51"/>
    </row>
    <row r="47" spans="1:27" s="147" customFormat="1" x14ac:dyDescent="0.25">
      <c r="A47" s="272" t="s">
        <v>868</v>
      </c>
      <c r="B47" s="272" t="s">
        <v>869</v>
      </c>
      <c r="C47" s="273">
        <f>SUM(C48:C51)</f>
        <v>0</v>
      </c>
      <c r="D47" s="273">
        <f t="shared" ref="D47:J47" si="47">SUM(D48:D51)</f>
        <v>0</v>
      </c>
      <c r="E47" s="273">
        <f t="shared" si="47"/>
        <v>0</v>
      </c>
      <c r="F47" s="273">
        <f t="shared" si="47"/>
        <v>0</v>
      </c>
      <c r="G47" s="273">
        <f t="shared" si="47"/>
        <v>0</v>
      </c>
      <c r="H47" s="273">
        <f t="shared" si="47"/>
        <v>0</v>
      </c>
      <c r="I47" s="273">
        <f t="shared" si="47"/>
        <v>0</v>
      </c>
      <c r="J47" s="273">
        <f t="shared" si="47"/>
        <v>0</v>
      </c>
      <c r="K47" s="274" t="e">
        <f t="shared" si="3"/>
        <v>#DIV/0!</v>
      </c>
      <c r="L47" s="49"/>
      <c r="M47" s="53" t="s">
        <v>868</v>
      </c>
      <c r="N47" s="53" t="s">
        <v>869</v>
      </c>
      <c r="O47" s="90">
        <f>SUM(O48:O51)</f>
        <v>0</v>
      </c>
      <c r="P47" s="90">
        <f t="shared" ref="P47:V47" si="48">SUM(P48:P51)</f>
        <v>0</v>
      </c>
      <c r="Q47" s="90">
        <f t="shared" si="48"/>
        <v>0</v>
      </c>
      <c r="R47" s="90">
        <f t="shared" si="48"/>
        <v>0</v>
      </c>
      <c r="S47" s="90">
        <f t="shared" si="48"/>
        <v>123886980</v>
      </c>
      <c r="T47" s="90">
        <f t="shared" si="48"/>
        <v>55739700</v>
      </c>
      <c r="U47" s="90">
        <f t="shared" si="48"/>
        <v>123886980</v>
      </c>
      <c r="V47" s="90">
        <f t="shared" si="48"/>
        <v>-123886980</v>
      </c>
      <c r="W47" s="54" t="e">
        <f t="shared" si="5"/>
        <v>#DIV/0!</v>
      </c>
      <c r="X47" s="51"/>
      <c r="Z47" s="51"/>
      <c r="AA47" s="51"/>
    </row>
    <row r="48" spans="1:27" s="147" customFormat="1" x14ac:dyDescent="0.25">
      <c r="A48" s="61" t="s">
        <v>870</v>
      </c>
      <c r="B48" s="71" t="s">
        <v>871</v>
      </c>
      <c r="C48" s="92"/>
      <c r="D48" s="161"/>
      <c r="E48" s="158"/>
      <c r="F48" s="91">
        <f>C48+D48-E48</f>
        <v>0</v>
      </c>
      <c r="G48" s="161">
        <v>0</v>
      </c>
      <c r="H48" s="91"/>
      <c r="I48" s="161"/>
      <c r="J48" s="92">
        <f t="shared" si="16"/>
        <v>0</v>
      </c>
      <c r="K48" s="83" t="e">
        <f t="shared" si="3"/>
        <v>#DIV/0!</v>
      </c>
      <c r="L48" s="49"/>
      <c r="M48" s="61" t="s">
        <v>870</v>
      </c>
      <c r="N48" s="71" t="s">
        <v>871</v>
      </c>
      <c r="O48" s="92"/>
      <c r="P48" s="93"/>
      <c r="Q48" s="96"/>
      <c r="R48" s="95">
        <f t="shared" si="18"/>
        <v>0</v>
      </c>
      <c r="S48" s="93">
        <f t="shared" ref="S48:S51" si="49">+U48</f>
        <v>0</v>
      </c>
      <c r="T48" s="96"/>
      <c r="U48" s="95"/>
      <c r="V48" s="94">
        <f t="shared" si="19"/>
        <v>0</v>
      </c>
      <c r="W48" s="66" t="e">
        <f t="shared" si="5"/>
        <v>#DIV/0!</v>
      </c>
      <c r="X48" s="51"/>
      <c r="Z48" s="51"/>
      <c r="AA48" s="51"/>
    </row>
    <row r="49" spans="1:27" s="147" customFormat="1" x14ac:dyDescent="0.25">
      <c r="A49" s="61" t="s">
        <v>872</v>
      </c>
      <c r="B49" s="71" t="s">
        <v>873</v>
      </c>
      <c r="C49" s="92"/>
      <c r="D49" s="158"/>
      <c r="E49" s="158"/>
      <c r="F49" s="91">
        <f>C49+D49-E49</f>
        <v>0</v>
      </c>
      <c r="G49" s="161">
        <v>0</v>
      </c>
      <c r="H49" s="91"/>
      <c r="I49" s="161"/>
      <c r="J49" s="92">
        <f t="shared" si="16"/>
        <v>0</v>
      </c>
      <c r="K49" s="83" t="e">
        <f t="shared" si="3"/>
        <v>#DIV/0!</v>
      </c>
      <c r="L49" s="49"/>
      <c r="M49" s="61" t="s">
        <v>872</v>
      </c>
      <c r="N49" s="71" t="s">
        <v>873</v>
      </c>
      <c r="O49" s="92"/>
      <c r="P49" s="96"/>
      <c r="Q49" s="96"/>
      <c r="R49" s="95">
        <f t="shared" si="18"/>
        <v>0</v>
      </c>
      <c r="S49" s="93">
        <f t="shared" si="49"/>
        <v>0</v>
      </c>
      <c r="T49" s="96"/>
      <c r="U49" s="95"/>
      <c r="V49" s="94">
        <f t="shared" si="19"/>
        <v>0</v>
      </c>
      <c r="W49" s="66" t="e">
        <f t="shared" si="5"/>
        <v>#DIV/0!</v>
      </c>
      <c r="X49" s="51"/>
      <c r="Z49" s="51"/>
      <c r="AA49" s="51"/>
    </row>
    <row r="50" spans="1:27" s="147" customFormat="1" x14ac:dyDescent="0.25">
      <c r="A50" s="61" t="s">
        <v>874</v>
      </c>
      <c r="B50" s="71" t="s">
        <v>875</v>
      </c>
      <c r="C50" s="92"/>
      <c r="D50" s="158"/>
      <c r="E50" s="158"/>
      <c r="F50" s="91">
        <f>C50+D50-E50</f>
        <v>0</v>
      </c>
      <c r="G50" s="161"/>
      <c r="H50" s="92"/>
      <c r="I50" s="161"/>
      <c r="J50" s="92">
        <f t="shared" si="16"/>
        <v>0</v>
      </c>
      <c r="K50" s="83" t="e">
        <f t="shared" si="3"/>
        <v>#DIV/0!</v>
      </c>
      <c r="L50" s="49"/>
      <c r="M50" s="61" t="s">
        <v>874</v>
      </c>
      <c r="N50" s="71" t="s">
        <v>875</v>
      </c>
      <c r="O50" s="92"/>
      <c r="P50" s="96"/>
      <c r="Q50" s="96"/>
      <c r="R50" s="95">
        <f t="shared" si="18"/>
        <v>0</v>
      </c>
      <c r="S50" s="93">
        <f t="shared" si="49"/>
        <v>103643584</v>
      </c>
      <c r="T50" s="96">
        <v>51480000</v>
      </c>
      <c r="U50" s="95">
        <f>52163584+T50</f>
        <v>103643584</v>
      </c>
      <c r="V50" s="94">
        <f t="shared" si="19"/>
        <v>-103643584</v>
      </c>
      <c r="W50" s="66" t="e">
        <f t="shared" si="5"/>
        <v>#DIV/0!</v>
      </c>
      <c r="X50" s="51"/>
      <c r="Z50" s="51"/>
      <c r="AA50" s="51"/>
    </row>
    <row r="51" spans="1:27" s="147" customFormat="1" x14ac:dyDescent="0.25">
      <c r="A51" s="61" t="s">
        <v>876</v>
      </c>
      <c r="B51" s="71" t="s">
        <v>877</v>
      </c>
      <c r="C51" s="92"/>
      <c r="D51" s="158"/>
      <c r="E51" s="158"/>
      <c r="F51" s="91">
        <f>C51+D51-E51</f>
        <v>0</v>
      </c>
      <c r="G51" s="161"/>
      <c r="H51" s="92"/>
      <c r="I51" s="161"/>
      <c r="J51" s="92">
        <f t="shared" si="16"/>
        <v>0</v>
      </c>
      <c r="K51" s="83" t="e">
        <f t="shared" si="3"/>
        <v>#DIV/0!</v>
      </c>
      <c r="L51" s="49"/>
      <c r="M51" s="61" t="s">
        <v>876</v>
      </c>
      <c r="N51" s="71" t="s">
        <v>877</v>
      </c>
      <c r="O51" s="92"/>
      <c r="P51" s="96"/>
      <c r="Q51" s="96"/>
      <c r="R51" s="95">
        <f t="shared" si="18"/>
        <v>0</v>
      </c>
      <c r="S51" s="93">
        <f t="shared" si="49"/>
        <v>20243396</v>
      </c>
      <c r="T51" s="93">
        <v>4259700</v>
      </c>
      <c r="U51" s="95">
        <f>15983696+T51</f>
        <v>20243396</v>
      </c>
      <c r="V51" s="94">
        <f t="shared" si="19"/>
        <v>-20243396</v>
      </c>
      <c r="W51" s="66" t="e">
        <f t="shared" si="5"/>
        <v>#DIV/0!</v>
      </c>
      <c r="X51" s="51"/>
      <c r="Z51" s="51"/>
      <c r="AA51" s="51"/>
    </row>
    <row r="52" spans="1:27" s="147" customFormat="1" x14ac:dyDescent="0.25">
      <c r="A52" s="272" t="s">
        <v>1265</v>
      </c>
      <c r="B52" s="272" t="s">
        <v>439</v>
      </c>
      <c r="C52" s="273">
        <f>+C53</f>
        <v>0</v>
      </c>
      <c r="D52" s="273">
        <f t="shared" ref="D52:J52" si="50">+D53</f>
        <v>0</v>
      </c>
      <c r="E52" s="273">
        <f t="shared" si="50"/>
        <v>0</v>
      </c>
      <c r="F52" s="273">
        <f t="shared" si="50"/>
        <v>0</v>
      </c>
      <c r="G52" s="273">
        <f t="shared" si="50"/>
        <v>0</v>
      </c>
      <c r="H52" s="273">
        <f t="shared" si="50"/>
        <v>0</v>
      </c>
      <c r="I52" s="273">
        <f t="shared" si="50"/>
        <v>0</v>
      </c>
      <c r="J52" s="273">
        <f t="shared" si="50"/>
        <v>0</v>
      </c>
      <c r="K52" s="274" t="e">
        <f t="shared" si="3"/>
        <v>#DIV/0!</v>
      </c>
      <c r="L52" s="49"/>
      <c r="M52" s="53" t="s">
        <v>1265</v>
      </c>
      <c r="N52" s="53" t="s">
        <v>439</v>
      </c>
      <c r="O52" s="90">
        <f>+O53</f>
        <v>0</v>
      </c>
      <c r="P52" s="90">
        <v>0</v>
      </c>
      <c r="Q52" s="90">
        <f t="shared" ref="Q52:V52" si="51">+Q53</f>
        <v>0</v>
      </c>
      <c r="R52" s="90">
        <f t="shared" si="18"/>
        <v>0</v>
      </c>
      <c r="S52" s="90">
        <f t="shared" si="51"/>
        <v>9968200</v>
      </c>
      <c r="T52" s="90">
        <f t="shared" si="51"/>
        <v>0</v>
      </c>
      <c r="U52" s="90">
        <f t="shared" si="51"/>
        <v>9968200</v>
      </c>
      <c r="V52" s="90">
        <f t="shared" si="51"/>
        <v>0</v>
      </c>
      <c r="W52" s="54" t="e">
        <f t="shared" si="5"/>
        <v>#DIV/0!</v>
      </c>
      <c r="X52" s="51"/>
      <c r="Z52" s="51"/>
      <c r="AA52" s="51"/>
    </row>
    <row r="53" spans="1:27" s="147" customFormat="1" x14ac:dyDescent="0.25">
      <c r="A53" s="70">
        <v>10250108201</v>
      </c>
      <c r="B53" s="71" t="s">
        <v>441</v>
      </c>
      <c r="C53" s="92"/>
      <c r="D53" s="158"/>
      <c r="E53" s="158"/>
      <c r="F53" s="91">
        <f>C53+D53-E53</f>
        <v>0</v>
      </c>
      <c r="G53" s="92"/>
      <c r="H53" s="92"/>
      <c r="I53" s="92"/>
      <c r="J53" s="92">
        <f t="shared" si="16"/>
        <v>0</v>
      </c>
      <c r="K53" s="83"/>
      <c r="L53" s="49"/>
      <c r="M53" s="70">
        <v>10250108201</v>
      </c>
      <c r="N53" s="71" t="s">
        <v>441</v>
      </c>
      <c r="O53" s="92"/>
      <c r="P53" s="96"/>
      <c r="Q53" s="96"/>
      <c r="R53" s="95">
        <f t="shared" si="18"/>
        <v>0</v>
      </c>
      <c r="S53" s="93">
        <v>9968200</v>
      </c>
      <c r="T53" s="93"/>
      <c r="U53" s="93">
        <v>9968200</v>
      </c>
      <c r="V53" s="94"/>
      <c r="W53" s="66"/>
      <c r="X53" s="51"/>
      <c r="Z53" s="51"/>
      <c r="AA53" s="51"/>
    </row>
    <row r="54" spans="1:27" s="147" customFormat="1" x14ac:dyDescent="0.25">
      <c r="A54" s="272" t="s">
        <v>878</v>
      </c>
      <c r="B54" s="272" t="s">
        <v>879</v>
      </c>
      <c r="C54" s="273">
        <f>SUM(C55:C58)</f>
        <v>3360229566.7199998</v>
      </c>
      <c r="D54" s="273">
        <f t="shared" ref="D54:J54" si="52">SUM(D55:D58)</f>
        <v>0</v>
      </c>
      <c r="E54" s="273">
        <f t="shared" si="52"/>
        <v>0</v>
      </c>
      <c r="F54" s="273">
        <f t="shared" si="52"/>
        <v>3360229566.7199998</v>
      </c>
      <c r="G54" s="273">
        <f t="shared" si="52"/>
        <v>0</v>
      </c>
      <c r="H54" s="273">
        <f t="shared" si="52"/>
        <v>15855000</v>
      </c>
      <c r="I54" s="273">
        <f t="shared" si="52"/>
        <v>15855000</v>
      </c>
      <c r="J54" s="273">
        <f t="shared" si="52"/>
        <v>3344374566.7199998</v>
      </c>
      <c r="K54" s="274">
        <f t="shared" si="3"/>
        <v>0.99528157237915249</v>
      </c>
      <c r="L54" s="49"/>
      <c r="M54" s="53" t="s">
        <v>878</v>
      </c>
      <c r="N54" s="53" t="s">
        <v>879</v>
      </c>
      <c r="O54" s="90">
        <f>SUM(O55:O58)</f>
        <v>0</v>
      </c>
      <c r="P54" s="90">
        <v>0</v>
      </c>
      <c r="Q54" s="90">
        <f t="shared" ref="Q54:V54" si="53">SUM(Q55:Q58)</f>
        <v>0</v>
      </c>
      <c r="R54" s="90">
        <f t="shared" si="18"/>
        <v>0</v>
      </c>
      <c r="S54" s="90">
        <f t="shared" si="53"/>
        <v>336000</v>
      </c>
      <c r="T54" s="90">
        <f t="shared" si="53"/>
        <v>0</v>
      </c>
      <c r="U54" s="90">
        <f t="shared" si="53"/>
        <v>336000</v>
      </c>
      <c r="V54" s="90">
        <f t="shared" si="53"/>
        <v>-336000</v>
      </c>
      <c r="W54" s="54" t="e">
        <f t="shared" ref="W54" si="54">+V54/R54</f>
        <v>#DIV/0!</v>
      </c>
      <c r="X54" s="51"/>
      <c r="Z54" s="51"/>
      <c r="AA54" s="51"/>
    </row>
    <row r="55" spans="1:27" s="147" customFormat="1" x14ac:dyDescent="0.25">
      <c r="A55" s="131">
        <v>10250108304</v>
      </c>
      <c r="B55" s="163" t="s">
        <v>880</v>
      </c>
      <c r="C55" s="296">
        <v>211545180</v>
      </c>
      <c r="D55" s="161"/>
      <c r="E55" s="161"/>
      <c r="F55" s="92">
        <f>C55+D55-E55</f>
        <v>211545180</v>
      </c>
      <c r="G55" s="161">
        <v>0</v>
      </c>
      <c r="H55" s="92"/>
      <c r="I55" s="161">
        <f>H55</f>
        <v>0</v>
      </c>
      <c r="J55" s="92">
        <f t="shared" si="16"/>
        <v>211545180</v>
      </c>
      <c r="K55" s="162">
        <f t="shared" si="3"/>
        <v>1</v>
      </c>
      <c r="L55" s="49"/>
      <c r="M55" s="72">
        <v>10250108304</v>
      </c>
      <c r="N55" s="73" t="s">
        <v>880</v>
      </c>
      <c r="O55" s="92"/>
      <c r="P55" s="93"/>
      <c r="Q55" s="95"/>
      <c r="R55" s="95">
        <f t="shared" si="18"/>
        <v>0</v>
      </c>
      <c r="S55" s="93">
        <f t="shared" ref="S55:S58" si="55">+U55</f>
        <v>0</v>
      </c>
      <c r="T55" s="93"/>
      <c r="U55" s="95"/>
      <c r="V55" s="94">
        <f t="shared" si="19"/>
        <v>0</v>
      </c>
      <c r="W55" s="64" t="e">
        <f t="shared" si="5"/>
        <v>#DIV/0!</v>
      </c>
      <c r="X55" s="51"/>
      <c r="Z55" s="51"/>
      <c r="AA55" s="51"/>
    </row>
    <row r="56" spans="1:27" s="147" customFormat="1" x14ac:dyDescent="0.25">
      <c r="A56" s="131">
        <v>10250108305</v>
      </c>
      <c r="B56" s="163" t="s">
        <v>455</v>
      </c>
      <c r="C56" s="296">
        <v>3148684386.7199998</v>
      </c>
      <c r="D56" s="161"/>
      <c r="E56" s="161"/>
      <c r="F56" s="92">
        <f>C56+D56-E56</f>
        <v>3148684386.7199998</v>
      </c>
      <c r="G56" s="161">
        <v>0</v>
      </c>
      <c r="H56" s="92"/>
      <c r="I56" s="161"/>
      <c r="J56" s="92">
        <f t="shared" si="16"/>
        <v>3148684386.7199998</v>
      </c>
      <c r="K56" s="162">
        <f t="shared" si="3"/>
        <v>1</v>
      </c>
      <c r="L56" s="49"/>
      <c r="M56" s="72">
        <v>10250108305</v>
      </c>
      <c r="N56" s="73" t="s">
        <v>455</v>
      </c>
      <c r="O56" s="92"/>
      <c r="P56" s="93"/>
      <c r="Q56" s="95"/>
      <c r="R56" s="95">
        <f t="shared" si="18"/>
        <v>0</v>
      </c>
      <c r="S56" s="93">
        <f t="shared" si="55"/>
        <v>0</v>
      </c>
      <c r="T56" s="93"/>
      <c r="U56" s="95"/>
      <c r="V56" s="94">
        <f t="shared" si="19"/>
        <v>0</v>
      </c>
      <c r="W56" s="64" t="e">
        <f t="shared" si="5"/>
        <v>#DIV/0!</v>
      </c>
      <c r="X56" s="51"/>
      <c r="Z56" s="51"/>
      <c r="AA56" s="51"/>
    </row>
    <row r="57" spans="1:27" s="147" customFormat="1" x14ac:dyDescent="0.25">
      <c r="A57" s="131">
        <v>10250108306</v>
      </c>
      <c r="B57" s="163" t="s">
        <v>457</v>
      </c>
      <c r="C57" s="92"/>
      <c r="D57" s="161"/>
      <c r="E57" s="161"/>
      <c r="F57" s="91">
        <f>C57+D57-E57</f>
        <v>0</v>
      </c>
      <c r="G57" s="161"/>
      <c r="H57" s="92"/>
      <c r="I57" s="161"/>
      <c r="J57" s="92">
        <f t="shared" si="16"/>
        <v>0</v>
      </c>
      <c r="K57" s="162" t="e">
        <f t="shared" si="3"/>
        <v>#DIV/0!</v>
      </c>
      <c r="L57" s="49"/>
      <c r="M57" s="72">
        <v>10250108306</v>
      </c>
      <c r="N57" s="73" t="s">
        <v>457</v>
      </c>
      <c r="O57" s="92"/>
      <c r="P57" s="93"/>
      <c r="Q57" s="95"/>
      <c r="R57" s="95">
        <f t="shared" si="18"/>
        <v>0</v>
      </c>
      <c r="S57" s="93">
        <f t="shared" si="55"/>
        <v>336000</v>
      </c>
      <c r="T57" s="93"/>
      <c r="U57" s="95">
        <v>336000</v>
      </c>
      <c r="V57" s="94">
        <f t="shared" si="19"/>
        <v>-336000</v>
      </c>
      <c r="W57" s="64" t="e">
        <f t="shared" si="5"/>
        <v>#DIV/0!</v>
      </c>
      <c r="X57" s="51"/>
      <c r="Z57" s="51"/>
      <c r="AA57" s="51"/>
    </row>
    <row r="58" spans="1:27" s="147" customFormat="1" x14ac:dyDescent="0.25">
      <c r="A58" s="131">
        <v>10250108309</v>
      </c>
      <c r="B58" s="163" t="s">
        <v>881</v>
      </c>
      <c r="C58" s="92"/>
      <c r="D58" s="161"/>
      <c r="E58" s="161"/>
      <c r="F58" s="91">
        <f>C58+D58-E58</f>
        <v>0</v>
      </c>
      <c r="G58" s="161">
        <v>0</v>
      </c>
      <c r="H58" s="92">
        <v>15855000</v>
      </c>
      <c r="I58" s="161">
        <f>H58</f>
        <v>15855000</v>
      </c>
      <c r="J58" s="92">
        <f t="shared" si="16"/>
        <v>-15855000</v>
      </c>
      <c r="K58" s="162" t="e">
        <f t="shared" si="3"/>
        <v>#DIV/0!</v>
      </c>
      <c r="L58" s="49"/>
      <c r="M58" s="72">
        <v>10250108309</v>
      </c>
      <c r="N58" s="73" t="s">
        <v>881</v>
      </c>
      <c r="O58" s="92"/>
      <c r="P58" s="93"/>
      <c r="Q58" s="95"/>
      <c r="R58" s="95">
        <f t="shared" si="18"/>
        <v>0</v>
      </c>
      <c r="S58" s="93">
        <f t="shared" si="55"/>
        <v>0</v>
      </c>
      <c r="T58" s="93"/>
      <c r="U58" s="95"/>
      <c r="V58" s="94">
        <f t="shared" si="19"/>
        <v>0</v>
      </c>
      <c r="W58" s="64" t="e">
        <f t="shared" si="5"/>
        <v>#DIV/0!</v>
      </c>
      <c r="X58" s="51"/>
      <c r="Z58" s="51"/>
      <c r="AA58" s="51"/>
    </row>
    <row r="59" spans="1:27" s="147" customFormat="1" x14ac:dyDescent="0.25">
      <c r="A59" s="271">
        <v>102501084</v>
      </c>
      <c r="B59" s="272" t="s">
        <v>461</v>
      </c>
      <c r="C59" s="273">
        <f>SUM(C60)</f>
        <v>0</v>
      </c>
      <c r="D59" s="273">
        <f t="shared" ref="D59:J59" si="56">SUM(D60)</f>
        <v>0</v>
      </c>
      <c r="E59" s="273">
        <f t="shared" si="56"/>
        <v>0</v>
      </c>
      <c r="F59" s="273">
        <f t="shared" si="56"/>
        <v>0</v>
      </c>
      <c r="G59" s="273">
        <f t="shared" si="56"/>
        <v>0</v>
      </c>
      <c r="H59" s="273">
        <f t="shared" si="56"/>
        <v>0</v>
      </c>
      <c r="I59" s="273">
        <f t="shared" si="56"/>
        <v>0</v>
      </c>
      <c r="J59" s="273">
        <f t="shared" si="56"/>
        <v>0</v>
      </c>
      <c r="K59" s="274" t="e">
        <f t="shared" si="3"/>
        <v>#DIV/0!</v>
      </c>
      <c r="L59" s="49"/>
      <c r="M59" s="67">
        <v>102501084</v>
      </c>
      <c r="N59" s="53" t="s">
        <v>461</v>
      </c>
      <c r="O59" s="90">
        <f>SUM(O60)</f>
        <v>0</v>
      </c>
      <c r="P59" s="90">
        <v>0</v>
      </c>
      <c r="Q59" s="90">
        <f t="shared" ref="Q59:V59" si="57">SUM(Q60)</f>
        <v>0</v>
      </c>
      <c r="R59" s="90">
        <f t="shared" si="18"/>
        <v>0</v>
      </c>
      <c r="S59" s="90">
        <f t="shared" si="57"/>
        <v>2217500</v>
      </c>
      <c r="T59" s="90">
        <f t="shared" si="57"/>
        <v>0</v>
      </c>
      <c r="U59" s="90">
        <f t="shared" si="57"/>
        <v>2217500</v>
      </c>
      <c r="V59" s="90">
        <f t="shared" si="57"/>
        <v>-2217500</v>
      </c>
      <c r="W59" s="54" t="e">
        <f t="shared" si="5"/>
        <v>#DIV/0!</v>
      </c>
      <c r="X59" s="51"/>
      <c r="Z59" s="51"/>
      <c r="AA59" s="51"/>
    </row>
    <row r="60" spans="1:27" s="147" customFormat="1" x14ac:dyDescent="0.25">
      <c r="A60" s="164">
        <v>10250108405</v>
      </c>
      <c r="B60" s="163" t="s">
        <v>882</v>
      </c>
      <c r="C60" s="92"/>
      <c r="D60" s="161"/>
      <c r="E60" s="161"/>
      <c r="F60" s="91">
        <f>C60+D60-E60</f>
        <v>0</v>
      </c>
      <c r="G60" s="161"/>
      <c r="H60" s="92"/>
      <c r="I60" s="161"/>
      <c r="J60" s="92">
        <f t="shared" si="16"/>
        <v>0</v>
      </c>
      <c r="K60" s="162" t="e">
        <f t="shared" si="3"/>
        <v>#DIV/0!</v>
      </c>
      <c r="L60" s="49"/>
      <c r="M60" s="74">
        <v>10250108405</v>
      </c>
      <c r="N60" s="73" t="s">
        <v>882</v>
      </c>
      <c r="O60" s="92"/>
      <c r="P60" s="93"/>
      <c r="Q60" s="95"/>
      <c r="R60" s="95">
        <f t="shared" si="18"/>
        <v>0</v>
      </c>
      <c r="S60" s="93">
        <f>+U60</f>
        <v>2217500</v>
      </c>
      <c r="T60" s="93"/>
      <c r="U60" s="95">
        <v>2217500</v>
      </c>
      <c r="V60" s="94">
        <f t="shared" si="19"/>
        <v>-2217500</v>
      </c>
      <c r="W60" s="64" t="e">
        <f t="shared" si="5"/>
        <v>#DIV/0!</v>
      </c>
      <c r="X60" s="51"/>
      <c r="Z60" s="51"/>
      <c r="AA60" s="51"/>
    </row>
    <row r="61" spans="1:27" s="147" customFormat="1" x14ac:dyDescent="0.25">
      <c r="A61" s="272" t="s">
        <v>883</v>
      </c>
      <c r="B61" s="272" t="s">
        <v>884</v>
      </c>
      <c r="C61" s="273">
        <f>+C62+C65+C67</f>
        <v>2797207880.4186397</v>
      </c>
      <c r="D61" s="273">
        <f t="shared" ref="D61:J61" si="58">+D62+D65+D67</f>
        <v>0</v>
      </c>
      <c r="E61" s="273">
        <f t="shared" si="58"/>
        <v>0</v>
      </c>
      <c r="F61" s="273">
        <f t="shared" si="58"/>
        <v>2797207880.4186397</v>
      </c>
      <c r="G61" s="273">
        <f t="shared" si="58"/>
        <v>0</v>
      </c>
      <c r="H61" s="273">
        <f t="shared" si="58"/>
        <v>0</v>
      </c>
      <c r="I61" s="273">
        <f t="shared" si="58"/>
        <v>0</v>
      </c>
      <c r="J61" s="273">
        <f t="shared" si="58"/>
        <v>2797207880.4186397</v>
      </c>
      <c r="K61" s="274">
        <f t="shared" si="3"/>
        <v>1</v>
      </c>
      <c r="L61" s="49"/>
      <c r="M61" s="110" t="s">
        <v>883</v>
      </c>
      <c r="N61" s="110" t="s">
        <v>884</v>
      </c>
      <c r="O61" s="111">
        <f>+O62+O65+O67</f>
        <v>0</v>
      </c>
      <c r="P61" s="111">
        <v>0</v>
      </c>
      <c r="Q61" s="111">
        <f t="shared" ref="Q61:V61" si="59">+Q62+Q65+Q67</f>
        <v>0</v>
      </c>
      <c r="R61" s="111">
        <f t="shared" si="18"/>
        <v>0</v>
      </c>
      <c r="S61" s="111">
        <f t="shared" si="59"/>
        <v>4749350</v>
      </c>
      <c r="T61" s="111">
        <f t="shared" si="59"/>
        <v>1340200</v>
      </c>
      <c r="U61" s="111">
        <f t="shared" si="59"/>
        <v>4749350</v>
      </c>
      <c r="V61" s="111">
        <f t="shared" si="59"/>
        <v>-4749350</v>
      </c>
      <c r="W61" s="112" t="e">
        <f t="shared" si="5"/>
        <v>#DIV/0!</v>
      </c>
      <c r="X61" s="51"/>
      <c r="Z61" s="51"/>
      <c r="AA61" s="51"/>
    </row>
    <row r="62" spans="1:27" s="147" customFormat="1" x14ac:dyDescent="0.25">
      <c r="A62" s="272" t="s">
        <v>885</v>
      </c>
      <c r="B62" s="272" t="s">
        <v>515</v>
      </c>
      <c r="C62" s="273">
        <f>+C63+C64</f>
        <v>2797207880.4186397</v>
      </c>
      <c r="D62" s="273">
        <f t="shared" ref="D62:J62" si="60">+D63+D64</f>
        <v>0</v>
      </c>
      <c r="E62" s="273">
        <f t="shared" si="60"/>
        <v>0</v>
      </c>
      <c r="F62" s="273">
        <f t="shared" si="60"/>
        <v>2797207880.4186397</v>
      </c>
      <c r="G62" s="273">
        <f t="shared" si="60"/>
        <v>0</v>
      </c>
      <c r="H62" s="273">
        <f t="shared" si="60"/>
        <v>0</v>
      </c>
      <c r="I62" s="273">
        <f t="shared" si="60"/>
        <v>0</v>
      </c>
      <c r="J62" s="273">
        <f t="shared" si="60"/>
        <v>2797207880.4186397</v>
      </c>
      <c r="K62" s="274">
        <f t="shared" si="3"/>
        <v>1</v>
      </c>
      <c r="L62" s="49"/>
      <c r="M62" s="53" t="s">
        <v>885</v>
      </c>
      <c r="N62" s="53" t="s">
        <v>515</v>
      </c>
      <c r="O62" s="90">
        <f>+O63+O64</f>
        <v>0</v>
      </c>
      <c r="P62" s="90">
        <v>0</v>
      </c>
      <c r="Q62" s="90">
        <f t="shared" ref="Q62:V62" si="61">+Q63+Q64</f>
        <v>0</v>
      </c>
      <c r="R62" s="90">
        <f t="shared" si="18"/>
        <v>0</v>
      </c>
      <c r="S62" s="90">
        <v>0</v>
      </c>
      <c r="T62" s="90">
        <v>0</v>
      </c>
      <c r="U62" s="90">
        <v>0</v>
      </c>
      <c r="V62" s="90">
        <f t="shared" si="61"/>
        <v>0</v>
      </c>
      <c r="W62" s="54" t="e">
        <f t="shared" si="5"/>
        <v>#DIV/0!</v>
      </c>
      <c r="X62" s="51"/>
      <c r="Z62" s="51"/>
      <c r="AA62" s="51"/>
    </row>
    <row r="63" spans="1:27" s="147" customFormat="1" x14ac:dyDescent="0.25">
      <c r="A63" s="61" t="s">
        <v>886</v>
      </c>
      <c r="B63" s="63" t="s">
        <v>887</v>
      </c>
      <c r="C63" s="297">
        <v>2608910636.3636398</v>
      </c>
      <c r="D63" s="159"/>
      <c r="E63" s="161"/>
      <c r="F63" s="92">
        <f>C63+D63-E63</f>
        <v>2608910636.3636398</v>
      </c>
      <c r="G63" s="161"/>
      <c r="H63" s="92"/>
      <c r="I63" s="161"/>
      <c r="J63" s="92">
        <f t="shared" si="16"/>
        <v>2608910636.3636398</v>
      </c>
      <c r="K63" s="162">
        <f t="shared" si="3"/>
        <v>1</v>
      </c>
      <c r="L63" s="49"/>
      <c r="M63" s="61" t="s">
        <v>886</v>
      </c>
      <c r="N63" s="63" t="s">
        <v>887</v>
      </c>
      <c r="O63" s="97"/>
      <c r="P63" s="149"/>
      <c r="Q63" s="95"/>
      <c r="R63" s="95">
        <f t="shared" si="18"/>
        <v>0</v>
      </c>
      <c r="S63" s="95"/>
      <c r="T63" s="93"/>
      <c r="U63" s="95"/>
      <c r="V63" s="94">
        <f t="shared" si="19"/>
        <v>0</v>
      </c>
      <c r="W63" s="64" t="e">
        <f t="shared" si="5"/>
        <v>#DIV/0!</v>
      </c>
      <c r="X63" s="51"/>
      <c r="Z63" s="51"/>
      <c r="AA63" s="51"/>
    </row>
    <row r="64" spans="1:27" s="147" customFormat="1" x14ac:dyDescent="0.25">
      <c r="A64" s="63" t="s">
        <v>888</v>
      </c>
      <c r="B64" s="63" t="s">
        <v>519</v>
      </c>
      <c r="C64" s="297">
        <v>188297244.05500001</v>
      </c>
      <c r="D64" s="161"/>
      <c r="E64" s="161"/>
      <c r="F64" s="92">
        <f>C64+D64-E64</f>
        <v>188297244.05500001</v>
      </c>
      <c r="G64" s="161"/>
      <c r="H64" s="92"/>
      <c r="I64" s="161"/>
      <c r="J64" s="92">
        <f t="shared" si="16"/>
        <v>188297244.05500001</v>
      </c>
      <c r="K64" s="162">
        <f t="shared" si="3"/>
        <v>1</v>
      </c>
      <c r="L64" s="49"/>
      <c r="M64" s="63" t="s">
        <v>888</v>
      </c>
      <c r="N64" s="63" t="s">
        <v>519</v>
      </c>
      <c r="O64" s="97"/>
      <c r="P64" s="93"/>
      <c r="Q64" s="95"/>
      <c r="R64" s="95">
        <f t="shared" si="18"/>
        <v>0</v>
      </c>
      <c r="S64" s="95"/>
      <c r="T64" s="93"/>
      <c r="U64" s="95"/>
      <c r="V64" s="94">
        <f t="shared" si="19"/>
        <v>0</v>
      </c>
      <c r="W64" s="64" t="e">
        <f t="shared" si="5"/>
        <v>#DIV/0!</v>
      </c>
      <c r="X64" s="51"/>
      <c r="Z64" s="51"/>
      <c r="AA64" s="51"/>
    </row>
    <row r="65" spans="1:28" s="147" customFormat="1" x14ac:dyDescent="0.25">
      <c r="A65" s="272" t="s">
        <v>889</v>
      </c>
      <c r="B65" s="272" t="s">
        <v>521</v>
      </c>
      <c r="C65" s="273">
        <f>+C66</f>
        <v>0</v>
      </c>
      <c r="D65" s="273">
        <f t="shared" ref="D65:J65" si="62">+D66</f>
        <v>0</v>
      </c>
      <c r="E65" s="273">
        <f t="shared" si="62"/>
        <v>0</v>
      </c>
      <c r="F65" s="273">
        <f t="shared" si="62"/>
        <v>0</v>
      </c>
      <c r="G65" s="273">
        <f t="shared" si="62"/>
        <v>0</v>
      </c>
      <c r="H65" s="273">
        <f t="shared" si="62"/>
        <v>0</v>
      </c>
      <c r="I65" s="273">
        <f t="shared" si="62"/>
        <v>0</v>
      </c>
      <c r="J65" s="273">
        <f t="shared" si="62"/>
        <v>0</v>
      </c>
      <c r="K65" s="274" t="e">
        <f t="shared" si="3"/>
        <v>#DIV/0!</v>
      </c>
      <c r="L65" s="49"/>
      <c r="M65" s="53" t="s">
        <v>889</v>
      </c>
      <c r="N65" s="53" t="s">
        <v>521</v>
      </c>
      <c r="O65" s="90">
        <f>+O66</f>
        <v>0</v>
      </c>
      <c r="P65" s="90">
        <v>0</v>
      </c>
      <c r="Q65" s="90">
        <f t="shared" ref="Q65:V65" si="63">+Q66</f>
        <v>0</v>
      </c>
      <c r="R65" s="90">
        <f t="shared" si="18"/>
        <v>0</v>
      </c>
      <c r="S65" s="90">
        <v>0</v>
      </c>
      <c r="T65" s="90">
        <v>0</v>
      </c>
      <c r="U65" s="90">
        <v>0</v>
      </c>
      <c r="V65" s="90">
        <f t="shared" si="63"/>
        <v>0</v>
      </c>
      <c r="W65" s="54" t="e">
        <f t="shared" si="5"/>
        <v>#DIV/0!</v>
      </c>
      <c r="X65" s="51"/>
      <c r="Z65" s="51"/>
      <c r="AA65" s="51"/>
    </row>
    <row r="66" spans="1:28" s="147" customFormat="1" x14ac:dyDescent="0.25">
      <c r="A66" s="63" t="s">
        <v>890</v>
      </c>
      <c r="B66" s="63" t="s">
        <v>891</v>
      </c>
      <c r="C66" s="92"/>
      <c r="D66" s="161"/>
      <c r="E66" s="161"/>
      <c r="F66" s="91">
        <f>C66+D66-E66</f>
        <v>0</v>
      </c>
      <c r="G66" s="161"/>
      <c r="H66" s="92"/>
      <c r="I66" s="161"/>
      <c r="J66" s="92">
        <f t="shared" si="16"/>
        <v>0</v>
      </c>
      <c r="K66" s="162" t="e">
        <f t="shared" si="3"/>
        <v>#DIV/0!</v>
      </c>
      <c r="L66" s="49"/>
      <c r="M66" s="63" t="s">
        <v>890</v>
      </c>
      <c r="N66" s="63" t="s">
        <v>891</v>
      </c>
      <c r="O66" s="92"/>
      <c r="P66" s="93"/>
      <c r="Q66" s="95"/>
      <c r="R66" s="95">
        <f t="shared" si="18"/>
        <v>0</v>
      </c>
      <c r="S66" s="95"/>
      <c r="T66" s="93"/>
      <c r="U66" s="95"/>
      <c r="V66" s="94">
        <f t="shared" si="19"/>
        <v>0</v>
      </c>
      <c r="W66" s="64" t="e">
        <f t="shared" si="5"/>
        <v>#DIV/0!</v>
      </c>
      <c r="X66" s="51"/>
      <c r="Z66" s="51"/>
      <c r="AA66" s="51"/>
    </row>
    <row r="67" spans="1:28" s="147" customFormat="1" x14ac:dyDescent="0.25">
      <c r="A67" s="272" t="s">
        <v>892</v>
      </c>
      <c r="B67" s="272" t="s">
        <v>893</v>
      </c>
      <c r="C67" s="273">
        <f>+C68</f>
        <v>0</v>
      </c>
      <c r="D67" s="273">
        <f t="shared" ref="D67:J67" si="64">+D68</f>
        <v>0</v>
      </c>
      <c r="E67" s="273">
        <f t="shared" si="64"/>
        <v>0</v>
      </c>
      <c r="F67" s="273">
        <f t="shared" si="64"/>
        <v>0</v>
      </c>
      <c r="G67" s="273">
        <f t="shared" si="64"/>
        <v>0</v>
      </c>
      <c r="H67" s="273">
        <f t="shared" si="64"/>
        <v>0</v>
      </c>
      <c r="I67" s="273">
        <f t="shared" si="64"/>
        <v>0</v>
      </c>
      <c r="J67" s="273">
        <f t="shared" si="64"/>
        <v>0</v>
      </c>
      <c r="K67" s="274" t="e">
        <f t="shared" si="3"/>
        <v>#DIV/0!</v>
      </c>
      <c r="L67" s="49"/>
      <c r="M67" s="53" t="s">
        <v>892</v>
      </c>
      <c r="N67" s="53" t="s">
        <v>893</v>
      </c>
      <c r="O67" s="90">
        <f>+O68</f>
        <v>0</v>
      </c>
      <c r="P67" s="90">
        <v>0</v>
      </c>
      <c r="Q67" s="90">
        <f t="shared" ref="Q67:V67" si="65">+Q68</f>
        <v>0</v>
      </c>
      <c r="R67" s="90">
        <f t="shared" si="18"/>
        <v>0</v>
      </c>
      <c r="S67" s="90">
        <f t="shared" si="65"/>
        <v>4749350</v>
      </c>
      <c r="T67" s="90">
        <f t="shared" si="65"/>
        <v>1340200</v>
      </c>
      <c r="U67" s="90">
        <f t="shared" si="65"/>
        <v>4749350</v>
      </c>
      <c r="V67" s="90">
        <f t="shared" si="65"/>
        <v>-4749350</v>
      </c>
      <c r="W67" s="54" t="e">
        <f t="shared" si="5"/>
        <v>#DIV/0!</v>
      </c>
      <c r="X67" s="51"/>
      <c r="Z67" s="51"/>
      <c r="AA67" s="51"/>
      <c r="AB67" s="48"/>
    </row>
    <row r="68" spans="1:28" s="147" customFormat="1" x14ac:dyDescent="0.25">
      <c r="A68" s="61" t="s">
        <v>894</v>
      </c>
      <c r="B68" s="63" t="s">
        <v>895</v>
      </c>
      <c r="C68" s="92"/>
      <c r="D68" s="161"/>
      <c r="E68" s="161"/>
      <c r="F68" s="91">
        <f>C68+D68-E68</f>
        <v>0</v>
      </c>
      <c r="G68" s="161"/>
      <c r="H68" s="92"/>
      <c r="I68" s="161"/>
      <c r="J68" s="92">
        <f t="shared" si="16"/>
        <v>0</v>
      </c>
      <c r="K68" s="162" t="e">
        <f t="shared" si="3"/>
        <v>#DIV/0!</v>
      </c>
      <c r="L68" s="49"/>
      <c r="M68" s="61" t="s">
        <v>894</v>
      </c>
      <c r="N68" s="63" t="s">
        <v>895</v>
      </c>
      <c r="O68" s="92"/>
      <c r="P68" s="93"/>
      <c r="Q68" s="95"/>
      <c r="R68" s="95">
        <f t="shared" si="18"/>
        <v>0</v>
      </c>
      <c r="S68" s="93">
        <f>+U68</f>
        <v>4749350</v>
      </c>
      <c r="T68" s="93">
        <v>1340200</v>
      </c>
      <c r="U68" s="95">
        <f>3409150+T68</f>
        <v>4749350</v>
      </c>
      <c r="V68" s="94">
        <f t="shared" si="19"/>
        <v>-4749350</v>
      </c>
      <c r="W68" s="64" t="e">
        <f t="shared" si="5"/>
        <v>#DIV/0!</v>
      </c>
      <c r="X68" s="51"/>
      <c r="Z68" s="51"/>
      <c r="AA68" s="51"/>
      <c r="AB68" s="48"/>
    </row>
    <row r="69" spans="1:28" s="147" customFormat="1" x14ac:dyDescent="0.25">
      <c r="A69" s="272" t="s">
        <v>896</v>
      </c>
      <c r="B69" s="272" t="s">
        <v>897</v>
      </c>
      <c r="C69" s="273">
        <f>C70+C85+C93+C96+C119+C80</f>
        <v>6386999001.0828733</v>
      </c>
      <c r="D69" s="273">
        <f t="shared" ref="D69:J69" si="66">D70+D85+D93+D96+D119+D80</f>
        <v>0</v>
      </c>
      <c r="E69" s="273">
        <f t="shared" si="66"/>
        <v>0</v>
      </c>
      <c r="F69" s="273">
        <f>F70+F85+F93+F96+F119+F80</f>
        <v>6386999001.0828733</v>
      </c>
      <c r="G69" s="273">
        <f t="shared" si="66"/>
        <v>0</v>
      </c>
      <c r="H69" s="273">
        <f t="shared" si="66"/>
        <v>347604386</v>
      </c>
      <c r="I69" s="273">
        <f t="shared" si="66"/>
        <v>347604386</v>
      </c>
      <c r="J69" s="273">
        <f t="shared" si="66"/>
        <v>6039394615.0828733</v>
      </c>
      <c r="K69" s="274">
        <f t="shared" si="3"/>
        <v>0.94557625796699418</v>
      </c>
      <c r="L69" s="49"/>
      <c r="M69" s="110" t="s">
        <v>896</v>
      </c>
      <c r="N69" s="110" t="s">
        <v>897</v>
      </c>
      <c r="O69" s="111">
        <f>O70+O85+O93+O96+O119+O80</f>
        <v>7937455677.8999996</v>
      </c>
      <c r="P69" s="111">
        <v>0</v>
      </c>
      <c r="Q69" s="111">
        <f t="shared" ref="Q69:V69" si="67">Q70+Q85+Q93+Q96+Q119+Q80</f>
        <v>0</v>
      </c>
      <c r="R69" s="111">
        <f t="shared" si="18"/>
        <v>7937455677.8999996</v>
      </c>
      <c r="S69" s="111">
        <f t="shared" si="67"/>
        <v>8471712817.6199999</v>
      </c>
      <c r="T69" s="111"/>
      <c r="U69" s="111">
        <f t="shared" si="67"/>
        <v>8471712817.6199999</v>
      </c>
      <c r="V69" s="111">
        <f t="shared" si="67"/>
        <v>-533703639.71999979</v>
      </c>
      <c r="W69" s="112">
        <f t="shared" si="5"/>
        <v>-6.7238629275874068E-2</v>
      </c>
      <c r="X69" s="51"/>
      <c r="Z69" s="51"/>
      <c r="AA69" s="51"/>
      <c r="AB69" s="48"/>
    </row>
    <row r="70" spans="1:28" s="147" customFormat="1" x14ac:dyDescent="0.25">
      <c r="A70" s="272" t="s">
        <v>898</v>
      </c>
      <c r="B70" s="272" t="s">
        <v>899</v>
      </c>
      <c r="C70" s="273">
        <f>C71+C76</f>
        <v>717771108.3556</v>
      </c>
      <c r="D70" s="273">
        <f t="shared" ref="D70:J70" si="68">D71+D76</f>
        <v>0</v>
      </c>
      <c r="E70" s="273">
        <f t="shared" si="68"/>
        <v>0</v>
      </c>
      <c r="F70" s="273">
        <f t="shared" si="68"/>
        <v>717771108.3556</v>
      </c>
      <c r="G70" s="273">
        <f t="shared" si="68"/>
        <v>0</v>
      </c>
      <c r="H70" s="273">
        <f t="shared" si="68"/>
        <v>0</v>
      </c>
      <c r="I70" s="273">
        <f t="shared" si="68"/>
        <v>0</v>
      </c>
      <c r="J70" s="273">
        <f t="shared" si="68"/>
        <v>717771108.3556</v>
      </c>
      <c r="K70" s="274">
        <f t="shared" si="3"/>
        <v>1</v>
      </c>
      <c r="L70" s="49"/>
      <c r="M70" s="110" t="s">
        <v>898</v>
      </c>
      <c r="N70" s="110" t="s">
        <v>899</v>
      </c>
      <c r="O70" s="111">
        <f>O71+O76</f>
        <v>847493477</v>
      </c>
      <c r="P70" s="111">
        <v>0</v>
      </c>
      <c r="Q70" s="111">
        <f t="shared" ref="Q70:V70" si="69">Q71+Q76</f>
        <v>0</v>
      </c>
      <c r="R70" s="111">
        <f t="shared" si="18"/>
        <v>847493477</v>
      </c>
      <c r="S70" s="111">
        <f t="shared" si="69"/>
        <v>528180693</v>
      </c>
      <c r="T70" s="111">
        <f t="shared" si="69"/>
        <v>56628448</v>
      </c>
      <c r="U70" s="111">
        <f t="shared" si="69"/>
        <v>528180693</v>
      </c>
      <c r="V70" s="111">
        <f t="shared" si="69"/>
        <v>319312784</v>
      </c>
      <c r="W70" s="112">
        <f t="shared" si="5"/>
        <v>0.37677314653833022</v>
      </c>
      <c r="X70" s="51"/>
      <c r="Z70" s="51"/>
      <c r="AA70" s="51"/>
      <c r="AB70" s="48"/>
    </row>
    <row r="71" spans="1:28" s="147" customFormat="1" x14ac:dyDescent="0.25">
      <c r="A71" s="272" t="s">
        <v>900</v>
      </c>
      <c r="B71" s="272" t="s">
        <v>222</v>
      </c>
      <c r="C71" s="273">
        <f>C72+C73+C74+C75</f>
        <v>528171108.3556</v>
      </c>
      <c r="D71" s="273">
        <f t="shared" ref="D71:J71" si="70">D72+D73+D74+D75</f>
        <v>0</v>
      </c>
      <c r="E71" s="273">
        <f t="shared" si="70"/>
        <v>0</v>
      </c>
      <c r="F71" s="273">
        <f t="shared" si="70"/>
        <v>528171108.3556</v>
      </c>
      <c r="G71" s="273">
        <f t="shared" si="70"/>
        <v>0</v>
      </c>
      <c r="H71" s="273">
        <f t="shared" si="70"/>
        <v>0</v>
      </c>
      <c r="I71" s="273">
        <f t="shared" si="70"/>
        <v>0</v>
      </c>
      <c r="J71" s="273">
        <f t="shared" si="70"/>
        <v>528171108.3556</v>
      </c>
      <c r="K71" s="274">
        <f t="shared" si="3"/>
        <v>1</v>
      </c>
      <c r="L71" s="49"/>
      <c r="M71" s="53" t="s">
        <v>900</v>
      </c>
      <c r="N71" s="53" t="s">
        <v>222</v>
      </c>
      <c r="O71" s="90">
        <f>O72+O73+O74+O75</f>
        <v>653001016.84000003</v>
      </c>
      <c r="P71" s="90">
        <v>0</v>
      </c>
      <c r="Q71" s="90">
        <f t="shared" ref="Q71:V71" si="71">Q72+Q73+Q74+Q75</f>
        <v>0</v>
      </c>
      <c r="R71" s="90">
        <f t="shared" si="18"/>
        <v>653001016.84000003</v>
      </c>
      <c r="S71" s="90">
        <f t="shared" si="71"/>
        <v>234842126</v>
      </c>
      <c r="T71" s="90">
        <f t="shared" si="71"/>
        <v>35917425</v>
      </c>
      <c r="U71" s="90">
        <f t="shared" si="71"/>
        <v>234842126</v>
      </c>
      <c r="V71" s="90">
        <f t="shared" si="71"/>
        <v>418158890.84000003</v>
      </c>
      <c r="W71" s="54">
        <f t="shared" si="5"/>
        <v>0.64036483873111394</v>
      </c>
      <c r="X71" s="51"/>
      <c r="Z71" s="51"/>
      <c r="AA71" s="51"/>
      <c r="AB71" s="48"/>
    </row>
    <row r="72" spans="1:28" s="147" customFormat="1" x14ac:dyDescent="0.25">
      <c r="A72" s="63" t="s">
        <v>901</v>
      </c>
      <c r="B72" s="63" t="s">
        <v>902</v>
      </c>
      <c r="C72" s="298">
        <v>475571108.3556</v>
      </c>
      <c r="D72" s="161"/>
      <c r="E72" s="161"/>
      <c r="F72" s="92">
        <f>C72+D72-E72</f>
        <v>475571108.3556</v>
      </c>
      <c r="G72" s="161"/>
      <c r="H72" s="92"/>
      <c r="I72" s="165"/>
      <c r="J72" s="92">
        <f t="shared" si="16"/>
        <v>475571108.3556</v>
      </c>
      <c r="K72" s="162">
        <f t="shared" si="3"/>
        <v>1</v>
      </c>
      <c r="L72" s="150"/>
      <c r="M72" s="63" t="s">
        <v>901</v>
      </c>
      <c r="N72" s="63" t="s">
        <v>902</v>
      </c>
      <c r="O72" s="92">
        <v>581635294</v>
      </c>
      <c r="P72" s="93"/>
      <c r="Q72" s="95"/>
      <c r="R72" s="95">
        <f t="shared" si="18"/>
        <v>581635294</v>
      </c>
      <c r="S72" s="93">
        <f t="shared" ref="S72:S75" si="72">+U72</f>
        <v>214936466</v>
      </c>
      <c r="T72" s="93">
        <v>35572425</v>
      </c>
      <c r="U72" s="95">
        <f>179364041+T72</f>
        <v>214936466</v>
      </c>
      <c r="V72" s="94">
        <f t="shared" si="19"/>
        <v>366698828</v>
      </c>
      <c r="W72" s="64">
        <f t="shared" si="5"/>
        <v>0.63046178899865735</v>
      </c>
      <c r="X72" s="51"/>
      <c r="Z72" s="51"/>
      <c r="AA72" s="51"/>
      <c r="AB72" s="48"/>
    </row>
    <row r="73" spans="1:28" s="147" customFormat="1" x14ac:dyDescent="0.25">
      <c r="A73" s="63" t="s">
        <v>903</v>
      </c>
      <c r="B73" s="63" t="s">
        <v>224</v>
      </c>
      <c r="C73" s="298">
        <v>600000</v>
      </c>
      <c r="D73" s="161"/>
      <c r="E73" s="161"/>
      <c r="F73" s="92">
        <f>C73+D73-E73</f>
        <v>600000</v>
      </c>
      <c r="G73" s="161"/>
      <c r="H73" s="92"/>
      <c r="I73" s="165"/>
      <c r="J73" s="92">
        <f t="shared" si="16"/>
        <v>600000</v>
      </c>
      <c r="K73" s="162">
        <f t="shared" si="3"/>
        <v>1</v>
      </c>
      <c r="L73" s="150"/>
      <c r="M73" s="63" t="s">
        <v>903</v>
      </c>
      <c r="N73" s="63" t="s">
        <v>224</v>
      </c>
      <c r="O73" s="92">
        <v>395251</v>
      </c>
      <c r="P73" s="93"/>
      <c r="Q73" s="95"/>
      <c r="R73" s="95">
        <f t="shared" si="18"/>
        <v>395251</v>
      </c>
      <c r="S73" s="93">
        <f t="shared" si="72"/>
        <v>1945000</v>
      </c>
      <c r="T73" s="93"/>
      <c r="U73" s="95">
        <v>1945000</v>
      </c>
      <c r="V73" s="94">
        <f t="shared" si="19"/>
        <v>-1549749</v>
      </c>
      <c r="W73" s="64">
        <f t="shared" si="5"/>
        <v>-3.9209236662272833</v>
      </c>
      <c r="X73" s="51"/>
      <c r="Z73" s="51"/>
      <c r="AA73" s="51"/>
      <c r="AB73" s="48"/>
    </row>
    <row r="74" spans="1:28" s="147" customFormat="1" x14ac:dyDescent="0.25">
      <c r="A74" s="63" t="s">
        <v>904</v>
      </c>
      <c r="B74" s="63" t="s">
        <v>226</v>
      </c>
      <c r="C74" s="298">
        <v>29000000</v>
      </c>
      <c r="D74" s="161"/>
      <c r="E74" s="161"/>
      <c r="F74" s="92">
        <f>C74+D74-E74</f>
        <v>29000000</v>
      </c>
      <c r="G74" s="161"/>
      <c r="H74" s="92"/>
      <c r="I74" s="165"/>
      <c r="J74" s="92">
        <f t="shared" si="16"/>
        <v>29000000</v>
      </c>
      <c r="K74" s="162">
        <f t="shared" si="3"/>
        <v>1</v>
      </c>
      <c r="L74" s="150"/>
      <c r="M74" s="63" t="s">
        <v>904</v>
      </c>
      <c r="N74" s="63" t="s">
        <v>226</v>
      </c>
      <c r="O74" s="92">
        <v>40510767.840000004</v>
      </c>
      <c r="P74" s="93"/>
      <c r="Q74" s="95"/>
      <c r="R74" s="95">
        <f t="shared" si="18"/>
        <v>40510767.840000004</v>
      </c>
      <c r="S74" s="93">
        <f t="shared" si="72"/>
        <v>434000</v>
      </c>
      <c r="T74" s="93">
        <f>345000</f>
        <v>345000</v>
      </c>
      <c r="U74" s="95">
        <f>89000+T74</f>
        <v>434000</v>
      </c>
      <c r="V74" s="94">
        <f t="shared" si="19"/>
        <v>40076767.840000004</v>
      </c>
      <c r="W74" s="64">
        <f t="shared" si="5"/>
        <v>0.98928679896381844</v>
      </c>
      <c r="X74" s="51"/>
      <c r="Z74" s="51"/>
      <c r="AA74" s="51"/>
      <c r="AB74" s="48"/>
    </row>
    <row r="75" spans="1:28" s="147" customFormat="1" x14ac:dyDescent="0.25">
      <c r="A75" s="63" t="s">
        <v>905</v>
      </c>
      <c r="B75" s="63" t="s">
        <v>906</v>
      </c>
      <c r="C75" s="298">
        <v>23000000</v>
      </c>
      <c r="D75" s="158"/>
      <c r="E75" s="158"/>
      <c r="F75" s="92">
        <f>C75+D75-E75</f>
        <v>23000000</v>
      </c>
      <c r="G75" s="161"/>
      <c r="H75" s="92"/>
      <c r="I75" s="165"/>
      <c r="J75" s="92">
        <f t="shared" si="16"/>
        <v>23000000</v>
      </c>
      <c r="K75" s="162">
        <f t="shared" si="3"/>
        <v>1</v>
      </c>
      <c r="L75" s="150"/>
      <c r="M75" s="63" t="s">
        <v>905</v>
      </c>
      <c r="N75" s="63" t="s">
        <v>906</v>
      </c>
      <c r="O75" s="92">
        <v>30459704</v>
      </c>
      <c r="P75" s="96"/>
      <c r="Q75" s="96"/>
      <c r="R75" s="95">
        <f t="shared" si="18"/>
        <v>30459704</v>
      </c>
      <c r="S75" s="93">
        <f t="shared" si="72"/>
        <v>17526660</v>
      </c>
      <c r="T75" s="93"/>
      <c r="U75" s="95">
        <v>17526660</v>
      </c>
      <c r="V75" s="94">
        <f t="shared" si="19"/>
        <v>12933044</v>
      </c>
      <c r="W75" s="64">
        <f t="shared" ref="W75:W138" si="73">+V75/R75</f>
        <v>0.42459519632889409</v>
      </c>
      <c r="X75" s="51"/>
      <c r="Z75" s="51"/>
      <c r="AA75" s="51"/>
      <c r="AB75" s="48"/>
    </row>
    <row r="76" spans="1:28" s="147" customFormat="1" x14ac:dyDescent="0.25">
      <c r="A76" s="272" t="s">
        <v>1264</v>
      </c>
      <c r="B76" s="272" t="s">
        <v>254</v>
      </c>
      <c r="C76" s="273">
        <f>SUM(C77:C79)</f>
        <v>189600000</v>
      </c>
      <c r="D76" s="273">
        <f t="shared" ref="D76:J76" si="74">SUM(D77:D79)</f>
        <v>0</v>
      </c>
      <c r="E76" s="273">
        <f t="shared" si="74"/>
        <v>0</v>
      </c>
      <c r="F76" s="273">
        <f t="shared" si="74"/>
        <v>189600000</v>
      </c>
      <c r="G76" s="273">
        <f t="shared" si="74"/>
        <v>0</v>
      </c>
      <c r="H76" s="273">
        <f t="shared" si="74"/>
        <v>0</v>
      </c>
      <c r="I76" s="273">
        <f t="shared" si="74"/>
        <v>0</v>
      </c>
      <c r="J76" s="273">
        <f t="shared" si="74"/>
        <v>189600000</v>
      </c>
      <c r="K76" s="274">
        <f t="shared" si="3"/>
        <v>1</v>
      </c>
      <c r="L76" s="150"/>
      <c r="M76" s="53" t="s">
        <v>1264</v>
      </c>
      <c r="N76" s="53" t="s">
        <v>254</v>
      </c>
      <c r="O76" s="90">
        <f>SUM(O77:O79)</f>
        <v>194492460.16</v>
      </c>
      <c r="P76" s="90">
        <v>0</v>
      </c>
      <c r="Q76" s="90">
        <f t="shared" ref="Q76:V76" si="75">SUM(Q77:Q79)</f>
        <v>0</v>
      </c>
      <c r="R76" s="90">
        <f t="shared" si="18"/>
        <v>194492460.16</v>
      </c>
      <c r="S76" s="90">
        <f t="shared" si="75"/>
        <v>293338567</v>
      </c>
      <c r="T76" s="90">
        <f t="shared" si="75"/>
        <v>20711023</v>
      </c>
      <c r="U76" s="90">
        <f t="shared" si="75"/>
        <v>293338567</v>
      </c>
      <c r="V76" s="90">
        <f t="shared" si="75"/>
        <v>-98846106.840000004</v>
      </c>
      <c r="W76" s="54">
        <f t="shared" si="73"/>
        <v>-0.50822590633428077</v>
      </c>
      <c r="X76" s="51"/>
      <c r="Z76" s="51"/>
      <c r="AA76" s="51"/>
      <c r="AB76" s="48"/>
    </row>
    <row r="77" spans="1:28" s="147" customFormat="1" x14ac:dyDescent="0.25">
      <c r="A77" s="63" t="s">
        <v>908</v>
      </c>
      <c r="B77" s="63" t="s">
        <v>232</v>
      </c>
      <c r="C77" s="299">
        <v>90000000</v>
      </c>
      <c r="D77" s="161"/>
      <c r="E77" s="161"/>
      <c r="F77" s="92">
        <f>C77+D77-E77</f>
        <v>90000000</v>
      </c>
      <c r="G77" s="161"/>
      <c r="H77" s="92"/>
      <c r="I77" s="101"/>
      <c r="J77" s="92">
        <f t="shared" si="16"/>
        <v>90000000</v>
      </c>
      <c r="K77" s="162">
        <f t="shared" ref="K77:K144" si="76">+J77/F77</f>
        <v>1</v>
      </c>
      <c r="L77" s="150"/>
      <c r="M77" s="63" t="s">
        <v>908</v>
      </c>
      <c r="N77" s="63" t="s">
        <v>232</v>
      </c>
      <c r="O77" s="92">
        <v>79601358.890000001</v>
      </c>
      <c r="P77" s="93"/>
      <c r="Q77" s="95"/>
      <c r="R77" s="95">
        <f t="shared" si="18"/>
        <v>79601358.890000001</v>
      </c>
      <c r="S77" s="93">
        <f t="shared" ref="S77:S79" si="77">+U77</f>
        <v>144591960</v>
      </c>
      <c r="T77" s="93">
        <v>6336500</v>
      </c>
      <c r="U77" s="95">
        <f>138255460+T77</f>
        <v>144591960</v>
      </c>
      <c r="V77" s="94">
        <f t="shared" ref="V77:V142" si="78">+R77-U77</f>
        <v>-64990601.109999999</v>
      </c>
      <c r="W77" s="64">
        <f t="shared" si="73"/>
        <v>-0.81645090003814635</v>
      </c>
      <c r="X77" s="51"/>
      <c r="Z77" s="51"/>
      <c r="AA77" s="51"/>
      <c r="AB77" s="48"/>
    </row>
    <row r="78" spans="1:28" s="147" customFormat="1" x14ac:dyDescent="0.25">
      <c r="A78" s="63" t="s">
        <v>909</v>
      </c>
      <c r="B78" s="63" t="s">
        <v>244</v>
      </c>
      <c r="C78" s="299">
        <v>15600000</v>
      </c>
      <c r="D78" s="161"/>
      <c r="E78" s="161"/>
      <c r="F78" s="92">
        <f>C78+D78-E78</f>
        <v>15600000</v>
      </c>
      <c r="G78" s="161"/>
      <c r="H78" s="92"/>
      <c r="I78" s="101"/>
      <c r="J78" s="92">
        <f t="shared" si="16"/>
        <v>15600000</v>
      </c>
      <c r="K78" s="162">
        <f t="shared" si="76"/>
        <v>1</v>
      </c>
      <c r="L78" s="150"/>
      <c r="M78" s="63" t="s">
        <v>909</v>
      </c>
      <c r="N78" s="63" t="s">
        <v>244</v>
      </c>
      <c r="O78" s="92">
        <v>20886653.940000001</v>
      </c>
      <c r="P78" s="93"/>
      <c r="Q78" s="95"/>
      <c r="R78" s="95">
        <f t="shared" si="18"/>
        <v>20886653.940000001</v>
      </c>
      <c r="S78" s="93">
        <f t="shared" si="77"/>
        <v>8360600</v>
      </c>
      <c r="T78" s="93">
        <v>1395750</v>
      </c>
      <c r="U78" s="95">
        <f>6964850+T78</f>
        <v>8360600</v>
      </c>
      <c r="V78" s="94">
        <f t="shared" si="78"/>
        <v>12526053.940000001</v>
      </c>
      <c r="W78" s="64">
        <f t="shared" si="73"/>
        <v>0.59971568332500469</v>
      </c>
      <c r="X78" s="51"/>
      <c r="Z78" s="51"/>
      <c r="AA78" s="51"/>
      <c r="AB78" s="48"/>
    </row>
    <row r="79" spans="1:28" s="147" customFormat="1" x14ac:dyDescent="0.25">
      <c r="A79" s="63" t="s">
        <v>910</v>
      </c>
      <c r="B79" s="63" t="s">
        <v>911</v>
      </c>
      <c r="C79" s="299">
        <v>84000000</v>
      </c>
      <c r="D79" s="161"/>
      <c r="E79" s="161"/>
      <c r="F79" s="92">
        <f>C79+D79-E79</f>
        <v>84000000</v>
      </c>
      <c r="G79" s="161"/>
      <c r="H79" s="92"/>
      <c r="I79" s="101"/>
      <c r="J79" s="92">
        <f t="shared" si="16"/>
        <v>84000000</v>
      </c>
      <c r="K79" s="162">
        <f t="shared" si="76"/>
        <v>1</v>
      </c>
      <c r="L79" s="150"/>
      <c r="M79" s="63" t="s">
        <v>910</v>
      </c>
      <c r="N79" s="63" t="s">
        <v>911</v>
      </c>
      <c r="O79" s="92">
        <v>94004447.329999998</v>
      </c>
      <c r="P79" s="93"/>
      <c r="Q79" s="95"/>
      <c r="R79" s="95">
        <f t="shared" si="18"/>
        <v>94004447.329999998</v>
      </c>
      <c r="S79" s="93">
        <f t="shared" si="77"/>
        <v>140386007</v>
      </c>
      <c r="T79" s="93">
        <v>12978773</v>
      </c>
      <c r="U79" s="95">
        <f>127407234+T79</f>
        <v>140386007</v>
      </c>
      <c r="V79" s="94">
        <f t="shared" si="78"/>
        <v>-46381559.670000002</v>
      </c>
      <c r="W79" s="64">
        <f t="shared" si="73"/>
        <v>-0.49339750391998821</v>
      </c>
      <c r="X79" s="51"/>
      <c r="Z79" s="51"/>
      <c r="AA79" s="51"/>
      <c r="AB79" s="48"/>
    </row>
    <row r="80" spans="1:28" s="147" customFormat="1" x14ac:dyDescent="0.25">
      <c r="A80" s="272" t="s">
        <v>912</v>
      </c>
      <c r="B80" s="272" t="s">
        <v>913</v>
      </c>
      <c r="C80" s="273">
        <f>+C81+C83</f>
        <v>0</v>
      </c>
      <c r="D80" s="273">
        <f t="shared" ref="D80:J80" si="79">+D81+D83</f>
        <v>0</v>
      </c>
      <c r="E80" s="273">
        <f t="shared" si="79"/>
        <v>0</v>
      </c>
      <c r="F80" s="273">
        <f t="shared" si="79"/>
        <v>0</v>
      </c>
      <c r="G80" s="273">
        <f t="shared" si="79"/>
        <v>0</v>
      </c>
      <c r="H80" s="273">
        <f t="shared" si="79"/>
        <v>0</v>
      </c>
      <c r="I80" s="273">
        <f t="shared" si="79"/>
        <v>0</v>
      </c>
      <c r="J80" s="273">
        <f t="shared" si="79"/>
        <v>0</v>
      </c>
      <c r="K80" s="274" t="e">
        <f t="shared" si="76"/>
        <v>#DIV/0!</v>
      </c>
      <c r="L80" s="150"/>
      <c r="M80" s="53" t="s">
        <v>912</v>
      </c>
      <c r="N80" s="53" t="s">
        <v>913</v>
      </c>
      <c r="O80" s="90">
        <f>+O81+O83</f>
        <v>0</v>
      </c>
      <c r="P80" s="90">
        <v>0</v>
      </c>
      <c r="Q80" s="90">
        <f t="shared" ref="Q80:V80" si="80">+Q81+Q83</f>
        <v>0</v>
      </c>
      <c r="R80" s="90">
        <f t="shared" si="18"/>
        <v>0</v>
      </c>
      <c r="S80" s="90">
        <f t="shared" si="80"/>
        <v>68500000</v>
      </c>
      <c r="T80" s="90">
        <f t="shared" si="80"/>
        <v>0</v>
      </c>
      <c r="U80" s="90">
        <f t="shared" si="80"/>
        <v>68500000</v>
      </c>
      <c r="V80" s="90">
        <f t="shared" si="80"/>
        <v>-68500000</v>
      </c>
      <c r="W80" s="54" t="e">
        <f t="shared" si="73"/>
        <v>#DIV/0!</v>
      </c>
      <c r="X80" s="51"/>
      <c r="Z80" s="51"/>
      <c r="AA80" s="51"/>
      <c r="AB80" s="48"/>
    </row>
    <row r="81" spans="1:28" s="147" customFormat="1" x14ac:dyDescent="0.25">
      <c r="A81" s="272" t="s">
        <v>914</v>
      </c>
      <c r="B81" s="272" t="s">
        <v>915</v>
      </c>
      <c r="C81" s="273">
        <f>+C82</f>
        <v>0</v>
      </c>
      <c r="D81" s="273">
        <f t="shared" ref="D81:J81" si="81">+D82</f>
        <v>0</v>
      </c>
      <c r="E81" s="273">
        <f t="shared" si="81"/>
        <v>0</v>
      </c>
      <c r="F81" s="273">
        <f t="shared" si="81"/>
        <v>0</v>
      </c>
      <c r="G81" s="273">
        <f t="shared" si="81"/>
        <v>0</v>
      </c>
      <c r="H81" s="273">
        <f t="shared" si="81"/>
        <v>0</v>
      </c>
      <c r="I81" s="273">
        <f t="shared" si="81"/>
        <v>0</v>
      </c>
      <c r="J81" s="273">
        <f t="shared" si="81"/>
        <v>0</v>
      </c>
      <c r="K81" s="279" t="e">
        <f t="shared" si="76"/>
        <v>#DIV/0!</v>
      </c>
      <c r="L81" s="150"/>
      <c r="M81" s="133" t="s">
        <v>914</v>
      </c>
      <c r="N81" s="134" t="s">
        <v>915</v>
      </c>
      <c r="O81" s="135">
        <f>+O82</f>
        <v>0</v>
      </c>
      <c r="P81" s="135">
        <v>0</v>
      </c>
      <c r="Q81" s="135">
        <f t="shared" ref="Q81:V81" si="82">+Q82</f>
        <v>0</v>
      </c>
      <c r="R81" s="135">
        <f t="shared" si="18"/>
        <v>0</v>
      </c>
      <c r="S81" s="135">
        <v>0</v>
      </c>
      <c r="T81" s="135">
        <v>0</v>
      </c>
      <c r="U81" s="135">
        <v>0</v>
      </c>
      <c r="V81" s="135">
        <f t="shared" si="82"/>
        <v>0</v>
      </c>
      <c r="W81" s="136" t="e">
        <f t="shared" si="73"/>
        <v>#DIV/0!</v>
      </c>
      <c r="X81" s="51"/>
      <c r="Z81" s="51"/>
      <c r="AA81" s="51"/>
      <c r="AB81" s="48"/>
    </row>
    <row r="82" spans="1:28" s="147" customFormat="1" x14ac:dyDescent="0.25">
      <c r="A82" s="61" t="s">
        <v>916</v>
      </c>
      <c r="B82" s="63" t="s">
        <v>340</v>
      </c>
      <c r="C82" s="92"/>
      <c r="D82" s="161"/>
      <c r="E82" s="161"/>
      <c r="F82" s="91">
        <f>C82+D82-E82</f>
        <v>0</v>
      </c>
      <c r="G82" s="92"/>
      <c r="H82" s="92"/>
      <c r="I82" s="92"/>
      <c r="J82" s="92">
        <f t="shared" si="16"/>
        <v>0</v>
      </c>
      <c r="K82" s="162" t="e">
        <f t="shared" si="76"/>
        <v>#DIV/0!</v>
      </c>
      <c r="L82" s="150"/>
      <c r="M82" s="61" t="s">
        <v>916</v>
      </c>
      <c r="N82" s="63" t="s">
        <v>340</v>
      </c>
      <c r="O82" s="92"/>
      <c r="P82" s="93"/>
      <c r="Q82" s="95"/>
      <c r="R82" s="95">
        <f t="shared" si="18"/>
        <v>0</v>
      </c>
      <c r="S82" s="92"/>
      <c r="T82" s="93"/>
      <c r="U82" s="92"/>
      <c r="V82" s="94">
        <f t="shared" si="78"/>
        <v>0</v>
      </c>
      <c r="W82" s="64" t="e">
        <f t="shared" si="73"/>
        <v>#DIV/0!</v>
      </c>
      <c r="X82" s="51"/>
      <c r="Z82" s="51"/>
      <c r="AA82" s="51"/>
    </row>
    <row r="83" spans="1:28" s="147" customFormat="1" x14ac:dyDescent="0.25">
      <c r="A83" s="271">
        <v>102502039</v>
      </c>
      <c r="B83" s="272" t="s">
        <v>1161</v>
      </c>
      <c r="C83" s="273">
        <f>+C84</f>
        <v>0</v>
      </c>
      <c r="D83" s="273">
        <f t="shared" ref="D83:J83" si="83">+D84</f>
        <v>0</v>
      </c>
      <c r="E83" s="273">
        <f t="shared" si="83"/>
        <v>0</v>
      </c>
      <c r="F83" s="273">
        <f t="shared" si="83"/>
        <v>0</v>
      </c>
      <c r="G83" s="273">
        <f t="shared" si="83"/>
        <v>0</v>
      </c>
      <c r="H83" s="273">
        <f t="shared" si="83"/>
        <v>0</v>
      </c>
      <c r="I83" s="273">
        <f t="shared" si="83"/>
        <v>0</v>
      </c>
      <c r="J83" s="273">
        <f t="shared" si="83"/>
        <v>0</v>
      </c>
      <c r="K83" s="274"/>
      <c r="L83" s="150"/>
      <c r="M83" s="67">
        <v>102502039</v>
      </c>
      <c r="N83" s="53" t="s">
        <v>1161</v>
      </c>
      <c r="O83" s="90">
        <f>+O84</f>
        <v>0</v>
      </c>
      <c r="P83" s="90">
        <v>0</v>
      </c>
      <c r="Q83" s="90">
        <f t="shared" ref="Q83:V83" si="84">+Q84</f>
        <v>0</v>
      </c>
      <c r="R83" s="90">
        <f t="shared" ref="R83:R142" si="85">+O83+P83</f>
        <v>0</v>
      </c>
      <c r="S83" s="90">
        <f t="shared" si="84"/>
        <v>68500000</v>
      </c>
      <c r="T83" s="90">
        <f t="shared" si="84"/>
        <v>0</v>
      </c>
      <c r="U83" s="90">
        <f t="shared" si="84"/>
        <v>68500000</v>
      </c>
      <c r="V83" s="90">
        <f t="shared" si="84"/>
        <v>-68500000</v>
      </c>
      <c r="W83" s="54"/>
      <c r="X83" s="51"/>
      <c r="Z83" s="51"/>
      <c r="AA83" s="51"/>
    </row>
    <row r="84" spans="1:28" s="147" customFormat="1" x14ac:dyDescent="0.25">
      <c r="A84" s="70">
        <v>10250203903</v>
      </c>
      <c r="B84" s="63" t="s">
        <v>1164</v>
      </c>
      <c r="C84" s="92"/>
      <c r="D84" s="161"/>
      <c r="E84" s="161"/>
      <c r="F84" s="91">
        <f>C84+D84-E84</f>
        <v>0</v>
      </c>
      <c r="G84" s="92"/>
      <c r="H84" s="92"/>
      <c r="I84" s="92"/>
      <c r="J84" s="92">
        <f t="shared" ref="J84:J146" si="86">+F84-I84</f>
        <v>0</v>
      </c>
      <c r="K84" s="83" t="e">
        <f t="shared" ref="K84" si="87">+J84/F84</f>
        <v>#DIV/0!</v>
      </c>
      <c r="L84" s="150"/>
      <c r="M84" s="70">
        <v>10250203903</v>
      </c>
      <c r="N84" s="63" t="s">
        <v>1164</v>
      </c>
      <c r="O84" s="92"/>
      <c r="P84" s="93"/>
      <c r="Q84" s="95"/>
      <c r="R84" s="95">
        <f t="shared" si="85"/>
        <v>0</v>
      </c>
      <c r="S84" s="93">
        <f>+U84</f>
        <v>68500000</v>
      </c>
      <c r="T84" s="93"/>
      <c r="U84" s="92">
        <v>68500000</v>
      </c>
      <c r="V84" s="94">
        <f t="shared" si="78"/>
        <v>-68500000</v>
      </c>
      <c r="W84" s="64"/>
      <c r="X84" s="51"/>
      <c r="Z84" s="51"/>
      <c r="AA84" s="51"/>
    </row>
    <row r="85" spans="1:28" s="147" customFormat="1" x14ac:dyDescent="0.25">
      <c r="A85" s="272" t="s">
        <v>917</v>
      </c>
      <c r="B85" s="272" t="s">
        <v>918</v>
      </c>
      <c r="C85" s="273">
        <f>C86+C89+C91</f>
        <v>2956800</v>
      </c>
      <c r="D85" s="273">
        <f t="shared" ref="D85:J85" si="88">D86+D89+D91</f>
        <v>0</v>
      </c>
      <c r="E85" s="273">
        <f t="shared" si="88"/>
        <v>0</v>
      </c>
      <c r="F85" s="273">
        <f t="shared" si="88"/>
        <v>2956800</v>
      </c>
      <c r="G85" s="273">
        <f t="shared" si="88"/>
        <v>0</v>
      </c>
      <c r="H85" s="273">
        <f t="shared" si="88"/>
        <v>121800</v>
      </c>
      <c r="I85" s="273">
        <f t="shared" si="88"/>
        <v>121800</v>
      </c>
      <c r="J85" s="273">
        <f t="shared" si="88"/>
        <v>2835000</v>
      </c>
      <c r="K85" s="274">
        <f t="shared" si="76"/>
        <v>0.95880681818181823</v>
      </c>
      <c r="L85" s="150"/>
      <c r="M85" s="110" t="s">
        <v>917</v>
      </c>
      <c r="N85" s="110" t="s">
        <v>918</v>
      </c>
      <c r="O85" s="111">
        <f>O86+O89+O91</f>
        <v>0</v>
      </c>
      <c r="P85" s="111">
        <v>0</v>
      </c>
      <c r="Q85" s="111">
        <f t="shared" ref="Q85:V85" si="89">Q86+Q89+Q91</f>
        <v>0</v>
      </c>
      <c r="R85" s="111">
        <f t="shared" si="85"/>
        <v>0</v>
      </c>
      <c r="S85" s="111">
        <f t="shared" si="89"/>
        <v>207531902</v>
      </c>
      <c r="T85" s="111">
        <f t="shared" si="89"/>
        <v>58435686</v>
      </c>
      <c r="U85" s="111">
        <f t="shared" si="89"/>
        <v>207531902</v>
      </c>
      <c r="V85" s="111">
        <f t="shared" si="89"/>
        <v>-207531902</v>
      </c>
      <c r="W85" s="112" t="e">
        <f t="shared" ref="W85:W86" si="90">+V85/R85</f>
        <v>#DIV/0!</v>
      </c>
      <c r="X85" s="51"/>
      <c r="Z85" s="51"/>
      <c r="AA85" s="51"/>
    </row>
    <row r="86" spans="1:28" s="147" customFormat="1" x14ac:dyDescent="0.25">
      <c r="A86" s="272" t="s">
        <v>919</v>
      </c>
      <c r="B86" s="272" t="s">
        <v>920</v>
      </c>
      <c r="C86" s="273">
        <f>C87+C88</f>
        <v>0</v>
      </c>
      <c r="D86" s="273">
        <f t="shared" ref="D86:J86" si="91">D87+D88</f>
        <v>0</v>
      </c>
      <c r="E86" s="273">
        <f t="shared" si="91"/>
        <v>0</v>
      </c>
      <c r="F86" s="273">
        <f t="shared" si="91"/>
        <v>0</v>
      </c>
      <c r="G86" s="273">
        <f t="shared" si="91"/>
        <v>0</v>
      </c>
      <c r="H86" s="273">
        <f t="shared" si="91"/>
        <v>0</v>
      </c>
      <c r="I86" s="273">
        <f t="shared" si="91"/>
        <v>0</v>
      </c>
      <c r="J86" s="273">
        <f t="shared" si="91"/>
        <v>0</v>
      </c>
      <c r="K86" s="274" t="e">
        <f t="shared" si="76"/>
        <v>#DIV/0!</v>
      </c>
      <c r="L86" s="150"/>
      <c r="M86" s="110" t="s">
        <v>919</v>
      </c>
      <c r="N86" s="110" t="s">
        <v>920</v>
      </c>
      <c r="O86" s="111">
        <f>O87+O88</f>
        <v>0</v>
      </c>
      <c r="P86" s="111">
        <v>0</v>
      </c>
      <c r="Q86" s="111">
        <f t="shared" ref="Q86:V86" si="92">Q87+Q88</f>
        <v>0</v>
      </c>
      <c r="R86" s="111">
        <f t="shared" si="85"/>
        <v>0</v>
      </c>
      <c r="S86" s="111">
        <f t="shared" si="92"/>
        <v>1845210</v>
      </c>
      <c r="T86" s="111">
        <f t="shared" si="92"/>
        <v>481200</v>
      </c>
      <c r="U86" s="111">
        <f t="shared" si="92"/>
        <v>1845210</v>
      </c>
      <c r="V86" s="111">
        <f t="shared" si="92"/>
        <v>-1845210</v>
      </c>
      <c r="W86" s="112" t="e">
        <f t="shared" si="90"/>
        <v>#DIV/0!</v>
      </c>
      <c r="X86" s="51"/>
      <c r="Z86" s="51"/>
      <c r="AA86" s="51"/>
    </row>
    <row r="87" spans="1:28" s="147" customFormat="1" x14ac:dyDescent="0.25">
      <c r="A87" s="61" t="s">
        <v>921</v>
      </c>
      <c r="B87" s="63" t="s">
        <v>922</v>
      </c>
      <c r="C87" s="92"/>
      <c r="D87" s="161"/>
      <c r="E87" s="161"/>
      <c r="F87" s="91">
        <f>C87+D87-E87</f>
        <v>0</v>
      </c>
      <c r="G87" s="161"/>
      <c r="H87" s="92"/>
      <c r="I87" s="92"/>
      <c r="J87" s="92">
        <f t="shared" si="86"/>
        <v>0</v>
      </c>
      <c r="K87" s="162" t="e">
        <f t="shared" si="76"/>
        <v>#DIV/0!</v>
      </c>
      <c r="L87" s="144"/>
      <c r="M87" s="61" t="s">
        <v>921</v>
      </c>
      <c r="N87" s="63" t="s">
        <v>922</v>
      </c>
      <c r="O87" s="92"/>
      <c r="P87" s="93"/>
      <c r="Q87" s="95"/>
      <c r="R87" s="95">
        <f t="shared" si="85"/>
        <v>0</v>
      </c>
      <c r="S87" s="93">
        <f t="shared" ref="S87:S88" si="93">+U87</f>
        <v>1845210</v>
      </c>
      <c r="T87" s="93">
        <v>481200</v>
      </c>
      <c r="U87" s="93">
        <f>1364010+T87</f>
        <v>1845210</v>
      </c>
      <c r="V87" s="94">
        <f t="shared" si="78"/>
        <v>-1845210</v>
      </c>
      <c r="W87" s="64" t="e">
        <f t="shared" si="73"/>
        <v>#DIV/0!</v>
      </c>
      <c r="X87" s="51"/>
      <c r="Z87" s="51"/>
      <c r="AA87" s="51"/>
    </row>
    <row r="88" spans="1:28" s="147" customFormat="1" x14ac:dyDescent="0.25">
      <c r="A88" s="61" t="s">
        <v>923</v>
      </c>
      <c r="B88" s="63" t="s">
        <v>924</v>
      </c>
      <c r="C88" s="92"/>
      <c r="D88" s="161"/>
      <c r="E88" s="161"/>
      <c r="F88" s="91">
        <f>C88+D88-E88</f>
        <v>0</v>
      </c>
      <c r="G88" s="161">
        <v>0</v>
      </c>
      <c r="H88" s="92"/>
      <c r="I88" s="161"/>
      <c r="J88" s="92">
        <f t="shared" si="86"/>
        <v>0</v>
      </c>
      <c r="K88" s="162" t="e">
        <f t="shared" si="76"/>
        <v>#DIV/0!</v>
      </c>
      <c r="L88" s="144"/>
      <c r="M88" s="61" t="s">
        <v>923</v>
      </c>
      <c r="N88" s="63" t="s">
        <v>924</v>
      </c>
      <c r="O88" s="92"/>
      <c r="P88" s="93"/>
      <c r="Q88" s="95"/>
      <c r="R88" s="95">
        <f t="shared" si="85"/>
        <v>0</v>
      </c>
      <c r="S88" s="93">
        <f t="shared" si="93"/>
        <v>0</v>
      </c>
      <c r="T88" s="93"/>
      <c r="U88" s="95"/>
      <c r="V88" s="94">
        <f t="shared" si="78"/>
        <v>0</v>
      </c>
      <c r="W88" s="64" t="e">
        <f t="shared" si="73"/>
        <v>#DIV/0!</v>
      </c>
      <c r="X88" s="51"/>
      <c r="Z88" s="51"/>
      <c r="AA88" s="51"/>
    </row>
    <row r="89" spans="1:28" s="147" customFormat="1" x14ac:dyDescent="0.25">
      <c r="A89" s="272" t="s">
        <v>925</v>
      </c>
      <c r="B89" s="272" t="s">
        <v>926</v>
      </c>
      <c r="C89" s="273">
        <f>+C90</f>
        <v>0</v>
      </c>
      <c r="D89" s="273">
        <f t="shared" ref="D89:J89" si="94">+D90</f>
        <v>0</v>
      </c>
      <c r="E89" s="273">
        <f t="shared" si="94"/>
        <v>0</v>
      </c>
      <c r="F89" s="273">
        <f t="shared" si="94"/>
        <v>0</v>
      </c>
      <c r="G89" s="273">
        <f t="shared" si="94"/>
        <v>0</v>
      </c>
      <c r="H89" s="273">
        <f t="shared" si="94"/>
        <v>0</v>
      </c>
      <c r="I89" s="273">
        <f t="shared" si="94"/>
        <v>0</v>
      </c>
      <c r="J89" s="273">
        <f t="shared" si="94"/>
        <v>0</v>
      </c>
      <c r="K89" s="274" t="e">
        <f t="shared" si="76"/>
        <v>#DIV/0!</v>
      </c>
      <c r="L89" s="144"/>
      <c r="M89" s="110" t="s">
        <v>925</v>
      </c>
      <c r="N89" s="110" t="s">
        <v>926</v>
      </c>
      <c r="O89" s="111">
        <f>+O90</f>
        <v>0</v>
      </c>
      <c r="P89" s="111">
        <v>0</v>
      </c>
      <c r="Q89" s="111">
        <f t="shared" ref="Q89:V89" si="95">+Q90</f>
        <v>0</v>
      </c>
      <c r="R89" s="111">
        <f t="shared" si="85"/>
        <v>0</v>
      </c>
      <c r="S89" s="111">
        <f t="shared" si="95"/>
        <v>188908686</v>
      </c>
      <c r="T89" s="111">
        <f t="shared" si="95"/>
        <v>57892486</v>
      </c>
      <c r="U89" s="111">
        <f t="shared" si="95"/>
        <v>188908686</v>
      </c>
      <c r="V89" s="111">
        <f t="shared" si="95"/>
        <v>-188908686</v>
      </c>
      <c r="W89" s="112" t="e">
        <f t="shared" si="73"/>
        <v>#DIV/0!</v>
      </c>
      <c r="X89" s="51"/>
      <c r="Z89" s="51"/>
      <c r="AA89" s="51"/>
    </row>
    <row r="90" spans="1:28" s="147" customFormat="1" x14ac:dyDescent="0.25">
      <c r="A90" s="63" t="s">
        <v>927</v>
      </c>
      <c r="B90" s="63" t="s">
        <v>368</v>
      </c>
      <c r="C90" s="92"/>
      <c r="D90" s="161"/>
      <c r="E90" s="161"/>
      <c r="F90" s="91">
        <f>C90+D90-E90</f>
        <v>0</v>
      </c>
      <c r="G90" s="161"/>
      <c r="H90" s="92"/>
      <c r="I90" s="161"/>
      <c r="J90" s="92">
        <f t="shared" si="86"/>
        <v>0</v>
      </c>
      <c r="K90" s="162" t="e">
        <f t="shared" si="76"/>
        <v>#DIV/0!</v>
      </c>
      <c r="L90" s="144"/>
      <c r="M90" s="63" t="s">
        <v>927</v>
      </c>
      <c r="N90" s="63" t="s">
        <v>368</v>
      </c>
      <c r="O90" s="92"/>
      <c r="P90" s="93"/>
      <c r="Q90" s="95"/>
      <c r="R90" s="95">
        <f t="shared" si="85"/>
        <v>0</v>
      </c>
      <c r="S90" s="93">
        <f>+U90</f>
        <v>188908686</v>
      </c>
      <c r="T90" s="93">
        <f>28573200+29319286</f>
        <v>57892486</v>
      </c>
      <c r="U90" s="95">
        <f>131016200+T90</f>
        <v>188908686</v>
      </c>
      <c r="V90" s="94">
        <f t="shared" si="78"/>
        <v>-188908686</v>
      </c>
      <c r="W90" s="64" t="e">
        <f t="shared" si="73"/>
        <v>#DIV/0!</v>
      </c>
      <c r="X90" s="51"/>
      <c r="Z90" s="51"/>
      <c r="AA90" s="51"/>
    </row>
    <row r="91" spans="1:28" s="147" customFormat="1" x14ac:dyDescent="0.25">
      <c r="A91" s="272" t="s">
        <v>928</v>
      </c>
      <c r="B91" s="272" t="s">
        <v>374</v>
      </c>
      <c r="C91" s="273">
        <f>C92</f>
        <v>2956800</v>
      </c>
      <c r="D91" s="273">
        <f t="shared" ref="D91:J91" si="96">D92</f>
        <v>0</v>
      </c>
      <c r="E91" s="273">
        <f t="shared" si="96"/>
        <v>0</v>
      </c>
      <c r="F91" s="273">
        <f t="shared" si="96"/>
        <v>2956800</v>
      </c>
      <c r="G91" s="273">
        <f t="shared" si="96"/>
        <v>0</v>
      </c>
      <c r="H91" s="273">
        <f t="shared" si="96"/>
        <v>121800</v>
      </c>
      <c r="I91" s="273">
        <f t="shared" si="96"/>
        <v>121800</v>
      </c>
      <c r="J91" s="273">
        <f t="shared" si="96"/>
        <v>2835000</v>
      </c>
      <c r="K91" s="274">
        <f t="shared" si="76"/>
        <v>0.95880681818181823</v>
      </c>
      <c r="L91" s="144"/>
      <c r="M91" s="110" t="s">
        <v>928</v>
      </c>
      <c r="N91" s="110" t="s">
        <v>374</v>
      </c>
      <c r="O91" s="111">
        <f>O92</f>
        <v>0</v>
      </c>
      <c r="P91" s="111">
        <v>0</v>
      </c>
      <c r="Q91" s="111">
        <f t="shared" ref="Q91:V91" si="97">Q92</f>
        <v>0</v>
      </c>
      <c r="R91" s="111">
        <f t="shared" si="85"/>
        <v>0</v>
      </c>
      <c r="S91" s="111">
        <f t="shared" si="97"/>
        <v>16778006</v>
      </c>
      <c r="T91" s="111">
        <f t="shared" si="97"/>
        <v>62000</v>
      </c>
      <c r="U91" s="111">
        <f t="shared" si="97"/>
        <v>16778006</v>
      </c>
      <c r="V91" s="111">
        <f t="shared" si="97"/>
        <v>-16778006</v>
      </c>
      <c r="W91" s="112" t="e">
        <f t="shared" si="73"/>
        <v>#DIV/0!</v>
      </c>
      <c r="X91" s="51"/>
      <c r="Z91" s="51"/>
      <c r="AA91" s="51"/>
    </row>
    <row r="92" spans="1:28" s="147" customFormat="1" x14ac:dyDescent="0.25">
      <c r="A92" s="63" t="s">
        <v>929</v>
      </c>
      <c r="B92" s="63" t="s">
        <v>930</v>
      </c>
      <c r="C92" s="300">
        <v>2956800</v>
      </c>
      <c r="D92" s="161"/>
      <c r="E92" s="161"/>
      <c r="F92" s="92">
        <f>C92+D92-E92</f>
        <v>2956800</v>
      </c>
      <c r="G92" s="161"/>
      <c r="H92" s="92">
        <v>121800</v>
      </c>
      <c r="I92" s="161">
        <f>H92</f>
        <v>121800</v>
      </c>
      <c r="J92" s="92">
        <f t="shared" si="86"/>
        <v>2835000</v>
      </c>
      <c r="K92" s="162">
        <f t="shared" si="76"/>
        <v>0.95880681818181823</v>
      </c>
      <c r="L92" s="144"/>
      <c r="M92" s="63" t="s">
        <v>929</v>
      </c>
      <c r="N92" s="63" t="s">
        <v>930</v>
      </c>
      <c r="O92" s="92"/>
      <c r="P92" s="93"/>
      <c r="Q92" s="95"/>
      <c r="R92" s="95">
        <f t="shared" si="85"/>
        <v>0</v>
      </c>
      <c r="S92" s="93">
        <f>+U92</f>
        <v>16778006</v>
      </c>
      <c r="T92" s="93">
        <v>62000</v>
      </c>
      <c r="U92" s="95">
        <f>16716006+T92</f>
        <v>16778006</v>
      </c>
      <c r="V92" s="94">
        <f t="shared" si="78"/>
        <v>-16778006</v>
      </c>
      <c r="W92" s="64" t="e">
        <f t="shared" si="73"/>
        <v>#DIV/0!</v>
      </c>
      <c r="X92" s="51"/>
      <c r="Z92" s="51"/>
      <c r="AA92" s="51"/>
    </row>
    <row r="93" spans="1:28" s="147" customFormat="1" x14ac:dyDescent="0.25">
      <c r="A93" s="272" t="s">
        <v>931</v>
      </c>
      <c r="B93" s="272" t="s">
        <v>932</v>
      </c>
      <c r="C93" s="273">
        <f>C94</f>
        <v>169554574.93000001</v>
      </c>
      <c r="D93" s="273">
        <f t="shared" ref="D93:J94" si="98">D94</f>
        <v>0</v>
      </c>
      <c r="E93" s="273">
        <f t="shared" si="98"/>
        <v>0</v>
      </c>
      <c r="F93" s="273">
        <f t="shared" si="98"/>
        <v>169554574.93000001</v>
      </c>
      <c r="G93" s="273">
        <f t="shared" si="98"/>
        <v>0</v>
      </c>
      <c r="H93" s="273">
        <f t="shared" si="98"/>
        <v>0</v>
      </c>
      <c r="I93" s="273">
        <f t="shared" si="98"/>
        <v>0</v>
      </c>
      <c r="J93" s="273">
        <f t="shared" si="98"/>
        <v>169554574.93000001</v>
      </c>
      <c r="K93" s="278">
        <f t="shared" si="76"/>
        <v>1</v>
      </c>
      <c r="L93" s="144"/>
      <c r="M93" s="110" t="s">
        <v>931</v>
      </c>
      <c r="N93" s="110" t="s">
        <v>932</v>
      </c>
      <c r="O93" s="111">
        <f>O94</f>
        <v>175200000</v>
      </c>
      <c r="P93" s="111">
        <f t="shared" ref="P93:V94" si="99">P94</f>
        <v>0</v>
      </c>
      <c r="Q93" s="111">
        <f t="shared" si="99"/>
        <v>0</v>
      </c>
      <c r="R93" s="111">
        <f t="shared" si="99"/>
        <v>175200000</v>
      </c>
      <c r="S93" s="111">
        <f t="shared" si="99"/>
        <v>115310097.31999999</v>
      </c>
      <c r="T93" s="111">
        <f t="shared" si="99"/>
        <v>20169635</v>
      </c>
      <c r="U93" s="111">
        <f t="shared" si="99"/>
        <v>115310097.31999999</v>
      </c>
      <c r="V93" s="111">
        <f t="shared" si="99"/>
        <v>59889902.680000007</v>
      </c>
      <c r="W93" s="140">
        <f t="shared" si="73"/>
        <v>0.34183734406392696</v>
      </c>
      <c r="X93" s="51"/>
      <c r="Z93" s="51"/>
      <c r="AA93" s="51"/>
    </row>
    <row r="94" spans="1:28" s="147" customFormat="1" x14ac:dyDescent="0.25">
      <c r="A94" s="272" t="s">
        <v>933</v>
      </c>
      <c r="B94" s="272" t="s">
        <v>423</v>
      </c>
      <c r="C94" s="273">
        <f>C95</f>
        <v>169554574.93000001</v>
      </c>
      <c r="D94" s="273">
        <f t="shared" si="98"/>
        <v>0</v>
      </c>
      <c r="E94" s="273">
        <f t="shared" si="98"/>
        <v>0</v>
      </c>
      <c r="F94" s="273">
        <f t="shared" si="98"/>
        <v>169554574.93000001</v>
      </c>
      <c r="G94" s="273">
        <f t="shared" si="98"/>
        <v>0</v>
      </c>
      <c r="H94" s="273">
        <f t="shared" si="98"/>
        <v>0</v>
      </c>
      <c r="I94" s="273">
        <f t="shared" si="98"/>
        <v>0</v>
      </c>
      <c r="J94" s="273">
        <f t="shared" si="98"/>
        <v>169554574.93000001</v>
      </c>
      <c r="K94" s="274">
        <f t="shared" si="76"/>
        <v>1</v>
      </c>
      <c r="L94" s="144"/>
      <c r="M94" s="53" t="s">
        <v>933</v>
      </c>
      <c r="N94" s="53" t="s">
        <v>423</v>
      </c>
      <c r="O94" s="90">
        <f>O95</f>
        <v>175200000</v>
      </c>
      <c r="P94" s="90">
        <f t="shared" si="99"/>
        <v>0</v>
      </c>
      <c r="Q94" s="90">
        <f t="shared" si="99"/>
        <v>0</v>
      </c>
      <c r="R94" s="90">
        <f t="shared" si="99"/>
        <v>175200000</v>
      </c>
      <c r="S94" s="90">
        <f t="shared" si="99"/>
        <v>115310097.31999999</v>
      </c>
      <c r="T94" s="90">
        <f t="shared" si="99"/>
        <v>20169635</v>
      </c>
      <c r="U94" s="90">
        <f t="shared" si="99"/>
        <v>115310097.31999999</v>
      </c>
      <c r="V94" s="90">
        <f t="shared" si="99"/>
        <v>59889902.680000007</v>
      </c>
      <c r="W94" s="54">
        <f t="shared" si="73"/>
        <v>0.34183734406392696</v>
      </c>
      <c r="X94" s="51"/>
      <c r="Z94" s="51"/>
      <c r="AA94" s="51"/>
    </row>
    <row r="95" spans="1:28" s="147" customFormat="1" x14ac:dyDescent="0.25">
      <c r="A95" s="63" t="s">
        <v>934</v>
      </c>
      <c r="B95" s="63" t="s">
        <v>425</v>
      </c>
      <c r="C95" s="301">
        <v>169554574.93000001</v>
      </c>
      <c r="D95" s="161"/>
      <c r="E95" s="161"/>
      <c r="F95" s="92">
        <f>C95+D95-E95</f>
        <v>169554574.93000001</v>
      </c>
      <c r="G95" s="161"/>
      <c r="H95" s="92"/>
      <c r="I95" s="161"/>
      <c r="J95" s="92">
        <f t="shared" si="86"/>
        <v>169554574.93000001</v>
      </c>
      <c r="K95" s="162">
        <f t="shared" si="76"/>
        <v>1</v>
      </c>
      <c r="L95" s="144"/>
      <c r="M95" s="63" t="s">
        <v>934</v>
      </c>
      <c r="N95" s="63" t="s">
        <v>425</v>
      </c>
      <c r="O95" s="92">
        <v>175200000</v>
      </c>
      <c r="P95" s="93"/>
      <c r="Q95" s="95"/>
      <c r="R95" s="95">
        <f t="shared" si="85"/>
        <v>175200000</v>
      </c>
      <c r="S95" s="93">
        <f>+U95</f>
        <v>115310097.31999999</v>
      </c>
      <c r="T95" s="93">
        <f>20169635</f>
        <v>20169635</v>
      </c>
      <c r="U95" s="95">
        <f>95140462.32+T95</f>
        <v>115310097.31999999</v>
      </c>
      <c r="V95" s="94">
        <f t="shared" si="78"/>
        <v>59889902.680000007</v>
      </c>
      <c r="W95" s="64">
        <f t="shared" si="73"/>
        <v>0.34183734406392696</v>
      </c>
      <c r="X95" s="51"/>
      <c r="Z95" s="51"/>
      <c r="AA95" s="51"/>
    </row>
    <row r="96" spans="1:28" s="147" customFormat="1" x14ac:dyDescent="0.25">
      <c r="A96" s="272" t="s">
        <v>935</v>
      </c>
      <c r="B96" s="272" t="s">
        <v>437</v>
      </c>
      <c r="C96" s="273">
        <f t="shared" ref="C96:J96" si="100">C97+C107+C114</f>
        <v>205741155</v>
      </c>
      <c r="D96" s="273">
        <f t="shared" si="100"/>
        <v>0</v>
      </c>
      <c r="E96" s="273">
        <f t="shared" si="100"/>
        <v>0</v>
      </c>
      <c r="F96" s="273">
        <f t="shared" si="100"/>
        <v>205741155</v>
      </c>
      <c r="G96" s="273">
        <f t="shared" si="100"/>
        <v>0</v>
      </c>
      <c r="H96" s="273">
        <f t="shared" si="100"/>
        <v>140334986</v>
      </c>
      <c r="I96" s="273">
        <f t="shared" si="100"/>
        <v>140334986</v>
      </c>
      <c r="J96" s="273">
        <f t="shared" si="100"/>
        <v>65406169</v>
      </c>
      <c r="K96" s="274">
        <f t="shared" si="76"/>
        <v>0.31790513181477958</v>
      </c>
      <c r="L96" s="144"/>
      <c r="M96" s="110" t="s">
        <v>935</v>
      </c>
      <c r="N96" s="110" t="s">
        <v>437</v>
      </c>
      <c r="O96" s="111">
        <f t="shared" ref="O96" si="101">O97+O107+O114</f>
        <v>2133085677.9000001</v>
      </c>
      <c r="P96" s="111">
        <v>0</v>
      </c>
      <c r="Q96" s="111">
        <f t="shared" ref="Q96:V96" si="102">Q97+Q107+Q114</f>
        <v>0</v>
      </c>
      <c r="R96" s="111">
        <f t="shared" si="85"/>
        <v>2133085677.9000001</v>
      </c>
      <c r="S96" s="111">
        <f t="shared" si="102"/>
        <v>1238105152.3</v>
      </c>
      <c r="T96" s="111">
        <f t="shared" si="102"/>
        <v>40686642</v>
      </c>
      <c r="U96" s="111">
        <f t="shared" si="102"/>
        <v>1238105152.3</v>
      </c>
      <c r="V96" s="111">
        <f t="shared" si="102"/>
        <v>894980525.60000014</v>
      </c>
      <c r="W96" s="112">
        <f t="shared" si="73"/>
        <v>0.41957082871659374</v>
      </c>
      <c r="X96" s="51"/>
      <c r="Z96" s="51"/>
      <c r="AA96" s="51"/>
    </row>
    <row r="97" spans="1:27" s="147" customFormat="1" x14ac:dyDescent="0.25">
      <c r="A97" s="272" t="s">
        <v>936</v>
      </c>
      <c r="B97" s="272" t="s">
        <v>937</v>
      </c>
      <c r="C97" s="273">
        <f>C98+C99+C100+C101+C102+C103+C104+C105+C106</f>
        <v>205741155</v>
      </c>
      <c r="D97" s="273">
        <f t="shared" ref="D97:J97" si="103">D98+D99+D100+D101+D102+D103+D104+D105+D106</f>
        <v>0</v>
      </c>
      <c r="E97" s="273">
        <f t="shared" si="103"/>
        <v>0</v>
      </c>
      <c r="F97" s="273">
        <f t="shared" si="103"/>
        <v>205741155</v>
      </c>
      <c r="G97" s="273">
        <f t="shared" si="103"/>
        <v>0</v>
      </c>
      <c r="H97" s="273">
        <f t="shared" si="103"/>
        <v>140319686</v>
      </c>
      <c r="I97" s="273">
        <f t="shared" si="103"/>
        <v>140319686</v>
      </c>
      <c r="J97" s="273">
        <f t="shared" si="103"/>
        <v>65421469</v>
      </c>
      <c r="K97" s="279">
        <f t="shared" si="76"/>
        <v>0.31797949710158863</v>
      </c>
      <c r="L97" s="144"/>
      <c r="M97" s="53" t="s">
        <v>936</v>
      </c>
      <c r="N97" s="53" t="s">
        <v>937</v>
      </c>
      <c r="O97" s="90">
        <f>O98+O99+O100+O101+O102+O103+O104+O105+O106</f>
        <v>2133085677.9000001</v>
      </c>
      <c r="P97" s="90">
        <v>0</v>
      </c>
      <c r="Q97" s="90">
        <f t="shared" ref="Q97:V97" si="104">Q98+Q99+Q100+Q101+Q102+Q103+Q104+Q105+Q106</f>
        <v>0</v>
      </c>
      <c r="R97" s="90">
        <f t="shared" si="85"/>
        <v>2133085677.9000001</v>
      </c>
      <c r="S97" s="90">
        <f t="shared" si="104"/>
        <v>1237567752.3</v>
      </c>
      <c r="T97" s="90">
        <f t="shared" si="104"/>
        <v>40686642</v>
      </c>
      <c r="U97" s="90">
        <f t="shared" si="104"/>
        <v>1237567752.3</v>
      </c>
      <c r="V97" s="90">
        <f t="shared" si="104"/>
        <v>895517925.60000014</v>
      </c>
      <c r="W97" s="75">
        <f t="shared" si="73"/>
        <v>0.4198227642134037</v>
      </c>
      <c r="X97" s="51"/>
      <c r="Z97" s="51"/>
      <c r="AA97" s="51"/>
    </row>
    <row r="98" spans="1:27" s="147" customFormat="1" x14ac:dyDescent="0.25">
      <c r="A98" s="61" t="s">
        <v>938</v>
      </c>
      <c r="B98" s="63" t="s">
        <v>939</v>
      </c>
      <c r="C98" s="302"/>
      <c r="D98" s="161"/>
      <c r="E98" s="161"/>
      <c r="F98" s="92">
        <f t="shared" ref="F98:F106" si="105">C98+D98-E98</f>
        <v>0</v>
      </c>
      <c r="G98" s="161">
        <v>0</v>
      </c>
      <c r="H98" s="92"/>
      <c r="I98" s="161"/>
      <c r="J98" s="92">
        <f t="shared" si="86"/>
        <v>0</v>
      </c>
      <c r="K98" s="162" t="e">
        <f t="shared" si="76"/>
        <v>#DIV/0!</v>
      </c>
      <c r="L98" s="144"/>
      <c r="M98" s="61" t="s">
        <v>938</v>
      </c>
      <c r="N98" s="63" t="s">
        <v>939</v>
      </c>
      <c r="O98" s="92"/>
      <c r="P98" s="93"/>
      <c r="Q98" s="95"/>
      <c r="R98" s="95">
        <f t="shared" si="85"/>
        <v>0</v>
      </c>
      <c r="S98" s="93">
        <f t="shared" ref="S98:S106" si="106">+U98</f>
        <v>0</v>
      </c>
      <c r="T98" s="93"/>
      <c r="U98" s="95"/>
      <c r="V98" s="94">
        <f t="shared" si="78"/>
        <v>0</v>
      </c>
      <c r="W98" s="64" t="e">
        <f t="shared" si="73"/>
        <v>#DIV/0!</v>
      </c>
      <c r="X98" s="51"/>
      <c r="Z98" s="51"/>
      <c r="AA98" s="51"/>
    </row>
    <row r="99" spans="1:27" s="147" customFormat="1" x14ac:dyDescent="0.25">
      <c r="A99" s="61" t="s">
        <v>940</v>
      </c>
      <c r="B99" s="63" t="s">
        <v>941</v>
      </c>
      <c r="C99" s="302"/>
      <c r="D99" s="161"/>
      <c r="E99" s="161"/>
      <c r="F99" s="92">
        <f t="shared" si="105"/>
        <v>0</v>
      </c>
      <c r="G99" s="161"/>
      <c r="H99" s="92"/>
      <c r="I99" s="161"/>
      <c r="J99" s="92">
        <f t="shared" si="86"/>
        <v>0</v>
      </c>
      <c r="K99" s="162" t="e">
        <f t="shared" si="76"/>
        <v>#DIV/0!</v>
      </c>
      <c r="L99" s="144"/>
      <c r="M99" s="61" t="s">
        <v>940</v>
      </c>
      <c r="N99" s="63" t="s">
        <v>941</v>
      </c>
      <c r="O99" s="92"/>
      <c r="P99" s="93"/>
      <c r="Q99" s="95"/>
      <c r="R99" s="95">
        <f t="shared" si="85"/>
        <v>0</v>
      </c>
      <c r="S99" s="93">
        <f t="shared" si="106"/>
        <v>0</v>
      </c>
      <c r="T99" s="93"/>
      <c r="U99" s="95"/>
      <c r="V99" s="94">
        <f t="shared" si="78"/>
        <v>0</v>
      </c>
      <c r="W99" s="64" t="e">
        <f t="shared" si="73"/>
        <v>#DIV/0!</v>
      </c>
      <c r="X99" s="51"/>
      <c r="Z99" s="51"/>
      <c r="AA99" s="51"/>
    </row>
    <row r="100" spans="1:27" s="147" customFormat="1" x14ac:dyDescent="0.25">
      <c r="A100" s="61" t="s">
        <v>942</v>
      </c>
      <c r="B100" s="58" t="s">
        <v>453</v>
      </c>
      <c r="C100" s="302">
        <v>26000000</v>
      </c>
      <c r="D100" s="161"/>
      <c r="E100" s="161"/>
      <c r="F100" s="92">
        <f t="shared" si="105"/>
        <v>26000000</v>
      </c>
      <c r="G100" s="161"/>
      <c r="H100" s="92"/>
      <c r="I100" s="161"/>
      <c r="J100" s="92">
        <f t="shared" si="86"/>
        <v>26000000</v>
      </c>
      <c r="K100" s="162">
        <f t="shared" si="76"/>
        <v>1</v>
      </c>
      <c r="L100" s="144"/>
      <c r="M100" s="61" t="s">
        <v>942</v>
      </c>
      <c r="N100" s="58" t="s">
        <v>453</v>
      </c>
      <c r="O100" s="92">
        <v>40000000</v>
      </c>
      <c r="P100" s="93"/>
      <c r="Q100" s="95"/>
      <c r="R100" s="95">
        <f t="shared" si="85"/>
        <v>40000000</v>
      </c>
      <c r="S100" s="93">
        <f t="shared" si="106"/>
        <v>0</v>
      </c>
      <c r="T100" s="93"/>
      <c r="U100" s="95"/>
      <c r="V100" s="94">
        <f t="shared" si="78"/>
        <v>40000000</v>
      </c>
      <c r="W100" s="64">
        <f t="shared" si="73"/>
        <v>1</v>
      </c>
      <c r="X100" s="51"/>
      <c r="Z100" s="51"/>
      <c r="AA100" s="51"/>
    </row>
    <row r="101" spans="1:27" s="147" customFormat="1" x14ac:dyDescent="0.25">
      <c r="A101" s="61" t="s">
        <v>943</v>
      </c>
      <c r="B101" s="63" t="s">
        <v>880</v>
      </c>
      <c r="C101" s="302">
        <v>68000000</v>
      </c>
      <c r="D101" s="161"/>
      <c r="E101" s="161"/>
      <c r="F101" s="92">
        <f t="shared" si="105"/>
        <v>68000000</v>
      </c>
      <c r="G101" s="161"/>
      <c r="H101" s="92"/>
      <c r="I101" s="165"/>
      <c r="J101" s="92">
        <f t="shared" si="86"/>
        <v>68000000</v>
      </c>
      <c r="K101" s="162">
        <f t="shared" si="76"/>
        <v>1</v>
      </c>
      <c r="L101" s="144"/>
      <c r="M101" s="61" t="s">
        <v>943</v>
      </c>
      <c r="N101" s="63" t="s">
        <v>880</v>
      </c>
      <c r="O101" s="92">
        <v>493080000</v>
      </c>
      <c r="P101" s="93"/>
      <c r="Q101" s="95"/>
      <c r="R101" s="95">
        <f t="shared" si="85"/>
        <v>493080000</v>
      </c>
      <c r="S101" s="93">
        <f t="shared" si="106"/>
        <v>377645227.24000001</v>
      </c>
      <c r="T101" s="93">
        <f>4259700+373000</f>
        <v>4632700</v>
      </c>
      <c r="U101" s="95">
        <v>377645227.24000001</v>
      </c>
      <c r="V101" s="94">
        <f t="shared" si="78"/>
        <v>115434772.75999999</v>
      </c>
      <c r="W101" s="64">
        <f t="shared" si="73"/>
        <v>0.23410962269814228</v>
      </c>
      <c r="X101" s="51"/>
      <c r="Z101" s="51"/>
      <c r="AA101" s="51"/>
    </row>
    <row r="102" spans="1:27" s="147" customFormat="1" x14ac:dyDescent="0.25">
      <c r="A102" s="61" t="s">
        <v>944</v>
      </c>
      <c r="B102" s="63" t="s">
        <v>455</v>
      </c>
      <c r="C102" s="302"/>
      <c r="D102" s="161"/>
      <c r="E102" s="161"/>
      <c r="F102" s="92">
        <f t="shared" si="105"/>
        <v>0</v>
      </c>
      <c r="G102" s="161"/>
      <c r="H102" s="303">
        <v>122379686</v>
      </c>
      <c r="I102" s="165">
        <f>H102</f>
        <v>122379686</v>
      </c>
      <c r="J102" s="92">
        <f t="shared" si="86"/>
        <v>-122379686</v>
      </c>
      <c r="K102" s="162" t="e">
        <f t="shared" si="76"/>
        <v>#DIV/0!</v>
      </c>
      <c r="L102" s="144"/>
      <c r="M102" s="61" t="s">
        <v>944</v>
      </c>
      <c r="N102" s="63" t="s">
        <v>455</v>
      </c>
      <c r="O102" s="92">
        <v>1586505677.9000001</v>
      </c>
      <c r="P102" s="93"/>
      <c r="Q102" s="95"/>
      <c r="R102" s="95">
        <f t="shared" si="85"/>
        <v>1586505677.9000001</v>
      </c>
      <c r="S102" s="93">
        <f t="shared" si="106"/>
        <v>629652525.05999994</v>
      </c>
      <c r="T102" s="93">
        <f>34777942</f>
        <v>34777942</v>
      </c>
      <c r="U102" s="95">
        <f>594874583.06+T102</f>
        <v>629652525.05999994</v>
      </c>
      <c r="V102" s="94">
        <f t="shared" si="78"/>
        <v>956853152.84000015</v>
      </c>
      <c r="W102" s="64">
        <f t="shared" si="73"/>
        <v>0.60311990443460117</v>
      </c>
      <c r="X102" s="51"/>
      <c r="Y102" s="145"/>
      <c r="Z102" s="51"/>
      <c r="AA102" s="51"/>
    </row>
    <row r="103" spans="1:27" s="147" customFormat="1" x14ac:dyDescent="0.25">
      <c r="A103" s="61" t="s">
        <v>945</v>
      </c>
      <c r="B103" s="63" t="s">
        <v>457</v>
      </c>
      <c r="C103" s="92"/>
      <c r="D103" s="161"/>
      <c r="E103" s="161"/>
      <c r="F103" s="92">
        <f t="shared" si="105"/>
        <v>0</v>
      </c>
      <c r="G103" s="161"/>
      <c r="H103" s="303">
        <v>17940000</v>
      </c>
      <c r="I103" s="165">
        <f>H103</f>
        <v>17940000</v>
      </c>
      <c r="J103" s="92">
        <f t="shared" si="86"/>
        <v>-17940000</v>
      </c>
      <c r="K103" s="162" t="e">
        <f t="shared" si="76"/>
        <v>#DIV/0!</v>
      </c>
      <c r="L103" s="144"/>
      <c r="M103" s="61" t="s">
        <v>945</v>
      </c>
      <c r="N103" s="63" t="s">
        <v>457</v>
      </c>
      <c r="O103" s="92"/>
      <c r="P103" s="93"/>
      <c r="Q103" s="95"/>
      <c r="R103" s="95">
        <f t="shared" si="85"/>
        <v>0</v>
      </c>
      <c r="S103" s="93">
        <f t="shared" si="106"/>
        <v>0</v>
      </c>
      <c r="T103" s="93"/>
      <c r="U103" s="95"/>
      <c r="V103" s="94">
        <f t="shared" si="78"/>
        <v>0</v>
      </c>
      <c r="W103" s="64" t="e">
        <f t="shared" si="73"/>
        <v>#DIV/0!</v>
      </c>
      <c r="X103" s="51"/>
      <c r="Z103" s="51"/>
      <c r="AA103" s="51"/>
    </row>
    <row r="104" spans="1:27" s="147" customFormat="1" x14ac:dyDescent="0.25">
      <c r="A104" s="61" t="s">
        <v>946</v>
      </c>
      <c r="B104" s="63" t="s">
        <v>947</v>
      </c>
      <c r="C104" s="92"/>
      <c r="D104" s="161"/>
      <c r="E104" s="161"/>
      <c r="F104" s="92">
        <f t="shared" si="105"/>
        <v>0</v>
      </c>
      <c r="G104" s="161"/>
      <c r="H104" s="92"/>
      <c r="I104" s="165"/>
      <c r="J104" s="92">
        <f t="shared" si="86"/>
        <v>0</v>
      </c>
      <c r="K104" s="162" t="e">
        <f t="shared" si="76"/>
        <v>#DIV/0!</v>
      </c>
      <c r="L104" s="144"/>
      <c r="M104" s="61" t="s">
        <v>946</v>
      </c>
      <c r="N104" s="63" t="s">
        <v>947</v>
      </c>
      <c r="O104" s="92"/>
      <c r="P104" s="93"/>
      <c r="Q104" s="95"/>
      <c r="R104" s="95">
        <f t="shared" si="85"/>
        <v>0</v>
      </c>
      <c r="S104" s="93">
        <f t="shared" si="106"/>
        <v>0</v>
      </c>
      <c r="T104" s="93"/>
      <c r="U104" s="95"/>
      <c r="V104" s="94">
        <f t="shared" si="78"/>
        <v>0</v>
      </c>
      <c r="W104" s="64" t="e">
        <f t="shared" si="73"/>
        <v>#DIV/0!</v>
      </c>
      <c r="X104" s="51"/>
      <c r="Z104" s="51"/>
      <c r="AA104" s="51"/>
    </row>
    <row r="105" spans="1:27" s="147" customFormat="1" x14ac:dyDescent="0.25">
      <c r="A105" s="61" t="s">
        <v>948</v>
      </c>
      <c r="B105" s="63" t="s">
        <v>949</v>
      </c>
      <c r="C105" s="76"/>
      <c r="D105" s="161"/>
      <c r="E105" s="161"/>
      <c r="F105" s="92">
        <f t="shared" si="105"/>
        <v>0</v>
      </c>
      <c r="G105" s="161"/>
      <c r="H105" s="92"/>
      <c r="I105" s="165"/>
      <c r="J105" s="92">
        <f t="shared" si="86"/>
        <v>0</v>
      </c>
      <c r="K105" s="162" t="e">
        <f t="shared" si="76"/>
        <v>#DIV/0!</v>
      </c>
      <c r="L105" s="144"/>
      <c r="M105" s="61" t="s">
        <v>948</v>
      </c>
      <c r="N105" s="63" t="s">
        <v>949</v>
      </c>
      <c r="O105" s="92"/>
      <c r="P105" s="93"/>
      <c r="Q105" s="95"/>
      <c r="R105" s="95">
        <f t="shared" si="85"/>
        <v>0</v>
      </c>
      <c r="S105" s="93">
        <f t="shared" si="106"/>
        <v>0</v>
      </c>
      <c r="T105" s="93"/>
      <c r="U105" s="95"/>
      <c r="V105" s="94">
        <f t="shared" si="78"/>
        <v>0</v>
      </c>
      <c r="W105" s="64" t="e">
        <f t="shared" si="73"/>
        <v>#DIV/0!</v>
      </c>
      <c r="X105" s="51"/>
      <c r="Y105" s="145"/>
      <c r="Z105" s="51"/>
      <c r="AA105" s="51"/>
    </row>
    <row r="106" spans="1:27" s="147" customFormat="1" x14ac:dyDescent="0.25">
      <c r="A106" s="61" t="s">
        <v>950</v>
      </c>
      <c r="B106" s="63" t="s">
        <v>881</v>
      </c>
      <c r="C106" s="302">
        <v>111741155</v>
      </c>
      <c r="D106" s="161"/>
      <c r="E106" s="161"/>
      <c r="F106" s="92">
        <f t="shared" si="105"/>
        <v>111741155</v>
      </c>
      <c r="G106" s="161"/>
      <c r="H106" s="92"/>
      <c r="I106" s="165"/>
      <c r="J106" s="92">
        <f t="shared" si="86"/>
        <v>111741155</v>
      </c>
      <c r="K106" s="162">
        <f t="shared" si="76"/>
        <v>1</v>
      </c>
      <c r="L106" s="144"/>
      <c r="M106" s="61" t="s">
        <v>950</v>
      </c>
      <c r="N106" s="63" t="s">
        <v>881</v>
      </c>
      <c r="O106" s="92">
        <v>13500000</v>
      </c>
      <c r="P106" s="93"/>
      <c r="Q106" s="95"/>
      <c r="R106" s="95">
        <f t="shared" si="85"/>
        <v>13500000</v>
      </c>
      <c r="S106" s="93">
        <f t="shared" si="106"/>
        <v>230270000</v>
      </c>
      <c r="T106" s="93">
        <v>1276000</v>
      </c>
      <c r="U106" s="95">
        <f>228994000+T106</f>
        <v>230270000</v>
      </c>
      <c r="V106" s="94">
        <f t="shared" si="78"/>
        <v>-216770000</v>
      </c>
      <c r="W106" s="64">
        <f t="shared" si="73"/>
        <v>-16.057037037037038</v>
      </c>
      <c r="X106" s="51"/>
      <c r="Z106" s="51"/>
      <c r="AA106" s="51"/>
    </row>
    <row r="107" spans="1:27" s="147" customFormat="1" x14ac:dyDescent="0.25">
      <c r="A107" s="272" t="s">
        <v>951</v>
      </c>
      <c r="B107" s="272" t="s">
        <v>461</v>
      </c>
      <c r="C107" s="273">
        <f>SUM(C108:C113)</f>
        <v>0</v>
      </c>
      <c r="D107" s="273">
        <f t="shared" ref="D107:J107" si="107">SUM(D108:D113)</f>
        <v>0</v>
      </c>
      <c r="E107" s="273">
        <f t="shared" si="107"/>
        <v>0</v>
      </c>
      <c r="F107" s="273">
        <f t="shared" si="107"/>
        <v>0</v>
      </c>
      <c r="G107" s="273">
        <f t="shared" si="107"/>
        <v>0</v>
      </c>
      <c r="H107" s="273">
        <f t="shared" si="107"/>
        <v>15300</v>
      </c>
      <c r="I107" s="273">
        <f t="shared" si="107"/>
        <v>15300</v>
      </c>
      <c r="J107" s="273">
        <f t="shared" si="107"/>
        <v>-15300</v>
      </c>
      <c r="K107" s="279" t="e">
        <f t="shared" si="76"/>
        <v>#DIV/0!</v>
      </c>
      <c r="L107" s="144"/>
      <c r="M107" s="53" t="s">
        <v>951</v>
      </c>
      <c r="N107" s="53" t="s">
        <v>461</v>
      </c>
      <c r="O107" s="90">
        <f>SUM(O108:O113)</f>
        <v>0</v>
      </c>
      <c r="P107" s="90">
        <v>0</v>
      </c>
      <c r="Q107" s="90">
        <f t="shared" ref="Q107:V107" si="108">SUM(Q108:Q113)</f>
        <v>0</v>
      </c>
      <c r="R107" s="90">
        <f t="shared" si="85"/>
        <v>0</v>
      </c>
      <c r="S107" s="90">
        <f t="shared" si="108"/>
        <v>537400</v>
      </c>
      <c r="T107" s="90">
        <f t="shared" si="108"/>
        <v>0</v>
      </c>
      <c r="U107" s="90">
        <f t="shared" si="108"/>
        <v>537400</v>
      </c>
      <c r="V107" s="90">
        <f t="shared" si="108"/>
        <v>-537400</v>
      </c>
      <c r="W107" s="75" t="e">
        <f t="shared" si="73"/>
        <v>#DIV/0!</v>
      </c>
      <c r="X107" s="51"/>
      <c r="Z107" s="51"/>
      <c r="AA107" s="51"/>
    </row>
    <row r="108" spans="1:27" s="147" customFormat="1" x14ac:dyDescent="0.25">
      <c r="A108" s="61" t="s">
        <v>952</v>
      </c>
      <c r="B108" s="63" t="s">
        <v>463</v>
      </c>
      <c r="C108" s="92"/>
      <c r="D108" s="161"/>
      <c r="E108" s="161"/>
      <c r="F108" s="91">
        <f t="shared" ref="F108:F113" si="109">C108+D108-E108</f>
        <v>0</v>
      </c>
      <c r="G108" s="161">
        <v>0</v>
      </c>
      <c r="H108" s="92"/>
      <c r="I108" s="161"/>
      <c r="J108" s="92">
        <f t="shared" si="86"/>
        <v>0</v>
      </c>
      <c r="K108" s="162" t="e">
        <f t="shared" si="76"/>
        <v>#DIV/0!</v>
      </c>
      <c r="L108" s="144"/>
      <c r="M108" s="61" t="s">
        <v>952</v>
      </c>
      <c r="N108" s="63" t="s">
        <v>463</v>
      </c>
      <c r="O108" s="92"/>
      <c r="P108" s="93"/>
      <c r="Q108" s="95"/>
      <c r="R108" s="95">
        <f t="shared" si="85"/>
        <v>0</v>
      </c>
      <c r="S108" s="93">
        <f t="shared" ref="S108:S113" si="110">+U108</f>
        <v>0</v>
      </c>
      <c r="T108" s="93"/>
      <c r="U108" s="95"/>
      <c r="V108" s="94">
        <f t="shared" si="78"/>
        <v>0</v>
      </c>
      <c r="W108" s="64" t="e">
        <f t="shared" si="73"/>
        <v>#DIV/0!</v>
      </c>
      <c r="X108" s="51"/>
      <c r="Z108" s="51"/>
      <c r="AA108" s="51"/>
    </row>
    <row r="109" spans="1:27" s="147" customFormat="1" x14ac:dyDescent="0.25">
      <c r="A109" s="61" t="s">
        <v>953</v>
      </c>
      <c r="B109" s="63" t="s">
        <v>465</v>
      </c>
      <c r="C109" s="92"/>
      <c r="D109" s="161"/>
      <c r="E109" s="161"/>
      <c r="F109" s="91">
        <f t="shared" si="109"/>
        <v>0</v>
      </c>
      <c r="G109" s="161">
        <v>0</v>
      </c>
      <c r="H109" s="92"/>
      <c r="I109" s="161"/>
      <c r="J109" s="92">
        <f t="shared" si="86"/>
        <v>0</v>
      </c>
      <c r="K109" s="162" t="e">
        <f t="shared" si="76"/>
        <v>#DIV/0!</v>
      </c>
      <c r="L109" s="144"/>
      <c r="M109" s="61" t="s">
        <v>953</v>
      </c>
      <c r="N109" s="63" t="s">
        <v>465</v>
      </c>
      <c r="O109" s="92"/>
      <c r="P109" s="93"/>
      <c r="Q109" s="95"/>
      <c r="R109" s="95">
        <f t="shared" si="85"/>
        <v>0</v>
      </c>
      <c r="S109" s="93">
        <f t="shared" si="110"/>
        <v>0</v>
      </c>
      <c r="T109" s="93"/>
      <c r="U109" s="95"/>
      <c r="V109" s="94">
        <f t="shared" si="78"/>
        <v>0</v>
      </c>
      <c r="W109" s="64" t="e">
        <f t="shared" si="73"/>
        <v>#DIV/0!</v>
      </c>
      <c r="X109" s="51"/>
      <c r="Z109" s="51"/>
      <c r="AA109" s="51"/>
    </row>
    <row r="110" spans="1:27" s="147" customFormat="1" x14ac:dyDescent="0.25">
      <c r="A110" s="61" t="s">
        <v>954</v>
      </c>
      <c r="B110" s="63" t="s">
        <v>955</v>
      </c>
      <c r="C110" s="92"/>
      <c r="D110" s="161"/>
      <c r="E110" s="161"/>
      <c r="F110" s="91">
        <f t="shared" si="109"/>
        <v>0</v>
      </c>
      <c r="G110" s="161">
        <v>0</v>
      </c>
      <c r="H110" s="92"/>
      <c r="I110" s="161"/>
      <c r="J110" s="92">
        <f t="shared" si="86"/>
        <v>0</v>
      </c>
      <c r="K110" s="162" t="e">
        <f t="shared" si="76"/>
        <v>#DIV/0!</v>
      </c>
      <c r="L110" s="144"/>
      <c r="M110" s="61" t="s">
        <v>954</v>
      </c>
      <c r="N110" s="63" t="s">
        <v>955</v>
      </c>
      <c r="O110" s="92"/>
      <c r="P110" s="93"/>
      <c r="Q110" s="95"/>
      <c r="R110" s="95">
        <f t="shared" si="85"/>
        <v>0</v>
      </c>
      <c r="S110" s="93">
        <f t="shared" si="110"/>
        <v>0</v>
      </c>
      <c r="T110" s="93"/>
      <c r="U110" s="95"/>
      <c r="V110" s="94">
        <f t="shared" si="78"/>
        <v>0</v>
      </c>
      <c r="W110" s="64" t="e">
        <f t="shared" si="73"/>
        <v>#DIV/0!</v>
      </c>
      <c r="X110" s="51"/>
      <c r="Z110" s="51"/>
      <c r="AA110" s="51"/>
    </row>
    <row r="111" spans="1:27" s="147" customFormat="1" x14ac:dyDescent="0.25">
      <c r="A111" s="61" t="s">
        <v>956</v>
      </c>
      <c r="B111" s="63" t="s">
        <v>957</v>
      </c>
      <c r="C111" s="92"/>
      <c r="D111" s="161"/>
      <c r="E111" s="161"/>
      <c r="F111" s="91">
        <f t="shared" si="109"/>
        <v>0</v>
      </c>
      <c r="G111" s="161">
        <v>0</v>
      </c>
      <c r="H111" s="92"/>
      <c r="I111" s="161"/>
      <c r="J111" s="92">
        <f t="shared" si="86"/>
        <v>0</v>
      </c>
      <c r="K111" s="162" t="e">
        <f t="shared" si="76"/>
        <v>#DIV/0!</v>
      </c>
      <c r="L111" s="144"/>
      <c r="M111" s="61" t="s">
        <v>956</v>
      </c>
      <c r="N111" s="63" t="s">
        <v>957</v>
      </c>
      <c r="O111" s="92"/>
      <c r="P111" s="93"/>
      <c r="Q111" s="95"/>
      <c r="R111" s="95">
        <f t="shared" si="85"/>
        <v>0</v>
      </c>
      <c r="S111" s="93">
        <f t="shared" si="110"/>
        <v>0</v>
      </c>
      <c r="T111" s="93"/>
      <c r="U111" s="95"/>
      <c r="V111" s="94">
        <f t="shared" si="78"/>
        <v>0</v>
      </c>
      <c r="W111" s="64" t="e">
        <f t="shared" si="73"/>
        <v>#DIV/0!</v>
      </c>
      <c r="X111" s="51"/>
      <c r="Z111" s="51"/>
      <c r="AA111" s="51"/>
    </row>
    <row r="112" spans="1:27" s="147" customFormat="1" x14ac:dyDescent="0.25">
      <c r="A112" s="61" t="s">
        <v>958</v>
      </c>
      <c r="B112" s="63" t="s">
        <v>882</v>
      </c>
      <c r="C112" s="92"/>
      <c r="D112" s="161"/>
      <c r="E112" s="161"/>
      <c r="F112" s="91">
        <f t="shared" si="109"/>
        <v>0</v>
      </c>
      <c r="G112" s="161"/>
      <c r="H112" s="92">
        <v>15300</v>
      </c>
      <c r="I112" s="161">
        <f>H112</f>
        <v>15300</v>
      </c>
      <c r="J112" s="92">
        <f t="shared" si="86"/>
        <v>-15300</v>
      </c>
      <c r="K112" s="162" t="e">
        <f t="shared" si="76"/>
        <v>#DIV/0!</v>
      </c>
      <c r="L112" s="144"/>
      <c r="M112" s="61" t="s">
        <v>958</v>
      </c>
      <c r="N112" s="63" t="s">
        <v>882</v>
      </c>
      <c r="O112" s="92"/>
      <c r="P112" s="93"/>
      <c r="Q112" s="95"/>
      <c r="R112" s="95">
        <f t="shared" si="85"/>
        <v>0</v>
      </c>
      <c r="S112" s="93">
        <f t="shared" si="110"/>
        <v>537400</v>
      </c>
      <c r="T112" s="93"/>
      <c r="U112" s="95">
        <v>537400</v>
      </c>
      <c r="V112" s="94">
        <f t="shared" si="78"/>
        <v>-537400</v>
      </c>
      <c r="W112" s="64" t="e">
        <f t="shared" si="73"/>
        <v>#DIV/0!</v>
      </c>
      <c r="X112" s="51"/>
      <c r="Z112" s="51"/>
      <c r="AA112" s="51"/>
    </row>
    <row r="113" spans="1:27" s="147" customFormat="1" x14ac:dyDescent="0.25">
      <c r="A113" s="61" t="s">
        <v>959</v>
      </c>
      <c r="B113" s="63" t="s">
        <v>960</v>
      </c>
      <c r="C113" s="92"/>
      <c r="D113" s="161"/>
      <c r="E113" s="161"/>
      <c r="F113" s="91">
        <f t="shared" si="109"/>
        <v>0</v>
      </c>
      <c r="G113" s="161">
        <v>0</v>
      </c>
      <c r="H113" s="92"/>
      <c r="I113" s="161"/>
      <c r="J113" s="92">
        <f t="shared" si="86"/>
        <v>0</v>
      </c>
      <c r="K113" s="162" t="e">
        <f t="shared" si="76"/>
        <v>#DIV/0!</v>
      </c>
      <c r="L113" s="144"/>
      <c r="M113" s="61" t="s">
        <v>959</v>
      </c>
      <c r="N113" s="63" t="s">
        <v>960</v>
      </c>
      <c r="O113" s="92"/>
      <c r="P113" s="93"/>
      <c r="Q113" s="95"/>
      <c r="R113" s="95">
        <f t="shared" si="85"/>
        <v>0</v>
      </c>
      <c r="S113" s="93">
        <f t="shared" si="110"/>
        <v>0</v>
      </c>
      <c r="T113" s="93"/>
      <c r="U113" s="95"/>
      <c r="V113" s="94">
        <f t="shared" si="78"/>
        <v>0</v>
      </c>
      <c r="W113" s="64" t="e">
        <f t="shared" si="73"/>
        <v>#DIV/0!</v>
      </c>
      <c r="X113" s="51"/>
      <c r="Z113" s="51"/>
      <c r="AA113" s="51"/>
    </row>
    <row r="114" spans="1:27" s="147" customFormat="1" x14ac:dyDescent="0.25">
      <c r="A114" s="272" t="s">
        <v>961</v>
      </c>
      <c r="B114" s="272" t="s">
        <v>962</v>
      </c>
      <c r="C114" s="273">
        <f>SUM(C115:C117)</f>
        <v>0</v>
      </c>
      <c r="D114" s="273">
        <f t="shared" ref="D114:J114" si="111">SUM(D115:D117)</f>
        <v>0</v>
      </c>
      <c r="E114" s="273">
        <f t="shared" si="111"/>
        <v>0</v>
      </c>
      <c r="F114" s="273">
        <f t="shared" si="111"/>
        <v>0</v>
      </c>
      <c r="G114" s="273">
        <f t="shared" si="111"/>
        <v>0</v>
      </c>
      <c r="H114" s="273">
        <f t="shared" si="111"/>
        <v>0</v>
      </c>
      <c r="I114" s="273">
        <f t="shared" si="111"/>
        <v>0</v>
      </c>
      <c r="J114" s="273">
        <f t="shared" si="111"/>
        <v>0</v>
      </c>
      <c r="K114" s="279" t="e">
        <f t="shared" si="76"/>
        <v>#DIV/0!</v>
      </c>
      <c r="L114" s="144"/>
      <c r="M114" s="53" t="s">
        <v>961</v>
      </c>
      <c r="N114" s="53" t="s">
        <v>962</v>
      </c>
      <c r="O114" s="90">
        <f>SUM(O115:O117)</f>
        <v>0</v>
      </c>
      <c r="P114" s="90">
        <v>0</v>
      </c>
      <c r="Q114" s="90">
        <f t="shared" ref="Q114:V114" si="112">SUM(Q115:Q117)</f>
        <v>0</v>
      </c>
      <c r="R114" s="90">
        <f t="shared" si="85"/>
        <v>0</v>
      </c>
      <c r="S114" s="90">
        <v>0</v>
      </c>
      <c r="T114" s="90">
        <v>0</v>
      </c>
      <c r="U114" s="90">
        <v>0</v>
      </c>
      <c r="V114" s="90">
        <f t="shared" si="112"/>
        <v>0</v>
      </c>
      <c r="W114" s="75" t="e">
        <f t="shared" si="73"/>
        <v>#DIV/0!</v>
      </c>
      <c r="X114" s="51"/>
      <c r="Z114" s="51"/>
      <c r="AA114" s="51"/>
    </row>
    <row r="115" spans="1:27" s="147" customFormat="1" x14ac:dyDescent="0.25">
      <c r="A115" s="61" t="s">
        <v>963</v>
      </c>
      <c r="B115" s="63" t="s">
        <v>511</v>
      </c>
      <c r="C115" s="76"/>
      <c r="D115" s="161"/>
      <c r="E115" s="161"/>
      <c r="F115" s="91">
        <f>C115+D115-E115</f>
        <v>0</v>
      </c>
      <c r="G115" s="161"/>
      <c r="H115" s="92"/>
      <c r="I115" s="161"/>
      <c r="J115" s="92">
        <f t="shared" si="86"/>
        <v>0</v>
      </c>
      <c r="K115" s="162" t="e">
        <f t="shared" si="76"/>
        <v>#DIV/0!</v>
      </c>
      <c r="L115" s="144"/>
      <c r="M115" s="61" t="s">
        <v>963</v>
      </c>
      <c r="N115" s="63" t="s">
        <v>511</v>
      </c>
      <c r="O115" s="92"/>
      <c r="P115" s="93"/>
      <c r="Q115" s="95"/>
      <c r="R115" s="95">
        <f t="shared" si="85"/>
        <v>0</v>
      </c>
      <c r="S115" s="95"/>
      <c r="T115" s="93"/>
      <c r="U115" s="95"/>
      <c r="V115" s="94">
        <f t="shared" si="78"/>
        <v>0</v>
      </c>
      <c r="W115" s="64" t="e">
        <f t="shared" si="73"/>
        <v>#DIV/0!</v>
      </c>
      <c r="X115" s="51"/>
      <c r="Z115" s="51"/>
      <c r="AA115" s="51"/>
    </row>
    <row r="116" spans="1:27" s="147" customFormat="1" x14ac:dyDescent="0.25">
      <c r="A116" s="61" t="s">
        <v>964</v>
      </c>
      <c r="B116" s="61" t="s">
        <v>965</v>
      </c>
      <c r="C116" s="76"/>
      <c r="D116" s="161"/>
      <c r="E116" s="161"/>
      <c r="F116" s="91">
        <f>C116+D116-E116</f>
        <v>0</v>
      </c>
      <c r="G116" s="161"/>
      <c r="H116" s="92"/>
      <c r="I116" s="161"/>
      <c r="J116" s="92">
        <f t="shared" si="86"/>
        <v>0</v>
      </c>
      <c r="K116" s="162" t="e">
        <f t="shared" si="76"/>
        <v>#DIV/0!</v>
      </c>
      <c r="L116" s="144"/>
      <c r="M116" s="61" t="s">
        <v>964</v>
      </c>
      <c r="N116" s="61" t="s">
        <v>965</v>
      </c>
      <c r="O116" s="92"/>
      <c r="P116" s="93"/>
      <c r="Q116" s="95"/>
      <c r="R116" s="95">
        <f t="shared" si="85"/>
        <v>0</v>
      </c>
      <c r="S116" s="95"/>
      <c r="T116" s="93"/>
      <c r="U116" s="95"/>
      <c r="V116" s="94">
        <f t="shared" si="78"/>
        <v>0</v>
      </c>
      <c r="W116" s="64" t="e">
        <f t="shared" si="73"/>
        <v>#DIV/0!</v>
      </c>
      <c r="X116" s="51"/>
      <c r="Z116" s="51"/>
      <c r="AA116" s="51"/>
    </row>
    <row r="117" spans="1:27" s="147" customFormat="1" x14ac:dyDescent="0.25">
      <c r="A117" s="61" t="s">
        <v>966</v>
      </c>
      <c r="B117" s="63" t="s">
        <v>967</v>
      </c>
      <c r="C117" s="92"/>
      <c r="D117" s="161"/>
      <c r="E117" s="161"/>
      <c r="F117" s="91">
        <f>C117+D117-E117</f>
        <v>0</v>
      </c>
      <c r="G117" s="161"/>
      <c r="H117" s="92"/>
      <c r="I117" s="161"/>
      <c r="J117" s="92">
        <f t="shared" si="86"/>
        <v>0</v>
      </c>
      <c r="K117" s="162" t="e">
        <f t="shared" si="76"/>
        <v>#DIV/0!</v>
      </c>
      <c r="L117" s="150"/>
      <c r="M117" s="61" t="s">
        <v>966</v>
      </c>
      <c r="N117" s="63" t="s">
        <v>967</v>
      </c>
      <c r="O117" s="92"/>
      <c r="P117" s="93"/>
      <c r="Q117" s="95"/>
      <c r="R117" s="95">
        <f t="shared" si="85"/>
        <v>0</v>
      </c>
      <c r="S117" s="95"/>
      <c r="T117" s="93"/>
      <c r="U117" s="95"/>
      <c r="V117" s="94">
        <f t="shared" si="78"/>
        <v>0</v>
      </c>
      <c r="W117" s="64" t="e">
        <f t="shared" si="73"/>
        <v>#DIV/0!</v>
      </c>
      <c r="X117" s="51"/>
      <c r="Z117" s="51"/>
      <c r="AA117" s="51"/>
    </row>
    <row r="118" spans="1:27" s="147" customFormat="1" x14ac:dyDescent="0.25">
      <c r="A118" s="61" t="s">
        <v>968</v>
      </c>
      <c r="B118" s="63" t="s">
        <v>969</v>
      </c>
      <c r="C118" s="92"/>
      <c r="D118" s="161"/>
      <c r="E118" s="161"/>
      <c r="F118" s="91">
        <f>C118+D118-E118</f>
        <v>0</v>
      </c>
      <c r="G118" s="161"/>
      <c r="H118" s="92"/>
      <c r="I118" s="161"/>
      <c r="J118" s="92">
        <f t="shared" si="86"/>
        <v>0</v>
      </c>
      <c r="K118" s="162" t="e">
        <f t="shared" si="76"/>
        <v>#DIV/0!</v>
      </c>
      <c r="L118" s="150"/>
      <c r="M118" s="61" t="s">
        <v>968</v>
      </c>
      <c r="N118" s="63" t="s">
        <v>969</v>
      </c>
      <c r="O118" s="92"/>
      <c r="P118" s="93"/>
      <c r="Q118" s="95"/>
      <c r="R118" s="95">
        <f t="shared" si="85"/>
        <v>0</v>
      </c>
      <c r="S118" s="95"/>
      <c r="T118" s="93"/>
      <c r="U118" s="95"/>
      <c r="V118" s="94">
        <f t="shared" si="78"/>
        <v>0</v>
      </c>
      <c r="W118" s="64" t="e">
        <f t="shared" si="73"/>
        <v>#DIV/0!</v>
      </c>
      <c r="X118" s="51"/>
      <c r="Z118" s="51"/>
      <c r="AA118" s="51"/>
    </row>
    <row r="119" spans="1:27" s="147" customFormat="1" x14ac:dyDescent="0.25">
      <c r="A119" s="272" t="s">
        <v>970</v>
      </c>
      <c r="B119" s="272" t="s">
        <v>513</v>
      </c>
      <c r="C119" s="273">
        <f>C120+C127+C129</f>
        <v>5290975362.7972736</v>
      </c>
      <c r="D119" s="273">
        <f t="shared" ref="D119:J119" si="113">D120+D127+D129</f>
        <v>0</v>
      </c>
      <c r="E119" s="273">
        <f t="shared" si="113"/>
        <v>0</v>
      </c>
      <c r="F119" s="273">
        <f t="shared" si="113"/>
        <v>5290975362.7972736</v>
      </c>
      <c r="G119" s="273">
        <f t="shared" si="113"/>
        <v>0</v>
      </c>
      <c r="H119" s="273">
        <f t="shared" si="113"/>
        <v>207147600</v>
      </c>
      <c r="I119" s="273">
        <f t="shared" si="113"/>
        <v>207147600</v>
      </c>
      <c r="J119" s="273">
        <f t="shared" si="113"/>
        <v>5083827762.7972736</v>
      </c>
      <c r="K119" s="274">
        <f t="shared" si="76"/>
        <v>0.9608488821443909</v>
      </c>
      <c r="L119" s="150"/>
      <c r="M119" s="110" t="s">
        <v>970</v>
      </c>
      <c r="N119" s="110" t="s">
        <v>513</v>
      </c>
      <c r="O119" s="111">
        <f>O120+O127+O129</f>
        <v>4781676523</v>
      </c>
      <c r="P119" s="111">
        <v>0</v>
      </c>
      <c r="Q119" s="111">
        <f t="shared" ref="Q119:V119" si="114">Q120+Q127+Q129</f>
        <v>0</v>
      </c>
      <c r="R119" s="111">
        <f t="shared" si="85"/>
        <v>4781676523</v>
      </c>
      <c r="S119" s="111">
        <f t="shared" si="114"/>
        <v>6314084973</v>
      </c>
      <c r="T119" s="111">
        <f t="shared" si="114"/>
        <v>538432400</v>
      </c>
      <c r="U119" s="111">
        <f t="shared" si="114"/>
        <v>6314084973</v>
      </c>
      <c r="V119" s="111">
        <f t="shared" si="114"/>
        <v>-1531854950</v>
      </c>
      <c r="W119" s="112">
        <f t="shared" si="73"/>
        <v>-0.32035938496293803</v>
      </c>
      <c r="X119" s="51"/>
      <c r="Z119" s="51"/>
      <c r="AA119" s="51"/>
    </row>
    <row r="120" spans="1:27" s="147" customFormat="1" x14ac:dyDescent="0.25">
      <c r="A120" s="272" t="s">
        <v>971</v>
      </c>
      <c r="B120" s="272" t="s">
        <v>515</v>
      </c>
      <c r="C120" s="273">
        <f>C121+C122+C123+C124+C125+C126</f>
        <v>5139810101</v>
      </c>
      <c r="D120" s="273">
        <f t="shared" ref="D120:J120" si="115">D121+D122+D123+D124+D125+D126</f>
        <v>0</v>
      </c>
      <c r="E120" s="273">
        <f t="shared" si="115"/>
        <v>0</v>
      </c>
      <c r="F120" s="273">
        <f>F121+F122+F123+F124+F125+F126</f>
        <v>5139810101</v>
      </c>
      <c r="G120" s="273">
        <f t="shared" si="115"/>
        <v>0</v>
      </c>
      <c r="H120" s="273">
        <f t="shared" si="115"/>
        <v>207147600</v>
      </c>
      <c r="I120" s="273">
        <f t="shared" si="115"/>
        <v>207147600</v>
      </c>
      <c r="J120" s="273">
        <f t="shared" si="115"/>
        <v>4932662501</v>
      </c>
      <c r="K120" s="279">
        <f t="shared" si="76"/>
        <v>0.95969742151374471</v>
      </c>
      <c r="L120" s="150"/>
      <c r="M120" s="53" t="s">
        <v>971</v>
      </c>
      <c r="N120" s="53" t="s">
        <v>515</v>
      </c>
      <c r="O120" s="90">
        <f>O121+O122+O123+O124+O125+O126</f>
        <v>4641676523</v>
      </c>
      <c r="P120" s="90">
        <v>0</v>
      </c>
      <c r="Q120" s="90">
        <f t="shared" ref="Q120:V120" si="116">Q121+Q122+Q123+Q124+Q125+Q126</f>
        <v>0</v>
      </c>
      <c r="R120" s="90">
        <f t="shared" si="85"/>
        <v>4641676523</v>
      </c>
      <c r="S120" s="90">
        <f t="shared" si="116"/>
        <v>6313531473</v>
      </c>
      <c r="T120" s="90">
        <f t="shared" si="116"/>
        <v>538432400</v>
      </c>
      <c r="U120" s="90">
        <f t="shared" si="116"/>
        <v>6313531473</v>
      </c>
      <c r="V120" s="90">
        <f t="shared" si="116"/>
        <v>-1671854950</v>
      </c>
      <c r="W120" s="75">
        <f t="shared" si="73"/>
        <v>-0.36018342547477861</v>
      </c>
      <c r="X120" s="51"/>
      <c r="Z120" s="51"/>
      <c r="AA120" s="51"/>
    </row>
    <row r="121" spans="1:27" s="147" customFormat="1" x14ac:dyDescent="0.25">
      <c r="A121" s="61" t="s">
        <v>972</v>
      </c>
      <c r="B121" s="132" t="s">
        <v>973</v>
      </c>
      <c r="C121" s="101"/>
      <c r="D121" s="159"/>
      <c r="E121" s="159"/>
      <c r="F121" s="92">
        <f t="shared" ref="F121:F126" si="117">C121+D121-E121</f>
        <v>0</v>
      </c>
      <c r="G121" s="101">
        <v>0</v>
      </c>
      <c r="H121" s="101"/>
      <c r="I121" s="101"/>
      <c r="J121" s="101">
        <f t="shared" si="86"/>
        <v>0</v>
      </c>
      <c r="K121" s="146" t="e">
        <f t="shared" si="76"/>
        <v>#DIV/0!</v>
      </c>
      <c r="L121" s="150"/>
      <c r="M121" s="61" t="s">
        <v>972</v>
      </c>
      <c r="N121" s="76" t="s">
        <v>973</v>
      </c>
      <c r="O121" s="99"/>
      <c r="P121" s="99"/>
      <c r="Q121" s="99"/>
      <c r="R121" s="100">
        <f t="shared" si="85"/>
        <v>0</v>
      </c>
      <c r="S121" s="93">
        <f t="shared" ref="S121:S126" si="118">+U121</f>
        <v>0</v>
      </c>
      <c r="T121" s="99"/>
      <c r="U121" s="99"/>
      <c r="V121" s="99">
        <f t="shared" si="78"/>
        <v>0</v>
      </c>
      <c r="W121" s="141" t="e">
        <f t="shared" si="73"/>
        <v>#DIV/0!</v>
      </c>
      <c r="X121" s="51"/>
      <c r="Z121" s="51"/>
      <c r="AA121" s="51"/>
    </row>
    <row r="122" spans="1:27" s="147" customFormat="1" x14ac:dyDescent="0.25">
      <c r="A122" s="61" t="s">
        <v>974</v>
      </c>
      <c r="B122" s="132" t="s">
        <v>975</v>
      </c>
      <c r="C122" s="101"/>
      <c r="D122" s="159"/>
      <c r="E122" s="159"/>
      <c r="F122" s="92">
        <f t="shared" si="117"/>
        <v>0</v>
      </c>
      <c r="G122" s="101">
        <v>0</v>
      </c>
      <c r="H122" s="101"/>
      <c r="I122" s="101"/>
      <c r="J122" s="101">
        <f t="shared" si="86"/>
        <v>0</v>
      </c>
      <c r="K122" s="146" t="e">
        <f t="shared" si="76"/>
        <v>#DIV/0!</v>
      </c>
      <c r="L122" s="150"/>
      <c r="M122" s="61" t="s">
        <v>974</v>
      </c>
      <c r="N122" s="76" t="s">
        <v>975</v>
      </c>
      <c r="O122" s="99"/>
      <c r="P122" s="99"/>
      <c r="Q122" s="99"/>
      <c r="R122" s="100">
        <f t="shared" si="85"/>
        <v>0</v>
      </c>
      <c r="S122" s="93">
        <f t="shared" si="118"/>
        <v>0</v>
      </c>
      <c r="T122" s="99"/>
      <c r="U122" s="99"/>
      <c r="V122" s="99">
        <f t="shared" si="78"/>
        <v>0</v>
      </c>
      <c r="W122" s="141" t="e">
        <f t="shared" si="73"/>
        <v>#DIV/0!</v>
      </c>
      <c r="X122" s="51"/>
      <c r="Z122" s="51"/>
      <c r="AA122" s="51"/>
    </row>
    <row r="123" spans="1:27" s="147" customFormat="1" x14ac:dyDescent="0.25">
      <c r="A123" s="61" t="s">
        <v>976</v>
      </c>
      <c r="B123" s="132" t="s">
        <v>977</v>
      </c>
      <c r="C123" s="101"/>
      <c r="D123" s="159"/>
      <c r="E123" s="159"/>
      <c r="F123" s="92">
        <f t="shared" si="117"/>
        <v>0</v>
      </c>
      <c r="G123" s="101">
        <v>0</v>
      </c>
      <c r="H123" s="101"/>
      <c r="I123" s="101"/>
      <c r="J123" s="101">
        <f t="shared" si="86"/>
        <v>0</v>
      </c>
      <c r="K123" s="146" t="e">
        <f t="shared" si="76"/>
        <v>#DIV/0!</v>
      </c>
      <c r="L123" s="150"/>
      <c r="M123" s="61" t="s">
        <v>976</v>
      </c>
      <c r="N123" s="76" t="s">
        <v>977</v>
      </c>
      <c r="O123" s="99"/>
      <c r="P123" s="99"/>
      <c r="Q123" s="99"/>
      <c r="R123" s="100">
        <f t="shared" si="85"/>
        <v>0</v>
      </c>
      <c r="S123" s="93">
        <f t="shared" si="118"/>
        <v>0</v>
      </c>
      <c r="T123" s="99"/>
      <c r="U123" s="99"/>
      <c r="V123" s="99">
        <f t="shared" si="78"/>
        <v>0</v>
      </c>
      <c r="W123" s="141" t="e">
        <f t="shared" si="73"/>
        <v>#DIV/0!</v>
      </c>
      <c r="X123" s="51"/>
      <c r="Z123" s="51"/>
      <c r="AA123" s="51"/>
    </row>
    <row r="124" spans="1:27" s="147" customFormat="1" x14ac:dyDescent="0.25">
      <c r="A124" s="61" t="s">
        <v>978</v>
      </c>
      <c r="B124" s="132" t="s">
        <v>979</v>
      </c>
      <c r="C124" s="101"/>
      <c r="D124" s="159"/>
      <c r="E124" s="159"/>
      <c r="F124" s="92">
        <f t="shared" si="117"/>
        <v>0</v>
      </c>
      <c r="G124" s="101">
        <v>0</v>
      </c>
      <c r="H124" s="101"/>
      <c r="I124" s="101"/>
      <c r="J124" s="101">
        <f t="shared" si="86"/>
        <v>0</v>
      </c>
      <c r="K124" s="146" t="e">
        <f t="shared" si="76"/>
        <v>#DIV/0!</v>
      </c>
      <c r="L124" s="150"/>
      <c r="M124" s="61" t="s">
        <v>978</v>
      </c>
      <c r="N124" s="76" t="s">
        <v>979</v>
      </c>
      <c r="O124" s="99"/>
      <c r="P124" s="99"/>
      <c r="Q124" s="99"/>
      <c r="R124" s="100">
        <f t="shared" si="85"/>
        <v>0</v>
      </c>
      <c r="S124" s="93">
        <f t="shared" si="118"/>
        <v>0</v>
      </c>
      <c r="T124" s="99"/>
      <c r="U124" s="99"/>
      <c r="V124" s="99">
        <f t="shared" si="78"/>
        <v>0</v>
      </c>
      <c r="W124" s="141" t="e">
        <f t="shared" si="73"/>
        <v>#DIV/0!</v>
      </c>
      <c r="X124" s="51"/>
      <c r="Z124" s="51"/>
      <c r="AA124" s="51"/>
    </row>
    <row r="125" spans="1:27" s="147" customFormat="1" x14ac:dyDescent="0.25">
      <c r="A125" s="61" t="s">
        <v>980</v>
      </c>
      <c r="B125" s="132" t="s">
        <v>517</v>
      </c>
      <c r="C125" s="304">
        <v>2738270000</v>
      </c>
      <c r="D125" s="159"/>
      <c r="E125" s="159"/>
      <c r="F125" s="92">
        <f t="shared" si="117"/>
        <v>2738270000</v>
      </c>
      <c r="G125" s="101"/>
      <c r="H125" s="101"/>
      <c r="I125" s="165"/>
      <c r="J125" s="101">
        <f t="shared" si="86"/>
        <v>2738270000</v>
      </c>
      <c r="K125" s="146">
        <f t="shared" si="76"/>
        <v>1</v>
      </c>
      <c r="L125" s="144"/>
      <c r="M125" s="61" t="s">
        <v>980</v>
      </c>
      <c r="N125" s="76" t="s">
        <v>517</v>
      </c>
      <c r="O125" s="99">
        <v>128000000</v>
      </c>
      <c r="P125" s="99"/>
      <c r="Q125" s="99"/>
      <c r="R125" s="100">
        <f t="shared" si="85"/>
        <v>128000000</v>
      </c>
      <c r="S125" s="93">
        <f t="shared" si="118"/>
        <v>6313531473</v>
      </c>
      <c r="T125" s="99">
        <v>538432400</v>
      </c>
      <c r="U125" s="99">
        <f>5775099073+T125</f>
        <v>6313531473</v>
      </c>
      <c r="V125" s="99">
        <f t="shared" si="78"/>
        <v>-6185531473</v>
      </c>
      <c r="W125" s="141">
        <f t="shared" si="73"/>
        <v>-48.3244646328125</v>
      </c>
      <c r="X125" s="51"/>
      <c r="Z125" s="51"/>
      <c r="AA125" s="51"/>
    </row>
    <row r="126" spans="1:27" s="147" customFormat="1" x14ac:dyDescent="0.25">
      <c r="A126" s="61" t="s">
        <v>981</v>
      </c>
      <c r="B126" s="132" t="s">
        <v>982</v>
      </c>
      <c r="C126" s="304">
        <v>2401540101</v>
      </c>
      <c r="D126" s="159"/>
      <c r="E126" s="159"/>
      <c r="F126" s="92">
        <f t="shared" si="117"/>
        <v>2401540101</v>
      </c>
      <c r="G126" s="101"/>
      <c r="H126" s="101">
        <v>207147600</v>
      </c>
      <c r="I126" s="165">
        <f>H126</f>
        <v>207147600</v>
      </c>
      <c r="J126" s="101">
        <f t="shared" si="86"/>
        <v>2194392501</v>
      </c>
      <c r="K126" s="146">
        <f t="shared" si="76"/>
        <v>0.91374385132534586</v>
      </c>
      <c r="L126" s="144"/>
      <c r="M126" s="61" t="s">
        <v>981</v>
      </c>
      <c r="N126" s="76" t="s">
        <v>982</v>
      </c>
      <c r="O126" s="99">
        <v>4513676523</v>
      </c>
      <c r="P126" s="99"/>
      <c r="Q126" s="99"/>
      <c r="R126" s="100">
        <f t="shared" si="85"/>
        <v>4513676523</v>
      </c>
      <c r="S126" s="93">
        <f t="shared" si="118"/>
        <v>0</v>
      </c>
      <c r="T126" s="99"/>
      <c r="U126" s="99"/>
      <c r="V126" s="99">
        <f t="shared" si="78"/>
        <v>4513676523</v>
      </c>
      <c r="W126" s="141">
        <f t="shared" si="73"/>
        <v>1</v>
      </c>
      <c r="X126" s="51"/>
      <c r="Z126" s="51"/>
      <c r="AA126" s="51"/>
    </row>
    <row r="127" spans="1:27" s="147" customFormat="1" x14ac:dyDescent="0.25">
      <c r="A127" s="272" t="s">
        <v>983</v>
      </c>
      <c r="B127" s="272" t="s">
        <v>984</v>
      </c>
      <c r="C127" s="273">
        <f t="shared" ref="C127:J127" si="119">C128</f>
        <v>0</v>
      </c>
      <c r="D127" s="273">
        <f t="shared" si="119"/>
        <v>0</v>
      </c>
      <c r="E127" s="273">
        <f t="shared" si="119"/>
        <v>0</v>
      </c>
      <c r="F127" s="273">
        <f t="shared" si="119"/>
        <v>0</v>
      </c>
      <c r="G127" s="273">
        <f t="shared" si="119"/>
        <v>0</v>
      </c>
      <c r="H127" s="273">
        <f t="shared" si="119"/>
        <v>0</v>
      </c>
      <c r="I127" s="273">
        <f t="shared" si="119"/>
        <v>0</v>
      </c>
      <c r="J127" s="273">
        <f t="shared" si="119"/>
        <v>0</v>
      </c>
      <c r="K127" s="279" t="e">
        <f t="shared" si="76"/>
        <v>#DIV/0!</v>
      </c>
      <c r="L127" s="150"/>
      <c r="M127" s="53" t="s">
        <v>983</v>
      </c>
      <c r="N127" s="53" t="s">
        <v>984</v>
      </c>
      <c r="O127" s="90">
        <f t="shared" ref="O127:V127" si="120">O128</f>
        <v>140000000</v>
      </c>
      <c r="P127" s="90">
        <v>0</v>
      </c>
      <c r="Q127" s="90">
        <f t="shared" si="120"/>
        <v>0</v>
      </c>
      <c r="R127" s="90">
        <f t="shared" si="85"/>
        <v>140000000</v>
      </c>
      <c r="S127" s="90">
        <f t="shared" si="120"/>
        <v>0</v>
      </c>
      <c r="T127" s="90">
        <f t="shared" si="120"/>
        <v>0</v>
      </c>
      <c r="U127" s="90">
        <f t="shared" si="120"/>
        <v>0</v>
      </c>
      <c r="V127" s="90">
        <f t="shared" si="120"/>
        <v>140000000</v>
      </c>
      <c r="W127" s="75">
        <f t="shared" si="73"/>
        <v>1</v>
      </c>
      <c r="X127" s="51"/>
      <c r="Z127" s="51"/>
      <c r="AA127" s="51"/>
    </row>
    <row r="128" spans="1:27" s="147" customFormat="1" x14ac:dyDescent="0.25">
      <c r="A128" s="61" t="s">
        <v>985</v>
      </c>
      <c r="B128" s="132" t="s">
        <v>891</v>
      </c>
      <c r="C128" s="101"/>
      <c r="D128" s="159"/>
      <c r="E128" s="159"/>
      <c r="F128" s="91">
        <f>C128+D128-E128</f>
        <v>0</v>
      </c>
      <c r="G128" s="101"/>
      <c r="H128" s="101"/>
      <c r="I128" s="101"/>
      <c r="J128" s="101">
        <f t="shared" si="86"/>
        <v>0</v>
      </c>
      <c r="K128" s="146" t="e">
        <f t="shared" si="76"/>
        <v>#DIV/0!</v>
      </c>
      <c r="L128" s="144"/>
      <c r="M128" s="61" t="s">
        <v>985</v>
      </c>
      <c r="N128" s="76" t="s">
        <v>891</v>
      </c>
      <c r="O128" s="99">
        <v>140000000</v>
      </c>
      <c r="P128" s="99"/>
      <c r="Q128" s="99"/>
      <c r="R128" s="100">
        <f t="shared" si="85"/>
        <v>140000000</v>
      </c>
      <c r="S128" s="99"/>
      <c r="T128" s="99"/>
      <c r="U128" s="99"/>
      <c r="V128" s="99">
        <f t="shared" si="78"/>
        <v>140000000</v>
      </c>
      <c r="W128" s="141">
        <f t="shared" si="73"/>
        <v>1</v>
      </c>
      <c r="X128" s="51"/>
      <c r="Z128" s="51"/>
      <c r="AA128" s="51"/>
    </row>
    <row r="129" spans="1:29" s="147" customFormat="1" x14ac:dyDescent="0.25">
      <c r="A129" s="271">
        <v>102502096</v>
      </c>
      <c r="B129" s="272" t="s">
        <v>519</v>
      </c>
      <c r="C129" s="273">
        <f>+C130</f>
        <v>151165261.79727399</v>
      </c>
      <c r="D129" s="273">
        <f t="shared" ref="D129:J129" si="121">+D130</f>
        <v>0</v>
      </c>
      <c r="E129" s="273">
        <f t="shared" si="121"/>
        <v>0</v>
      </c>
      <c r="F129" s="273">
        <f t="shared" si="121"/>
        <v>151165261.79727399</v>
      </c>
      <c r="G129" s="273">
        <f t="shared" si="121"/>
        <v>0</v>
      </c>
      <c r="H129" s="273">
        <f t="shared" si="121"/>
        <v>0</v>
      </c>
      <c r="I129" s="273">
        <f t="shared" si="121"/>
        <v>0</v>
      </c>
      <c r="J129" s="273">
        <f t="shared" si="121"/>
        <v>151165261.79727399</v>
      </c>
      <c r="K129" s="279">
        <f t="shared" si="76"/>
        <v>1</v>
      </c>
      <c r="L129" s="150"/>
      <c r="M129" s="67">
        <v>102502094</v>
      </c>
      <c r="N129" s="53" t="s">
        <v>525</v>
      </c>
      <c r="O129" s="90">
        <f>+O130</f>
        <v>0</v>
      </c>
      <c r="P129" s="90">
        <v>0</v>
      </c>
      <c r="Q129" s="90">
        <f t="shared" ref="Q129:V129" si="122">+Q130</f>
        <v>0</v>
      </c>
      <c r="R129" s="90">
        <f t="shared" si="85"/>
        <v>0</v>
      </c>
      <c r="S129" s="90">
        <f t="shared" si="122"/>
        <v>553500</v>
      </c>
      <c r="T129" s="90">
        <f t="shared" si="122"/>
        <v>0</v>
      </c>
      <c r="U129" s="90">
        <f t="shared" si="122"/>
        <v>553500</v>
      </c>
      <c r="V129" s="90">
        <f t="shared" si="122"/>
        <v>0</v>
      </c>
      <c r="W129" s="75" t="e">
        <f t="shared" si="73"/>
        <v>#DIV/0!</v>
      </c>
      <c r="X129" s="51"/>
      <c r="Z129" s="51"/>
      <c r="AA129" s="51"/>
    </row>
    <row r="130" spans="1:29" s="147" customFormat="1" x14ac:dyDescent="0.25">
      <c r="A130" s="70">
        <v>10250209605</v>
      </c>
      <c r="B130" s="132" t="s">
        <v>1096</v>
      </c>
      <c r="C130" s="101">
        <v>151165261.79727399</v>
      </c>
      <c r="D130" s="159"/>
      <c r="E130" s="159"/>
      <c r="F130" s="92">
        <f>C130+D130-E130</f>
        <v>151165261.79727399</v>
      </c>
      <c r="G130" s="101"/>
      <c r="H130" s="101"/>
      <c r="I130" s="101"/>
      <c r="J130" s="101">
        <f t="shared" si="86"/>
        <v>151165261.79727399</v>
      </c>
      <c r="K130" s="146">
        <f t="shared" si="76"/>
        <v>1</v>
      </c>
      <c r="L130" s="144"/>
      <c r="M130" s="70">
        <v>10250209409</v>
      </c>
      <c r="N130" s="76" t="s">
        <v>1266</v>
      </c>
      <c r="O130" s="99"/>
      <c r="P130" s="99"/>
      <c r="Q130" s="99"/>
      <c r="R130" s="100">
        <f t="shared" si="85"/>
        <v>0</v>
      </c>
      <c r="S130" s="93">
        <f>+U130</f>
        <v>553500</v>
      </c>
      <c r="T130" s="99"/>
      <c r="U130" s="99">
        <v>553500</v>
      </c>
      <c r="V130" s="99"/>
      <c r="W130" s="141" t="e">
        <f t="shared" si="73"/>
        <v>#DIV/0!</v>
      </c>
      <c r="X130" s="51"/>
      <c r="Z130" s="51"/>
      <c r="AA130" s="51"/>
    </row>
    <row r="131" spans="1:29" s="147" customFormat="1" x14ac:dyDescent="0.25">
      <c r="A131" s="272" t="s">
        <v>986</v>
      </c>
      <c r="B131" s="272" t="s">
        <v>537</v>
      </c>
      <c r="C131" s="273">
        <f>C132+C135+C139+C143</f>
        <v>126568054996.62599</v>
      </c>
      <c r="D131" s="273">
        <f t="shared" ref="D131:J131" si="123">D132+D135+D139+D143</f>
        <v>0</v>
      </c>
      <c r="E131" s="273">
        <f t="shared" si="123"/>
        <v>0</v>
      </c>
      <c r="F131" s="273">
        <f t="shared" si="123"/>
        <v>126568054996.62599</v>
      </c>
      <c r="G131" s="273">
        <f t="shared" si="123"/>
        <v>0</v>
      </c>
      <c r="H131" s="273">
        <f t="shared" si="123"/>
        <v>8651443712</v>
      </c>
      <c r="I131" s="273">
        <f t="shared" si="123"/>
        <v>8651443712</v>
      </c>
      <c r="J131" s="273">
        <f t="shared" si="123"/>
        <v>117916611284.62599</v>
      </c>
      <c r="K131" s="274">
        <f t="shared" si="76"/>
        <v>0.93164591403233121</v>
      </c>
      <c r="L131" s="144"/>
      <c r="M131" s="110" t="s">
        <v>986</v>
      </c>
      <c r="N131" s="110" t="s">
        <v>537</v>
      </c>
      <c r="O131" s="111">
        <f>O132+O135+O139+O143</f>
        <v>109646368368.05118</v>
      </c>
      <c r="P131" s="111">
        <f t="shared" ref="P131:V131" si="124">P132+P135+P139+P143</f>
        <v>7363240227</v>
      </c>
      <c r="Q131" s="111" t="e">
        <f t="shared" si="124"/>
        <v>#REF!</v>
      </c>
      <c r="R131" s="111">
        <f t="shared" si="124"/>
        <v>117009608595.05118</v>
      </c>
      <c r="S131" s="111">
        <f t="shared" si="124"/>
        <v>85211610851</v>
      </c>
      <c r="T131" s="111">
        <f t="shared" si="124"/>
        <v>18269317251</v>
      </c>
      <c r="U131" s="111">
        <f t="shared" si="124"/>
        <v>85211610851</v>
      </c>
      <c r="V131" s="111">
        <f t="shared" si="124"/>
        <v>32983915576.99118</v>
      </c>
      <c r="W131" s="112">
        <f t="shared" si="73"/>
        <v>0.2818906581522076</v>
      </c>
      <c r="X131" s="51"/>
      <c r="Z131" s="51"/>
      <c r="AA131" s="51"/>
    </row>
    <row r="132" spans="1:29" s="147" customFormat="1" x14ac:dyDescent="0.25">
      <c r="A132" s="272" t="s">
        <v>987</v>
      </c>
      <c r="B132" s="272" t="s">
        <v>988</v>
      </c>
      <c r="C132" s="273">
        <f>C133</f>
        <v>0</v>
      </c>
      <c r="D132" s="273">
        <f t="shared" ref="D132:J133" si="125">D133</f>
        <v>0</v>
      </c>
      <c r="E132" s="273">
        <f t="shared" si="125"/>
        <v>0</v>
      </c>
      <c r="F132" s="273">
        <f t="shared" si="125"/>
        <v>0</v>
      </c>
      <c r="G132" s="273">
        <f t="shared" si="125"/>
        <v>0</v>
      </c>
      <c r="H132" s="273">
        <f t="shared" si="125"/>
        <v>0</v>
      </c>
      <c r="I132" s="273">
        <f t="shared" si="125"/>
        <v>0</v>
      </c>
      <c r="J132" s="273">
        <f t="shared" si="125"/>
        <v>0</v>
      </c>
      <c r="K132" s="274" t="e">
        <f t="shared" si="76"/>
        <v>#DIV/0!</v>
      </c>
      <c r="L132" s="144"/>
      <c r="M132" s="110" t="s">
        <v>987</v>
      </c>
      <c r="N132" s="110" t="s">
        <v>988</v>
      </c>
      <c r="O132" s="111">
        <f>O133</f>
        <v>0</v>
      </c>
      <c r="P132" s="111">
        <f t="shared" ref="P132:V133" si="126">P133</f>
        <v>0</v>
      </c>
      <c r="Q132" s="111">
        <f t="shared" si="126"/>
        <v>0</v>
      </c>
      <c r="R132" s="111">
        <f t="shared" si="126"/>
        <v>0</v>
      </c>
      <c r="S132" s="111">
        <f t="shared" si="126"/>
        <v>0</v>
      </c>
      <c r="T132" s="111">
        <f t="shared" si="126"/>
        <v>0</v>
      </c>
      <c r="U132" s="111">
        <f t="shared" si="126"/>
        <v>0</v>
      </c>
      <c r="V132" s="111">
        <f t="shared" si="126"/>
        <v>0</v>
      </c>
      <c r="W132" s="112" t="e">
        <f t="shared" si="73"/>
        <v>#DIV/0!</v>
      </c>
      <c r="X132" s="51"/>
      <c r="Z132" s="51"/>
      <c r="AA132" s="51"/>
    </row>
    <row r="133" spans="1:29" s="147" customFormat="1" x14ac:dyDescent="0.25">
      <c r="A133" s="272" t="s">
        <v>989</v>
      </c>
      <c r="B133" s="272" t="s">
        <v>988</v>
      </c>
      <c r="C133" s="273">
        <f>C134</f>
        <v>0</v>
      </c>
      <c r="D133" s="273">
        <f t="shared" si="125"/>
        <v>0</v>
      </c>
      <c r="E133" s="273">
        <f t="shared" si="125"/>
        <v>0</v>
      </c>
      <c r="F133" s="273">
        <f t="shared" si="125"/>
        <v>0</v>
      </c>
      <c r="G133" s="273">
        <f t="shared" si="125"/>
        <v>0</v>
      </c>
      <c r="H133" s="273">
        <f t="shared" si="125"/>
        <v>0</v>
      </c>
      <c r="I133" s="273">
        <f t="shared" si="125"/>
        <v>0</v>
      </c>
      <c r="J133" s="273">
        <f t="shared" si="125"/>
        <v>0</v>
      </c>
      <c r="K133" s="279" t="e">
        <f t="shared" si="76"/>
        <v>#DIV/0!</v>
      </c>
      <c r="L133" s="144"/>
      <c r="M133" s="53" t="s">
        <v>989</v>
      </c>
      <c r="N133" s="53" t="s">
        <v>988</v>
      </c>
      <c r="O133" s="90">
        <f>O134</f>
        <v>0</v>
      </c>
      <c r="P133" s="90">
        <f t="shared" si="126"/>
        <v>0</v>
      </c>
      <c r="Q133" s="90">
        <f t="shared" si="126"/>
        <v>0</v>
      </c>
      <c r="R133" s="90">
        <f t="shared" si="126"/>
        <v>0</v>
      </c>
      <c r="S133" s="90">
        <f t="shared" si="126"/>
        <v>0</v>
      </c>
      <c r="T133" s="90">
        <f t="shared" si="126"/>
        <v>0</v>
      </c>
      <c r="U133" s="90">
        <f t="shared" si="126"/>
        <v>0</v>
      </c>
      <c r="V133" s="90">
        <f t="shared" si="126"/>
        <v>0</v>
      </c>
      <c r="W133" s="75" t="e">
        <f t="shared" si="73"/>
        <v>#DIV/0!</v>
      </c>
      <c r="X133" s="51"/>
      <c r="Z133" s="51"/>
      <c r="AA133" s="51"/>
    </row>
    <row r="134" spans="1:29" s="147" customFormat="1" x14ac:dyDescent="0.25">
      <c r="A134" s="61" t="s">
        <v>990</v>
      </c>
      <c r="B134" s="132" t="s">
        <v>988</v>
      </c>
      <c r="C134" s="101"/>
      <c r="D134" s="159"/>
      <c r="E134" s="159"/>
      <c r="F134" s="91">
        <f>C134+D134-E134</f>
        <v>0</v>
      </c>
      <c r="G134" s="101"/>
      <c r="H134" s="101"/>
      <c r="I134" s="101"/>
      <c r="J134" s="101">
        <f t="shared" si="86"/>
        <v>0</v>
      </c>
      <c r="K134" s="146" t="e">
        <f t="shared" si="76"/>
        <v>#DIV/0!</v>
      </c>
      <c r="L134" s="144"/>
      <c r="M134" s="61" t="s">
        <v>990</v>
      </c>
      <c r="N134" s="76" t="s">
        <v>988</v>
      </c>
      <c r="O134" s="99"/>
      <c r="P134" s="99"/>
      <c r="Q134" s="99"/>
      <c r="R134" s="99">
        <f t="shared" si="85"/>
        <v>0</v>
      </c>
      <c r="S134" s="99"/>
      <c r="T134" s="99"/>
      <c r="U134" s="99"/>
      <c r="V134" s="99">
        <f t="shared" si="78"/>
        <v>0</v>
      </c>
      <c r="W134" s="141" t="e">
        <f t="shared" si="73"/>
        <v>#DIV/0!</v>
      </c>
      <c r="X134" s="51"/>
      <c r="Z134" s="51"/>
      <c r="AA134" s="51"/>
    </row>
    <row r="135" spans="1:29" s="147" customFormat="1" x14ac:dyDescent="0.25">
      <c r="A135" s="272" t="s">
        <v>991</v>
      </c>
      <c r="B135" s="272" t="s">
        <v>992</v>
      </c>
      <c r="C135" s="273">
        <f>+C136</f>
        <v>0</v>
      </c>
      <c r="D135" s="273">
        <f t="shared" ref="D135:J135" si="127">+D136</f>
        <v>0</v>
      </c>
      <c r="E135" s="273">
        <f t="shared" si="127"/>
        <v>0</v>
      </c>
      <c r="F135" s="273">
        <f t="shared" si="127"/>
        <v>0</v>
      </c>
      <c r="G135" s="273">
        <f t="shared" si="127"/>
        <v>0</v>
      </c>
      <c r="H135" s="273">
        <f t="shared" si="127"/>
        <v>0</v>
      </c>
      <c r="I135" s="273">
        <f t="shared" si="127"/>
        <v>0</v>
      </c>
      <c r="J135" s="273">
        <f t="shared" si="127"/>
        <v>0</v>
      </c>
      <c r="K135" s="274" t="e">
        <f t="shared" si="76"/>
        <v>#DIV/0!</v>
      </c>
      <c r="L135" s="144"/>
      <c r="M135" s="110" t="s">
        <v>991</v>
      </c>
      <c r="N135" s="110" t="s">
        <v>992</v>
      </c>
      <c r="O135" s="111">
        <f>+O136</f>
        <v>0</v>
      </c>
      <c r="P135" s="111">
        <v>0</v>
      </c>
      <c r="Q135" s="111">
        <f t="shared" ref="Q135:V135" si="128">+Q136</f>
        <v>0</v>
      </c>
      <c r="R135" s="111">
        <f t="shared" si="85"/>
        <v>0</v>
      </c>
      <c r="S135" s="111">
        <v>0</v>
      </c>
      <c r="T135" s="111">
        <v>0</v>
      </c>
      <c r="U135" s="111">
        <v>0</v>
      </c>
      <c r="V135" s="111">
        <f t="shared" si="128"/>
        <v>0</v>
      </c>
      <c r="W135" s="112" t="e">
        <f t="shared" si="73"/>
        <v>#DIV/0!</v>
      </c>
      <c r="X135" s="51"/>
      <c r="Z135" s="51"/>
      <c r="AA135" s="51"/>
    </row>
    <row r="136" spans="1:29" s="147" customFormat="1" x14ac:dyDescent="0.25">
      <c r="A136" s="272" t="s">
        <v>993</v>
      </c>
      <c r="B136" s="272" t="s">
        <v>992</v>
      </c>
      <c r="C136" s="273">
        <f>C137</f>
        <v>0</v>
      </c>
      <c r="D136" s="273">
        <f t="shared" ref="D136:J137" si="129">D137</f>
        <v>0</v>
      </c>
      <c r="E136" s="273">
        <f t="shared" si="129"/>
        <v>0</v>
      </c>
      <c r="F136" s="273">
        <f t="shared" si="129"/>
        <v>0</v>
      </c>
      <c r="G136" s="273">
        <f t="shared" si="129"/>
        <v>0</v>
      </c>
      <c r="H136" s="273">
        <f t="shared" si="129"/>
        <v>0</v>
      </c>
      <c r="I136" s="273">
        <f t="shared" si="129"/>
        <v>0</v>
      </c>
      <c r="J136" s="273">
        <f t="shared" si="129"/>
        <v>0</v>
      </c>
      <c r="K136" s="278" t="e">
        <f t="shared" si="76"/>
        <v>#DIV/0!</v>
      </c>
      <c r="L136" s="144"/>
      <c r="M136" s="110" t="s">
        <v>993</v>
      </c>
      <c r="N136" s="110" t="s">
        <v>992</v>
      </c>
      <c r="O136" s="111">
        <f>O137</f>
        <v>0</v>
      </c>
      <c r="P136" s="111">
        <v>0</v>
      </c>
      <c r="Q136" s="111">
        <f t="shared" ref="Q136:V137" si="130">Q137</f>
        <v>0</v>
      </c>
      <c r="R136" s="111">
        <f t="shared" si="85"/>
        <v>0</v>
      </c>
      <c r="S136" s="111">
        <v>0</v>
      </c>
      <c r="T136" s="111">
        <v>0</v>
      </c>
      <c r="U136" s="111">
        <v>0</v>
      </c>
      <c r="V136" s="111">
        <f t="shared" si="130"/>
        <v>0</v>
      </c>
      <c r="W136" s="140" t="e">
        <f t="shared" si="73"/>
        <v>#DIV/0!</v>
      </c>
      <c r="X136" s="51"/>
      <c r="Z136" s="51"/>
      <c r="AA136" s="51"/>
    </row>
    <row r="137" spans="1:29" s="147" customFormat="1" x14ac:dyDescent="0.25">
      <c r="A137" s="272" t="s">
        <v>994</v>
      </c>
      <c r="B137" s="272" t="s">
        <v>992</v>
      </c>
      <c r="C137" s="273">
        <f>C138</f>
        <v>0</v>
      </c>
      <c r="D137" s="273">
        <f t="shared" si="129"/>
        <v>0</v>
      </c>
      <c r="E137" s="273">
        <f t="shared" si="129"/>
        <v>0</v>
      </c>
      <c r="F137" s="273">
        <f t="shared" si="129"/>
        <v>0</v>
      </c>
      <c r="G137" s="273">
        <f t="shared" si="129"/>
        <v>0</v>
      </c>
      <c r="H137" s="273">
        <f t="shared" si="129"/>
        <v>0</v>
      </c>
      <c r="I137" s="273">
        <f t="shared" si="129"/>
        <v>0</v>
      </c>
      <c r="J137" s="273">
        <f t="shared" si="129"/>
        <v>0</v>
      </c>
      <c r="K137" s="278" t="e">
        <f t="shared" si="76"/>
        <v>#DIV/0!</v>
      </c>
      <c r="L137" s="144"/>
      <c r="M137" s="53" t="s">
        <v>994</v>
      </c>
      <c r="N137" s="53" t="s">
        <v>992</v>
      </c>
      <c r="O137" s="90">
        <f>O138</f>
        <v>0</v>
      </c>
      <c r="P137" s="90">
        <v>0</v>
      </c>
      <c r="Q137" s="90">
        <f t="shared" si="130"/>
        <v>0</v>
      </c>
      <c r="R137" s="90">
        <f t="shared" si="85"/>
        <v>0</v>
      </c>
      <c r="S137" s="90">
        <v>0</v>
      </c>
      <c r="T137" s="90">
        <v>0</v>
      </c>
      <c r="U137" s="90">
        <v>0</v>
      </c>
      <c r="V137" s="90">
        <f t="shared" si="130"/>
        <v>0</v>
      </c>
      <c r="W137" s="142" t="e">
        <f t="shared" si="73"/>
        <v>#DIV/0!</v>
      </c>
      <c r="X137" s="51"/>
      <c r="Z137" s="51"/>
      <c r="AA137" s="51"/>
    </row>
    <row r="138" spans="1:29" s="60" customFormat="1" x14ac:dyDescent="0.25">
      <c r="A138" s="61" t="s">
        <v>995</v>
      </c>
      <c r="B138" s="132" t="s">
        <v>992</v>
      </c>
      <c r="C138" s="101"/>
      <c r="D138" s="159"/>
      <c r="E138" s="159"/>
      <c r="F138" s="91">
        <f>C138+D138-E138</f>
        <v>0</v>
      </c>
      <c r="G138" s="101"/>
      <c r="H138" s="101"/>
      <c r="I138" s="101"/>
      <c r="J138" s="101">
        <f t="shared" si="86"/>
        <v>0</v>
      </c>
      <c r="K138" s="146" t="e">
        <f t="shared" si="76"/>
        <v>#DIV/0!</v>
      </c>
      <c r="L138" s="151"/>
      <c r="M138" s="61" t="s">
        <v>995</v>
      </c>
      <c r="N138" s="76" t="s">
        <v>992</v>
      </c>
      <c r="O138" s="99"/>
      <c r="P138" s="99"/>
      <c r="Q138" s="99"/>
      <c r="R138" s="99">
        <f t="shared" si="85"/>
        <v>0</v>
      </c>
      <c r="S138" s="99"/>
      <c r="T138" s="99"/>
      <c r="U138" s="99"/>
      <c r="V138" s="99">
        <f t="shared" si="78"/>
        <v>0</v>
      </c>
      <c r="W138" s="141" t="e">
        <f t="shared" si="73"/>
        <v>#DIV/0!</v>
      </c>
      <c r="X138" s="51"/>
      <c r="Z138" s="51"/>
      <c r="AA138" s="51"/>
    </row>
    <row r="139" spans="1:29" s="147" customFormat="1" x14ac:dyDescent="0.25">
      <c r="A139" s="272" t="s">
        <v>996</v>
      </c>
      <c r="B139" s="272" t="s">
        <v>997</v>
      </c>
      <c r="C139" s="273">
        <f>C140</f>
        <v>2050029267.6400001</v>
      </c>
      <c r="D139" s="273">
        <f t="shared" ref="D139:J141" si="131">D140</f>
        <v>0</v>
      </c>
      <c r="E139" s="273">
        <f t="shared" si="131"/>
        <v>0</v>
      </c>
      <c r="F139" s="273">
        <f t="shared" si="131"/>
        <v>2050029267.6400001</v>
      </c>
      <c r="G139" s="273">
        <f t="shared" si="131"/>
        <v>0</v>
      </c>
      <c r="H139" s="273">
        <f t="shared" si="131"/>
        <v>0</v>
      </c>
      <c r="I139" s="273">
        <f t="shared" si="131"/>
        <v>0</v>
      </c>
      <c r="J139" s="273">
        <f t="shared" si="131"/>
        <v>2050029267.6400001</v>
      </c>
      <c r="K139" s="274">
        <f t="shared" si="76"/>
        <v>1</v>
      </c>
      <c r="L139" s="144"/>
      <c r="M139" s="110" t="s">
        <v>996</v>
      </c>
      <c r="N139" s="110" t="s">
        <v>997</v>
      </c>
      <c r="O139" s="111">
        <f>O140</f>
        <v>2007901982.9000001</v>
      </c>
      <c r="P139" s="111">
        <f t="shared" ref="P139:V141" si="132">P140</f>
        <v>0</v>
      </c>
      <c r="Q139" s="111">
        <f t="shared" si="132"/>
        <v>0</v>
      </c>
      <c r="R139" s="111">
        <f t="shared" si="132"/>
        <v>2007901982.9000001</v>
      </c>
      <c r="S139" s="111">
        <f t="shared" si="132"/>
        <v>1880760796</v>
      </c>
      <c r="T139" s="111">
        <f t="shared" si="132"/>
        <v>0</v>
      </c>
      <c r="U139" s="111">
        <f t="shared" si="132"/>
        <v>1880760796</v>
      </c>
      <c r="V139" s="111">
        <f t="shared" si="132"/>
        <v>127141186.9000001</v>
      </c>
      <c r="W139" s="112">
        <f t="shared" ref="W139:W200" si="133">+V139/R139</f>
        <v>6.3320415031599742E-2</v>
      </c>
      <c r="X139" s="51"/>
      <c r="Z139" s="51"/>
      <c r="AA139" s="51"/>
    </row>
    <row r="140" spans="1:29" s="147" customFormat="1" x14ac:dyDescent="0.25">
      <c r="A140" s="272" t="s">
        <v>998</v>
      </c>
      <c r="B140" s="272" t="s">
        <v>997</v>
      </c>
      <c r="C140" s="273">
        <f>C141</f>
        <v>2050029267.6400001</v>
      </c>
      <c r="D140" s="273">
        <f t="shared" si="131"/>
        <v>0</v>
      </c>
      <c r="E140" s="273">
        <f t="shared" si="131"/>
        <v>0</v>
      </c>
      <c r="F140" s="273">
        <f t="shared" si="131"/>
        <v>2050029267.6400001</v>
      </c>
      <c r="G140" s="273">
        <f t="shared" si="131"/>
        <v>0</v>
      </c>
      <c r="H140" s="273">
        <f t="shared" si="131"/>
        <v>0</v>
      </c>
      <c r="I140" s="273">
        <f t="shared" si="131"/>
        <v>0</v>
      </c>
      <c r="J140" s="273">
        <f t="shared" si="131"/>
        <v>2050029267.6400001</v>
      </c>
      <c r="K140" s="274">
        <f t="shared" si="76"/>
        <v>1</v>
      </c>
      <c r="L140" s="144"/>
      <c r="M140" s="110" t="s">
        <v>998</v>
      </c>
      <c r="N140" s="110" t="s">
        <v>997</v>
      </c>
      <c r="O140" s="111">
        <f>O141</f>
        <v>2007901982.9000001</v>
      </c>
      <c r="P140" s="111">
        <f t="shared" si="132"/>
        <v>0</v>
      </c>
      <c r="Q140" s="111">
        <f t="shared" si="132"/>
        <v>0</v>
      </c>
      <c r="R140" s="111">
        <f t="shared" si="132"/>
        <v>2007901982.9000001</v>
      </c>
      <c r="S140" s="111">
        <f t="shared" si="132"/>
        <v>1880760796</v>
      </c>
      <c r="T140" s="111">
        <f t="shared" si="132"/>
        <v>0</v>
      </c>
      <c r="U140" s="111">
        <f t="shared" si="132"/>
        <v>1880760796</v>
      </c>
      <c r="V140" s="111">
        <f t="shared" si="132"/>
        <v>127141186.9000001</v>
      </c>
      <c r="W140" s="112">
        <f t="shared" si="133"/>
        <v>6.3320415031599742E-2</v>
      </c>
      <c r="X140" s="51"/>
      <c r="Z140" s="51"/>
      <c r="AA140" s="116"/>
      <c r="AC140" s="138"/>
    </row>
    <row r="141" spans="1:29" s="147" customFormat="1" x14ac:dyDescent="0.25">
      <c r="A141" s="272" t="s">
        <v>999</v>
      </c>
      <c r="B141" s="272" t="s">
        <v>997</v>
      </c>
      <c r="C141" s="273">
        <f>C142</f>
        <v>2050029267.6400001</v>
      </c>
      <c r="D141" s="273">
        <f t="shared" si="131"/>
        <v>0</v>
      </c>
      <c r="E141" s="273">
        <f t="shared" si="131"/>
        <v>0</v>
      </c>
      <c r="F141" s="273">
        <f t="shared" si="131"/>
        <v>2050029267.6400001</v>
      </c>
      <c r="G141" s="273">
        <f t="shared" si="131"/>
        <v>0</v>
      </c>
      <c r="H141" s="273">
        <f t="shared" si="131"/>
        <v>0</v>
      </c>
      <c r="I141" s="273">
        <f t="shared" si="131"/>
        <v>0</v>
      </c>
      <c r="J141" s="273">
        <f t="shared" si="131"/>
        <v>2050029267.6400001</v>
      </c>
      <c r="K141" s="274">
        <f t="shared" si="76"/>
        <v>1</v>
      </c>
      <c r="L141" s="144"/>
      <c r="M141" s="53" t="s">
        <v>999</v>
      </c>
      <c r="N141" s="53" t="s">
        <v>997</v>
      </c>
      <c r="O141" s="90">
        <f>O142</f>
        <v>2007901982.9000001</v>
      </c>
      <c r="P141" s="90">
        <f t="shared" si="132"/>
        <v>0</v>
      </c>
      <c r="Q141" s="90">
        <f t="shared" si="132"/>
        <v>0</v>
      </c>
      <c r="R141" s="90">
        <f t="shared" si="132"/>
        <v>2007901982.9000001</v>
      </c>
      <c r="S141" s="90">
        <f t="shared" si="132"/>
        <v>1880760796</v>
      </c>
      <c r="T141" s="90">
        <f t="shared" si="132"/>
        <v>0</v>
      </c>
      <c r="U141" s="90">
        <f t="shared" si="132"/>
        <v>1880760796</v>
      </c>
      <c r="V141" s="90">
        <f t="shared" si="132"/>
        <v>127141186.9000001</v>
      </c>
      <c r="W141" s="54">
        <f t="shared" si="133"/>
        <v>6.3320415031599742E-2</v>
      </c>
      <c r="X141" s="51"/>
      <c r="Z141" s="51"/>
      <c r="AA141" s="116"/>
      <c r="AC141" s="138"/>
    </row>
    <row r="142" spans="1:29" s="147" customFormat="1" x14ac:dyDescent="0.25">
      <c r="A142" s="63" t="s">
        <v>1000</v>
      </c>
      <c r="B142" s="58" t="s">
        <v>997</v>
      </c>
      <c r="C142" s="92">
        <v>2050029267.6400001</v>
      </c>
      <c r="D142" s="161"/>
      <c r="E142" s="161"/>
      <c r="F142" s="92">
        <f>C142+D142-E142</f>
        <v>2050029267.6400001</v>
      </c>
      <c r="G142" s="91"/>
      <c r="H142" s="92"/>
      <c r="I142" s="92"/>
      <c r="J142" s="91">
        <f t="shared" si="86"/>
        <v>2050029267.6400001</v>
      </c>
      <c r="K142" s="83">
        <f t="shared" si="76"/>
        <v>1</v>
      </c>
      <c r="L142" s="144"/>
      <c r="M142" s="77" t="s">
        <v>1000</v>
      </c>
      <c r="N142" s="78" t="s">
        <v>997</v>
      </c>
      <c r="O142" s="93">
        <v>2007901982.9000001</v>
      </c>
      <c r="P142" s="93"/>
      <c r="Q142" s="93"/>
      <c r="R142" s="93">
        <f t="shared" si="85"/>
        <v>2007901982.9000001</v>
      </c>
      <c r="S142" s="93">
        <f>+U142</f>
        <v>1880760796</v>
      </c>
      <c r="T142" s="93"/>
      <c r="U142" s="93">
        <v>1880760796</v>
      </c>
      <c r="V142" s="96">
        <f t="shared" si="78"/>
        <v>127141186.9000001</v>
      </c>
      <c r="W142" s="66">
        <f t="shared" si="133"/>
        <v>6.3320415031599742E-2</v>
      </c>
      <c r="X142" s="51"/>
      <c r="Z142" s="51"/>
      <c r="AA142" s="116"/>
      <c r="AC142" s="138"/>
    </row>
    <row r="143" spans="1:29" s="147" customFormat="1" x14ac:dyDescent="0.25">
      <c r="A143" s="272" t="s">
        <v>1001</v>
      </c>
      <c r="B143" s="272" t="s">
        <v>1002</v>
      </c>
      <c r="C143" s="273">
        <f>C144</f>
        <v>124518025728.98599</v>
      </c>
      <c r="D143" s="273">
        <f t="shared" ref="D143:J144" si="134">D144</f>
        <v>0</v>
      </c>
      <c r="E143" s="273">
        <f t="shared" si="134"/>
        <v>0</v>
      </c>
      <c r="F143" s="273">
        <f t="shared" si="134"/>
        <v>124518025728.98599</v>
      </c>
      <c r="G143" s="273">
        <f t="shared" si="134"/>
        <v>0</v>
      </c>
      <c r="H143" s="273">
        <f t="shared" si="134"/>
        <v>8651443712</v>
      </c>
      <c r="I143" s="273">
        <f t="shared" si="134"/>
        <v>8651443712</v>
      </c>
      <c r="J143" s="273">
        <f t="shared" si="134"/>
        <v>115866582016.98599</v>
      </c>
      <c r="K143" s="279">
        <f t="shared" si="76"/>
        <v>0.93052055185303129</v>
      </c>
      <c r="L143" s="144"/>
      <c r="M143" s="110" t="s">
        <v>1001</v>
      </c>
      <c r="N143" s="110" t="s">
        <v>1002</v>
      </c>
      <c r="O143" s="111">
        <f>O144</f>
        <v>107638466385.15118</v>
      </c>
      <c r="P143" s="111">
        <f t="shared" ref="P143:V144" si="135">P144</f>
        <v>7363240227</v>
      </c>
      <c r="Q143" s="111" t="e">
        <f t="shared" si="135"/>
        <v>#REF!</v>
      </c>
      <c r="R143" s="111">
        <f t="shared" si="135"/>
        <v>115001706612.15118</v>
      </c>
      <c r="S143" s="111">
        <f t="shared" si="135"/>
        <v>83330850055</v>
      </c>
      <c r="T143" s="111">
        <f t="shared" si="135"/>
        <v>18269317251</v>
      </c>
      <c r="U143" s="111">
        <f t="shared" si="135"/>
        <v>83330850055</v>
      </c>
      <c r="V143" s="111">
        <f>V144+V147+V150+V154</f>
        <v>32856774390.091179</v>
      </c>
      <c r="W143" s="112">
        <f t="shared" si="133"/>
        <v>0.28570684173324695</v>
      </c>
      <c r="X143" s="51"/>
      <c r="Z143" s="51"/>
      <c r="AA143" s="116"/>
      <c r="AC143" s="138"/>
    </row>
    <row r="144" spans="1:29" s="147" customFormat="1" x14ac:dyDescent="0.25">
      <c r="A144" s="272" t="s">
        <v>1003</v>
      </c>
      <c r="B144" s="272" t="s">
        <v>1002</v>
      </c>
      <c r="C144" s="273">
        <f>C145</f>
        <v>124518025728.98599</v>
      </c>
      <c r="D144" s="273">
        <f t="shared" si="134"/>
        <v>0</v>
      </c>
      <c r="E144" s="273">
        <f t="shared" si="134"/>
        <v>0</v>
      </c>
      <c r="F144" s="273">
        <f t="shared" si="134"/>
        <v>124518025728.98599</v>
      </c>
      <c r="G144" s="273">
        <f t="shared" si="134"/>
        <v>0</v>
      </c>
      <c r="H144" s="273">
        <f t="shared" si="134"/>
        <v>8651443712</v>
      </c>
      <c r="I144" s="273">
        <f t="shared" si="134"/>
        <v>8651443712</v>
      </c>
      <c r="J144" s="273">
        <f t="shared" si="134"/>
        <v>115866582016.98599</v>
      </c>
      <c r="K144" s="274">
        <f t="shared" si="76"/>
        <v>0.93052055185303129</v>
      </c>
      <c r="L144" s="144"/>
      <c r="M144" s="110" t="s">
        <v>1003</v>
      </c>
      <c r="N144" s="110" t="s">
        <v>1002</v>
      </c>
      <c r="O144" s="111">
        <f>O145</f>
        <v>107638466385.15118</v>
      </c>
      <c r="P144" s="111">
        <f t="shared" si="135"/>
        <v>7363240227</v>
      </c>
      <c r="Q144" s="111" t="e">
        <f t="shared" si="135"/>
        <v>#REF!</v>
      </c>
      <c r="R144" s="111">
        <f t="shared" si="135"/>
        <v>115001706612.15118</v>
      </c>
      <c r="S144" s="111">
        <f t="shared" si="135"/>
        <v>83330850055</v>
      </c>
      <c r="T144" s="111">
        <f t="shared" si="135"/>
        <v>18269317251</v>
      </c>
      <c r="U144" s="111">
        <f t="shared" si="135"/>
        <v>83330850055</v>
      </c>
      <c r="V144" s="111">
        <f t="shared" si="135"/>
        <v>31670856557.151176</v>
      </c>
      <c r="W144" s="112">
        <f t="shared" si="133"/>
        <v>0.27539466578494065</v>
      </c>
      <c r="X144" s="51"/>
      <c r="Z144" s="51"/>
      <c r="AA144" s="116"/>
      <c r="AC144" s="138"/>
    </row>
    <row r="145" spans="1:29" s="147" customFormat="1" x14ac:dyDescent="0.25">
      <c r="A145" s="272" t="s">
        <v>1004</v>
      </c>
      <c r="B145" s="272" t="s">
        <v>1005</v>
      </c>
      <c r="C145" s="273">
        <f t="shared" ref="C145:J145" si="136">SUM(C146:C151)</f>
        <v>124518025728.98599</v>
      </c>
      <c r="D145" s="273">
        <f t="shared" si="136"/>
        <v>0</v>
      </c>
      <c r="E145" s="273">
        <f t="shared" si="136"/>
        <v>0</v>
      </c>
      <c r="F145" s="273">
        <f t="shared" si="136"/>
        <v>124518025728.98599</v>
      </c>
      <c r="G145" s="273">
        <f t="shared" si="136"/>
        <v>0</v>
      </c>
      <c r="H145" s="273">
        <f t="shared" si="136"/>
        <v>8651443712</v>
      </c>
      <c r="I145" s="273">
        <f t="shared" si="136"/>
        <v>8651443712</v>
      </c>
      <c r="J145" s="273">
        <f t="shared" si="136"/>
        <v>115866582016.98599</v>
      </c>
      <c r="K145" s="274">
        <f t="shared" ref="K145:K199" si="137">+J145/F145</f>
        <v>0.93052055185303129</v>
      </c>
      <c r="L145" s="144"/>
      <c r="M145" s="110" t="s">
        <v>1004</v>
      </c>
      <c r="N145" s="110" t="s">
        <v>1005</v>
      </c>
      <c r="O145" s="111">
        <f t="shared" ref="O145:V145" si="138">SUM(O146:O151)</f>
        <v>107638466385.15118</v>
      </c>
      <c r="P145" s="111">
        <f t="shared" si="138"/>
        <v>7363240227</v>
      </c>
      <c r="Q145" s="111" t="e">
        <f t="shared" si="138"/>
        <v>#REF!</v>
      </c>
      <c r="R145" s="111">
        <f t="shared" si="138"/>
        <v>115001706612.15118</v>
      </c>
      <c r="S145" s="111">
        <f t="shared" si="138"/>
        <v>83330850055</v>
      </c>
      <c r="T145" s="111">
        <f t="shared" si="138"/>
        <v>18269317251</v>
      </c>
      <c r="U145" s="111">
        <f t="shared" si="138"/>
        <v>83330850055</v>
      </c>
      <c r="V145" s="90">
        <f t="shared" si="138"/>
        <v>31670856557.151176</v>
      </c>
      <c r="W145" s="75">
        <f t="shared" si="133"/>
        <v>0.27539466578494065</v>
      </c>
      <c r="X145" s="51"/>
      <c r="Z145" s="51"/>
      <c r="AA145" s="116"/>
      <c r="AB145" s="51"/>
      <c r="AC145" s="138"/>
    </row>
    <row r="146" spans="1:29" s="147" customFormat="1" x14ac:dyDescent="0.25">
      <c r="A146" s="70">
        <v>10260501101</v>
      </c>
      <c r="B146" s="82" t="s">
        <v>1006</v>
      </c>
      <c r="C146" s="305">
        <v>110630643509.476</v>
      </c>
      <c r="D146" s="161"/>
      <c r="E146" s="161"/>
      <c r="F146" s="92">
        <f t="shared" ref="F146:F151" si="139">C146+D146-E146</f>
        <v>110630643509.476</v>
      </c>
      <c r="G146" s="101"/>
      <c r="H146" s="306">
        <v>6687618779</v>
      </c>
      <c r="I146" s="165">
        <f>H146</f>
        <v>6687618779</v>
      </c>
      <c r="J146" s="92">
        <f t="shared" si="86"/>
        <v>103943024730.476</v>
      </c>
      <c r="K146" s="162">
        <f t="shared" si="137"/>
        <v>0.93955003273186988</v>
      </c>
      <c r="L146" s="144"/>
      <c r="M146" s="70">
        <v>10260501101</v>
      </c>
      <c r="N146" s="82" t="s">
        <v>1006</v>
      </c>
      <c r="O146" s="92">
        <v>92986674575.831177</v>
      </c>
      <c r="P146" s="93">
        <v>6527130516</v>
      </c>
      <c r="Q146" s="95" t="e">
        <f>Q147+Q148+Q149+#REF!+Q150+Q151</f>
        <v>#REF!</v>
      </c>
      <c r="R146" s="95">
        <f t="shared" ref="R146:R200" si="140">+O146+P146</f>
        <v>99513805091.831177</v>
      </c>
      <c r="S146" s="93">
        <f t="shared" ref="S146:S151" si="141">+U146</f>
        <v>69489415739</v>
      </c>
      <c r="T146" s="93">
        <v>11507496926</v>
      </c>
      <c r="U146" s="138">
        <f>57981918813+T146</f>
        <v>69489415739</v>
      </c>
      <c r="V146" s="94">
        <f t="shared" ref="V146:V151" si="142">+R146-U146</f>
        <v>30024389352.831177</v>
      </c>
      <c r="W146" s="64">
        <f t="shared" si="133"/>
        <v>0.30171079605613232</v>
      </c>
      <c r="X146" s="51"/>
      <c r="Z146" s="51"/>
      <c r="AA146" s="116"/>
      <c r="AC146" s="138"/>
    </row>
    <row r="147" spans="1:29" s="147" customFormat="1" x14ac:dyDescent="0.25">
      <c r="A147" s="70">
        <v>10260501102</v>
      </c>
      <c r="B147" s="82" t="s">
        <v>1007</v>
      </c>
      <c r="C147" s="305">
        <v>600000000</v>
      </c>
      <c r="D147" s="161"/>
      <c r="E147" s="161"/>
      <c r="F147" s="92">
        <f t="shared" si="139"/>
        <v>600000000</v>
      </c>
      <c r="G147" s="161"/>
      <c r="H147" s="306">
        <v>1189972624</v>
      </c>
      <c r="I147" s="165">
        <f>H147</f>
        <v>1189972624</v>
      </c>
      <c r="J147" s="92">
        <f t="shared" ref="J147:J195" si="143">+F147-I147</f>
        <v>-589972624</v>
      </c>
      <c r="K147" s="162">
        <f t="shared" si="137"/>
        <v>-0.98328770666666665</v>
      </c>
      <c r="L147" s="144"/>
      <c r="M147" s="70">
        <v>10260501102</v>
      </c>
      <c r="N147" s="82" t="s">
        <v>1007</v>
      </c>
      <c r="O147" s="92">
        <v>2500000000</v>
      </c>
      <c r="P147" s="93">
        <v>836109711</v>
      </c>
      <c r="Q147" s="95"/>
      <c r="R147" s="95">
        <f t="shared" si="140"/>
        <v>3336109711</v>
      </c>
      <c r="S147" s="93">
        <f t="shared" si="141"/>
        <v>2544878024</v>
      </c>
      <c r="T147" s="93"/>
      <c r="U147" s="95">
        <v>2544878024</v>
      </c>
      <c r="V147" s="94">
        <f t="shared" si="142"/>
        <v>791231687</v>
      </c>
      <c r="W147" s="64">
        <f t="shared" si="133"/>
        <v>0.23717196241811486</v>
      </c>
      <c r="X147" s="51"/>
      <c r="Z147" s="51"/>
      <c r="AA147" s="116"/>
      <c r="AC147" s="138"/>
    </row>
    <row r="148" spans="1:29" s="147" customFormat="1" x14ac:dyDescent="0.25">
      <c r="A148" s="82">
        <v>10260501103</v>
      </c>
      <c r="B148" s="82" t="s">
        <v>1008</v>
      </c>
      <c r="C148" s="305">
        <v>3095473057.5100002</v>
      </c>
      <c r="D148" s="159"/>
      <c r="E148" s="161"/>
      <c r="F148" s="92">
        <f t="shared" si="139"/>
        <v>3095473057.5100002</v>
      </c>
      <c r="G148" s="161"/>
      <c r="H148" s="306">
        <v>773852309</v>
      </c>
      <c r="I148" s="165">
        <f>H148</f>
        <v>773852309</v>
      </c>
      <c r="J148" s="92">
        <f t="shared" si="143"/>
        <v>2321620748.5100002</v>
      </c>
      <c r="K148" s="162">
        <f t="shared" si="137"/>
        <v>0.75000515442299243</v>
      </c>
      <c r="L148" s="144"/>
      <c r="M148" s="82">
        <v>10260501103</v>
      </c>
      <c r="N148" s="82" t="s">
        <v>1008</v>
      </c>
      <c r="O148" s="92">
        <v>2985366989.2200003</v>
      </c>
      <c r="P148" s="149"/>
      <c r="Q148" s="95"/>
      <c r="R148" s="95">
        <f t="shared" si="140"/>
        <v>2985366989.2200003</v>
      </c>
      <c r="S148" s="93">
        <f t="shared" si="141"/>
        <v>2839883539</v>
      </c>
      <c r="T148" s="93"/>
      <c r="U148" s="95">
        <v>2839883539</v>
      </c>
      <c r="V148" s="94">
        <f t="shared" si="142"/>
        <v>145483450.22000027</v>
      </c>
      <c r="W148" s="64">
        <f t="shared" si="133"/>
        <v>4.8732182926029925E-2</v>
      </c>
      <c r="X148" s="51"/>
      <c r="Z148" s="51"/>
      <c r="AA148" s="51"/>
    </row>
    <row r="149" spans="1:29" s="147" customFormat="1" x14ac:dyDescent="0.25">
      <c r="A149" s="82">
        <v>10260501104</v>
      </c>
      <c r="B149" s="82" t="s">
        <v>1009</v>
      </c>
      <c r="C149" s="305">
        <v>1694852428</v>
      </c>
      <c r="D149" s="161"/>
      <c r="E149" s="161"/>
      <c r="F149" s="92">
        <f t="shared" si="139"/>
        <v>1694852428</v>
      </c>
      <c r="G149" s="161"/>
      <c r="H149" s="92"/>
      <c r="I149" s="161"/>
      <c r="J149" s="92">
        <f t="shared" si="143"/>
        <v>1694852428</v>
      </c>
      <c r="K149" s="162">
        <f t="shared" si="137"/>
        <v>1</v>
      </c>
      <c r="L149" s="144"/>
      <c r="M149" s="82">
        <v>10260501104</v>
      </c>
      <c r="N149" s="82" t="s">
        <v>1009</v>
      </c>
      <c r="O149" s="92">
        <v>2009918349.1600001</v>
      </c>
      <c r="P149" s="93"/>
      <c r="Q149" s="95"/>
      <c r="R149" s="95">
        <f t="shared" si="140"/>
        <v>2009918349.1600001</v>
      </c>
      <c r="S149" s="93">
        <f t="shared" si="141"/>
        <v>1694852428</v>
      </c>
      <c r="T149" s="93"/>
      <c r="U149" s="95">
        <v>1694852428</v>
      </c>
      <c r="V149" s="94">
        <f t="shared" si="142"/>
        <v>315065921.16000009</v>
      </c>
      <c r="W149" s="64">
        <f t="shared" si="133"/>
        <v>0.15675558228107861</v>
      </c>
      <c r="X149" s="51"/>
      <c r="Z149" s="51"/>
      <c r="AA149" s="51"/>
    </row>
    <row r="150" spans="1:29" s="147" customFormat="1" x14ac:dyDescent="0.25">
      <c r="A150" s="82">
        <v>10260501106</v>
      </c>
      <c r="B150" s="82" t="s">
        <v>1268</v>
      </c>
      <c r="C150" s="305">
        <v>6897056734</v>
      </c>
      <c r="D150" s="159"/>
      <c r="E150" s="161"/>
      <c r="F150" s="92">
        <f t="shared" si="139"/>
        <v>6897056734</v>
      </c>
      <c r="G150" s="161"/>
      <c r="H150" s="92"/>
      <c r="I150" s="161"/>
      <c r="J150" s="92">
        <f t="shared" si="143"/>
        <v>6897056734</v>
      </c>
      <c r="K150" s="162">
        <f t="shared" si="137"/>
        <v>1</v>
      </c>
      <c r="L150" s="144"/>
      <c r="M150" s="82">
        <v>10260501106</v>
      </c>
      <c r="N150" s="82" t="s">
        <v>1011</v>
      </c>
      <c r="O150" s="92">
        <v>7156506470.9400005</v>
      </c>
      <c r="P150" s="101"/>
      <c r="Q150" s="95"/>
      <c r="R150" s="95">
        <f t="shared" si="140"/>
        <v>7156506470.9400005</v>
      </c>
      <c r="S150" s="93">
        <f t="shared" si="141"/>
        <v>6761820325</v>
      </c>
      <c r="T150" s="93">
        <v>6761820325</v>
      </c>
      <c r="U150" s="95">
        <f>T150</f>
        <v>6761820325</v>
      </c>
      <c r="V150" s="94">
        <f t="shared" si="142"/>
        <v>394686145.94000053</v>
      </c>
      <c r="W150" s="64">
        <f t="shared" si="133"/>
        <v>5.5150672684036416E-2</v>
      </c>
      <c r="X150" s="51"/>
      <c r="Z150" s="51"/>
      <c r="AA150" s="51"/>
    </row>
    <row r="151" spans="1:29" s="147" customFormat="1" x14ac:dyDescent="0.25">
      <c r="A151" s="70">
        <v>10260501107</v>
      </c>
      <c r="B151" s="70" t="s">
        <v>1013</v>
      </c>
      <c r="C151" s="305">
        <v>1600000000</v>
      </c>
      <c r="D151" s="159"/>
      <c r="E151" s="161"/>
      <c r="F151" s="92">
        <f t="shared" si="139"/>
        <v>1600000000</v>
      </c>
      <c r="G151" s="161"/>
      <c r="H151" s="92"/>
      <c r="I151" s="161"/>
      <c r="J151" s="92">
        <f t="shared" si="143"/>
        <v>1600000000</v>
      </c>
      <c r="K151" s="162">
        <f t="shared" si="137"/>
        <v>1</v>
      </c>
      <c r="L151" s="144"/>
      <c r="M151" s="70">
        <v>10260501107</v>
      </c>
      <c r="N151" s="70" t="s">
        <v>1013</v>
      </c>
      <c r="O151" s="92">
        <v>0</v>
      </c>
      <c r="P151" s="101"/>
      <c r="Q151" s="95"/>
      <c r="R151" s="95">
        <f t="shared" si="140"/>
        <v>0</v>
      </c>
      <c r="S151" s="93">
        <f t="shared" si="141"/>
        <v>0</v>
      </c>
      <c r="T151" s="93"/>
      <c r="U151" s="95"/>
      <c r="V151" s="94">
        <f t="shared" si="142"/>
        <v>0</v>
      </c>
      <c r="W151" s="64" t="e">
        <f t="shared" si="133"/>
        <v>#DIV/0!</v>
      </c>
      <c r="X151" s="51"/>
      <c r="Z151" s="51"/>
      <c r="AA151" s="51"/>
    </row>
    <row r="152" spans="1:29" s="147" customFormat="1" x14ac:dyDescent="0.25">
      <c r="A152" s="272" t="s">
        <v>1012</v>
      </c>
      <c r="B152" s="272" t="s">
        <v>1015</v>
      </c>
      <c r="C152" s="273">
        <f t="shared" ref="C152:J152" si="144">+C153+C181+C191+C196</f>
        <v>1561176057.5346899</v>
      </c>
      <c r="D152" s="273">
        <f t="shared" si="144"/>
        <v>0</v>
      </c>
      <c r="E152" s="273">
        <f t="shared" si="144"/>
        <v>0</v>
      </c>
      <c r="F152" s="273">
        <f t="shared" si="144"/>
        <v>1561176057.5346899</v>
      </c>
      <c r="G152" s="273">
        <f t="shared" si="144"/>
        <v>0</v>
      </c>
      <c r="H152" s="273">
        <f t="shared" si="144"/>
        <v>185554517.82999998</v>
      </c>
      <c r="I152" s="273">
        <f t="shared" si="144"/>
        <v>185554517.82999998</v>
      </c>
      <c r="J152" s="273">
        <f t="shared" si="144"/>
        <v>1375621539.70469</v>
      </c>
      <c r="K152" s="279">
        <f t="shared" si="137"/>
        <v>0.8811443994836714</v>
      </c>
      <c r="L152" s="144"/>
      <c r="M152" s="110" t="s">
        <v>1012</v>
      </c>
      <c r="N152" s="110" t="s">
        <v>1015</v>
      </c>
      <c r="O152" s="111" t="e">
        <f>+O153+O181+O191+O196</f>
        <v>#REF!</v>
      </c>
      <c r="P152" s="111">
        <v>33668467515.330002</v>
      </c>
      <c r="Q152" s="111" t="e">
        <f>+Q153+Q181+Q191+Q196</f>
        <v>#REF!</v>
      </c>
      <c r="R152" s="111" t="e">
        <f t="shared" si="140"/>
        <v>#REF!</v>
      </c>
      <c r="S152" s="111" t="e">
        <f>+S153+S181+S191+S196</f>
        <v>#REF!</v>
      </c>
      <c r="T152" s="111" t="e">
        <f>+T153+T181+T191+T196</f>
        <v>#REF!</v>
      </c>
      <c r="U152" s="111" t="e">
        <f>+U153+U181+U191+U196</f>
        <v>#REF!</v>
      </c>
      <c r="V152" s="111" t="e">
        <f>+V153+V181+V191+V196</f>
        <v>#REF!</v>
      </c>
      <c r="W152" s="115" t="e">
        <f t="shared" si="133"/>
        <v>#REF!</v>
      </c>
      <c r="X152" s="51"/>
      <c r="Z152" s="51"/>
      <c r="AA152" s="51"/>
    </row>
    <row r="153" spans="1:29" s="147" customFormat="1" x14ac:dyDescent="0.25">
      <c r="A153" s="272" t="s">
        <v>1014</v>
      </c>
      <c r="B153" s="272" t="s">
        <v>1015</v>
      </c>
      <c r="C153" s="273">
        <f t="shared" ref="C153:J157" si="145">C154</f>
        <v>1561176057.5346899</v>
      </c>
      <c r="D153" s="273">
        <f t="shared" si="145"/>
        <v>0</v>
      </c>
      <c r="E153" s="273">
        <f t="shared" si="145"/>
        <v>0</v>
      </c>
      <c r="F153" s="273">
        <f t="shared" si="145"/>
        <v>1561176057.5346899</v>
      </c>
      <c r="G153" s="273">
        <f t="shared" si="145"/>
        <v>0</v>
      </c>
      <c r="H153" s="273">
        <f t="shared" si="145"/>
        <v>185554517.82999998</v>
      </c>
      <c r="I153" s="273">
        <f t="shared" si="145"/>
        <v>185554517.82999998</v>
      </c>
      <c r="J153" s="273">
        <f t="shared" si="145"/>
        <v>1375621539.70469</v>
      </c>
      <c r="K153" s="274">
        <f t="shared" si="137"/>
        <v>0.8811443994836714</v>
      </c>
      <c r="L153" s="144"/>
      <c r="M153" s="110" t="s">
        <v>1014</v>
      </c>
      <c r="N153" s="110" t="s">
        <v>1015</v>
      </c>
      <c r="O153" s="111">
        <f t="shared" ref="O153:V157" si="146">O154</f>
        <v>0</v>
      </c>
      <c r="P153" s="111">
        <v>0</v>
      </c>
      <c r="Q153" s="111">
        <f t="shared" si="146"/>
        <v>0</v>
      </c>
      <c r="R153" s="111">
        <f t="shared" si="140"/>
        <v>0</v>
      </c>
      <c r="S153" s="111">
        <f t="shared" si="146"/>
        <v>0</v>
      </c>
      <c r="T153" s="111">
        <f t="shared" si="146"/>
        <v>0</v>
      </c>
      <c r="U153" s="111">
        <f t="shared" si="146"/>
        <v>0</v>
      </c>
      <c r="V153" s="111">
        <f t="shared" si="146"/>
        <v>0</v>
      </c>
      <c r="W153" s="112" t="e">
        <f t="shared" si="133"/>
        <v>#DIV/0!</v>
      </c>
      <c r="X153" s="51"/>
      <c r="Z153" s="51"/>
      <c r="AA153" s="51"/>
    </row>
    <row r="154" spans="1:29" s="147" customFormat="1" x14ac:dyDescent="0.25">
      <c r="A154" s="272" t="s">
        <v>1016</v>
      </c>
      <c r="B154" s="272" t="s">
        <v>1017</v>
      </c>
      <c r="C154" s="273">
        <f t="shared" si="145"/>
        <v>1561176057.5346899</v>
      </c>
      <c r="D154" s="273">
        <f t="shared" si="145"/>
        <v>0</v>
      </c>
      <c r="E154" s="273">
        <f t="shared" si="145"/>
        <v>0</v>
      </c>
      <c r="F154" s="273">
        <f t="shared" si="145"/>
        <v>1561176057.5346899</v>
      </c>
      <c r="G154" s="273">
        <f t="shared" si="145"/>
        <v>0</v>
      </c>
      <c r="H154" s="273">
        <f t="shared" si="145"/>
        <v>185554517.82999998</v>
      </c>
      <c r="I154" s="273">
        <f t="shared" si="145"/>
        <v>185554517.82999998</v>
      </c>
      <c r="J154" s="273">
        <f t="shared" si="145"/>
        <v>1375621539.70469</v>
      </c>
      <c r="K154" s="274">
        <f t="shared" si="137"/>
        <v>0.8811443994836714</v>
      </c>
      <c r="L154" s="144"/>
      <c r="M154" s="110" t="s">
        <v>1016</v>
      </c>
      <c r="N154" s="110" t="s">
        <v>1017</v>
      </c>
      <c r="O154" s="111">
        <f t="shared" si="146"/>
        <v>0</v>
      </c>
      <c r="P154" s="111">
        <v>0</v>
      </c>
      <c r="Q154" s="111">
        <f t="shared" si="146"/>
        <v>0</v>
      </c>
      <c r="R154" s="111">
        <f t="shared" si="140"/>
        <v>0</v>
      </c>
      <c r="S154" s="111">
        <f t="shared" si="146"/>
        <v>0</v>
      </c>
      <c r="T154" s="111">
        <f t="shared" si="146"/>
        <v>0</v>
      </c>
      <c r="U154" s="111">
        <f t="shared" si="146"/>
        <v>0</v>
      </c>
      <c r="V154" s="111">
        <f t="shared" si="146"/>
        <v>0</v>
      </c>
      <c r="W154" s="112" t="e">
        <f t="shared" si="133"/>
        <v>#DIV/0!</v>
      </c>
      <c r="X154" s="51"/>
      <c r="Z154" s="51"/>
      <c r="AA154" s="51"/>
    </row>
    <row r="155" spans="1:29" s="147" customFormat="1" x14ac:dyDescent="0.25">
      <c r="A155" s="272" t="s">
        <v>1018</v>
      </c>
      <c r="B155" s="272" t="s">
        <v>1019</v>
      </c>
      <c r="C155" s="273">
        <f t="shared" si="145"/>
        <v>1561176057.5346899</v>
      </c>
      <c r="D155" s="273">
        <f t="shared" si="145"/>
        <v>0</v>
      </c>
      <c r="E155" s="273">
        <f t="shared" si="145"/>
        <v>0</v>
      </c>
      <c r="F155" s="273">
        <f t="shared" si="145"/>
        <v>1561176057.5346899</v>
      </c>
      <c r="G155" s="273">
        <f t="shared" si="145"/>
        <v>0</v>
      </c>
      <c r="H155" s="273">
        <f t="shared" si="145"/>
        <v>185554517.82999998</v>
      </c>
      <c r="I155" s="273">
        <f t="shared" si="145"/>
        <v>185554517.82999998</v>
      </c>
      <c r="J155" s="273">
        <f t="shared" si="145"/>
        <v>1375621539.70469</v>
      </c>
      <c r="K155" s="274">
        <f t="shared" si="137"/>
        <v>0.8811443994836714</v>
      </c>
      <c r="L155" s="144"/>
      <c r="M155" s="110" t="s">
        <v>1018</v>
      </c>
      <c r="N155" s="110" t="s">
        <v>1019</v>
      </c>
      <c r="O155" s="111">
        <f t="shared" si="146"/>
        <v>0</v>
      </c>
      <c r="P155" s="111">
        <v>0</v>
      </c>
      <c r="Q155" s="111">
        <f t="shared" si="146"/>
        <v>0</v>
      </c>
      <c r="R155" s="111">
        <f t="shared" si="140"/>
        <v>0</v>
      </c>
      <c r="S155" s="111">
        <f t="shared" si="146"/>
        <v>0</v>
      </c>
      <c r="T155" s="111">
        <f t="shared" si="146"/>
        <v>0</v>
      </c>
      <c r="U155" s="111">
        <f t="shared" si="146"/>
        <v>0</v>
      </c>
      <c r="V155" s="111">
        <f t="shared" si="146"/>
        <v>0</v>
      </c>
      <c r="W155" s="112" t="e">
        <f t="shared" si="133"/>
        <v>#DIV/0!</v>
      </c>
      <c r="X155" s="51"/>
      <c r="Z155" s="51"/>
      <c r="AA155" s="51"/>
    </row>
    <row r="156" spans="1:29" s="147" customFormat="1" x14ac:dyDescent="0.25">
      <c r="A156" s="272" t="s">
        <v>1020</v>
      </c>
      <c r="B156" s="272" t="s">
        <v>1021</v>
      </c>
      <c r="C156" s="273">
        <f t="shared" si="145"/>
        <v>1561176057.5346899</v>
      </c>
      <c r="D156" s="273">
        <f t="shared" si="145"/>
        <v>0</v>
      </c>
      <c r="E156" s="273">
        <f t="shared" si="145"/>
        <v>0</v>
      </c>
      <c r="F156" s="273">
        <f t="shared" si="145"/>
        <v>1561176057.5346899</v>
      </c>
      <c r="G156" s="273">
        <f t="shared" si="145"/>
        <v>0</v>
      </c>
      <c r="H156" s="273">
        <f t="shared" si="145"/>
        <v>185554517.82999998</v>
      </c>
      <c r="I156" s="273">
        <f t="shared" si="145"/>
        <v>185554517.82999998</v>
      </c>
      <c r="J156" s="273">
        <f t="shared" si="145"/>
        <v>1375621539.70469</v>
      </c>
      <c r="K156" s="274">
        <f t="shared" si="137"/>
        <v>0.8811443994836714</v>
      </c>
      <c r="L156" s="144"/>
      <c r="M156" s="110" t="s">
        <v>1020</v>
      </c>
      <c r="N156" s="110" t="s">
        <v>1021</v>
      </c>
      <c r="O156" s="111">
        <f t="shared" si="146"/>
        <v>0</v>
      </c>
      <c r="P156" s="111">
        <v>0</v>
      </c>
      <c r="Q156" s="111">
        <f t="shared" si="146"/>
        <v>0</v>
      </c>
      <c r="R156" s="111">
        <f t="shared" si="140"/>
        <v>0</v>
      </c>
      <c r="S156" s="111">
        <f t="shared" si="146"/>
        <v>0</v>
      </c>
      <c r="T156" s="111">
        <f t="shared" si="146"/>
        <v>0</v>
      </c>
      <c r="U156" s="111">
        <f t="shared" si="146"/>
        <v>0</v>
      </c>
      <c r="V156" s="111">
        <f t="shared" si="146"/>
        <v>0</v>
      </c>
      <c r="W156" s="112" t="e">
        <f t="shared" si="133"/>
        <v>#DIV/0!</v>
      </c>
      <c r="X156" s="51"/>
      <c r="Z156" s="51"/>
      <c r="AA156" s="51"/>
    </row>
    <row r="157" spans="1:29" s="147" customFormat="1" x14ac:dyDescent="0.25">
      <c r="A157" s="272" t="s">
        <v>1022</v>
      </c>
      <c r="B157" s="272" t="s">
        <v>1021</v>
      </c>
      <c r="C157" s="273">
        <f t="shared" si="145"/>
        <v>1561176057.5346899</v>
      </c>
      <c r="D157" s="273">
        <f t="shared" si="145"/>
        <v>0</v>
      </c>
      <c r="E157" s="273">
        <f t="shared" si="145"/>
        <v>0</v>
      </c>
      <c r="F157" s="273">
        <f t="shared" si="145"/>
        <v>1561176057.5346899</v>
      </c>
      <c r="G157" s="273">
        <f t="shared" si="145"/>
        <v>0</v>
      </c>
      <c r="H157" s="273">
        <f t="shared" si="145"/>
        <v>185554517.82999998</v>
      </c>
      <c r="I157" s="273">
        <f t="shared" si="145"/>
        <v>185554517.82999998</v>
      </c>
      <c r="J157" s="273">
        <f t="shared" si="145"/>
        <v>1375621539.70469</v>
      </c>
      <c r="K157" s="274">
        <f t="shared" si="137"/>
        <v>0.8811443994836714</v>
      </c>
      <c r="L157" s="144"/>
      <c r="M157" s="110" t="s">
        <v>1022</v>
      </c>
      <c r="N157" s="110" t="s">
        <v>1021</v>
      </c>
      <c r="O157" s="111">
        <f t="shared" si="146"/>
        <v>0</v>
      </c>
      <c r="P157" s="111">
        <v>0</v>
      </c>
      <c r="Q157" s="111">
        <f t="shared" si="146"/>
        <v>0</v>
      </c>
      <c r="R157" s="111">
        <f t="shared" si="140"/>
        <v>0</v>
      </c>
      <c r="S157" s="111">
        <f t="shared" si="146"/>
        <v>0</v>
      </c>
      <c r="T157" s="111">
        <f t="shared" si="146"/>
        <v>0</v>
      </c>
      <c r="U157" s="111">
        <f t="shared" si="146"/>
        <v>0</v>
      </c>
      <c r="V157" s="111">
        <f t="shared" si="146"/>
        <v>0</v>
      </c>
      <c r="W157" s="112" t="e">
        <f t="shared" si="133"/>
        <v>#DIV/0!</v>
      </c>
      <c r="X157" s="51"/>
      <c r="Z157" s="51"/>
      <c r="AA157" s="51"/>
    </row>
    <row r="158" spans="1:29" s="147" customFormat="1" x14ac:dyDescent="0.25">
      <c r="A158" s="280" t="s">
        <v>1023</v>
      </c>
      <c r="B158" s="280" t="s">
        <v>1021</v>
      </c>
      <c r="C158" s="281">
        <f t="shared" ref="C158:J158" si="147">SUM(C159:C170)</f>
        <v>1561176057.5346899</v>
      </c>
      <c r="D158" s="281">
        <f t="shared" si="147"/>
        <v>0</v>
      </c>
      <c r="E158" s="281">
        <f t="shared" si="147"/>
        <v>0</v>
      </c>
      <c r="F158" s="281">
        <f t="shared" si="147"/>
        <v>1561176057.5346899</v>
      </c>
      <c r="G158" s="281">
        <f t="shared" si="147"/>
        <v>0</v>
      </c>
      <c r="H158" s="281">
        <f t="shared" si="147"/>
        <v>185554517.82999998</v>
      </c>
      <c r="I158" s="281">
        <f t="shared" si="147"/>
        <v>185554517.82999998</v>
      </c>
      <c r="J158" s="281">
        <f t="shared" si="147"/>
        <v>1375621539.70469</v>
      </c>
      <c r="K158" s="282">
        <f t="shared" si="137"/>
        <v>0.8811443994836714</v>
      </c>
      <c r="L158" s="144"/>
      <c r="M158" s="79" t="s">
        <v>1023</v>
      </c>
      <c r="N158" s="79" t="s">
        <v>1021</v>
      </c>
      <c r="O158" s="102">
        <f>SUM(O159:O170)</f>
        <v>0</v>
      </c>
      <c r="P158" s="102">
        <v>0</v>
      </c>
      <c r="Q158" s="102">
        <f>SUM(Q159:Q170)</f>
        <v>0</v>
      </c>
      <c r="R158" s="102">
        <f t="shared" si="140"/>
        <v>0</v>
      </c>
      <c r="S158" s="102">
        <f>SUM(S159:S170)</f>
        <v>0</v>
      </c>
      <c r="T158" s="102">
        <f>SUM(T159:T170)</f>
        <v>0</v>
      </c>
      <c r="U158" s="102">
        <f>SUM(U159:U170)</f>
        <v>0</v>
      </c>
      <c r="V158" s="102">
        <f>SUM(V159:V170)</f>
        <v>0</v>
      </c>
      <c r="W158" s="80" t="e">
        <f t="shared" si="133"/>
        <v>#DIV/0!</v>
      </c>
      <c r="X158" s="51"/>
      <c r="Z158" s="51"/>
      <c r="AA158" s="51"/>
    </row>
    <row r="159" spans="1:29" s="147" customFormat="1" x14ac:dyDescent="0.25">
      <c r="A159" s="61" t="s">
        <v>1024</v>
      </c>
      <c r="B159" s="132" t="s">
        <v>759</v>
      </c>
      <c r="C159" s="92">
        <v>1561176057.5346899</v>
      </c>
      <c r="D159" s="158"/>
      <c r="E159" s="158"/>
      <c r="F159" s="92">
        <f t="shared" ref="F159:F170" si="148">C159+D159-E159</f>
        <v>1561176057.5346899</v>
      </c>
      <c r="G159" s="92"/>
      <c r="H159" s="307">
        <v>41025706.019999996</v>
      </c>
      <c r="I159" s="101">
        <f>H159</f>
        <v>41025706.019999996</v>
      </c>
      <c r="J159" s="92">
        <f t="shared" si="143"/>
        <v>1520150351.5146899</v>
      </c>
      <c r="K159" s="83">
        <f t="shared" si="137"/>
        <v>0.97372128157999993</v>
      </c>
      <c r="L159" s="144"/>
      <c r="M159" s="81"/>
      <c r="N159" s="77"/>
      <c r="O159" s="93"/>
      <c r="P159" s="96"/>
      <c r="Q159" s="96"/>
      <c r="R159" s="96"/>
      <c r="S159" s="93"/>
      <c r="T159" s="93"/>
      <c r="U159" s="93"/>
      <c r="V159" s="93"/>
      <c r="W159" s="66"/>
      <c r="X159" s="138"/>
      <c r="Z159" s="51"/>
      <c r="AA159" s="51"/>
    </row>
    <row r="160" spans="1:29" s="147" customFormat="1" x14ac:dyDescent="0.25">
      <c r="A160" s="61" t="s">
        <v>1025</v>
      </c>
      <c r="B160" s="132" t="s">
        <v>1026</v>
      </c>
      <c r="C160" s="92"/>
      <c r="D160" s="158"/>
      <c r="E160" s="161"/>
      <c r="F160" s="91">
        <f t="shared" si="148"/>
        <v>0</v>
      </c>
      <c r="G160" s="161"/>
      <c r="H160" s="307">
        <v>12594146.76</v>
      </c>
      <c r="I160" s="101">
        <f t="shared" ref="I160:I169" si="149">H160</f>
        <v>12594146.76</v>
      </c>
      <c r="J160" s="92">
        <f t="shared" si="143"/>
        <v>-12594146.76</v>
      </c>
      <c r="K160" s="56" t="e">
        <f t="shared" si="137"/>
        <v>#DIV/0!</v>
      </c>
      <c r="L160" s="144"/>
      <c r="M160" s="81"/>
      <c r="N160" s="77"/>
      <c r="O160" s="93"/>
      <c r="P160" s="96"/>
      <c r="Q160" s="93"/>
      <c r="R160" s="95"/>
      <c r="S160" s="93"/>
      <c r="T160" s="93"/>
      <c r="U160" s="95"/>
      <c r="V160" s="93"/>
      <c r="W160" s="65"/>
      <c r="X160" s="138"/>
      <c r="Z160" s="51"/>
      <c r="AA160" s="51"/>
    </row>
    <row r="161" spans="1:27" s="147" customFormat="1" x14ac:dyDescent="0.25">
      <c r="A161" s="61" t="s">
        <v>1027</v>
      </c>
      <c r="B161" s="132" t="s">
        <v>1028</v>
      </c>
      <c r="C161" s="92"/>
      <c r="D161" s="158"/>
      <c r="E161" s="158"/>
      <c r="F161" s="91">
        <f t="shared" si="148"/>
        <v>0</v>
      </c>
      <c r="G161" s="161"/>
      <c r="H161" s="307">
        <v>2460931</v>
      </c>
      <c r="I161" s="101">
        <f t="shared" si="149"/>
        <v>2460931</v>
      </c>
      <c r="J161" s="92">
        <f t="shared" si="143"/>
        <v>-2460931</v>
      </c>
      <c r="K161" s="83" t="e">
        <f t="shared" si="137"/>
        <v>#DIV/0!</v>
      </c>
      <c r="L161" s="144"/>
      <c r="M161" s="81"/>
      <c r="N161" s="77"/>
      <c r="O161" s="93"/>
      <c r="P161" s="96"/>
      <c r="Q161" s="96"/>
      <c r="R161" s="95"/>
      <c r="S161" s="93"/>
      <c r="T161" s="93"/>
      <c r="U161" s="95"/>
      <c r="V161" s="93"/>
      <c r="W161" s="66"/>
      <c r="X161" s="138"/>
      <c r="Z161" s="51"/>
      <c r="AA161" s="51"/>
    </row>
    <row r="162" spans="1:27" s="147" customFormat="1" x14ac:dyDescent="0.25">
      <c r="A162" s="61" t="s">
        <v>1029</v>
      </c>
      <c r="B162" s="132" t="s">
        <v>1030</v>
      </c>
      <c r="C162" s="92"/>
      <c r="D162" s="161"/>
      <c r="E162" s="161"/>
      <c r="F162" s="91">
        <f t="shared" si="148"/>
        <v>0</v>
      </c>
      <c r="G162" s="161"/>
      <c r="H162" s="307">
        <v>4335228.2300000004</v>
      </c>
      <c r="I162" s="101">
        <f t="shared" si="149"/>
        <v>4335228.2300000004</v>
      </c>
      <c r="J162" s="92">
        <f t="shared" si="143"/>
        <v>-4335228.2300000004</v>
      </c>
      <c r="K162" s="162" t="e">
        <f t="shared" si="137"/>
        <v>#DIV/0!</v>
      </c>
      <c r="L162" s="144"/>
      <c r="M162" s="81"/>
      <c r="N162" s="77"/>
      <c r="O162" s="93"/>
      <c r="P162" s="93"/>
      <c r="Q162" s="95"/>
      <c r="R162" s="95"/>
      <c r="S162" s="93"/>
      <c r="T162" s="93"/>
      <c r="U162" s="95"/>
      <c r="V162" s="93"/>
      <c r="W162" s="64"/>
      <c r="X162" s="138"/>
      <c r="Z162" s="51"/>
      <c r="AA162" s="51"/>
    </row>
    <row r="163" spans="1:27" s="147" customFormat="1" x14ac:dyDescent="0.25">
      <c r="A163" s="61" t="s">
        <v>1031</v>
      </c>
      <c r="B163" s="132" t="s">
        <v>1011</v>
      </c>
      <c r="C163" s="92"/>
      <c r="D163" s="161"/>
      <c r="E163" s="161"/>
      <c r="F163" s="91">
        <f t="shared" si="148"/>
        <v>0</v>
      </c>
      <c r="G163" s="161"/>
      <c r="H163" s="307">
        <v>45875628.689999998</v>
      </c>
      <c r="I163" s="101">
        <f t="shared" si="149"/>
        <v>45875628.689999998</v>
      </c>
      <c r="J163" s="92">
        <f t="shared" si="143"/>
        <v>-45875628.689999998</v>
      </c>
      <c r="K163" s="162" t="e">
        <f t="shared" si="137"/>
        <v>#DIV/0!</v>
      </c>
      <c r="L163" s="144"/>
      <c r="M163" s="81"/>
      <c r="N163" s="77"/>
      <c r="O163" s="93"/>
      <c r="P163" s="93"/>
      <c r="Q163" s="95"/>
      <c r="R163" s="95"/>
      <c r="S163" s="93"/>
      <c r="T163" s="93"/>
      <c r="U163" s="95"/>
      <c r="V163" s="93"/>
      <c r="W163" s="64"/>
      <c r="X163" s="138"/>
      <c r="Z163" s="51"/>
      <c r="AA163" s="51"/>
    </row>
    <row r="164" spans="1:27" s="147" customFormat="1" x14ac:dyDescent="0.25">
      <c r="A164" s="61" t="s">
        <v>1032</v>
      </c>
      <c r="B164" s="132" t="s">
        <v>1033</v>
      </c>
      <c r="C164" s="92"/>
      <c r="D164" s="158"/>
      <c r="E164" s="158"/>
      <c r="F164" s="91">
        <f t="shared" si="148"/>
        <v>0</v>
      </c>
      <c r="G164" s="161"/>
      <c r="H164" s="307">
        <v>2911789</v>
      </c>
      <c r="I164" s="101">
        <f t="shared" si="149"/>
        <v>2911789</v>
      </c>
      <c r="J164" s="92">
        <f t="shared" si="143"/>
        <v>-2911789</v>
      </c>
      <c r="K164" s="83" t="e">
        <f t="shared" si="137"/>
        <v>#DIV/0!</v>
      </c>
      <c r="L164" s="144"/>
      <c r="M164" s="81"/>
      <c r="N164" s="77"/>
      <c r="O164" s="93"/>
      <c r="P164" s="96"/>
      <c r="Q164" s="96"/>
      <c r="R164" s="95"/>
      <c r="S164" s="93"/>
      <c r="T164" s="93"/>
      <c r="U164" s="95"/>
      <c r="V164" s="93"/>
      <c r="W164" s="66"/>
      <c r="X164" s="138"/>
      <c r="Z164" s="51"/>
      <c r="AA164" s="51"/>
    </row>
    <row r="165" spans="1:27" s="147" customFormat="1" x14ac:dyDescent="0.25">
      <c r="A165" s="61" t="s">
        <v>1034</v>
      </c>
      <c r="B165" s="132" t="s">
        <v>1035</v>
      </c>
      <c r="C165" s="92"/>
      <c r="D165" s="158"/>
      <c r="E165" s="158"/>
      <c r="F165" s="91">
        <f t="shared" si="148"/>
        <v>0</v>
      </c>
      <c r="G165" s="161"/>
      <c r="H165" s="307">
        <v>7199120.8200000003</v>
      </c>
      <c r="I165" s="101">
        <f t="shared" si="149"/>
        <v>7199120.8200000003</v>
      </c>
      <c r="J165" s="92">
        <f t="shared" si="143"/>
        <v>-7199120.8200000003</v>
      </c>
      <c r="K165" s="83" t="e">
        <f t="shared" si="137"/>
        <v>#DIV/0!</v>
      </c>
      <c r="L165" s="144"/>
      <c r="M165" s="81"/>
      <c r="N165" s="81"/>
      <c r="O165" s="93"/>
      <c r="P165" s="96"/>
      <c r="Q165" s="96"/>
      <c r="R165" s="95"/>
      <c r="S165" s="93"/>
      <c r="T165" s="93"/>
      <c r="U165" s="95"/>
      <c r="V165" s="93"/>
      <c r="W165" s="66"/>
      <c r="X165" s="138"/>
      <c r="Z165" s="51"/>
      <c r="AA165" s="51"/>
    </row>
    <row r="166" spans="1:27" s="147" customFormat="1" x14ac:dyDescent="0.25">
      <c r="A166" s="61" t="s">
        <v>1036</v>
      </c>
      <c r="B166" s="132" t="s">
        <v>1269</v>
      </c>
      <c r="C166" s="92"/>
      <c r="D166" s="158"/>
      <c r="E166" s="158"/>
      <c r="F166" s="91">
        <f t="shared" si="148"/>
        <v>0</v>
      </c>
      <c r="G166" s="161"/>
      <c r="H166" s="307">
        <v>10419386.939999999</v>
      </c>
      <c r="I166" s="101">
        <f t="shared" si="149"/>
        <v>10419386.939999999</v>
      </c>
      <c r="J166" s="92">
        <f t="shared" si="143"/>
        <v>-10419386.939999999</v>
      </c>
      <c r="K166" s="83" t="e">
        <f t="shared" si="137"/>
        <v>#DIV/0!</v>
      </c>
      <c r="L166" s="144"/>
      <c r="M166" s="81"/>
      <c r="N166" s="81"/>
      <c r="O166" s="93"/>
      <c r="P166" s="96"/>
      <c r="Q166" s="96"/>
      <c r="R166" s="95"/>
      <c r="S166" s="93"/>
      <c r="T166" s="93"/>
      <c r="U166" s="95"/>
      <c r="V166" s="93"/>
      <c r="W166" s="66"/>
      <c r="X166" s="138"/>
      <c r="Z166" s="51"/>
      <c r="AA166" s="51"/>
    </row>
    <row r="167" spans="1:27" s="147" customFormat="1" x14ac:dyDescent="0.25">
      <c r="A167" s="61" t="s">
        <v>1038</v>
      </c>
      <c r="B167" s="132" t="s">
        <v>1270</v>
      </c>
      <c r="C167" s="92"/>
      <c r="D167" s="158"/>
      <c r="E167" s="158"/>
      <c r="F167" s="91">
        <f t="shared" si="148"/>
        <v>0</v>
      </c>
      <c r="G167" s="161"/>
      <c r="H167" s="307">
        <v>11754663</v>
      </c>
      <c r="I167" s="101">
        <f t="shared" si="149"/>
        <v>11754663</v>
      </c>
      <c r="J167" s="92">
        <f t="shared" si="143"/>
        <v>-11754663</v>
      </c>
      <c r="K167" s="83" t="e">
        <f t="shared" si="137"/>
        <v>#DIV/0!</v>
      </c>
      <c r="L167" s="144"/>
      <c r="M167" s="81"/>
      <c r="N167" s="81"/>
      <c r="O167" s="93"/>
      <c r="P167" s="96"/>
      <c r="Q167" s="96"/>
      <c r="R167" s="95"/>
      <c r="S167" s="93"/>
      <c r="T167" s="93"/>
      <c r="U167" s="95"/>
      <c r="V167" s="93"/>
      <c r="W167" s="66"/>
      <c r="X167" s="138"/>
      <c r="Y167" s="145"/>
      <c r="Z167" s="51"/>
      <c r="AA167" s="51"/>
    </row>
    <row r="168" spans="1:27" s="147" customFormat="1" x14ac:dyDescent="0.25">
      <c r="A168" s="61" t="s">
        <v>1040</v>
      </c>
      <c r="B168" s="132" t="s">
        <v>1271</v>
      </c>
      <c r="C168" s="92"/>
      <c r="D168" s="158"/>
      <c r="E168" s="158"/>
      <c r="F168" s="91">
        <f t="shared" si="148"/>
        <v>0</v>
      </c>
      <c r="G168" s="161"/>
      <c r="H168" s="307">
        <v>39290714</v>
      </c>
      <c r="I168" s="101">
        <f t="shared" si="149"/>
        <v>39290714</v>
      </c>
      <c r="J168" s="92">
        <f t="shared" si="143"/>
        <v>-39290714</v>
      </c>
      <c r="K168" s="83" t="e">
        <f t="shared" si="137"/>
        <v>#DIV/0!</v>
      </c>
      <c r="L168" s="144"/>
      <c r="M168" s="81"/>
      <c r="N168" s="81"/>
      <c r="O168" s="93"/>
      <c r="P168" s="96"/>
      <c r="Q168" s="96"/>
      <c r="R168" s="95"/>
      <c r="S168" s="93"/>
      <c r="T168" s="93"/>
      <c r="U168" s="95"/>
      <c r="V168" s="93"/>
      <c r="W168" s="66"/>
      <c r="X168" s="138"/>
      <c r="Z168" s="51"/>
      <c r="AA168" s="51"/>
    </row>
    <row r="169" spans="1:27" s="147" customFormat="1" x14ac:dyDescent="0.25">
      <c r="A169" s="61" t="s">
        <v>1042</v>
      </c>
      <c r="B169" s="132" t="s">
        <v>1272</v>
      </c>
      <c r="C169" s="92"/>
      <c r="D169" s="158"/>
      <c r="E169" s="158"/>
      <c r="F169" s="91">
        <f t="shared" si="148"/>
        <v>0</v>
      </c>
      <c r="G169" s="161"/>
      <c r="H169" s="307">
        <v>7687203.3700000001</v>
      </c>
      <c r="I169" s="101">
        <f t="shared" si="149"/>
        <v>7687203.3700000001</v>
      </c>
      <c r="J169" s="92">
        <f t="shared" si="143"/>
        <v>-7687203.3700000001</v>
      </c>
      <c r="K169" s="83" t="e">
        <f t="shared" si="137"/>
        <v>#DIV/0!</v>
      </c>
      <c r="L169" s="144"/>
      <c r="M169" s="81"/>
      <c r="N169" s="81"/>
      <c r="O169" s="93"/>
      <c r="P169" s="96"/>
      <c r="Q169" s="96"/>
      <c r="R169" s="95"/>
      <c r="S169" s="93"/>
      <c r="T169" s="93"/>
      <c r="U169" s="95"/>
      <c r="V169" s="93"/>
      <c r="W169" s="66"/>
      <c r="X169" s="138"/>
      <c r="Z169" s="51"/>
      <c r="AA169" s="51"/>
    </row>
    <row r="170" spans="1:27" s="147" customFormat="1" x14ac:dyDescent="0.25">
      <c r="A170" s="61" t="s">
        <v>1044</v>
      </c>
      <c r="B170" s="61" t="s">
        <v>1045</v>
      </c>
      <c r="C170" s="92"/>
      <c r="D170" s="158"/>
      <c r="E170" s="158"/>
      <c r="F170" s="91">
        <f t="shared" si="148"/>
        <v>0</v>
      </c>
      <c r="G170" s="161"/>
      <c r="H170" s="92"/>
      <c r="I170" s="101"/>
      <c r="J170" s="92">
        <f t="shared" si="143"/>
        <v>0</v>
      </c>
      <c r="K170" s="83" t="e">
        <f t="shared" si="137"/>
        <v>#DIV/0!</v>
      </c>
      <c r="L170" s="144"/>
      <c r="M170" s="81"/>
      <c r="N170" s="81"/>
      <c r="O170" s="93"/>
      <c r="P170" s="96"/>
      <c r="Q170" s="96"/>
      <c r="R170" s="95"/>
      <c r="S170" s="93"/>
      <c r="T170" s="93"/>
      <c r="U170" s="95"/>
      <c r="V170" s="93"/>
      <c r="W170" s="66"/>
      <c r="X170" s="138"/>
      <c r="Z170" s="51"/>
      <c r="AA170" s="51"/>
    </row>
    <row r="171" spans="1:27" s="147" customFormat="1" x14ac:dyDescent="0.25">
      <c r="A171" s="272" t="s">
        <v>1046</v>
      </c>
      <c r="B171" s="272" t="s">
        <v>1047</v>
      </c>
      <c r="C171" s="273">
        <f>C172</f>
        <v>0</v>
      </c>
      <c r="D171" s="273">
        <f t="shared" ref="D171:J172" si="150">D172</f>
        <v>0</v>
      </c>
      <c r="E171" s="273">
        <f t="shared" si="150"/>
        <v>0</v>
      </c>
      <c r="F171" s="273">
        <f t="shared" si="150"/>
        <v>0</v>
      </c>
      <c r="G171" s="273">
        <f t="shared" si="150"/>
        <v>0</v>
      </c>
      <c r="H171" s="273">
        <f t="shared" si="150"/>
        <v>0</v>
      </c>
      <c r="I171" s="273">
        <f t="shared" si="150"/>
        <v>0</v>
      </c>
      <c r="J171" s="273">
        <f t="shared" si="150"/>
        <v>0</v>
      </c>
      <c r="K171" s="274" t="e">
        <f t="shared" si="137"/>
        <v>#DIV/0!</v>
      </c>
      <c r="L171" s="144"/>
      <c r="M171" s="110"/>
      <c r="N171" s="110"/>
      <c r="O171" s="111"/>
      <c r="P171" s="111"/>
      <c r="Q171" s="111"/>
      <c r="R171" s="111"/>
      <c r="S171" s="111"/>
      <c r="T171" s="111"/>
      <c r="U171" s="111"/>
      <c r="V171" s="111"/>
      <c r="W171" s="112"/>
      <c r="X171" s="166"/>
      <c r="Z171" s="51"/>
      <c r="AA171" s="51"/>
    </row>
    <row r="172" spans="1:27" s="147" customFormat="1" x14ac:dyDescent="0.25">
      <c r="A172" s="272" t="s">
        <v>1048</v>
      </c>
      <c r="B172" s="272" t="s">
        <v>1047</v>
      </c>
      <c r="C172" s="273">
        <f>C173</f>
        <v>0</v>
      </c>
      <c r="D172" s="273">
        <f t="shared" si="150"/>
        <v>0</v>
      </c>
      <c r="E172" s="273">
        <f t="shared" si="150"/>
        <v>0</v>
      </c>
      <c r="F172" s="273">
        <f t="shared" si="150"/>
        <v>0</v>
      </c>
      <c r="G172" s="273">
        <f t="shared" si="150"/>
        <v>0</v>
      </c>
      <c r="H172" s="273">
        <f t="shared" si="150"/>
        <v>0</v>
      </c>
      <c r="I172" s="273">
        <f t="shared" si="150"/>
        <v>0</v>
      </c>
      <c r="J172" s="273">
        <f t="shared" si="150"/>
        <v>0</v>
      </c>
      <c r="K172" s="274" t="e">
        <f t="shared" si="137"/>
        <v>#DIV/0!</v>
      </c>
      <c r="L172" s="144"/>
      <c r="M172" s="110" t="s">
        <v>1048</v>
      </c>
      <c r="N172" s="110" t="s">
        <v>1047</v>
      </c>
      <c r="O172" s="111">
        <f>O173</f>
        <v>0</v>
      </c>
      <c r="P172" s="111">
        <v>0</v>
      </c>
      <c r="Q172" s="111">
        <f t="shared" ref="Q172:V172" si="151">Q173</f>
        <v>0</v>
      </c>
      <c r="R172" s="111">
        <f t="shared" si="140"/>
        <v>0</v>
      </c>
      <c r="S172" s="111">
        <v>0</v>
      </c>
      <c r="T172" s="111">
        <v>0</v>
      </c>
      <c r="U172" s="111">
        <v>0</v>
      </c>
      <c r="V172" s="111">
        <f t="shared" si="151"/>
        <v>0</v>
      </c>
      <c r="W172" s="112" t="e">
        <f t="shared" si="133"/>
        <v>#DIV/0!</v>
      </c>
      <c r="X172" s="51"/>
      <c r="Z172" s="51"/>
      <c r="AA172" s="51"/>
    </row>
    <row r="173" spans="1:27" s="147" customFormat="1" x14ac:dyDescent="0.25">
      <c r="A173" s="272" t="s">
        <v>1049</v>
      </c>
      <c r="B173" s="272" t="s">
        <v>1047</v>
      </c>
      <c r="C173" s="273">
        <f>SUM(C174)</f>
        <v>0</v>
      </c>
      <c r="D173" s="273">
        <f t="shared" ref="D173:J173" si="152">SUM(D174)</f>
        <v>0</v>
      </c>
      <c r="E173" s="273">
        <f t="shared" si="152"/>
        <v>0</v>
      </c>
      <c r="F173" s="273">
        <f t="shared" si="152"/>
        <v>0</v>
      </c>
      <c r="G173" s="273">
        <f t="shared" si="152"/>
        <v>0</v>
      </c>
      <c r="H173" s="273">
        <f t="shared" si="152"/>
        <v>0</v>
      </c>
      <c r="I173" s="273">
        <f t="shared" si="152"/>
        <v>0</v>
      </c>
      <c r="J173" s="273">
        <f t="shared" si="152"/>
        <v>0</v>
      </c>
      <c r="K173" s="274" t="e">
        <f t="shared" si="137"/>
        <v>#DIV/0!</v>
      </c>
      <c r="L173" s="144"/>
      <c r="M173" s="110" t="s">
        <v>1049</v>
      </c>
      <c r="N173" s="110" t="s">
        <v>1047</v>
      </c>
      <c r="O173" s="111">
        <f>SUM(O174)</f>
        <v>0</v>
      </c>
      <c r="P173" s="111">
        <v>0</v>
      </c>
      <c r="Q173" s="111">
        <f t="shared" ref="Q173:V173" si="153">SUM(Q174)</f>
        <v>0</v>
      </c>
      <c r="R173" s="111">
        <f t="shared" si="140"/>
        <v>0</v>
      </c>
      <c r="S173" s="111">
        <v>0</v>
      </c>
      <c r="T173" s="111">
        <v>0</v>
      </c>
      <c r="U173" s="111">
        <v>0</v>
      </c>
      <c r="V173" s="111">
        <f t="shared" si="153"/>
        <v>0</v>
      </c>
      <c r="W173" s="112" t="e">
        <f t="shared" si="133"/>
        <v>#DIV/0!</v>
      </c>
      <c r="Z173" s="51"/>
      <c r="AA173" s="51"/>
    </row>
    <row r="174" spans="1:27" s="147" customFormat="1" x14ac:dyDescent="0.25">
      <c r="A174" s="272" t="s">
        <v>1050</v>
      </c>
      <c r="B174" s="272" t="s">
        <v>1047</v>
      </c>
      <c r="C174" s="273">
        <f>C175</f>
        <v>0</v>
      </c>
      <c r="D174" s="273">
        <f t="shared" ref="D174:J174" si="154">D175</f>
        <v>0</v>
      </c>
      <c r="E174" s="273">
        <f t="shared" si="154"/>
        <v>0</v>
      </c>
      <c r="F174" s="273">
        <f t="shared" si="154"/>
        <v>0</v>
      </c>
      <c r="G174" s="273">
        <f t="shared" si="154"/>
        <v>0</v>
      </c>
      <c r="H174" s="273">
        <f t="shared" si="154"/>
        <v>0</v>
      </c>
      <c r="I174" s="273">
        <f t="shared" si="154"/>
        <v>0</v>
      </c>
      <c r="J174" s="273">
        <f t="shared" si="154"/>
        <v>0</v>
      </c>
      <c r="K174" s="274" t="e">
        <f t="shared" si="137"/>
        <v>#DIV/0!</v>
      </c>
      <c r="L174" s="144"/>
      <c r="M174" s="110" t="s">
        <v>1050</v>
      </c>
      <c r="N174" s="110" t="s">
        <v>1047</v>
      </c>
      <c r="O174" s="111">
        <f>O175</f>
        <v>0</v>
      </c>
      <c r="P174" s="111">
        <v>0</v>
      </c>
      <c r="Q174" s="111">
        <f t="shared" ref="Q174:V174" si="155">Q175</f>
        <v>0</v>
      </c>
      <c r="R174" s="111">
        <f t="shared" si="140"/>
        <v>0</v>
      </c>
      <c r="S174" s="111">
        <v>0</v>
      </c>
      <c r="T174" s="111">
        <v>0</v>
      </c>
      <c r="U174" s="111">
        <v>0</v>
      </c>
      <c r="V174" s="111">
        <f t="shared" si="155"/>
        <v>0</v>
      </c>
      <c r="W174" s="112" t="e">
        <f t="shared" si="133"/>
        <v>#DIV/0!</v>
      </c>
      <c r="Z174" s="51"/>
      <c r="AA174" s="51"/>
    </row>
    <row r="175" spans="1:27" s="147" customFormat="1" x14ac:dyDescent="0.25">
      <c r="A175" s="63" t="s">
        <v>1051</v>
      </c>
      <c r="B175" s="55" t="s">
        <v>1047</v>
      </c>
      <c r="C175" s="91"/>
      <c r="D175" s="158"/>
      <c r="E175" s="158"/>
      <c r="F175" s="91">
        <f>C175+D175-E175</f>
        <v>0</v>
      </c>
      <c r="G175" s="91"/>
      <c r="H175" s="91"/>
      <c r="I175" s="91"/>
      <c r="J175" s="91">
        <f t="shared" si="143"/>
        <v>0</v>
      </c>
      <c r="K175" s="83" t="e">
        <f t="shared" si="137"/>
        <v>#DIV/0!</v>
      </c>
      <c r="L175" s="144"/>
      <c r="M175" s="63" t="s">
        <v>1051</v>
      </c>
      <c r="N175" s="55" t="s">
        <v>1047</v>
      </c>
      <c r="O175" s="91"/>
      <c r="P175" s="91"/>
      <c r="Q175" s="91"/>
      <c r="R175" s="91">
        <f t="shared" si="140"/>
        <v>0</v>
      </c>
      <c r="S175" s="91"/>
      <c r="T175" s="91"/>
      <c r="U175" s="91"/>
      <c r="V175" s="91">
        <f>+R175-U175</f>
        <v>0</v>
      </c>
      <c r="W175" s="83" t="e">
        <f t="shared" si="133"/>
        <v>#DIV/0!</v>
      </c>
      <c r="Z175" s="51"/>
      <c r="AA175" s="51"/>
    </row>
    <row r="176" spans="1:27" s="147" customFormat="1" x14ac:dyDescent="0.25">
      <c r="A176" s="272" t="s">
        <v>1052</v>
      </c>
      <c r="B176" s="272" t="s">
        <v>1047</v>
      </c>
      <c r="C176" s="273">
        <f>C177</f>
        <v>0</v>
      </c>
      <c r="D176" s="273">
        <f t="shared" ref="D176:J179" si="156">D177</f>
        <v>0</v>
      </c>
      <c r="E176" s="273">
        <f t="shared" si="156"/>
        <v>0</v>
      </c>
      <c r="F176" s="273">
        <f t="shared" si="156"/>
        <v>0</v>
      </c>
      <c r="G176" s="273">
        <f t="shared" si="156"/>
        <v>0</v>
      </c>
      <c r="H176" s="273">
        <f t="shared" si="156"/>
        <v>0</v>
      </c>
      <c r="I176" s="273">
        <f t="shared" si="156"/>
        <v>0</v>
      </c>
      <c r="J176" s="273">
        <f t="shared" si="156"/>
        <v>0</v>
      </c>
      <c r="K176" s="274" t="e">
        <f t="shared" si="137"/>
        <v>#DIV/0!</v>
      </c>
      <c r="L176" s="144"/>
      <c r="M176" s="110" t="s">
        <v>1052</v>
      </c>
      <c r="N176" s="117" t="s">
        <v>1047</v>
      </c>
      <c r="O176" s="118">
        <f>O177</f>
        <v>0</v>
      </c>
      <c r="P176" s="118">
        <v>0</v>
      </c>
      <c r="Q176" s="118">
        <f t="shared" ref="Q176:V179" si="157">Q177</f>
        <v>0</v>
      </c>
      <c r="R176" s="118">
        <f t="shared" si="140"/>
        <v>0</v>
      </c>
      <c r="S176" s="118">
        <v>0</v>
      </c>
      <c r="T176" s="118">
        <v>0</v>
      </c>
      <c r="U176" s="118">
        <v>0</v>
      </c>
      <c r="V176" s="118">
        <f t="shared" si="157"/>
        <v>0</v>
      </c>
      <c r="W176" s="119" t="e">
        <f t="shared" si="133"/>
        <v>#DIV/0!</v>
      </c>
      <c r="Z176" s="51"/>
      <c r="AA176" s="51"/>
    </row>
    <row r="177" spans="1:27" s="147" customFormat="1" x14ac:dyDescent="0.25">
      <c r="A177" s="272" t="s">
        <v>1053</v>
      </c>
      <c r="B177" s="272" t="s">
        <v>1054</v>
      </c>
      <c r="C177" s="273">
        <f>C178</f>
        <v>0</v>
      </c>
      <c r="D177" s="273">
        <f t="shared" si="156"/>
        <v>0</v>
      </c>
      <c r="E177" s="273">
        <f t="shared" si="156"/>
        <v>0</v>
      </c>
      <c r="F177" s="273">
        <f t="shared" si="156"/>
        <v>0</v>
      </c>
      <c r="G177" s="273">
        <f t="shared" si="156"/>
        <v>0</v>
      </c>
      <c r="H177" s="273">
        <f t="shared" si="156"/>
        <v>0</v>
      </c>
      <c r="I177" s="273">
        <f t="shared" si="156"/>
        <v>0</v>
      </c>
      <c r="J177" s="273">
        <f t="shared" si="156"/>
        <v>0</v>
      </c>
      <c r="K177" s="274" t="e">
        <f t="shared" si="137"/>
        <v>#DIV/0!</v>
      </c>
      <c r="L177" s="150"/>
      <c r="M177" s="110" t="s">
        <v>1053</v>
      </c>
      <c r="N177" s="110" t="s">
        <v>1054</v>
      </c>
      <c r="O177" s="111">
        <f>O178</f>
        <v>0</v>
      </c>
      <c r="P177" s="111">
        <v>0</v>
      </c>
      <c r="Q177" s="111">
        <f t="shared" si="157"/>
        <v>0</v>
      </c>
      <c r="R177" s="111">
        <f t="shared" si="140"/>
        <v>0</v>
      </c>
      <c r="S177" s="111">
        <v>0</v>
      </c>
      <c r="T177" s="111">
        <v>0</v>
      </c>
      <c r="U177" s="111">
        <v>0</v>
      </c>
      <c r="V177" s="111">
        <f t="shared" si="157"/>
        <v>0</v>
      </c>
      <c r="W177" s="112" t="e">
        <f t="shared" si="133"/>
        <v>#DIV/0!</v>
      </c>
      <c r="Z177" s="51"/>
      <c r="AA177" s="51"/>
    </row>
    <row r="178" spans="1:27" s="147" customFormat="1" x14ac:dyDescent="0.25">
      <c r="A178" s="272" t="s">
        <v>1055</v>
      </c>
      <c r="B178" s="272" t="s">
        <v>1054</v>
      </c>
      <c r="C178" s="273">
        <f>C179</f>
        <v>0</v>
      </c>
      <c r="D178" s="273">
        <f t="shared" si="156"/>
        <v>0</v>
      </c>
      <c r="E178" s="273">
        <f t="shared" si="156"/>
        <v>0</v>
      </c>
      <c r="F178" s="273">
        <f t="shared" si="156"/>
        <v>0</v>
      </c>
      <c r="G178" s="273">
        <f t="shared" si="156"/>
        <v>0</v>
      </c>
      <c r="H178" s="273">
        <f t="shared" si="156"/>
        <v>0</v>
      </c>
      <c r="I178" s="273">
        <f t="shared" si="156"/>
        <v>0</v>
      </c>
      <c r="J178" s="273">
        <f t="shared" si="156"/>
        <v>0</v>
      </c>
      <c r="K178" s="274" t="e">
        <f t="shared" si="137"/>
        <v>#DIV/0!</v>
      </c>
      <c r="L178" s="150"/>
      <c r="M178" s="110" t="s">
        <v>1055</v>
      </c>
      <c r="N178" s="110" t="s">
        <v>1054</v>
      </c>
      <c r="O178" s="111">
        <f>O179</f>
        <v>0</v>
      </c>
      <c r="P178" s="111">
        <v>0</v>
      </c>
      <c r="Q178" s="111">
        <f t="shared" si="157"/>
        <v>0</v>
      </c>
      <c r="R178" s="111">
        <f t="shared" si="140"/>
        <v>0</v>
      </c>
      <c r="S178" s="111">
        <v>0</v>
      </c>
      <c r="T178" s="111">
        <v>0</v>
      </c>
      <c r="U178" s="111">
        <v>0</v>
      </c>
      <c r="V178" s="111">
        <f t="shared" si="157"/>
        <v>0</v>
      </c>
      <c r="W178" s="112" t="e">
        <f t="shared" si="133"/>
        <v>#DIV/0!</v>
      </c>
      <c r="Z178" s="51"/>
      <c r="AA178" s="51"/>
    </row>
    <row r="179" spans="1:27" s="147" customFormat="1" x14ac:dyDescent="0.25">
      <c r="A179" s="272" t="s">
        <v>1056</v>
      </c>
      <c r="B179" s="272" t="s">
        <v>1054</v>
      </c>
      <c r="C179" s="273">
        <f>C180</f>
        <v>0</v>
      </c>
      <c r="D179" s="273">
        <f t="shared" si="156"/>
        <v>0</v>
      </c>
      <c r="E179" s="273">
        <f t="shared" si="156"/>
        <v>0</v>
      </c>
      <c r="F179" s="273">
        <f t="shared" si="156"/>
        <v>0</v>
      </c>
      <c r="G179" s="273">
        <f t="shared" si="156"/>
        <v>0</v>
      </c>
      <c r="H179" s="273">
        <f t="shared" si="156"/>
        <v>0</v>
      </c>
      <c r="I179" s="273">
        <f t="shared" si="156"/>
        <v>0</v>
      </c>
      <c r="J179" s="273">
        <f t="shared" si="156"/>
        <v>0</v>
      </c>
      <c r="K179" s="274" t="e">
        <f t="shared" si="137"/>
        <v>#DIV/0!</v>
      </c>
      <c r="L179" s="150"/>
      <c r="M179" s="110" t="s">
        <v>1056</v>
      </c>
      <c r="N179" s="110" t="s">
        <v>1054</v>
      </c>
      <c r="O179" s="111">
        <f>O180</f>
        <v>0</v>
      </c>
      <c r="P179" s="111">
        <v>0</v>
      </c>
      <c r="Q179" s="111">
        <f t="shared" si="157"/>
        <v>0</v>
      </c>
      <c r="R179" s="111">
        <f t="shared" si="140"/>
        <v>0</v>
      </c>
      <c r="S179" s="111">
        <v>0</v>
      </c>
      <c r="T179" s="111">
        <v>0</v>
      </c>
      <c r="U179" s="111">
        <v>0</v>
      </c>
      <c r="V179" s="111">
        <f t="shared" si="157"/>
        <v>0</v>
      </c>
      <c r="W179" s="112" t="e">
        <f t="shared" si="133"/>
        <v>#DIV/0!</v>
      </c>
      <c r="Z179" s="51"/>
      <c r="AA179" s="51"/>
    </row>
    <row r="180" spans="1:27" s="147" customFormat="1" x14ac:dyDescent="0.25">
      <c r="A180" s="63" t="s">
        <v>1057</v>
      </c>
      <c r="B180" s="63" t="s">
        <v>1054</v>
      </c>
      <c r="C180" s="92"/>
      <c r="D180" s="161"/>
      <c r="E180" s="161"/>
      <c r="F180" s="91">
        <f>C180+D180-E180</f>
        <v>0</v>
      </c>
      <c r="G180" s="92"/>
      <c r="H180" s="92"/>
      <c r="I180" s="92"/>
      <c r="J180" s="92">
        <f t="shared" si="143"/>
        <v>0</v>
      </c>
      <c r="K180" s="56" t="e">
        <f t="shared" si="137"/>
        <v>#DIV/0!</v>
      </c>
      <c r="L180" s="150"/>
      <c r="M180" s="77" t="s">
        <v>1057</v>
      </c>
      <c r="N180" s="77" t="s">
        <v>1054</v>
      </c>
      <c r="O180" s="93"/>
      <c r="P180" s="93"/>
      <c r="Q180" s="93"/>
      <c r="R180" s="93">
        <f t="shared" si="140"/>
        <v>0</v>
      </c>
      <c r="S180" s="93"/>
      <c r="T180" s="93"/>
      <c r="U180" s="93"/>
      <c r="V180" s="93">
        <f>+R180-U180</f>
        <v>0</v>
      </c>
      <c r="W180" s="65" t="e">
        <f t="shared" si="133"/>
        <v>#DIV/0!</v>
      </c>
      <c r="Z180" s="51"/>
      <c r="AA180" s="51"/>
    </row>
    <row r="181" spans="1:27" s="147" customFormat="1" x14ac:dyDescent="0.25">
      <c r="A181" s="271" t="s">
        <v>1058</v>
      </c>
      <c r="B181" s="272" t="s">
        <v>1054</v>
      </c>
      <c r="C181" s="273">
        <f>C182</f>
        <v>0</v>
      </c>
      <c r="D181" s="273">
        <f t="shared" ref="D181:J184" si="158">D182</f>
        <v>0</v>
      </c>
      <c r="E181" s="273">
        <f t="shared" si="158"/>
        <v>0</v>
      </c>
      <c r="F181" s="273">
        <f t="shared" si="158"/>
        <v>0</v>
      </c>
      <c r="G181" s="273">
        <f t="shared" si="158"/>
        <v>0</v>
      </c>
      <c r="H181" s="273">
        <f t="shared" si="158"/>
        <v>0</v>
      </c>
      <c r="I181" s="273">
        <f t="shared" si="158"/>
        <v>0</v>
      </c>
      <c r="J181" s="273">
        <f t="shared" si="158"/>
        <v>0</v>
      </c>
      <c r="K181" s="279" t="e">
        <f t="shared" si="137"/>
        <v>#DIV/0!</v>
      </c>
      <c r="L181" s="150"/>
      <c r="M181" s="109" t="s">
        <v>1058</v>
      </c>
      <c r="N181" s="110" t="s">
        <v>1054</v>
      </c>
      <c r="O181" s="111">
        <f>O182</f>
        <v>0</v>
      </c>
      <c r="P181" s="111">
        <v>0</v>
      </c>
      <c r="Q181" s="111">
        <f t="shared" ref="Q181:V184" si="159">Q182</f>
        <v>0</v>
      </c>
      <c r="R181" s="111">
        <f t="shared" si="140"/>
        <v>0</v>
      </c>
      <c r="S181" s="111">
        <v>0</v>
      </c>
      <c r="T181" s="111">
        <v>0</v>
      </c>
      <c r="U181" s="111">
        <v>0</v>
      </c>
      <c r="V181" s="111">
        <f t="shared" si="159"/>
        <v>0</v>
      </c>
      <c r="W181" s="120" t="e">
        <f t="shared" si="133"/>
        <v>#DIV/0!</v>
      </c>
      <c r="Z181" s="51"/>
      <c r="AA181" s="51"/>
    </row>
    <row r="182" spans="1:27" s="147" customFormat="1" x14ac:dyDescent="0.25">
      <c r="A182" s="271" t="s">
        <v>1059</v>
      </c>
      <c r="B182" s="271" t="s">
        <v>1060</v>
      </c>
      <c r="C182" s="275">
        <f>C183</f>
        <v>0</v>
      </c>
      <c r="D182" s="275">
        <f t="shared" si="158"/>
        <v>0</v>
      </c>
      <c r="E182" s="275">
        <f t="shared" si="158"/>
        <v>0</v>
      </c>
      <c r="F182" s="275">
        <f t="shared" si="158"/>
        <v>0</v>
      </c>
      <c r="G182" s="275">
        <f t="shared" si="158"/>
        <v>0</v>
      </c>
      <c r="H182" s="275">
        <f t="shared" si="158"/>
        <v>0</v>
      </c>
      <c r="I182" s="275">
        <f t="shared" si="158"/>
        <v>0</v>
      </c>
      <c r="J182" s="275">
        <f t="shared" si="158"/>
        <v>0</v>
      </c>
      <c r="K182" s="274" t="e">
        <f t="shared" si="137"/>
        <v>#DIV/0!</v>
      </c>
      <c r="L182" s="150"/>
      <c r="M182" s="109" t="s">
        <v>1059</v>
      </c>
      <c r="N182" s="109" t="s">
        <v>1060</v>
      </c>
      <c r="O182" s="113">
        <f>O183</f>
        <v>0</v>
      </c>
      <c r="P182" s="113">
        <v>0</v>
      </c>
      <c r="Q182" s="113">
        <f t="shared" si="159"/>
        <v>0</v>
      </c>
      <c r="R182" s="113">
        <f t="shared" si="140"/>
        <v>0</v>
      </c>
      <c r="S182" s="113">
        <v>0</v>
      </c>
      <c r="T182" s="113">
        <v>0</v>
      </c>
      <c r="U182" s="113">
        <v>0</v>
      </c>
      <c r="V182" s="113">
        <f t="shared" si="159"/>
        <v>0</v>
      </c>
      <c r="W182" s="112" t="e">
        <f t="shared" si="133"/>
        <v>#DIV/0!</v>
      </c>
      <c r="Z182" s="51"/>
      <c r="AA182" s="51"/>
    </row>
    <row r="183" spans="1:27" s="147" customFormat="1" x14ac:dyDescent="0.25">
      <c r="A183" s="271" t="s">
        <v>1061</v>
      </c>
      <c r="B183" s="271" t="s">
        <v>1062</v>
      </c>
      <c r="C183" s="275">
        <f>C184</f>
        <v>0</v>
      </c>
      <c r="D183" s="275">
        <f t="shared" si="158"/>
        <v>0</v>
      </c>
      <c r="E183" s="275">
        <f t="shared" si="158"/>
        <v>0</v>
      </c>
      <c r="F183" s="275">
        <f t="shared" si="158"/>
        <v>0</v>
      </c>
      <c r="G183" s="275">
        <f t="shared" si="158"/>
        <v>0</v>
      </c>
      <c r="H183" s="275">
        <f t="shared" si="158"/>
        <v>0</v>
      </c>
      <c r="I183" s="275">
        <f t="shared" si="158"/>
        <v>0</v>
      </c>
      <c r="J183" s="275">
        <f t="shared" si="158"/>
        <v>0</v>
      </c>
      <c r="K183" s="274" t="e">
        <f t="shared" si="137"/>
        <v>#DIV/0!</v>
      </c>
      <c r="L183" s="150"/>
      <c r="M183" s="109" t="s">
        <v>1061</v>
      </c>
      <c r="N183" s="109" t="s">
        <v>1062</v>
      </c>
      <c r="O183" s="113">
        <f>O184</f>
        <v>0</v>
      </c>
      <c r="P183" s="113">
        <v>0</v>
      </c>
      <c r="Q183" s="113">
        <f t="shared" si="159"/>
        <v>0</v>
      </c>
      <c r="R183" s="113">
        <f t="shared" si="140"/>
        <v>0</v>
      </c>
      <c r="S183" s="113">
        <v>0</v>
      </c>
      <c r="T183" s="113">
        <v>0</v>
      </c>
      <c r="U183" s="113">
        <v>0</v>
      </c>
      <c r="V183" s="113">
        <f t="shared" si="159"/>
        <v>0</v>
      </c>
      <c r="W183" s="112" t="e">
        <f t="shared" si="133"/>
        <v>#DIV/0!</v>
      </c>
      <c r="Z183" s="51"/>
      <c r="AA183" s="51"/>
    </row>
    <row r="184" spans="1:27" s="147" customFormat="1" x14ac:dyDescent="0.25">
      <c r="A184" s="271" t="s">
        <v>1063</v>
      </c>
      <c r="B184" s="271" t="s">
        <v>1064</v>
      </c>
      <c r="C184" s="275">
        <f>C185</f>
        <v>0</v>
      </c>
      <c r="D184" s="275">
        <f t="shared" si="158"/>
        <v>0</v>
      </c>
      <c r="E184" s="275">
        <f t="shared" si="158"/>
        <v>0</v>
      </c>
      <c r="F184" s="275">
        <f t="shared" si="158"/>
        <v>0</v>
      </c>
      <c r="G184" s="275">
        <f t="shared" si="158"/>
        <v>0</v>
      </c>
      <c r="H184" s="275">
        <f t="shared" si="158"/>
        <v>0</v>
      </c>
      <c r="I184" s="275">
        <f t="shared" si="158"/>
        <v>0</v>
      </c>
      <c r="J184" s="275">
        <f t="shared" si="158"/>
        <v>0</v>
      </c>
      <c r="K184" s="274" t="e">
        <f t="shared" si="137"/>
        <v>#DIV/0!</v>
      </c>
      <c r="L184" s="150"/>
      <c r="M184" s="67" t="s">
        <v>1063</v>
      </c>
      <c r="N184" s="67" t="s">
        <v>1064</v>
      </c>
      <c r="O184" s="103">
        <f>O185</f>
        <v>0</v>
      </c>
      <c r="P184" s="103">
        <v>0</v>
      </c>
      <c r="Q184" s="103">
        <f t="shared" si="159"/>
        <v>0</v>
      </c>
      <c r="R184" s="103">
        <f t="shared" si="140"/>
        <v>0</v>
      </c>
      <c r="S184" s="103">
        <v>0</v>
      </c>
      <c r="T184" s="103">
        <v>0</v>
      </c>
      <c r="U184" s="103">
        <v>0</v>
      </c>
      <c r="V184" s="103">
        <f t="shared" si="159"/>
        <v>0</v>
      </c>
      <c r="W184" s="54" t="e">
        <f t="shared" si="133"/>
        <v>#DIV/0!</v>
      </c>
      <c r="Z184" s="51"/>
      <c r="AA184" s="51"/>
    </row>
    <row r="185" spans="1:27" s="147" customFormat="1" x14ac:dyDescent="0.25">
      <c r="A185" s="308" t="s">
        <v>1065</v>
      </c>
      <c r="B185" s="87" t="s">
        <v>1066</v>
      </c>
      <c r="C185" s="105"/>
      <c r="D185" s="160"/>
      <c r="E185" s="160"/>
      <c r="F185" s="91">
        <f>C185+D185-E185</f>
        <v>0</v>
      </c>
      <c r="G185" s="105"/>
      <c r="H185" s="105"/>
      <c r="I185" s="105"/>
      <c r="J185" s="105">
        <f t="shared" si="143"/>
        <v>0</v>
      </c>
      <c r="K185" s="83" t="e">
        <f t="shared" si="137"/>
        <v>#DIV/0!</v>
      </c>
      <c r="L185" s="150"/>
      <c r="M185" s="152" t="s">
        <v>1065</v>
      </c>
      <c r="N185" s="85" t="s">
        <v>1066</v>
      </c>
      <c r="O185" s="104"/>
      <c r="P185" s="104"/>
      <c r="Q185" s="104"/>
      <c r="R185" s="104">
        <f t="shared" si="140"/>
        <v>0</v>
      </c>
      <c r="S185" s="104"/>
      <c r="T185" s="104"/>
      <c r="U185" s="104"/>
      <c r="V185" s="104">
        <f>+R185-U185</f>
        <v>0</v>
      </c>
      <c r="W185" s="66" t="e">
        <f t="shared" si="133"/>
        <v>#DIV/0!</v>
      </c>
      <c r="Z185" s="51"/>
      <c r="AA185" s="51"/>
    </row>
    <row r="186" spans="1:27" s="147" customFormat="1" x14ac:dyDescent="0.25">
      <c r="A186" s="271" t="s">
        <v>1067</v>
      </c>
      <c r="B186" s="309" t="s">
        <v>1066</v>
      </c>
      <c r="C186" s="273">
        <f>C187</f>
        <v>0</v>
      </c>
      <c r="D186" s="273">
        <f t="shared" ref="D186:J189" si="160">D187</f>
        <v>0</v>
      </c>
      <c r="E186" s="273">
        <f t="shared" si="160"/>
        <v>0</v>
      </c>
      <c r="F186" s="273">
        <f t="shared" si="160"/>
        <v>0</v>
      </c>
      <c r="G186" s="273">
        <f t="shared" si="160"/>
        <v>0</v>
      </c>
      <c r="H186" s="273">
        <f t="shared" si="160"/>
        <v>0</v>
      </c>
      <c r="I186" s="273">
        <f t="shared" si="160"/>
        <v>0</v>
      </c>
      <c r="J186" s="273">
        <f t="shared" si="160"/>
        <v>0</v>
      </c>
      <c r="K186" s="279" t="e">
        <f t="shared" si="137"/>
        <v>#DIV/0!</v>
      </c>
      <c r="L186" s="150"/>
      <c r="M186" s="109" t="s">
        <v>1067</v>
      </c>
      <c r="N186" s="153" t="s">
        <v>1066</v>
      </c>
      <c r="O186" s="111">
        <f>O187</f>
        <v>0</v>
      </c>
      <c r="P186" s="111">
        <v>0</v>
      </c>
      <c r="Q186" s="111">
        <f t="shared" ref="Q186:V189" si="161">Q187</f>
        <v>0</v>
      </c>
      <c r="R186" s="111">
        <f t="shared" si="140"/>
        <v>0</v>
      </c>
      <c r="S186" s="111">
        <v>0</v>
      </c>
      <c r="T186" s="111">
        <v>0</v>
      </c>
      <c r="U186" s="111">
        <v>0</v>
      </c>
      <c r="V186" s="111">
        <f t="shared" si="161"/>
        <v>0</v>
      </c>
      <c r="W186" s="120" t="e">
        <f t="shared" si="133"/>
        <v>#DIV/0!</v>
      </c>
      <c r="AA186" s="51"/>
    </row>
    <row r="187" spans="1:27" s="147" customFormat="1" x14ac:dyDescent="0.25">
      <c r="A187" s="271" t="s">
        <v>1068</v>
      </c>
      <c r="B187" s="271" t="s">
        <v>1069</v>
      </c>
      <c r="C187" s="275">
        <f>C188</f>
        <v>0</v>
      </c>
      <c r="D187" s="275">
        <f t="shared" si="160"/>
        <v>0</v>
      </c>
      <c r="E187" s="275">
        <f t="shared" si="160"/>
        <v>0</v>
      </c>
      <c r="F187" s="275">
        <f t="shared" si="160"/>
        <v>0</v>
      </c>
      <c r="G187" s="275">
        <f t="shared" si="160"/>
        <v>0</v>
      </c>
      <c r="H187" s="275">
        <f t="shared" si="160"/>
        <v>0</v>
      </c>
      <c r="I187" s="275">
        <f t="shared" si="160"/>
        <v>0</v>
      </c>
      <c r="J187" s="275">
        <f t="shared" si="160"/>
        <v>0</v>
      </c>
      <c r="K187" s="274" t="e">
        <f t="shared" si="137"/>
        <v>#DIV/0!</v>
      </c>
      <c r="L187" s="150"/>
      <c r="M187" s="109" t="s">
        <v>1068</v>
      </c>
      <c r="N187" s="109" t="s">
        <v>1069</v>
      </c>
      <c r="O187" s="113">
        <f>O188</f>
        <v>0</v>
      </c>
      <c r="P187" s="113">
        <v>0</v>
      </c>
      <c r="Q187" s="113">
        <f t="shared" si="161"/>
        <v>0</v>
      </c>
      <c r="R187" s="113">
        <f t="shared" si="140"/>
        <v>0</v>
      </c>
      <c r="S187" s="113">
        <v>0</v>
      </c>
      <c r="T187" s="113">
        <v>0</v>
      </c>
      <c r="U187" s="113">
        <v>0</v>
      </c>
      <c r="V187" s="113">
        <f t="shared" si="161"/>
        <v>0</v>
      </c>
      <c r="W187" s="112" t="e">
        <f t="shared" si="133"/>
        <v>#DIV/0!</v>
      </c>
      <c r="AA187" s="51"/>
    </row>
    <row r="188" spans="1:27" s="147" customFormat="1" x14ac:dyDescent="0.25">
      <c r="A188" s="271" t="s">
        <v>1070</v>
      </c>
      <c r="B188" s="271" t="s">
        <v>1069</v>
      </c>
      <c r="C188" s="275">
        <f>C189</f>
        <v>0</v>
      </c>
      <c r="D188" s="275">
        <f t="shared" si="160"/>
        <v>0</v>
      </c>
      <c r="E188" s="275">
        <f t="shared" si="160"/>
        <v>0</v>
      </c>
      <c r="F188" s="275">
        <f t="shared" si="160"/>
        <v>0</v>
      </c>
      <c r="G188" s="275">
        <f t="shared" si="160"/>
        <v>0</v>
      </c>
      <c r="H188" s="275">
        <f t="shared" si="160"/>
        <v>0</v>
      </c>
      <c r="I188" s="275">
        <f t="shared" si="160"/>
        <v>0</v>
      </c>
      <c r="J188" s="275">
        <f t="shared" si="160"/>
        <v>0</v>
      </c>
      <c r="K188" s="274" t="e">
        <f t="shared" si="137"/>
        <v>#DIV/0!</v>
      </c>
      <c r="L188" s="150"/>
      <c r="M188" s="109" t="s">
        <v>1070</v>
      </c>
      <c r="N188" s="109" t="s">
        <v>1069</v>
      </c>
      <c r="O188" s="113">
        <f>O189</f>
        <v>0</v>
      </c>
      <c r="P188" s="113">
        <v>0</v>
      </c>
      <c r="Q188" s="113">
        <f t="shared" si="161"/>
        <v>0</v>
      </c>
      <c r="R188" s="113">
        <f t="shared" si="140"/>
        <v>0</v>
      </c>
      <c r="S188" s="113">
        <v>0</v>
      </c>
      <c r="T188" s="113">
        <v>0</v>
      </c>
      <c r="U188" s="113">
        <v>0</v>
      </c>
      <c r="V188" s="113">
        <f t="shared" si="161"/>
        <v>0</v>
      </c>
      <c r="W188" s="112" t="e">
        <f t="shared" si="133"/>
        <v>#DIV/0!</v>
      </c>
    </row>
    <row r="189" spans="1:27" s="147" customFormat="1" x14ac:dyDescent="0.25">
      <c r="A189" s="271" t="s">
        <v>1071</v>
      </c>
      <c r="B189" s="271" t="s">
        <v>1069</v>
      </c>
      <c r="C189" s="275">
        <f>C190</f>
        <v>0</v>
      </c>
      <c r="D189" s="275">
        <f t="shared" si="160"/>
        <v>0</v>
      </c>
      <c r="E189" s="275">
        <f t="shared" si="160"/>
        <v>0</v>
      </c>
      <c r="F189" s="275">
        <f t="shared" si="160"/>
        <v>0</v>
      </c>
      <c r="G189" s="275">
        <f t="shared" si="160"/>
        <v>0</v>
      </c>
      <c r="H189" s="275">
        <f t="shared" si="160"/>
        <v>0</v>
      </c>
      <c r="I189" s="275">
        <f t="shared" si="160"/>
        <v>0</v>
      </c>
      <c r="J189" s="275">
        <f t="shared" si="160"/>
        <v>0</v>
      </c>
      <c r="K189" s="274" t="e">
        <f t="shared" si="137"/>
        <v>#DIV/0!</v>
      </c>
      <c r="L189" s="150"/>
      <c r="M189" s="67" t="s">
        <v>1071</v>
      </c>
      <c r="N189" s="67" t="s">
        <v>1069</v>
      </c>
      <c r="O189" s="103">
        <f>O190</f>
        <v>0</v>
      </c>
      <c r="P189" s="103">
        <v>0</v>
      </c>
      <c r="Q189" s="103">
        <f t="shared" si="161"/>
        <v>0</v>
      </c>
      <c r="R189" s="103">
        <f t="shared" si="140"/>
        <v>0</v>
      </c>
      <c r="S189" s="103">
        <v>0</v>
      </c>
      <c r="T189" s="103">
        <v>0</v>
      </c>
      <c r="U189" s="103">
        <v>0</v>
      </c>
      <c r="V189" s="103">
        <f t="shared" si="161"/>
        <v>0</v>
      </c>
      <c r="W189" s="54" t="e">
        <f t="shared" si="133"/>
        <v>#DIV/0!</v>
      </c>
    </row>
    <row r="190" spans="1:27" s="147" customFormat="1" x14ac:dyDescent="0.25">
      <c r="A190" s="310" t="s">
        <v>1072</v>
      </c>
      <c r="B190" s="87" t="s">
        <v>1069</v>
      </c>
      <c r="C190" s="105"/>
      <c r="D190" s="160"/>
      <c r="E190" s="160"/>
      <c r="F190" s="91">
        <f>C190+D190-E190</f>
        <v>0</v>
      </c>
      <c r="G190" s="105"/>
      <c r="H190" s="105"/>
      <c r="I190" s="105"/>
      <c r="J190" s="105">
        <f t="shared" si="143"/>
        <v>0</v>
      </c>
      <c r="K190" s="83" t="e">
        <f t="shared" si="137"/>
        <v>#DIV/0!</v>
      </c>
      <c r="L190" s="150"/>
      <c r="M190" s="154" t="s">
        <v>1072</v>
      </c>
      <c r="N190" s="85" t="s">
        <v>1069</v>
      </c>
      <c r="O190" s="104"/>
      <c r="P190" s="104"/>
      <c r="Q190" s="104"/>
      <c r="R190" s="104">
        <f t="shared" si="140"/>
        <v>0</v>
      </c>
      <c r="S190" s="104"/>
      <c r="T190" s="104"/>
      <c r="U190" s="104"/>
      <c r="V190" s="104">
        <f>+R190-U190</f>
        <v>0</v>
      </c>
      <c r="W190" s="66" t="e">
        <f t="shared" si="133"/>
        <v>#DIV/0!</v>
      </c>
    </row>
    <row r="191" spans="1:27" s="147" customFormat="1" x14ac:dyDescent="0.25">
      <c r="A191" s="271">
        <v>210</v>
      </c>
      <c r="B191" s="271" t="s">
        <v>760</v>
      </c>
      <c r="C191" s="273">
        <f>C192</f>
        <v>0</v>
      </c>
      <c r="D191" s="273">
        <f t="shared" ref="D191:J194" si="162">D192</f>
        <v>0</v>
      </c>
      <c r="E191" s="273">
        <f t="shared" si="162"/>
        <v>0</v>
      </c>
      <c r="F191" s="273">
        <f t="shared" si="162"/>
        <v>0</v>
      </c>
      <c r="G191" s="273">
        <f t="shared" si="162"/>
        <v>0</v>
      </c>
      <c r="H191" s="273">
        <f t="shared" si="162"/>
        <v>0</v>
      </c>
      <c r="I191" s="273">
        <f t="shared" si="162"/>
        <v>0</v>
      </c>
      <c r="J191" s="273">
        <f t="shared" si="162"/>
        <v>0</v>
      </c>
      <c r="K191" s="279" t="e">
        <f t="shared" si="137"/>
        <v>#DIV/0!</v>
      </c>
      <c r="L191" s="150"/>
      <c r="M191" s="155">
        <v>210</v>
      </c>
      <c r="N191" s="109" t="s">
        <v>760</v>
      </c>
      <c r="O191" s="156">
        <f>O192</f>
        <v>0</v>
      </c>
      <c r="P191" s="156">
        <v>22233015709.549999</v>
      </c>
      <c r="Q191" s="156">
        <f t="shared" ref="Q191:V194" si="163">Q192</f>
        <v>0</v>
      </c>
      <c r="R191" s="156">
        <f t="shared" si="140"/>
        <v>22233015709.549999</v>
      </c>
      <c r="S191" s="156">
        <v>0</v>
      </c>
      <c r="T191" s="156">
        <v>0</v>
      </c>
      <c r="U191" s="156">
        <v>0</v>
      </c>
      <c r="V191" s="156">
        <f t="shared" si="163"/>
        <v>22233015709.549999</v>
      </c>
      <c r="W191" s="157">
        <f t="shared" si="133"/>
        <v>1</v>
      </c>
    </row>
    <row r="192" spans="1:27" s="147" customFormat="1" x14ac:dyDescent="0.25">
      <c r="A192" s="271">
        <v>2101</v>
      </c>
      <c r="B192" s="271" t="s">
        <v>760</v>
      </c>
      <c r="C192" s="275">
        <f>C193</f>
        <v>0</v>
      </c>
      <c r="D192" s="275">
        <f t="shared" si="162"/>
        <v>0</v>
      </c>
      <c r="E192" s="275">
        <f t="shared" si="162"/>
        <v>0</v>
      </c>
      <c r="F192" s="275">
        <f t="shared" si="162"/>
        <v>0</v>
      </c>
      <c r="G192" s="275">
        <f t="shared" si="162"/>
        <v>0</v>
      </c>
      <c r="H192" s="275">
        <f t="shared" si="162"/>
        <v>0</v>
      </c>
      <c r="I192" s="275">
        <f t="shared" si="162"/>
        <v>0</v>
      </c>
      <c r="J192" s="275">
        <f t="shared" si="162"/>
        <v>0</v>
      </c>
      <c r="K192" s="274" t="e">
        <f t="shared" si="137"/>
        <v>#DIV/0!</v>
      </c>
      <c r="L192" s="150"/>
      <c r="M192" s="109">
        <v>2101</v>
      </c>
      <c r="N192" s="109" t="s">
        <v>760</v>
      </c>
      <c r="O192" s="113">
        <f>O193</f>
        <v>0</v>
      </c>
      <c r="P192" s="113">
        <v>22233015709.549999</v>
      </c>
      <c r="Q192" s="113">
        <f t="shared" si="163"/>
        <v>0</v>
      </c>
      <c r="R192" s="113">
        <f t="shared" si="140"/>
        <v>22233015709.549999</v>
      </c>
      <c r="S192" s="113">
        <v>0</v>
      </c>
      <c r="T192" s="113">
        <v>0</v>
      </c>
      <c r="U192" s="113">
        <v>0</v>
      </c>
      <c r="V192" s="113">
        <f t="shared" si="163"/>
        <v>22233015709.549999</v>
      </c>
      <c r="W192" s="112">
        <f t="shared" si="133"/>
        <v>1</v>
      </c>
    </row>
    <row r="193" spans="1:29" s="147" customFormat="1" x14ac:dyDescent="0.25">
      <c r="A193" s="271">
        <v>210101</v>
      </c>
      <c r="B193" s="271" t="s">
        <v>760</v>
      </c>
      <c r="C193" s="275">
        <f>C194</f>
        <v>0</v>
      </c>
      <c r="D193" s="275">
        <f t="shared" si="162"/>
        <v>0</v>
      </c>
      <c r="E193" s="275">
        <f t="shared" si="162"/>
        <v>0</v>
      </c>
      <c r="F193" s="275">
        <f t="shared" si="162"/>
        <v>0</v>
      </c>
      <c r="G193" s="275">
        <f t="shared" si="162"/>
        <v>0</v>
      </c>
      <c r="H193" s="275">
        <f t="shared" si="162"/>
        <v>0</v>
      </c>
      <c r="I193" s="275">
        <f t="shared" si="162"/>
        <v>0</v>
      </c>
      <c r="J193" s="275">
        <f t="shared" si="162"/>
        <v>0</v>
      </c>
      <c r="K193" s="274" t="e">
        <f t="shared" si="137"/>
        <v>#DIV/0!</v>
      </c>
      <c r="L193" s="150"/>
      <c r="M193" s="109">
        <v>210101</v>
      </c>
      <c r="N193" s="109" t="s">
        <v>760</v>
      </c>
      <c r="O193" s="113">
        <f>O194</f>
        <v>0</v>
      </c>
      <c r="P193" s="113">
        <v>22233015709.549999</v>
      </c>
      <c r="Q193" s="113">
        <f t="shared" si="163"/>
        <v>0</v>
      </c>
      <c r="R193" s="113">
        <f t="shared" si="140"/>
        <v>22233015709.549999</v>
      </c>
      <c r="S193" s="113">
        <v>0</v>
      </c>
      <c r="T193" s="113">
        <v>0</v>
      </c>
      <c r="U193" s="113">
        <v>0</v>
      </c>
      <c r="V193" s="113">
        <f t="shared" si="163"/>
        <v>22233015709.549999</v>
      </c>
      <c r="W193" s="112">
        <f t="shared" si="133"/>
        <v>1</v>
      </c>
    </row>
    <row r="194" spans="1:29" s="147" customFormat="1" x14ac:dyDescent="0.25">
      <c r="A194" s="271">
        <v>2101011</v>
      </c>
      <c r="B194" s="271" t="s">
        <v>760</v>
      </c>
      <c r="C194" s="275">
        <f>C195</f>
        <v>0</v>
      </c>
      <c r="D194" s="275">
        <f t="shared" si="162"/>
        <v>0</v>
      </c>
      <c r="E194" s="275">
        <f t="shared" si="162"/>
        <v>0</v>
      </c>
      <c r="F194" s="275">
        <f t="shared" si="162"/>
        <v>0</v>
      </c>
      <c r="G194" s="275">
        <f t="shared" si="162"/>
        <v>0</v>
      </c>
      <c r="H194" s="275">
        <f t="shared" si="162"/>
        <v>0</v>
      </c>
      <c r="I194" s="275">
        <f t="shared" si="162"/>
        <v>0</v>
      </c>
      <c r="J194" s="275">
        <f t="shared" si="162"/>
        <v>0</v>
      </c>
      <c r="K194" s="274" t="e">
        <f t="shared" si="137"/>
        <v>#DIV/0!</v>
      </c>
      <c r="L194" s="151"/>
      <c r="M194" s="67">
        <v>2101011</v>
      </c>
      <c r="N194" s="67" t="s">
        <v>760</v>
      </c>
      <c r="O194" s="103">
        <f>O195</f>
        <v>0</v>
      </c>
      <c r="P194" s="103">
        <v>22233015709.549999</v>
      </c>
      <c r="Q194" s="103">
        <f t="shared" si="163"/>
        <v>0</v>
      </c>
      <c r="R194" s="103">
        <f t="shared" si="140"/>
        <v>22233015709.549999</v>
      </c>
      <c r="S194" s="103">
        <v>0</v>
      </c>
      <c r="T194" s="103">
        <v>0</v>
      </c>
      <c r="U194" s="103">
        <v>0</v>
      </c>
      <c r="V194" s="103">
        <f t="shared" si="163"/>
        <v>22233015709.549999</v>
      </c>
      <c r="W194" s="54">
        <f t="shared" si="133"/>
        <v>1</v>
      </c>
      <c r="X194" s="88"/>
      <c r="Y194" s="88"/>
      <c r="Z194" s="88"/>
      <c r="AA194" s="88"/>
      <c r="AB194" s="88"/>
      <c r="AC194" s="88"/>
    </row>
    <row r="195" spans="1:29" x14ac:dyDescent="0.25">
      <c r="A195" s="82">
        <v>210101101</v>
      </c>
      <c r="B195" s="87" t="s">
        <v>760</v>
      </c>
      <c r="C195" s="105"/>
      <c r="D195" s="311"/>
      <c r="E195" s="160"/>
      <c r="F195" s="91">
        <f>C195+D195-E195</f>
        <v>0</v>
      </c>
      <c r="G195" s="105"/>
      <c r="H195" s="105"/>
      <c r="I195" s="105"/>
      <c r="J195" s="105">
        <f t="shared" si="143"/>
        <v>0</v>
      </c>
      <c r="K195" s="83" t="e">
        <f t="shared" si="137"/>
        <v>#DIV/0!</v>
      </c>
      <c r="L195" s="144"/>
      <c r="M195" s="82">
        <v>210101101</v>
      </c>
      <c r="N195" s="87" t="s">
        <v>760</v>
      </c>
      <c r="O195" s="105"/>
      <c r="P195" s="105">
        <v>22233015709.549999</v>
      </c>
      <c r="Q195" s="105"/>
      <c r="R195" s="105">
        <f t="shared" si="140"/>
        <v>22233015709.549999</v>
      </c>
      <c r="S195" s="105"/>
      <c r="T195" s="105"/>
      <c r="U195" s="105"/>
      <c r="V195" s="105">
        <f>+R195-U195</f>
        <v>22233015709.549999</v>
      </c>
      <c r="W195" s="83">
        <f t="shared" si="133"/>
        <v>1</v>
      </c>
    </row>
    <row r="196" spans="1:29" x14ac:dyDescent="0.25">
      <c r="A196" s="271">
        <v>212</v>
      </c>
      <c r="B196" s="271" t="s">
        <v>1073</v>
      </c>
      <c r="C196" s="275">
        <f>C197</f>
        <v>0</v>
      </c>
      <c r="D196" s="275">
        <f t="shared" ref="D196:J199" si="164">D197</f>
        <v>0</v>
      </c>
      <c r="E196" s="275">
        <f t="shared" si="164"/>
        <v>0</v>
      </c>
      <c r="F196" s="275">
        <f t="shared" si="164"/>
        <v>0</v>
      </c>
      <c r="G196" s="275">
        <f t="shared" si="164"/>
        <v>0</v>
      </c>
      <c r="H196" s="275">
        <f t="shared" si="164"/>
        <v>0</v>
      </c>
      <c r="I196" s="275">
        <f t="shared" si="164"/>
        <v>0</v>
      </c>
      <c r="J196" s="275">
        <f t="shared" si="164"/>
        <v>0</v>
      </c>
      <c r="K196" s="274" t="e">
        <f t="shared" si="137"/>
        <v>#DIV/0!</v>
      </c>
      <c r="L196" s="144"/>
      <c r="M196" s="109">
        <v>212</v>
      </c>
      <c r="N196" s="109" t="s">
        <v>1073</v>
      </c>
      <c r="O196" s="123" t="e">
        <f>O197</f>
        <v>#REF!</v>
      </c>
      <c r="P196" s="123">
        <v>11435451805.780001</v>
      </c>
      <c r="Q196" s="123" t="e">
        <f t="shared" ref="Q196:V199" si="165">Q197</f>
        <v>#REF!</v>
      </c>
      <c r="R196" s="123" t="e">
        <f t="shared" si="140"/>
        <v>#REF!</v>
      </c>
      <c r="S196" s="123" t="e">
        <f t="shared" si="165"/>
        <v>#REF!</v>
      </c>
      <c r="T196" s="123" t="e">
        <f t="shared" si="165"/>
        <v>#REF!</v>
      </c>
      <c r="U196" s="123" t="e">
        <f t="shared" si="165"/>
        <v>#REF!</v>
      </c>
      <c r="V196" s="123" t="e">
        <f t="shared" si="165"/>
        <v>#REF!</v>
      </c>
      <c r="W196" s="119" t="e">
        <f t="shared" si="133"/>
        <v>#REF!</v>
      </c>
    </row>
    <row r="197" spans="1:29" x14ac:dyDescent="0.25">
      <c r="A197" s="271">
        <v>2124</v>
      </c>
      <c r="B197" s="271" t="s">
        <v>1073</v>
      </c>
      <c r="C197" s="275">
        <f>C198</f>
        <v>0</v>
      </c>
      <c r="D197" s="275">
        <f t="shared" si="164"/>
        <v>0</v>
      </c>
      <c r="E197" s="275">
        <f t="shared" si="164"/>
        <v>0</v>
      </c>
      <c r="F197" s="275">
        <f t="shared" si="164"/>
        <v>0</v>
      </c>
      <c r="G197" s="275">
        <f t="shared" si="164"/>
        <v>0</v>
      </c>
      <c r="H197" s="275">
        <f t="shared" si="164"/>
        <v>0</v>
      </c>
      <c r="I197" s="275">
        <f t="shared" si="164"/>
        <v>0</v>
      </c>
      <c r="J197" s="275">
        <f t="shared" si="164"/>
        <v>0</v>
      </c>
      <c r="K197" s="274" t="e">
        <f t="shared" si="137"/>
        <v>#DIV/0!</v>
      </c>
      <c r="L197" s="144"/>
      <c r="M197" s="109">
        <v>2124</v>
      </c>
      <c r="N197" s="109" t="s">
        <v>1073</v>
      </c>
      <c r="O197" s="113" t="e">
        <f>O198</f>
        <v>#REF!</v>
      </c>
      <c r="P197" s="113">
        <v>11435451805.780001</v>
      </c>
      <c r="Q197" s="113" t="e">
        <f t="shared" si="165"/>
        <v>#REF!</v>
      </c>
      <c r="R197" s="113" t="e">
        <f t="shared" si="140"/>
        <v>#REF!</v>
      </c>
      <c r="S197" s="113" t="e">
        <f t="shared" si="165"/>
        <v>#REF!</v>
      </c>
      <c r="T197" s="113" t="e">
        <f t="shared" si="165"/>
        <v>#REF!</v>
      </c>
      <c r="U197" s="113" t="e">
        <f t="shared" si="165"/>
        <v>#REF!</v>
      </c>
      <c r="V197" s="113" t="e">
        <f t="shared" si="165"/>
        <v>#REF!</v>
      </c>
      <c r="W197" s="112" t="e">
        <f t="shared" si="133"/>
        <v>#REF!</v>
      </c>
    </row>
    <row r="198" spans="1:29" x14ac:dyDescent="0.25">
      <c r="A198" s="271">
        <v>212401</v>
      </c>
      <c r="B198" s="271" t="s">
        <v>1073</v>
      </c>
      <c r="C198" s="275">
        <f>C199</f>
        <v>0</v>
      </c>
      <c r="D198" s="275">
        <f t="shared" si="164"/>
        <v>0</v>
      </c>
      <c r="E198" s="275">
        <f t="shared" si="164"/>
        <v>0</v>
      </c>
      <c r="F198" s="275">
        <f t="shared" si="164"/>
        <v>0</v>
      </c>
      <c r="G198" s="275">
        <f t="shared" si="164"/>
        <v>0</v>
      </c>
      <c r="H198" s="275">
        <f t="shared" si="164"/>
        <v>0</v>
      </c>
      <c r="I198" s="275">
        <f t="shared" si="164"/>
        <v>0</v>
      </c>
      <c r="J198" s="275">
        <f t="shared" si="164"/>
        <v>0</v>
      </c>
      <c r="K198" s="274" t="e">
        <f t="shared" si="137"/>
        <v>#DIV/0!</v>
      </c>
      <c r="L198" s="144"/>
      <c r="M198" s="109">
        <v>212401</v>
      </c>
      <c r="N198" s="109" t="s">
        <v>1073</v>
      </c>
      <c r="O198" s="113" t="e">
        <f>O199</f>
        <v>#REF!</v>
      </c>
      <c r="P198" s="113">
        <v>11435451805.780001</v>
      </c>
      <c r="Q198" s="113" t="e">
        <f t="shared" si="165"/>
        <v>#REF!</v>
      </c>
      <c r="R198" s="113" t="e">
        <f t="shared" si="140"/>
        <v>#REF!</v>
      </c>
      <c r="S198" s="113" t="e">
        <f t="shared" si="165"/>
        <v>#REF!</v>
      </c>
      <c r="T198" s="113" t="e">
        <f t="shared" si="165"/>
        <v>#REF!</v>
      </c>
      <c r="U198" s="113" t="e">
        <f t="shared" si="165"/>
        <v>#REF!</v>
      </c>
      <c r="V198" s="113" t="e">
        <f t="shared" si="165"/>
        <v>#REF!</v>
      </c>
      <c r="W198" s="112" t="e">
        <f t="shared" si="133"/>
        <v>#REF!</v>
      </c>
    </row>
    <row r="199" spans="1:29" x14ac:dyDescent="0.25">
      <c r="A199" s="271">
        <v>2124011</v>
      </c>
      <c r="B199" s="271" t="s">
        <v>1073</v>
      </c>
      <c r="C199" s="275">
        <f>C200</f>
        <v>0</v>
      </c>
      <c r="D199" s="275">
        <f t="shared" si="164"/>
        <v>0</v>
      </c>
      <c r="E199" s="275">
        <f t="shared" si="164"/>
        <v>0</v>
      </c>
      <c r="F199" s="275">
        <f t="shared" si="164"/>
        <v>0</v>
      </c>
      <c r="G199" s="275">
        <f t="shared" si="164"/>
        <v>0</v>
      </c>
      <c r="H199" s="275">
        <f t="shared" si="164"/>
        <v>0</v>
      </c>
      <c r="I199" s="275">
        <f t="shared" si="164"/>
        <v>0</v>
      </c>
      <c r="J199" s="275">
        <f t="shared" si="164"/>
        <v>0</v>
      </c>
      <c r="K199" s="274" t="e">
        <f t="shared" si="137"/>
        <v>#DIV/0!</v>
      </c>
      <c r="L199" s="144"/>
      <c r="M199" s="109">
        <v>2124011</v>
      </c>
      <c r="N199" s="109" t="s">
        <v>1073</v>
      </c>
      <c r="O199" s="113" t="e">
        <f>O200</f>
        <v>#REF!</v>
      </c>
      <c r="P199" s="113">
        <v>11435451805.780001</v>
      </c>
      <c r="Q199" s="113" t="e">
        <f t="shared" si="165"/>
        <v>#REF!</v>
      </c>
      <c r="R199" s="113" t="e">
        <f t="shared" si="140"/>
        <v>#REF!</v>
      </c>
      <c r="S199" s="113" t="e">
        <f t="shared" si="165"/>
        <v>#REF!</v>
      </c>
      <c r="T199" s="113" t="e">
        <f t="shared" si="165"/>
        <v>#REF!</v>
      </c>
      <c r="U199" s="113" t="e">
        <f t="shared" si="165"/>
        <v>#REF!</v>
      </c>
      <c r="V199" s="113" t="e">
        <f t="shared" si="165"/>
        <v>#REF!</v>
      </c>
      <c r="W199" s="112" t="e">
        <f t="shared" si="133"/>
        <v>#REF!</v>
      </c>
    </row>
    <row r="200" spans="1:29" x14ac:dyDescent="0.25">
      <c r="A200" s="271">
        <v>212401101</v>
      </c>
      <c r="B200" s="271" t="s">
        <v>1073</v>
      </c>
      <c r="C200" s="275">
        <v>0</v>
      </c>
      <c r="D200" s="275">
        <v>0</v>
      </c>
      <c r="E200" s="275">
        <v>0</v>
      </c>
      <c r="F200" s="275">
        <v>0</v>
      </c>
      <c r="G200" s="275">
        <v>0</v>
      </c>
      <c r="H200" s="275">
        <v>0</v>
      </c>
      <c r="I200" s="275">
        <v>0</v>
      </c>
      <c r="J200" s="275">
        <v>0</v>
      </c>
      <c r="K200" s="275">
        <v>0</v>
      </c>
      <c r="L200" s="144"/>
      <c r="M200" s="67">
        <v>212401101</v>
      </c>
      <c r="N200" s="67" t="s">
        <v>1073</v>
      </c>
      <c r="O200" s="103" t="e">
        <f>SUM(#REF!)</f>
        <v>#REF!</v>
      </c>
      <c r="P200" s="103">
        <v>11435451805.780001</v>
      </c>
      <c r="Q200" s="103" t="e">
        <f>SUM(#REF!)</f>
        <v>#REF!</v>
      </c>
      <c r="R200" s="103" t="e">
        <f t="shared" si="140"/>
        <v>#REF!</v>
      </c>
      <c r="S200" s="103" t="e">
        <f>SUM(#REF!)</f>
        <v>#REF!</v>
      </c>
      <c r="T200" s="103" t="e">
        <f>SUM(#REF!)</f>
        <v>#REF!</v>
      </c>
      <c r="U200" s="103" t="e">
        <f>SUM(#REF!)</f>
        <v>#REF!</v>
      </c>
      <c r="V200" s="103" t="e">
        <f>SUM(#REF!)</f>
        <v>#REF!</v>
      </c>
      <c r="W200" s="54" t="e">
        <f t="shared" si="133"/>
        <v>#REF!</v>
      </c>
    </row>
  </sheetData>
  <mergeCells count="3">
    <mergeCell ref="A1:K2"/>
    <mergeCell ref="A3:K4"/>
    <mergeCell ref="A5:K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41CD4-4E7C-4906-BC89-397DE81E4CDD}">
  <dimension ref="A1:AX589"/>
  <sheetViews>
    <sheetView tabSelected="1" topLeftCell="F30" workbookViewId="0">
      <selection activeCell="J54" sqref="J54"/>
    </sheetView>
  </sheetViews>
  <sheetFormatPr baseColWidth="10" defaultColWidth="14.42578125" defaultRowHeight="35.1" customHeight="1" x14ac:dyDescent="0.25"/>
  <cols>
    <col min="1" max="1" width="19.140625" style="169" customWidth="1"/>
    <col min="2" max="2" width="76" style="169" customWidth="1"/>
    <col min="3" max="3" width="22.42578125" style="235" customWidth="1"/>
    <col min="4" max="4" width="17.42578125" style="169" customWidth="1"/>
    <col min="5" max="5" width="17.28515625" style="169" customWidth="1"/>
    <col min="6" max="6" width="20.28515625" style="169" customWidth="1"/>
    <col min="7" max="7" width="18" style="169" customWidth="1"/>
    <col min="8" max="8" width="18.85546875" style="169" customWidth="1"/>
    <col min="9" max="9" width="19" style="169" customWidth="1"/>
    <col min="10" max="10" width="17.85546875" style="169" customWidth="1"/>
    <col min="11" max="11" width="17.42578125" style="169" customWidth="1"/>
    <col min="12" max="12" width="19.7109375" style="169" customWidth="1"/>
    <col min="13" max="14" width="18.140625" style="169" customWidth="1"/>
    <col min="15" max="15" width="18.42578125" style="169" customWidth="1"/>
    <col min="16" max="16" width="18.28515625" style="169" customWidth="1"/>
    <col min="17" max="17" width="17.42578125" style="169" customWidth="1"/>
    <col min="18" max="18" width="16.5703125" style="169" customWidth="1"/>
    <col min="19" max="21" width="0" style="169" hidden="1" customWidth="1"/>
    <col min="22" max="22" width="23.42578125" style="169" hidden="1" customWidth="1"/>
    <col min="23" max="26" width="0" style="169" hidden="1" customWidth="1"/>
    <col min="27" max="50" width="20.7109375" style="169" hidden="1" customWidth="1"/>
    <col min="51" max="53" width="0" style="169" hidden="1" customWidth="1"/>
    <col min="54" max="16384" width="14.42578125" style="169"/>
  </cols>
  <sheetData>
    <row r="1" spans="1:50" ht="20.100000000000001" customHeight="1" x14ac:dyDescent="0.25">
      <c r="A1" s="413" t="s">
        <v>753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</row>
    <row r="2" spans="1:50" ht="20.100000000000001" customHeight="1" x14ac:dyDescent="0.2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50" ht="20.100000000000001" customHeight="1" x14ac:dyDescent="0.25">
      <c r="A3" s="413" t="s">
        <v>754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</row>
    <row r="4" spans="1:50" ht="20.100000000000001" customHeight="1" x14ac:dyDescent="0.2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</row>
    <row r="5" spans="1:50" s="378" customFormat="1" ht="20.100000000000001" customHeight="1" x14ac:dyDescent="0.2">
      <c r="A5" s="414" t="s">
        <v>1277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</row>
    <row r="6" spans="1:50" s="378" customFormat="1" ht="20.100000000000001" customHeight="1" thickBot="1" x14ac:dyDescent="0.25">
      <c r="A6" s="376"/>
      <c r="B6" s="376"/>
      <c r="C6" s="376"/>
      <c r="D6" s="376"/>
      <c r="E6" s="376"/>
      <c r="F6" s="379"/>
      <c r="G6" s="376"/>
      <c r="H6" s="376"/>
      <c r="I6" s="380"/>
      <c r="J6" s="376"/>
      <c r="K6" s="377"/>
      <c r="L6" s="376"/>
      <c r="N6" s="379"/>
      <c r="O6" s="379"/>
      <c r="P6" s="377"/>
      <c r="Q6" s="376"/>
      <c r="R6" s="376"/>
    </row>
    <row r="7" spans="1:50" s="175" customFormat="1" ht="40.5" customHeight="1" thickBot="1" x14ac:dyDescent="0.3">
      <c r="A7" s="381" t="s">
        <v>0</v>
      </c>
      <c r="B7" s="171" t="s">
        <v>1589</v>
      </c>
      <c r="C7" s="172" t="s">
        <v>755</v>
      </c>
      <c r="D7" s="173" t="s">
        <v>1278</v>
      </c>
      <c r="E7" s="173" t="s">
        <v>1279</v>
      </c>
      <c r="F7" s="173" t="s">
        <v>756</v>
      </c>
      <c r="G7" s="173" t="s">
        <v>1280</v>
      </c>
      <c r="H7" s="173" t="s">
        <v>1281</v>
      </c>
      <c r="I7" s="173" t="s">
        <v>1282</v>
      </c>
      <c r="J7" s="173" t="s">
        <v>1283</v>
      </c>
      <c r="K7" s="173" t="s">
        <v>1284</v>
      </c>
      <c r="L7" s="173" t="s">
        <v>1285</v>
      </c>
      <c r="M7" s="173" t="s">
        <v>1286</v>
      </c>
      <c r="N7" s="173" t="s">
        <v>1287</v>
      </c>
      <c r="O7" s="173" t="s">
        <v>1288</v>
      </c>
      <c r="P7" s="173" t="s">
        <v>1289</v>
      </c>
      <c r="Q7" s="173" t="s">
        <v>1290</v>
      </c>
      <c r="R7" s="174" t="s">
        <v>1291</v>
      </c>
      <c r="T7" s="382" t="s">
        <v>1590</v>
      </c>
      <c r="U7" s="383" t="s">
        <v>1</v>
      </c>
      <c r="V7" s="384" t="s">
        <v>1591</v>
      </c>
      <c r="W7" s="384" t="s">
        <v>3</v>
      </c>
      <c r="X7" s="384" t="s">
        <v>2</v>
      </c>
      <c r="Y7" s="384" t="s">
        <v>1278</v>
      </c>
      <c r="Z7" s="384" t="s">
        <v>1592</v>
      </c>
      <c r="AA7" s="384" t="s">
        <v>1593</v>
      </c>
      <c r="AB7" s="384" t="s">
        <v>1594</v>
      </c>
      <c r="AC7" s="384" t="s">
        <v>1595</v>
      </c>
      <c r="AD7" s="384" t="s">
        <v>1596</v>
      </c>
      <c r="AE7" s="384" t="s">
        <v>1597</v>
      </c>
      <c r="AF7" s="384" t="s">
        <v>1598</v>
      </c>
      <c r="AG7" s="384" t="s">
        <v>1599</v>
      </c>
      <c r="AH7" s="384" t="s">
        <v>1600</v>
      </c>
      <c r="AI7" s="384" t="s">
        <v>1601</v>
      </c>
      <c r="AJ7" s="384" t="s">
        <v>1602</v>
      </c>
      <c r="AK7" s="384" t="s">
        <v>1603</v>
      </c>
      <c r="AL7" s="384" t="s">
        <v>1604</v>
      </c>
      <c r="AM7" s="384" t="s">
        <v>1605</v>
      </c>
      <c r="AN7" s="384" t="s">
        <v>1606</v>
      </c>
      <c r="AO7" s="384" t="s">
        <v>1607</v>
      </c>
      <c r="AP7" s="384" t="s">
        <v>1608</v>
      </c>
      <c r="AQ7" s="384" t="s">
        <v>1609</v>
      </c>
      <c r="AR7" s="384" t="s">
        <v>1610</v>
      </c>
      <c r="AS7" s="384" t="s">
        <v>1611</v>
      </c>
      <c r="AT7" s="384" t="s">
        <v>1612</v>
      </c>
      <c r="AU7" s="384" t="s">
        <v>1613</v>
      </c>
      <c r="AV7" s="384" t="s">
        <v>1614</v>
      </c>
      <c r="AW7" s="384" t="s">
        <v>1615</v>
      </c>
      <c r="AX7" s="384" t="s">
        <v>1616</v>
      </c>
    </row>
    <row r="8" spans="1:50" ht="18" customHeight="1" x14ac:dyDescent="0.25">
      <c r="A8" s="385">
        <v>0</v>
      </c>
      <c r="B8" s="176" t="s">
        <v>777</v>
      </c>
      <c r="C8" s="177">
        <f>C9+C101+C315+C327+C341</f>
        <v>224340468919.64713</v>
      </c>
      <c r="D8" s="177">
        <f>D9+D101+D315+D327+D341</f>
        <v>926341932</v>
      </c>
      <c r="E8" s="177">
        <f>E9+E101+E315+E327+E341</f>
        <v>926341932</v>
      </c>
      <c r="F8" s="177">
        <f>F9+F101+F315+F327+F341</f>
        <v>224340468919.64713</v>
      </c>
      <c r="G8" s="177">
        <f t="shared" ref="G8:N8" si="0">G9+G101+G315+G327+G341</f>
        <v>18900211833.302887</v>
      </c>
      <c r="H8" s="177">
        <f t="shared" si="0"/>
        <v>18900211833.302887</v>
      </c>
      <c r="I8" s="177">
        <f t="shared" si="0"/>
        <v>205440257086.34424</v>
      </c>
      <c r="J8" s="177">
        <f t="shared" si="0"/>
        <v>9072860934</v>
      </c>
      <c r="K8" s="177">
        <f t="shared" si="0"/>
        <v>9072860934</v>
      </c>
      <c r="L8" s="177">
        <f t="shared" si="0"/>
        <v>9072860934</v>
      </c>
      <c r="M8" s="177">
        <f t="shared" si="0"/>
        <v>27254923678.302887</v>
      </c>
      <c r="N8" s="177">
        <f t="shared" si="0"/>
        <v>27254923678.302887</v>
      </c>
      <c r="O8" s="177">
        <f>O9+O101+O315+O327+O341</f>
        <v>8354711845</v>
      </c>
      <c r="P8" s="177">
        <f>P9+P101+P315+P327+P341</f>
        <v>197085545241.34424</v>
      </c>
      <c r="Q8" s="177">
        <f>Q9+Q101+Q315+Q327+Q341</f>
        <v>28803932866.540855</v>
      </c>
      <c r="R8" s="386">
        <f>R9+R101+R315+R327+R341</f>
        <v>28803932866.540855</v>
      </c>
      <c r="S8" s="387">
        <f t="shared" ref="S8:S71" si="1">A8-T8</f>
        <v>0</v>
      </c>
      <c r="T8" s="388">
        <v>0</v>
      </c>
      <c r="U8" s="389" t="s">
        <v>814</v>
      </c>
      <c r="V8" s="390">
        <v>224340468919.64386</v>
      </c>
      <c r="W8" s="390">
        <v>0</v>
      </c>
      <c r="X8" s="390">
        <v>0</v>
      </c>
      <c r="Y8" s="390">
        <v>926341932</v>
      </c>
      <c r="Z8" s="390">
        <v>926341932</v>
      </c>
      <c r="AA8" s="390">
        <v>224340468919.64386</v>
      </c>
      <c r="AB8" s="390">
        <v>0</v>
      </c>
      <c r="AC8" s="390">
        <v>0</v>
      </c>
      <c r="AD8" s="390">
        <v>27254923678.302887</v>
      </c>
      <c r="AE8" s="390">
        <v>27254923678.302887</v>
      </c>
      <c r="AF8" s="390">
        <v>197085545241.34097</v>
      </c>
      <c r="AG8" s="390">
        <v>75981652</v>
      </c>
      <c r="AH8" s="390">
        <v>0</v>
      </c>
      <c r="AI8" s="390">
        <v>18900211833.302887</v>
      </c>
      <c r="AJ8" s="390">
        <v>18900211833.302887</v>
      </c>
      <c r="AK8" s="390">
        <v>8354711845</v>
      </c>
      <c r="AL8" s="390">
        <v>76172432</v>
      </c>
      <c r="AM8" s="390">
        <v>0</v>
      </c>
      <c r="AN8" s="390">
        <v>9072860934</v>
      </c>
      <c r="AO8" s="390">
        <v>9072860934</v>
      </c>
      <c r="AP8" s="390">
        <v>9827350899.302887</v>
      </c>
      <c r="AQ8" s="390">
        <v>0</v>
      </c>
      <c r="AR8" s="390">
        <v>0</v>
      </c>
      <c r="AS8" s="390">
        <v>0</v>
      </c>
      <c r="AT8" s="390">
        <v>0</v>
      </c>
      <c r="AU8" s="390">
        <v>9072860934</v>
      </c>
      <c r="AV8" s="390">
        <v>9072860934</v>
      </c>
      <c r="AW8" s="390">
        <v>9072860934</v>
      </c>
      <c r="AX8" s="390">
        <v>9149033366</v>
      </c>
    </row>
    <row r="9" spans="1:50" ht="18" customHeight="1" x14ac:dyDescent="0.25">
      <c r="A9" s="391" t="s">
        <v>4</v>
      </c>
      <c r="B9" s="178" t="s">
        <v>5</v>
      </c>
      <c r="C9" s="179">
        <f>C10+C46</f>
        <v>179378879365.15427</v>
      </c>
      <c r="D9" s="179">
        <f t="shared" ref="D9:R9" si="2">D10+D46</f>
        <v>0</v>
      </c>
      <c r="E9" s="179">
        <f t="shared" si="2"/>
        <v>0</v>
      </c>
      <c r="F9" s="179">
        <f t="shared" si="2"/>
        <v>179378879365.15427</v>
      </c>
      <c r="G9" s="179">
        <f t="shared" si="2"/>
        <v>15461248063.302887</v>
      </c>
      <c r="H9" s="179">
        <f t="shared" si="2"/>
        <v>15461248063.302887</v>
      </c>
      <c r="I9" s="179">
        <f t="shared" si="2"/>
        <v>163917631301.85138</v>
      </c>
      <c r="J9" s="179">
        <f t="shared" si="2"/>
        <v>7726228585</v>
      </c>
      <c r="K9" s="179">
        <f t="shared" si="2"/>
        <v>7726228585</v>
      </c>
      <c r="L9" s="179">
        <f t="shared" si="2"/>
        <v>7726228585</v>
      </c>
      <c r="M9" s="179">
        <f t="shared" si="2"/>
        <v>17148666088.302887</v>
      </c>
      <c r="N9" s="179">
        <f t="shared" si="2"/>
        <v>17148666088.302887</v>
      </c>
      <c r="O9" s="179">
        <f t="shared" si="2"/>
        <v>1687418025</v>
      </c>
      <c r="P9" s="179">
        <f t="shared" si="2"/>
        <v>162230213276.85138</v>
      </c>
      <c r="Q9" s="179">
        <f t="shared" si="2"/>
        <v>13082806188.856956</v>
      </c>
      <c r="R9" s="180">
        <f t="shared" si="2"/>
        <v>13082806188.856956</v>
      </c>
      <c r="S9" s="387">
        <f t="shared" si="1"/>
        <v>0</v>
      </c>
      <c r="T9" s="388">
        <v>1</v>
      </c>
      <c r="U9" s="389" t="s">
        <v>5</v>
      </c>
      <c r="V9" s="390">
        <v>179378879365.15097</v>
      </c>
      <c r="W9" s="390">
        <v>0</v>
      </c>
      <c r="X9" s="390">
        <v>0</v>
      </c>
      <c r="Y9" s="390">
        <v>0</v>
      </c>
      <c r="Z9" s="390">
        <v>0</v>
      </c>
      <c r="AA9" s="390">
        <v>179378879365.15097</v>
      </c>
      <c r="AB9" s="390">
        <v>0</v>
      </c>
      <c r="AC9" s="390">
        <v>0</v>
      </c>
      <c r="AD9" s="390">
        <v>17148666088.302887</v>
      </c>
      <c r="AE9" s="390">
        <v>17148666088.302887</v>
      </c>
      <c r="AF9" s="390">
        <v>162230213276.84808</v>
      </c>
      <c r="AG9" s="390">
        <v>0</v>
      </c>
      <c r="AH9" s="390">
        <v>0</v>
      </c>
      <c r="AI9" s="390">
        <v>15461248063.302887</v>
      </c>
      <c r="AJ9" s="390">
        <v>15461248063.302887</v>
      </c>
      <c r="AK9" s="390">
        <v>1687418025</v>
      </c>
      <c r="AL9" s="390">
        <v>0</v>
      </c>
      <c r="AM9" s="390">
        <v>0</v>
      </c>
      <c r="AN9" s="390">
        <v>7726228585</v>
      </c>
      <c r="AO9" s="390">
        <v>7726228585</v>
      </c>
      <c r="AP9" s="390">
        <v>7735019478.302887</v>
      </c>
      <c r="AQ9" s="390">
        <v>0</v>
      </c>
      <c r="AR9" s="390">
        <v>0</v>
      </c>
      <c r="AS9" s="390">
        <v>0</v>
      </c>
      <c r="AT9" s="390">
        <v>0</v>
      </c>
      <c r="AU9" s="390">
        <v>7726228585</v>
      </c>
      <c r="AV9" s="390">
        <v>7726228585</v>
      </c>
      <c r="AW9" s="390">
        <v>7726228585</v>
      </c>
      <c r="AX9" s="390">
        <v>7726228585</v>
      </c>
    </row>
    <row r="10" spans="1:50" ht="18" customHeight="1" x14ac:dyDescent="0.25">
      <c r="A10" s="391" t="s">
        <v>6</v>
      </c>
      <c r="B10" s="178" t="s">
        <v>7</v>
      </c>
      <c r="C10" s="179">
        <f>C11+C25+C38</f>
        <v>126045967432.28073</v>
      </c>
      <c r="D10" s="179">
        <f t="shared" ref="D10:R10" si="3">D11+D25+D38</f>
        <v>0</v>
      </c>
      <c r="E10" s="179">
        <f t="shared" si="3"/>
        <v>0</v>
      </c>
      <c r="F10" s="179">
        <f t="shared" si="3"/>
        <v>126045967432.28073</v>
      </c>
      <c r="G10" s="179">
        <f t="shared" si="3"/>
        <v>7562102213.5</v>
      </c>
      <c r="H10" s="179">
        <f t="shared" si="3"/>
        <v>7562102213.5</v>
      </c>
      <c r="I10" s="179">
        <f t="shared" si="3"/>
        <v>118483865218.78073</v>
      </c>
      <c r="J10" s="179">
        <f t="shared" si="3"/>
        <v>7479740686</v>
      </c>
      <c r="K10" s="179">
        <f t="shared" si="3"/>
        <v>7479740686</v>
      </c>
      <c r="L10" s="179">
        <f t="shared" si="3"/>
        <v>7479740686</v>
      </c>
      <c r="M10" s="179">
        <f t="shared" si="3"/>
        <v>7596203643.5</v>
      </c>
      <c r="N10" s="179">
        <f t="shared" si="3"/>
        <v>7596203643.5</v>
      </c>
      <c r="O10" s="179">
        <f t="shared" si="3"/>
        <v>34101430</v>
      </c>
      <c r="P10" s="179">
        <f t="shared" si="3"/>
        <v>118449763788.78073</v>
      </c>
      <c r="Q10" s="179">
        <f t="shared" si="3"/>
        <v>9255979383.7841625</v>
      </c>
      <c r="R10" s="180">
        <f t="shared" si="3"/>
        <v>9255979383.7841625</v>
      </c>
      <c r="S10" s="387">
        <f t="shared" si="1"/>
        <v>0</v>
      </c>
      <c r="T10" s="388">
        <v>101</v>
      </c>
      <c r="U10" s="389" t="s">
        <v>7</v>
      </c>
      <c r="V10" s="390">
        <v>126045967432.2807</v>
      </c>
      <c r="W10" s="390">
        <v>0</v>
      </c>
      <c r="X10" s="390">
        <v>0</v>
      </c>
      <c r="Y10" s="390">
        <v>0</v>
      </c>
      <c r="Z10" s="390">
        <v>0</v>
      </c>
      <c r="AA10" s="390">
        <v>126045967432.2807</v>
      </c>
      <c r="AB10" s="390">
        <v>0</v>
      </c>
      <c r="AC10" s="390">
        <v>0</v>
      </c>
      <c r="AD10" s="390">
        <v>7596203643.5</v>
      </c>
      <c r="AE10" s="390">
        <v>7596203643.5</v>
      </c>
      <c r="AF10" s="390">
        <v>118449763788.7807</v>
      </c>
      <c r="AG10" s="390">
        <v>0</v>
      </c>
      <c r="AH10" s="390">
        <v>0</v>
      </c>
      <c r="AI10" s="390">
        <v>7562102213.5</v>
      </c>
      <c r="AJ10" s="390">
        <v>7562102213.5</v>
      </c>
      <c r="AK10" s="390">
        <v>34101430</v>
      </c>
      <c r="AL10" s="390">
        <v>0</v>
      </c>
      <c r="AM10" s="390">
        <v>0</v>
      </c>
      <c r="AN10" s="390">
        <v>7479740686</v>
      </c>
      <c r="AO10" s="390">
        <v>7479740686</v>
      </c>
      <c r="AP10" s="390">
        <v>82361527.5</v>
      </c>
      <c r="AQ10" s="390">
        <v>0</v>
      </c>
      <c r="AR10" s="390">
        <v>0</v>
      </c>
      <c r="AS10" s="390">
        <v>0</v>
      </c>
      <c r="AT10" s="390">
        <v>0</v>
      </c>
      <c r="AU10" s="390">
        <v>7479740686</v>
      </c>
      <c r="AV10" s="390">
        <v>7479740686</v>
      </c>
      <c r="AW10" s="390">
        <v>7479740686</v>
      </c>
      <c r="AX10" s="390">
        <v>7479740686</v>
      </c>
    </row>
    <row r="11" spans="1:50" ht="18" customHeight="1" x14ac:dyDescent="0.25">
      <c r="A11" s="391" t="s">
        <v>8</v>
      </c>
      <c r="B11" s="178" t="s">
        <v>9</v>
      </c>
      <c r="C11" s="179">
        <f>C12+C23</f>
        <v>89617495178.568115</v>
      </c>
      <c r="D11" s="179">
        <f t="shared" ref="D11:R11" si="4">D12+D23</f>
        <v>0</v>
      </c>
      <c r="E11" s="179">
        <f t="shared" si="4"/>
        <v>0</v>
      </c>
      <c r="F11" s="179">
        <f t="shared" si="4"/>
        <v>89617495178.568115</v>
      </c>
      <c r="G11" s="179">
        <f t="shared" si="4"/>
        <v>5131849742.5</v>
      </c>
      <c r="H11" s="179">
        <f t="shared" si="4"/>
        <v>5131849742.5</v>
      </c>
      <c r="I11" s="179">
        <f t="shared" si="4"/>
        <v>84485645436.068115</v>
      </c>
      <c r="J11" s="179">
        <f t="shared" si="4"/>
        <v>5115720970</v>
      </c>
      <c r="K11" s="179">
        <f t="shared" si="4"/>
        <v>5115720970</v>
      </c>
      <c r="L11" s="179">
        <f t="shared" si="4"/>
        <v>5115720970</v>
      </c>
      <c r="M11" s="179">
        <f t="shared" si="4"/>
        <v>5138065172.5</v>
      </c>
      <c r="N11" s="179">
        <f t="shared" si="4"/>
        <v>5138065172.5</v>
      </c>
      <c r="O11" s="179">
        <f t="shared" si="4"/>
        <v>6215430</v>
      </c>
      <c r="P11" s="179">
        <f t="shared" si="4"/>
        <v>84479430006.068115</v>
      </c>
      <c r="Q11" s="179">
        <f t="shared" si="4"/>
        <v>6284301715.5881824</v>
      </c>
      <c r="R11" s="180">
        <f t="shared" si="4"/>
        <v>6284301715.5881824</v>
      </c>
      <c r="S11" s="387">
        <f t="shared" si="1"/>
        <v>0</v>
      </c>
      <c r="T11" s="388">
        <v>10101</v>
      </c>
      <c r="U11" s="389" t="s">
        <v>9</v>
      </c>
      <c r="V11" s="390">
        <v>89617495178.5681</v>
      </c>
      <c r="W11" s="390">
        <v>0</v>
      </c>
      <c r="X11" s="390">
        <v>0</v>
      </c>
      <c r="Y11" s="390">
        <v>0</v>
      </c>
      <c r="Z11" s="390">
        <v>0</v>
      </c>
      <c r="AA11" s="390">
        <v>89617495178.5681</v>
      </c>
      <c r="AB11" s="390">
        <v>0</v>
      </c>
      <c r="AC11" s="390">
        <v>0</v>
      </c>
      <c r="AD11" s="390">
        <v>5138065172.5</v>
      </c>
      <c r="AE11" s="390">
        <v>5138065172.5</v>
      </c>
      <c r="AF11" s="390">
        <v>84479430006.0681</v>
      </c>
      <c r="AG11" s="390">
        <v>0</v>
      </c>
      <c r="AH11" s="390">
        <v>0</v>
      </c>
      <c r="AI11" s="390">
        <v>5131849742.5</v>
      </c>
      <c r="AJ11" s="390">
        <v>5131849742.5</v>
      </c>
      <c r="AK11" s="390">
        <v>6215430</v>
      </c>
      <c r="AL11" s="390">
        <v>0</v>
      </c>
      <c r="AM11" s="390">
        <v>0</v>
      </c>
      <c r="AN11" s="390">
        <v>5115720970</v>
      </c>
      <c r="AO11" s="390">
        <v>5115720970</v>
      </c>
      <c r="AP11" s="390">
        <v>16128772.5</v>
      </c>
      <c r="AQ11" s="390">
        <v>0</v>
      </c>
      <c r="AR11" s="390">
        <v>0</v>
      </c>
      <c r="AS11" s="390">
        <v>0</v>
      </c>
      <c r="AT11" s="390">
        <v>0</v>
      </c>
      <c r="AU11" s="390">
        <v>5115720970</v>
      </c>
      <c r="AV11" s="390">
        <v>5115720970</v>
      </c>
      <c r="AW11" s="390">
        <v>5115720970</v>
      </c>
      <c r="AX11" s="390">
        <v>5115720970</v>
      </c>
    </row>
    <row r="12" spans="1:50" ht="18" customHeight="1" x14ac:dyDescent="0.25">
      <c r="A12" s="391" t="s">
        <v>10</v>
      </c>
      <c r="B12" s="178" t="s">
        <v>11</v>
      </c>
      <c r="C12" s="179">
        <f>SUM(C13:C22)</f>
        <v>89463799178.568115</v>
      </c>
      <c r="D12" s="179">
        <f t="shared" ref="D12:R12" si="5">SUM(D13:D22)</f>
        <v>0</v>
      </c>
      <c r="E12" s="179">
        <f t="shared" si="5"/>
        <v>0</v>
      </c>
      <c r="F12" s="179">
        <f t="shared" si="5"/>
        <v>89463799178.568115</v>
      </c>
      <c r="G12" s="179">
        <f t="shared" si="5"/>
        <v>5123811943.5</v>
      </c>
      <c r="H12" s="179">
        <f t="shared" si="5"/>
        <v>5123811943.5</v>
      </c>
      <c r="I12" s="179">
        <f t="shared" si="5"/>
        <v>84339987235.068115</v>
      </c>
      <c r="J12" s="179">
        <f t="shared" si="5"/>
        <v>5107683171</v>
      </c>
      <c r="K12" s="179">
        <f t="shared" si="5"/>
        <v>5107683171</v>
      </c>
      <c r="L12" s="179">
        <f t="shared" si="5"/>
        <v>5107683171</v>
      </c>
      <c r="M12" s="179">
        <f t="shared" si="5"/>
        <v>5130027373.5</v>
      </c>
      <c r="N12" s="179">
        <f t="shared" si="5"/>
        <v>5130027373.5</v>
      </c>
      <c r="O12" s="179">
        <f t="shared" si="5"/>
        <v>6215430</v>
      </c>
      <c r="P12" s="179">
        <f t="shared" si="5"/>
        <v>84333771805.068115</v>
      </c>
      <c r="Q12" s="179">
        <f t="shared" si="5"/>
        <v>6271493715.5881824</v>
      </c>
      <c r="R12" s="180">
        <f t="shared" si="5"/>
        <v>6271493715.5881824</v>
      </c>
      <c r="S12" s="387">
        <f t="shared" si="1"/>
        <v>0</v>
      </c>
      <c r="T12" s="388">
        <v>1010101</v>
      </c>
      <c r="U12" s="389" t="s">
        <v>11</v>
      </c>
      <c r="V12" s="390">
        <v>89463799178.5681</v>
      </c>
      <c r="W12" s="390">
        <v>0</v>
      </c>
      <c r="X12" s="390">
        <v>0</v>
      </c>
      <c r="Y12" s="390">
        <v>0</v>
      </c>
      <c r="Z12" s="390">
        <v>0</v>
      </c>
      <c r="AA12" s="390">
        <v>89463799178.5681</v>
      </c>
      <c r="AB12" s="390">
        <v>0</v>
      </c>
      <c r="AC12" s="390">
        <v>0</v>
      </c>
      <c r="AD12" s="390">
        <v>5130027373.5</v>
      </c>
      <c r="AE12" s="390">
        <v>5130027373.5</v>
      </c>
      <c r="AF12" s="390">
        <v>84333771805.0681</v>
      </c>
      <c r="AG12" s="390">
        <v>0</v>
      </c>
      <c r="AH12" s="390">
        <v>0</v>
      </c>
      <c r="AI12" s="390">
        <v>5123811943.5</v>
      </c>
      <c r="AJ12" s="390">
        <v>5123811943.5</v>
      </c>
      <c r="AK12" s="390">
        <v>6215430</v>
      </c>
      <c r="AL12" s="390">
        <v>0</v>
      </c>
      <c r="AM12" s="390">
        <v>0</v>
      </c>
      <c r="AN12" s="390">
        <v>5107683171</v>
      </c>
      <c r="AO12" s="390">
        <v>5107683171</v>
      </c>
      <c r="AP12" s="390">
        <v>16128772.5</v>
      </c>
      <c r="AQ12" s="390">
        <v>0</v>
      </c>
      <c r="AR12" s="390">
        <v>0</v>
      </c>
      <c r="AS12" s="390">
        <v>0</v>
      </c>
      <c r="AT12" s="390">
        <v>0</v>
      </c>
      <c r="AU12" s="390">
        <v>5107683171</v>
      </c>
      <c r="AV12" s="390">
        <v>5107683171</v>
      </c>
      <c r="AW12" s="390">
        <v>5107683171</v>
      </c>
      <c r="AX12" s="390">
        <v>5107683171</v>
      </c>
    </row>
    <row r="13" spans="1:50" ht="18" customHeight="1" x14ac:dyDescent="0.25">
      <c r="A13" s="392" t="s">
        <v>12</v>
      </c>
      <c r="B13" s="181" t="s">
        <v>13</v>
      </c>
      <c r="C13" s="182">
        <v>45575954380.039017</v>
      </c>
      <c r="D13" s="183">
        <v>0</v>
      </c>
      <c r="E13" s="183">
        <v>0</v>
      </c>
      <c r="F13" s="182">
        <f t="shared" ref="F13:F22" si="6">C13+D13-E13</f>
        <v>45575954380.039017</v>
      </c>
      <c r="G13" s="390">
        <v>3105514054</v>
      </c>
      <c r="H13" s="390">
        <v>3105514054</v>
      </c>
      <c r="I13" s="182">
        <f t="shared" ref="I13:I22" si="7">F13-H13</f>
        <v>42470440326.039017</v>
      </c>
      <c r="J13" s="390">
        <v>3091929696</v>
      </c>
      <c r="K13" s="390">
        <v>3091929696</v>
      </c>
      <c r="L13" s="390">
        <v>3091929696</v>
      </c>
      <c r="M13" s="390">
        <v>3111729484</v>
      </c>
      <c r="N13" s="390">
        <v>3111729484</v>
      </c>
      <c r="O13" s="182">
        <f>N13-H13</f>
        <v>6215430</v>
      </c>
      <c r="P13" s="182">
        <f t="shared" ref="P13:P22" si="8">F13-N13</f>
        <v>42464224896.039017</v>
      </c>
      <c r="Q13" s="184">
        <v>3754421657.7940907</v>
      </c>
      <c r="R13" s="185">
        <f>Q13</f>
        <v>3754421657.7940907</v>
      </c>
      <c r="S13" s="387">
        <f t="shared" si="1"/>
        <v>0</v>
      </c>
      <c r="T13" s="388">
        <v>101010101</v>
      </c>
      <c r="U13" s="389" t="s">
        <v>1617</v>
      </c>
      <c r="V13" s="390">
        <v>45575954380.039001</v>
      </c>
      <c r="W13" s="390">
        <v>0</v>
      </c>
      <c r="X13" s="390">
        <v>0</v>
      </c>
      <c r="Y13" s="390">
        <v>0</v>
      </c>
      <c r="Z13" s="390">
        <v>0</v>
      </c>
      <c r="AA13" s="390">
        <v>45575954380.039001</v>
      </c>
      <c r="AB13" s="390">
        <v>0</v>
      </c>
      <c r="AC13" s="390">
        <v>0</v>
      </c>
      <c r="AD13" s="390">
        <v>3111729484</v>
      </c>
      <c r="AE13" s="390">
        <v>3111729484</v>
      </c>
      <c r="AF13" s="390">
        <v>42464224896.039001</v>
      </c>
      <c r="AG13" s="390">
        <v>0</v>
      </c>
      <c r="AH13" s="390">
        <v>0</v>
      </c>
      <c r="AI13" s="390">
        <v>3105514054</v>
      </c>
      <c r="AJ13" s="390">
        <v>3105514054</v>
      </c>
      <c r="AK13" s="390">
        <v>6215430</v>
      </c>
      <c r="AL13" s="390">
        <v>0</v>
      </c>
      <c r="AM13" s="390">
        <v>0</v>
      </c>
      <c r="AN13" s="390">
        <v>3091929696</v>
      </c>
      <c r="AO13" s="390">
        <v>3091929696</v>
      </c>
      <c r="AP13" s="390">
        <v>13584358</v>
      </c>
      <c r="AQ13" s="390">
        <v>0</v>
      </c>
      <c r="AR13" s="390">
        <v>0</v>
      </c>
      <c r="AS13" s="390">
        <v>0</v>
      </c>
      <c r="AT13" s="390">
        <v>0</v>
      </c>
      <c r="AU13" s="390">
        <v>3091929696</v>
      </c>
      <c r="AV13" s="390">
        <v>3091929696</v>
      </c>
      <c r="AW13" s="390">
        <v>3091929696</v>
      </c>
      <c r="AX13" s="390">
        <v>3091929696</v>
      </c>
    </row>
    <row r="14" spans="1:50" ht="18" customHeight="1" x14ac:dyDescent="0.25">
      <c r="A14" s="392" t="s">
        <v>14</v>
      </c>
      <c r="B14" s="181" t="s">
        <v>15</v>
      </c>
      <c r="C14" s="182">
        <v>24876733798.529095</v>
      </c>
      <c r="D14" s="183">
        <v>0</v>
      </c>
      <c r="E14" s="183">
        <v>0</v>
      </c>
      <c r="F14" s="182">
        <f t="shared" si="6"/>
        <v>24876733798.529095</v>
      </c>
      <c r="G14" s="390">
        <v>1543613903</v>
      </c>
      <c r="H14" s="390">
        <v>1543613903</v>
      </c>
      <c r="I14" s="182">
        <f t="shared" si="7"/>
        <v>23333119895.529095</v>
      </c>
      <c r="J14" s="390">
        <v>1543613903</v>
      </c>
      <c r="K14" s="390">
        <v>1543613903</v>
      </c>
      <c r="L14" s="390">
        <v>1543613903</v>
      </c>
      <c r="M14" s="390">
        <v>1543613903</v>
      </c>
      <c r="N14" s="390">
        <v>1543613903</v>
      </c>
      <c r="O14" s="182">
        <f t="shared" ref="O14:O22" si="9">N14-H14</f>
        <v>0</v>
      </c>
      <c r="P14" s="182">
        <f t="shared" si="8"/>
        <v>23333119895.529095</v>
      </c>
      <c r="Q14" s="184">
        <v>2073061057.7940915</v>
      </c>
      <c r="R14" s="185">
        <f t="shared" ref="R14:R22" si="10">Q14</f>
        <v>2073061057.7940915</v>
      </c>
      <c r="S14" s="387">
        <f t="shared" si="1"/>
        <v>0</v>
      </c>
      <c r="T14" s="388">
        <v>101010102</v>
      </c>
      <c r="U14" s="389" t="s">
        <v>1618</v>
      </c>
      <c r="V14" s="390">
        <v>24876733798.529099</v>
      </c>
      <c r="W14" s="390">
        <v>0</v>
      </c>
      <c r="X14" s="390">
        <v>0</v>
      </c>
      <c r="Y14" s="390">
        <v>0</v>
      </c>
      <c r="Z14" s="390">
        <v>0</v>
      </c>
      <c r="AA14" s="390">
        <v>24876733798.529099</v>
      </c>
      <c r="AB14" s="390">
        <v>0</v>
      </c>
      <c r="AC14" s="390">
        <v>0</v>
      </c>
      <c r="AD14" s="390">
        <v>1543613903</v>
      </c>
      <c r="AE14" s="390">
        <v>1543613903</v>
      </c>
      <c r="AF14" s="390">
        <v>23333119895.529099</v>
      </c>
      <c r="AG14" s="390">
        <v>0</v>
      </c>
      <c r="AH14" s="390">
        <v>0</v>
      </c>
      <c r="AI14" s="390">
        <v>1543613903</v>
      </c>
      <c r="AJ14" s="390">
        <v>1543613903</v>
      </c>
      <c r="AK14" s="390">
        <v>0</v>
      </c>
      <c r="AL14" s="390">
        <v>0</v>
      </c>
      <c r="AM14" s="390">
        <v>0</v>
      </c>
      <c r="AN14" s="390">
        <v>1543613903</v>
      </c>
      <c r="AO14" s="390">
        <v>1543613903</v>
      </c>
      <c r="AP14" s="390">
        <v>0</v>
      </c>
      <c r="AQ14" s="390">
        <v>0</v>
      </c>
      <c r="AR14" s="390">
        <v>0</v>
      </c>
      <c r="AS14" s="390">
        <v>0</v>
      </c>
      <c r="AT14" s="390">
        <v>0</v>
      </c>
      <c r="AU14" s="390">
        <v>1543613903</v>
      </c>
      <c r="AV14" s="390">
        <v>1543613903</v>
      </c>
      <c r="AW14" s="390">
        <v>1543613903</v>
      </c>
      <c r="AX14" s="390">
        <v>1543613903</v>
      </c>
    </row>
    <row r="15" spans="1:50" ht="18" customHeight="1" x14ac:dyDescent="0.25">
      <c r="A15" s="392" t="s">
        <v>16</v>
      </c>
      <c r="B15" s="181" t="s">
        <v>17</v>
      </c>
      <c r="C15" s="182">
        <v>385056000</v>
      </c>
      <c r="D15" s="183">
        <v>0</v>
      </c>
      <c r="E15" s="183">
        <v>0</v>
      </c>
      <c r="F15" s="182">
        <f t="shared" si="6"/>
        <v>385056000</v>
      </c>
      <c r="G15" s="390">
        <v>31008765</v>
      </c>
      <c r="H15" s="390">
        <v>31008765</v>
      </c>
      <c r="I15" s="182">
        <f t="shared" si="7"/>
        <v>354047235</v>
      </c>
      <c r="J15" s="390">
        <v>31008765</v>
      </c>
      <c r="K15" s="390">
        <v>31008765</v>
      </c>
      <c r="L15" s="390">
        <v>31008765</v>
      </c>
      <c r="M15" s="390">
        <v>31008765</v>
      </c>
      <c r="N15" s="390">
        <v>31008765</v>
      </c>
      <c r="O15" s="182">
        <f t="shared" si="9"/>
        <v>0</v>
      </c>
      <c r="P15" s="182">
        <f t="shared" si="8"/>
        <v>354047235</v>
      </c>
      <c r="Q15" s="184">
        <v>32088000</v>
      </c>
      <c r="R15" s="185">
        <f t="shared" si="10"/>
        <v>32088000</v>
      </c>
      <c r="S15" s="387">
        <f t="shared" si="1"/>
        <v>0</v>
      </c>
      <c r="T15" s="388">
        <v>101010104</v>
      </c>
      <c r="U15" s="389" t="s">
        <v>1619</v>
      </c>
      <c r="V15" s="390">
        <v>385056000</v>
      </c>
      <c r="W15" s="390">
        <v>0</v>
      </c>
      <c r="X15" s="390">
        <v>0</v>
      </c>
      <c r="Y15" s="390">
        <v>0</v>
      </c>
      <c r="Z15" s="390">
        <v>0</v>
      </c>
      <c r="AA15" s="390">
        <v>385056000</v>
      </c>
      <c r="AB15" s="390">
        <v>0</v>
      </c>
      <c r="AC15" s="390">
        <v>0</v>
      </c>
      <c r="AD15" s="390">
        <v>31008765</v>
      </c>
      <c r="AE15" s="390">
        <v>31008765</v>
      </c>
      <c r="AF15" s="390">
        <v>354047235</v>
      </c>
      <c r="AG15" s="390">
        <v>0</v>
      </c>
      <c r="AH15" s="390">
        <v>0</v>
      </c>
      <c r="AI15" s="390">
        <v>31008765</v>
      </c>
      <c r="AJ15" s="390">
        <v>31008765</v>
      </c>
      <c r="AK15" s="390">
        <v>0</v>
      </c>
      <c r="AL15" s="390">
        <v>0</v>
      </c>
      <c r="AM15" s="390">
        <v>0</v>
      </c>
      <c r="AN15" s="390">
        <v>31008765</v>
      </c>
      <c r="AO15" s="390">
        <v>31008765</v>
      </c>
      <c r="AP15" s="390">
        <v>0</v>
      </c>
      <c r="AQ15" s="390">
        <v>0</v>
      </c>
      <c r="AR15" s="390">
        <v>0</v>
      </c>
      <c r="AS15" s="390">
        <v>0</v>
      </c>
      <c r="AT15" s="390">
        <v>0</v>
      </c>
      <c r="AU15" s="390">
        <v>31008765</v>
      </c>
      <c r="AV15" s="390">
        <v>31008765</v>
      </c>
      <c r="AW15" s="390">
        <v>31008765</v>
      </c>
      <c r="AX15" s="390">
        <v>31008765</v>
      </c>
    </row>
    <row r="16" spans="1:50" ht="18" customHeight="1" x14ac:dyDescent="0.25">
      <c r="A16" s="392" t="s">
        <v>18</v>
      </c>
      <c r="B16" s="181" t="s">
        <v>19</v>
      </c>
      <c r="C16" s="182">
        <v>520260000</v>
      </c>
      <c r="D16" s="183">
        <v>0</v>
      </c>
      <c r="E16" s="183">
        <v>0</v>
      </c>
      <c r="F16" s="182">
        <f t="shared" si="6"/>
        <v>520260000</v>
      </c>
      <c r="G16" s="390">
        <v>45896000</v>
      </c>
      <c r="H16" s="390">
        <v>45896000</v>
      </c>
      <c r="I16" s="182">
        <f t="shared" si="7"/>
        <v>474364000</v>
      </c>
      <c r="J16" s="390">
        <v>45896000</v>
      </c>
      <c r="K16" s="390">
        <v>45896000</v>
      </c>
      <c r="L16" s="390">
        <v>45896000</v>
      </c>
      <c r="M16" s="390">
        <v>45896000</v>
      </c>
      <c r="N16" s="390">
        <v>45896000</v>
      </c>
      <c r="O16" s="182">
        <f t="shared" si="9"/>
        <v>0</v>
      </c>
      <c r="P16" s="182">
        <f t="shared" si="8"/>
        <v>474364000</v>
      </c>
      <c r="Q16" s="184">
        <v>43355000</v>
      </c>
      <c r="R16" s="185">
        <f t="shared" si="10"/>
        <v>43355000</v>
      </c>
      <c r="S16" s="387">
        <f t="shared" si="1"/>
        <v>0</v>
      </c>
      <c r="T16" s="388">
        <v>101010105</v>
      </c>
      <c r="U16" s="389" t="s">
        <v>19</v>
      </c>
      <c r="V16" s="390">
        <v>520260000</v>
      </c>
      <c r="W16" s="390">
        <v>0</v>
      </c>
      <c r="X16" s="390">
        <v>0</v>
      </c>
      <c r="Y16" s="390">
        <v>0</v>
      </c>
      <c r="Z16" s="390">
        <v>0</v>
      </c>
      <c r="AA16" s="390">
        <v>520260000</v>
      </c>
      <c r="AB16" s="390">
        <v>0</v>
      </c>
      <c r="AC16" s="390">
        <v>0</v>
      </c>
      <c r="AD16" s="390">
        <v>45896000</v>
      </c>
      <c r="AE16" s="390">
        <v>45896000</v>
      </c>
      <c r="AF16" s="390">
        <v>474364000</v>
      </c>
      <c r="AG16" s="390">
        <v>0</v>
      </c>
      <c r="AH16" s="390">
        <v>0</v>
      </c>
      <c r="AI16" s="390">
        <v>45896000</v>
      </c>
      <c r="AJ16" s="390">
        <v>45896000</v>
      </c>
      <c r="AK16" s="390">
        <v>0</v>
      </c>
      <c r="AL16" s="390">
        <v>0</v>
      </c>
      <c r="AM16" s="390">
        <v>0</v>
      </c>
      <c r="AN16" s="390">
        <v>45896000</v>
      </c>
      <c r="AO16" s="390">
        <v>45896000</v>
      </c>
      <c r="AP16" s="390">
        <v>0</v>
      </c>
      <c r="AQ16" s="390">
        <v>0</v>
      </c>
      <c r="AR16" s="390">
        <v>0</v>
      </c>
      <c r="AS16" s="390">
        <v>0</v>
      </c>
      <c r="AT16" s="390">
        <v>0</v>
      </c>
      <c r="AU16" s="390">
        <v>45896000</v>
      </c>
      <c r="AV16" s="390">
        <v>45896000</v>
      </c>
      <c r="AW16" s="390">
        <v>45896000</v>
      </c>
      <c r="AX16" s="390">
        <v>45896000</v>
      </c>
    </row>
    <row r="17" spans="1:50" ht="18" customHeight="1" x14ac:dyDescent="0.25">
      <c r="A17" s="392" t="s">
        <v>20</v>
      </c>
      <c r="B17" s="181" t="s">
        <v>21</v>
      </c>
      <c r="C17" s="182">
        <v>4500000000</v>
      </c>
      <c r="D17" s="183">
        <v>0</v>
      </c>
      <c r="E17" s="183">
        <v>0</v>
      </c>
      <c r="F17" s="182">
        <f t="shared" si="6"/>
        <v>4500000000</v>
      </c>
      <c r="G17" s="390">
        <v>0</v>
      </c>
      <c r="H17" s="390">
        <v>0</v>
      </c>
      <c r="I17" s="182">
        <f t="shared" si="7"/>
        <v>4500000000</v>
      </c>
      <c r="J17" s="390">
        <v>0</v>
      </c>
      <c r="K17" s="390">
        <v>0</v>
      </c>
      <c r="L17" s="390">
        <v>0</v>
      </c>
      <c r="M17" s="390">
        <v>0</v>
      </c>
      <c r="N17" s="390">
        <v>0</v>
      </c>
      <c r="O17" s="182">
        <f t="shared" si="9"/>
        <v>0</v>
      </c>
      <c r="P17" s="182">
        <f t="shared" si="8"/>
        <v>4500000000</v>
      </c>
      <c r="Q17" s="184">
        <v>0</v>
      </c>
      <c r="R17" s="185">
        <f t="shared" si="10"/>
        <v>0</v>
      </c>
      <c r="S17" s="387">
        <f t="shared" si="1"/>
        <v>0</v>
      </c>
      <c r="T17" s="388">
        <v>101010106</v>
      </c>
      <c r="U17" s="389" t="s">
        <v>21</v>
      </c>
      <c r="V17" s="390">
        <v>4500000000</v>
      </c>
      <c r="W17" s="390">
        <v>0</v>
      </c>
      <c r="X17" s="390">
        <v>0</v>
      </c>
      <c r="Y17" s="390">
        <v>0</v>
      </c>
      <c r="Z17" s="390">
        <v>0</v>
      </c>
      <c r="AA17" s="390">
        <v>4500000000</v>
      </c>
      <c r="AB17" s="390">
        <v>0</v>
      </c>
      <c r="AC17" s="390">
        <v>0</v>
      </c>
      <c r="AD17" s="390">
        <v>0</v>
      </c>
      <c r="AE17" s="390">
        <v>0</v>
      </c>
      <c r="AF17" s="390">
        <v>4500000000</v>
      </c>
      <c r="AG17" s="390">
        <v>0</v>
      </c>
      <c r="AH17" s="390">
        <v>0</v>
      </c>
      <c r="AI17" s="390">
        <v>0</v>
      </c>
      <c r="AJ17" s="390">
        <v>0</v>
      </c>
      <c r="AK17" s="390">
        <v>0</v>
      </c>
      <c r="AL17" s="390">
        <v>0</v>
      </c>
      <c r="AM17" s="390">
        <v>0</v>
      </c>
      <c r="AN17" s="390">
        <v>0</v>
      </c>
      <c r="AO17" s="390">
        <v>0</v>
      </c>
      <c r="AP17" s="390">
        <v>0</v>
      </c>
      <c r="AQ17" s="390">
        <v>0</v>
      </c>
      <c r="AR17" s="390">
        <v>0</v>
      </c>
      <c r="AS17" s="390">
        <v>0</v>
      </c>
      <c r="AT17" s="390">
        <v>0</v>
      </c>
      <c r="AU17" s="390">
        <v>0</v>
      </c>
      <c r="AV17" s="390">
        <v>0</v>
      </c>
      <c r="AW17" s="390">
        <v>0</v>
      </c>
      <c r="AX17" s="390">
        <v>0</v>
      </c>
    </row>
    <row r="18" spans="1:50" ht="18" customHeight="1" x14ac:dyDescent="0.25">
      <c r="A18" s="392" t="s">
        <v>22</v>
      </c>
      <c r="B18" s="181" t="s">
        <v>23</v>
      </c>
      <c r="C18" s="182">
        <v>1813613000</v>
      </c>
      <c r="D18" s="183">
        <v>0</v>
      </c>
      <c r="E18" s="183">
        <v>0</v>
      </c>
      <c r="F18" s="182">
        <f t="shared" si="6"/>
        <v>1813613000</v>
      </c>
      <c r="G18" s="390">
        <v>277653887</v>
      </c>
      <c r="H18" s="390">
        <v>277653887</v>
      </c>
      <c r="I18" s="182">
        <f t="shared" si="7"/>
        <v>1535959113</v>
      </c>
      <c r="J18" s="390">
        <v>277653887</v>
      </c>
      <c r="K18" s="390">
        <v>277653887</v>
      </c>
      <c r="L18" s="390">
        <v>277653887</v>
      </c>
      <c r="M18" s="390">
        <v>277653887</v>
      </c>
      <c r="N18" s="390">
        <v>277653887</v>
      </c>
      <c r="O18" s="182">
        <f t="shared" si="9"/>
        <v>0</v>
      </c>
      <c r="P18" s="182">
        <f t="shared" si="8"/>
        <v>1535959113</v>
      </c>
      <c r="Q18" s="184">
        <v>265266000</v>
      </c>
      <c r="R18" s="185">
        <f t="shared" si="10"/>
        <v>265266000</v>
      </c>
      <c r="S18" s="387">
        <f t="shared" si="1"/>
        <v>0</v>
      </c>
      <c r="T18" s="388">
        <v>101010107</v>
      </c>
      <c r="U18" s="389" t="s">
        <v>1620</v>
      </c>
      <c r="V18" s="390">
        <v>1813613000</v>
      </c>
      <c r="W18" s="390">
        <v>0</v>
      </c>
      <c r="X18" s="390">
        <v>0</v>
      </c>
      <c r="Y18" s="390">
        <v>0</v>
      </c>
      <c r="Z18" s="390">
        <v>0</v>
      </c>
      <c r="AA18" s="390">
        <v>1813613000</v>
      </c>
      <c r="AB18" s="390">
        <v>0</v>
      </c>
      <c r="AC18" s="390">
        <v>0</v>
      </c>
      <c r="AD18" s="390">
        <v>277653887</v>
      </c>
      <c r="AE18" s="390">
        <v>277653887</v>
      </c>
      <c r="AF18" s="390">
        <v>1535959113</v>
      </c>
      <c r="AG18" s="390">
        <v>0</v>
      </c>
      <c r="AH18" s="390">
        <v>0</v>
      </c>
      <c r="AI18" s="390">
        <v>277653887</v>
      </c>
      <c r="AJ18" s="390">
        <v>277653887</v>
      </c>
      <c r="AK18" s="390">
        <v>0</v>
      </c>
      <c r="AL18" s="390">
        <v>0</v>
      </c>
      <c r="AM18" s="390">
        <v>0</v>
      </c>
      <c r="AN18" s="390">
        <v>277653887</v>
      </c>
      <c r="AO18" s="390">
        <v>277653887</v>
      </c>
      <c r="AP18" s="390">
        <v>0</v>
      </c>
      <c r="AQ18" s="390">
        <v>0</v>
      </c>
      <c r="AR18" s="390">
        <v>0</v>
      </c>
      <c r="AS18" s="390">
        <v>0</v>
      </c>
      <c r="AT18" s="390">
        <v>0</v>
      </c>
      <c r="AU18" s="390">
        <v>277653887</v>
      </c>
      <c r="AV18" s="390">
        <v>277653887</v>
      </c>
      <c r="AW18" s="390">
        <v>277653887</v>
      </c>
      <c r="AX18" s="390">
        <v>277653887</v>
      </c>
    </row>
    <row r="19" spans="1:50" ht="18" customHeight="1" x14ac:dyDescent="0.25">
      <c r="A19" s="392" t="s">
        <v>24</v>
      </c>
      <c r="B19" s="181" t="s">
        <v>25</v>
      </c>
      <c r="C19" s="182">
        <v>2258682000</v>
      </c>
      <c r="D19" s="183">
        <v>0</v>
      </c>
      <c r="E19" s="183">
        <v>0</v>
      </c>
      <c r="F19" s="182">
        <f t="shared" si="6"/>
        <v>2258682000</v>
      </c>
      <c r="G19" s="390">
        <v>115911323</v>
      </c>
      <c r="H19" s="390">
        <v>115911323</v>
      </c>
      <c r="I19" s="182">
        <f t="shared" si="7"/>
        <v>2142770677</v>
      </c>
      <c r="J19" s="390">
        <v>115911323</v>
      </c>
      <c r="K19" s="390">
        <v>115911323</v>
      </c>
      <c r="L19" s="390">
        <v>115911323</v>
      </c>
      <c r="M19" s="390">
        <v>115911323</v>
      </c>
      <c r="N19" s="390">
        <v>115911323</v>
      </c>
      <c r="O19" s="182">
        <f t="shared" si="9"/>
        <v>0</v>
      </c>
      <c r="P19" s="182">
        <f t="shared" si="8"/>
        <v>2142770677</v>
      </c>
      <c r="Q19" s="184">
        <v>100302000</v>
      </c>
      <c r="R19" s="185">
        <f t="shared" si="10"/>
        <v>100302000</v>
      </c>
      <c r="S19" s="387">
        <f t="shared" si="1"/>
        <v>0</v>
      </c>
      <c r="T19" s="388">
        <v>101010108</v>
      </c>
      <c r="U19" s="389" t="s">
        <v>1621</v>
      </c>
      <c r="V19" s="390">
        <v>2258682000</v>
      </c>
      <c r="W19" s="390">
        <v>0</v>
      </c>
      <c r="X19" s="390">
        <v>0</v>
      </c>
      <c r="Y19" s="390">
        <v>0</v>
      </c>
      <c r="Z19" s="390">
        <v>0</v>
      </c>
      <c r="AA19" s="390">
        <v>2258682000</v>
      </c>
      <c r="AB19" s="390">
        <v>0</v>
      </c>
      <c r="AC19" s="390">
        <v>0</v>
      </c>
      <c r="AD19" s="390">
        <v>115911323</v>
      </c>
      <c r="AE19" s="390">
        <v>115911323</v>
      </c>
      <c r="AF19" s="390">
        <v>2142770677</v>
      </c>
      <c r="AG19" s="390">
        <v>0</v>
      </c>
      <c r="AH19" s="390">
        <v>0</v>
      </c>
      <c r="AI19" s="390">
        <v>115911323</v>
      </c>
      <c r="AJ19" s="390">
        <v>115911323</v>
      </c>
      <c r="AK19" s="390">
        <v>0</v>
      </c>
      <c r="AL19" s="390">
        <v>0</v>
      </c>
      <c r="AM19" s="390">
        <v>0</v>
      </c>
      <c r="AN19" s="390">
        <v>115911323</v>
      </c>
      <c r="AO19" s="390">
        <v>115911323</v>
      </c>
      <c r="AP19" s="390">
        <v>0</v>
      </c>
      <c r="AQ19" s="390">
        <v>0</v>
      </c>
      <c r="AR19" s="390">
        <v>0</v>
      </c>
      <c r="AS19" s="390">
        <v>0</v>
      </c>
      <c r="AT19" s="390">
        <v>0</v>
      </c>
      <c r="AU19" s="390">
        <v>115911323</v>
      </c>
      <c r="AV19" s="390">
        <v>115911323</v>
      </c>
      <c r="AW19" s="390">
        <v>115911323</v>
      </c>
      <c r="AX19" s="390">
        <v>115911323</v>
      </c>
    </row>
    <row r="20" spans="1:50" ht="18" customHeight="1" x14ac:dyDescent="0.25">
      <c r="A20" s="392" t="s">
        <v>26</v>
      </c>
      <c r="B20" s="181" t="s">
        <v>27</v>
      </c>
      <c r="C20" s="182">
        <v>5835000000</v>
      </c>
      <c r="D20" s="183">
        <v>0</v>
      </c>
      <c r="E20" s="183">
        <v>0</v>
      </c>
      <c r="F20" s="182">
        <f t="shared" si="6"/>
        <v>5835000000</v>
      </c>
      <c r="G20" s="390">
        <v>0</v>
      </c>
      <c r="H20" s="390">
        <v>0</v>
      </c>
      <c r="I20" s="182">
        <f t="shared" si="7"/>
        <v>5835000000</v>
      </c>
      <c r="J20" s="390">
        <v>0</v>
      </c>
      <c r="K20" s="390">
        <v>0</v>
      </c>
      <c r="L20" s="390">
        <v>0</v>
      </c>
      <c r="M20" s="390">
        <v>0</v>
      </c>
      <c r="N20" s="390">
        <v>0</v>
      </c>
      <c r="O20" s="182">
        <f t="shared" si="9"/>
        <v>0</v>
      </c>
      <c r="P20" s="182">
        <f t="shared" si="8"/>
        <v>5835000000</v>
      </c>
      <c r="Q20" s="184">
        <v>0</v>
      </c>
      <c r="R20" s="185">
        <f t="shared" si="10"/>
        <v>0</v>
      </c>
      <c r="S20" s="387">
        <f t="shared" si="1"/>
        <v>0</v>
      </c>
      <c r="T20" s="388">
        <v>101010109</v>
      </c>
      <c r="U20" s="389" t="s">
        <v>27</v>
      </c>
      <c r="V20" s="390">
        <v>5835000000</v>
      </c>
      <c r="W20" s="390">
        <v>0</v>
      </c>
      <c r="X20" s="390">
        <v>0</v>
      </c>
      <c r="Y20" s="390">
        <v>0</v>
      </c>
      <c r="Z20" s="390">
        <v>0</v>
      </c>
      <c r="AA20" s="390">
        <v>5835000000</v>
      </c>
      <c r="AB20" s="390">
        <v>0</v>
      </c>
      <c r="AC20" s="390">
        <v>0</v>
      </c>
      <c r="AD20" s="390">
        <v>0</v>
      </c>
      <c r="AE20" s="390">
        <v>0</v>
      </c>
      <c r="AF20" s="390">
        <v>5835000000</v>
      </c>
      <c r="AG20" s="390">
        <v>0</v>
      </c>
      <c r="AH20" s="390">
        <v>0</v>
      </c>
      <c r="AI20" s="390">
        <v>0</v>
      </c>
      <c r="AJ20" s="390">
        <v>0</v>
      </c>
      <c r="AK20" s="390">
        <v>0</v>
      </c>
      <c r="AL20" s="390">
        <v>0</v>
      </c>
      <c r="AM20" s="390">
        <v>0</v>
      </c>
      <c r="AN20" s="390">
        <v>0</v>
      </c>
      <c r="AO20" s="390">
        <v>0</v>
      </c>
      <c r="AP20" s="390">
        <v>0</v>
      </c>
      <c r="AQ20" s="390">
        <v>0</v>
      </c>
      <c r="AR20" s="390">
        <v>0</v>
      </c>
      <c r="AS20" s="390">
        <v>0</v>
      </c>
      <c r="AT20" s="390">
        <v>0</v>
      </c>
      <c r="AU20" s="390">
        <v>0</v>
      </c>
      <c r="AV20" s="390">
        <v>0</v>
      </c>
      <c r="AW20" s="390">
        <v>0</v>
      </c>
      <c r="AX20" s="390">
        <v>0</v>
      </c>
    </row>
    <row r="21" spans="1:50" ht="18" customHeight="1" x14ac:dyDescent="0.25">
      <c r="A21" s="392" t="s">
        <v>28</v>
      </c>
      <c r="B21" s="181" t="s">
        <v>29</v>
      </c>
      <c r="C21" s="182">
        <v>3682000000</v>
      </c>
      <c r="D21" s="183">
        <v>0</v>
      </c>
      <c r="E21" s="183">
        <v>0</v>
      </c>
      <c r="F21" s="182">
        <f t="shared" si="6"/>
        <v>3682000000</v>
      </c>
      <c r="G21" s="390">
        <v>2323136</v>
      </c>
      <c r="H21" s="390">
        <v>2323136</v>
      </c>
      <c r="I21" s="182">
        <f t="shared" si="7"/>
        <v>3679676864</v>
      </c>
      <c r="J21" s="390">
        <v>0</v>
      </c>
      <c r="K21" s="390">
        <v>0</v>
      </c>
      <c r="L21" s="390">
        <v>0</v>
      </c>
      <c r="M21" s="390">
        <v>2323136</v>
      </c>
      <c r="N21" s="390">
        <v>2323136</v>
      </c>
      <c r="O21" s="182">
        <f t="shared" si="9"/>
        <v>0</v>
      </c>
      <c r="P21" s="182">
        <f t="shared" si="8"/>
        <v>3679676864</v>
      </c>
      <c r="Q21" s="184">
        <v>3000000</v>
      </c>
      <c r="R21" s="185">
        <f t="shared" si="10"/>
        <v>3000000</v>
      </c>
      <c r="S21" s="387">
        <f t="shared" si="1"/>
        <v>0</v>
      </c>
      <c r="T21" s="388">
        <v>101010110</v>
      </c>
      <c r="U21" s="389" t="s">
        <v>29</v>
      </c>
      <c r="V21" s="390">
        <v>3682000000</v>
      </c>
      <c r="W21" s="390">
        <v>0</v>
      </c>
      <c r="X21" s="390">
        <v>0</v>
      </c>
      <c r="Y21" s="390">
        <v>0</v>
      </c>
      <c r="Z21" s="390">
        <v>0</v>
      </c>
      <c r="AA21" s="390">
        <v>3682000000</v>
      </c>
      <c r="AB21" s="390">
        <v>0</v>
      </c>
      <c r="AC21" s="390">
        <v>0</v>
      </c>
      <c r="AD21" s="390">
        <v>2323136</v>
      </c>
      <c r="AE21" s="390">
        <v>2323136</v>
      </c>
      <c r="AF21" s="390">
        <v>3679676864</v>
      </c>
      <c r="AG21" s="390">
        <v>0</v>
      </c>
      <c r="AH21" s="390">
        <v>0</v>
      </c>
      <c r="AI21" s="390">
        <v>2323136</v>
      </c>
      <c r="AJ21" s="390">
        <v>2323136</v>
      </c>
      <c r="AK21" s="390">
        <v>0</v>
      </c>
      <c r="AL21" s="390">
        <v>0</v>
      </c>
      <c r="AM21" s="390">
        <v>0</v>
      </c>
      <c r="AN21" s="390">
        <v>0</v>
      </c>
      <c r="AO21" s="390">
        <v>0</v>
      </c>
      <c r="AP21" s="390">
        <v>2323136</v>
      </c>
      <c r="AQ21" s="390">
        <v>0</v>
      </c>
      <c r="AR21" s="390">
        <v>0</v>
      </c>
      <c r="AS21" s="390">
        <v>0</v>
      </c>
      <c r="AT21" s="390">
        <v>0</v>
      </c>
      <c r="AU21" s="390">
        <v>0</v>
      </c>
      <c r="AV21" s="390">
        <v>0</v>
      </c>
      <c r="AW21" s="390">
        <v>0</v>
      </c>
      <c r="AX21" s="390">
        <v>0</v>
      </c>
    </row>
    <row r="22" spans="1:50" ht="18" customHeight="1" x14ac:dyDescent="0.25">
      <c r="A22" s="392" t="s">
        <v>30</v>
      </c>
      <c r="B22" s="181" t="s">
        <v>31</v>
      </c>
      <c r="C22" s="182">
        <v>16500000</v>
      </c>
      <c r="D22" s="183">
        <v>0</v>
      </c>
      <c r="E22" s="183">
        <v>0</v>
      </c>
      <c r="F22" s="182">
        <f t="shared" si="6"/>
        <v>16500000</v>
      </c>
      <c r="G22" s="390">
        <v>1890875.5</v>
      </c>
      <c r="H22" s="390">
        <v>1890875.5</v>
      </c>
      <c r="I22" s="182">
        <f t="shared" si="7"/>
        <v>14609124.5</v>
      </c>
      <c r="J22" s="390">
        <v>1669597</v>
      </c>
      <c r="K22" s="390">
        <v>1669597</v>
      </c>
      <c r="L22" s="390">
        <v>1669597</v>
      </c>
      <c r="M22" s="390">
        <v>1890875.5</v>
      </c>
      <c r="N22" s="390">
        <v>1890875.5</v>
      </c>
      <c r="O22" s="182">
        <f t="shared" si="9"/>
        <v>0</v>
      </c>
      <c r="P22" s="182">
        <f t="shared" si="8"/>
        <v>14609124.5</v>
      </c>
      <c r="Q22" s="184">
        <v>0</v>
      </c>
      <c r="R22" s="185">
        <f t="shared" si="10"/>
        <v>0</v>
      </c>
      <c r="S22" s="387">
        <f t="shared" si="1"/>
        <v>0</v>
      </c>
      <c r="T22" s="388">
        <v>101010111</v>
      </c>
      <c r="U22" s="389" t="s">
        <v>1622</v>
      </c>
      <c r="V22" s="390">
        <v>16500000</v>
      </c>
      <c r="W22" s="390">
        <v>0</v>
      </c>
      <c r="X22" s="390">
        <v>0</v>
      </c>
      <c r="Y22" s="390">
        <v>0</v>
      </c>
      <c r="Z22" s="390">
        <v>0</v>
      </c>
      <c r="AA22" s="390">
        <v>16500000</v>
      </c>
      <c r="AB22" s="390">
        <v>0</v>
      </c>
      <c r="AC22" s="390">
        <v>0</v>
      </c>
      <c r="AD22" s="390">
        <v>1890875.5</v>
      </c>
      <c r="AE22" s="390">
        <v>1890875.5</v>
      </c>
      <c r="AF22" s="390">
        <v>14609124.5</v>
      </c>
      <c r="AG22" s="390">
        <v>0</v>
      </c>
      <c r="AH22" s="390">
        <v>0</v>
      </c>
      <c r="AI22" s="390">
        <v>1890875.5</v>
      </c>
      <c r="AJ22" s="390">
        <v>1890875.5</v>
      </c>
      <c r="AK22" s="390">
        <v>0</v>
      </c>
      <c r="AL22" s="390">
        <v>0</v>
      </c>
      <c r="AM22" s="390">
        <v>0</v>
      </c>
      <c r="AN22" s="390">
        <v>1669597</v>
      </c>
      <c r="AO22" s="390">
        <v>1669597</v>
      </c>
      <c r="AP22" s="390">
        <v>221278.5</v>
      </c>
      <c r="AQ22" s="390">
        <v>0</v>
      </c>
      <c r="AR22" s="390">
        <v>0</v>
      </c>
      <c r="AS22" s="390">
        <v>0</v>
      </c>
      <c r="AT22" s="390">
        <v>0</v>
      </c>
      <c r="AU22" s="390">
        <v>1669597</v>
      </c>
      <c r="AV22" s="390">
        <v>1669597</v>
      </c>
      <c r="AW22" s="390">
        <v>1669597</v>
      </c>
      <c r="AX22" s="390">
        <v>1669597</v>
      </c>
    </row>
    <row r="23" spans="1:50" ht="18" customHeight="1" x14ac:dyDescent="0.25">
      <c r="A23" s="391" t="s">
        <v>32</v>
      </c>
      <c r="B23" s="178" t="s">
        <v>33</v>
      </c>
      <c r="C23" s="179">
        <f>SUM(C24)</f>
        <v>153696000</v>
      </c>
      <c r="D23" s="179">
        <f t="shared" ref="D23:R23" si="11">SUM(D24)</f>
        <v>0</v>
      </c>
      <c r="E23" s="179">
        <f t="shared" si="11"/>
        <v>0</v>
      </c>
      <c r="F23" s="179">
        <f t="shared" si="11"/>
        <v>153696000</v>
      </c>
      <c r="G23" s="179">
        <f t="shared" si="11"/>
        <v>8037799</v>
      </c>
      <c r="H23" s="179">
        <f t="shared" si="11"/>
        <v>8037799</v>
      </c>
      <c r="I23" s="179">
        <f t="shared" si="11"/>
        <v>145658201</v>
      </c>
      <c r="J23" s="179">
        <f t="shared" si="11"/>
        <v>8037799</v>
      </c>
      <c r="K23" s="179">
        <f t="shared" si="11"/>
        <v>8037799</v>
      </c>
      <c r="L23" s="179">
        <f t="shared" si="11"/>
        <v>8037799</v>
      </c>
      <c r="M23" s="179">
        <f t="shared" si="11"/>
        <v>8037799</v>
      </c>
      <c r="N23" s="179">
        <f t="shared" si="11"/>
        <v>8037799</v>
      </c>
      <c r="O23" s="179">
        <f t="shared" si="11"/>
        <v>0</v>
      </c>
      <c r="P23" s="179">
        <f t="shared" si="11"/>
        <v>145658201</v>
      </c>
      <c r="Q23" s="179">
        <f t="shared" si="11"/>
        <v>12808000</v>
      </c>
      <c r="R23" s="180">
        <f t="shared" si="11"/>
        <v>12808000</v>
      </c>
      <c r="S23" s="387">
        <f t="shared" si="1"/>
        <v>0</v>
      </c>
      <c r="T23" s="388">
        <v>1010102</v>
      </c>
      <c r="U23" s="389" t="s">
        <v>33</v>
      </c>
      <c r="V23" s="390">
        <v>153696000</v>
      </c>
      <c r="W23" s="390">
        <v>0</v>
      </c>
      <c r="X23" s="390">
        <v>0</v>
      </c>
      <c r="Y23" s="390">
        <v>0</v>
      </c>
      <c r="Z23" s="390">
        <v>0</v>
      </c>
      <c r="AA23" s="390">
        <v>153696000</v>
      </c>
      <c r="AB23" s="390">
        <v>0</v>
      </c>
      <c r="AC23" s="390">
        <v>0</v>
      </c>
      <c r="AD23" s="390">
        <v>8037799</v>
      </c>
      <c r="AE23" s="390">
        <v>8037799</v>
      </c>
      <c r="AF23" s="390">
        <v>145658201</v>
      </c>
      <c r="AG23" s="390">
        <v>0</v>
      </c>
      <c r="AH23" s="390">
        <v>0</v>
      </c>
      <c r="AI23" s="390">
        <v>8037799</v>
      </c>
      <c r="AJ23" s="390">
        <v>8037799</v>
      </c>
      <c r="AK23" s="390">
        <v>0</v>
      </c>
      <c r="AL23" s="390">
        <v>0</v>
      </c>
      <c r="AM23" s="390">
        <v>0</v>
      </c>
      <c r="AN23" s="390">
        <v>8037799</v>
      </c>
      <c r="AO23" s="390">
        <v>8037799</v>
      </c>
      <c r="AP23" s="390">
        <v>0</v>
      </c>
      <c r="AQ23" s="390">
        <v>0</v>
      </c>
      <c r="AR23" s="390">
        <v>0</v>
      </c>
      <c r="AS23" s="390">
        <v>0</v>
      </c>
      <c r="AT23" s="390">
        <v>0</v>
      </c>
      <c r="AU23" s="390">
        <v>8037799</v>
      </c>
      <c r="AV23" s="390">
        <v>8037799</v>
      </c>
      <c r="AW23" s="390">
        <v>8037799</v>
      </c>
      <c r="AX23" s="390">
        <v>8037799</v>
      </c>
    </row>
    <row r="24" spans="1:50" ht="18" customHeight="1" x14ac:dyDescent="0.25">
      <c r="A24" s="392" t="s">
        <v>34</v>
      </c>
      <c r="B24" s="181" t="s">
        <v>35</v>
      </c>
      <c r="C24" s="182">
        <v>153696000</v>
      </c>
      <c r="D24" s="183">
        <v>0</v>
      </c>
      <c r="E24" s="183">
        <v>0</v>
      </c>
      <c r="F24" s="182">
        <f>C24+D24-E24</f>
        <v>153696000</v>
      </c>
      <c r="G24" s="390">
        <v>8037799</v>
      </c>
      <c r="H24" s="390">
        <v>8037799</v>
      </c>
      <c r="I24" s="182">
        <f>F24-H24</f>
        <v>145658201</v>
      </c>
      <c r="J24" s="390">
        <v>8037799</v>
      </c>
      <c r="K24" s="390">
        <v>8037799</v>
      </c>
      <c r="L24" s="390">
        <v>8037799</v>
      </c>
      <c r="M24" s="390">
        <v>8037799</v>
      </c>
      <c r="N24" s="390">
        <v>8037799</v>
      </c>
      <c r="O24" s="182">
        <f>N24-H24</f>
        <v>0</v>
      </c>
      <c r="P24" s="182">
        <f>F24-N24</f>
        <v>145658201</v>
      </c>
      <c r="Q24" s="184">
        <v>12808000</v>
      </c>
      <c r="R24" s="185">
        <f>Q24</f>
        <v>12808000</v>
      </c>
      <c r="S24" s="387">
        <f t="shared" si="1"/>
        <v>0</v>
      </c>
      <c r="T24" s="388">
        <v>101010201</v>
      </c>
      <c r="U24" s="389" t="s">
        <v>1623</v>
      </c>
      <c r="V24" s="390">
        <v>153696000</v>
      </c>
      <c r="W24" s="390">
        <v>0</v>
      </c>
      <c r="X24" s="390">
        <v>0</v>
      </c>
      <c r="Y24" s="390">
        <v>0</v>
      </c>
      <c r="Z24" s="390">
        <v>0</v>
      </c>
      <c r="AA24" s="390">
        <v>153696000</v>
      </c>
      <c r="AB24" s="390">
        <v>0</v>
      </c>
      <c r="AC24" s="390">
        <v>0</v>
      </c>
      <c r="AD24" s="390">
        <v>8037799</v>
      </c>
      <c r="AE24" s="390">
        <v>8037799</v>
      </c>
      <c r="AF24" s="390">
        <v>145658201</v>
      </c>
      <c r="AG24" s="390">
        <v>0</v>
      </c>
      <c r="AH24" s="390">
        <v>0</v>
      </c>
      <c r="AI24" s="390">
        <v>8037799</v>
      </c>
      <c r="AJ24" s="390">
        <v>8037799</v>
      </c>
      <c r="AK24" s="390">
        <v>0</v>
      </c>
      <c r="AL24" s="390">
        <v>0</v>
      </c>
      <c r="AM24" s="390">
        <v>0</v>
      </c>
      <c r="AN24" s="390">
        <v>8037799</v>
      </c>
      <c r="AO24" s="390">
        <v>8037799</v>
      </c>
      <c r="AP24" s="390">
        <v>0</v>
      </c>
      <c r="AQ24" s="390">
        <v>0</v>
      </c>
      <c r="AR24" s="390">
        <v>0</v>
      </c>
      <c r="AS24" s="390">
        <v>0</v>
      </c>
      <c r="AT24" s="390">
        <v>0</v>
      </c>
      <c r="AU24" s="390">
        <v>8037799</v>
      </c>
      <c r="AV24" s="390">
        <v>8037799</v>
      </c>
      <c r="AW24" s="390">
        <v>8037799</v>
      </c>
      <c r="AX24" s="390">
        <v>8037799</v>
      </c>
    </row>
    <row r="25" spans="1:50" ht="18" customHeight="1" x14ac:dyDescent="0.25">
      <c r="A25" s="391" t="s">
        <v>38</v>
      </c>
      <c r="B25" s="178" t="s">
        <v>39</v>
      </c>
      <c r="C25" s="179">
        <f>C26+C28+C30+C32+C34+C36</f>
        <v>30241040253.71262</v>
      </c>
      <c r="D25" s="179">
        <f t="shared" ref="D25:R25" si="12">D26+D28+D30+D32+D34+D36</f>
        <v>0</v>
      </c>
      <c r="E25" s="179">
        <f t="shared" si="12"/>
        <v>0</v>
      </c>
      <c r="F25" s="179">
        <f t="shared" si="12"/>
        <v>30241040253.71262</v>
      </c>
      <c r="G25" s="179">
        <f t="shared" si="12"/>
        <v>2333231904</v>
      </c>
      <c r="H25" s="179">
        <f t="shared" si="12"/>
        <v>2333231904</v>
      </c>
      <c r="I25" s="179">
        <f t="shared" si="12"/>
        <v>27907808349.712616</v>
      </c>
      <c r="J25" s="179">
        <f t="shared" si="12"/>
        <v>2266999149</v>
      </c>
      <c r="K25" s="179">
        <f t="shared" si="12"/>
        <v>2266999149</v>
      </c>
      <c r="L25" s="179">
        <f t="shared" si="12"/>
        <v>2266999149</v>
      </c>
      <c r="M25" s="179">
        <f t="shared" si="12"/>
        <v>2361117904</v>
      </c>
      <c r="N25" s="179">
        <f t="shared" si="12"/>
        <v>2361117904</v>
      </c>
      <c r="O25" s="179">
        <f t="shared" si="12"/>
        <v>27886000</v>
      </c>
      <c r="P25" s="179">
        <f t="shared" si="12"/>
        <v>27879922349.712616</v>
      </c>
      <c r="Q25" s="179">
        <f t="shared" si="12"/>
        <v>2586818668.1959801</v>
      </c>
      <c r="R25" s="180">
        <f t="shared" si="12"/>
        <v>2586818668.1959801</v>
      </c>
      <c r="S25" s="387">
        <f t="shared" si="1"/>
        <v>0</v>
      </c>
      <c r="T25" s="388">
        <v>10102</v>
      </c>
      <c r="U25" s="389" t="s">
        <v>1624</v>
      </c>
      <c r="V25" s="390">
        <v>30241040253.712612</v>
      </c>
      <c r="W25" s="390">
        <v>0</v>
      </c>
      <c r="X25" s="390">
        <v>0</v>
      </c>
      <c r="Y25" s="390">
        <v>0</v>
      </c>
      <c r="Z25" s="390">
        <v>0</v>
      </c>
      <c r="AA25" s="390">
        <v>30241040253.712612</v>
      </c>
      <c r="AB25" s="390">
        <v>0</v>
      </c>
      <c r="AC25" s="390">
        <v>0</v>
      </c>
      <c r="AD25" s="390">
        <v>2361117904</v>
      </c>
      <c r="AE25" s="390">
        <v>2361117904</v>
      </c>
      <c r="AF25" s="390">
        <v>27879922349.712612</v>
      </c>
      <c r="AG25" s="390">
        <v>0</v>
      </c>
      <c r="AH25" s="390">
        <v>0</v>
      </c>
      <c r="AI25" s="390">
        <v>2333231904</v>
      </c>
      <c r="AJ25" s="390">
        <v>2333231904</v>
      </c>
      <c r="AK25" s="390">
        <v>27886000</v>
      </c>
      <c r="AL25" s="390">
        <v>0</v>
      </c>
      <c r="AM25" s="390">
        <v>0</v>
      </c>
      <c r="AN25" s="390">
        <v>2266999149</v>
      </c>
      <c r="AO25" s="390">
        <v>2266999149</v>
      </c>
      <c r="AP25" s="390">
        <v>66232755</v>
      </c>
      <c r="AQ25" s="390">
        <v>0</v>
      </c>
      <c r="AR25" s="390">
        <v>0</v>
      </c>
      <c r="AS25" s="390">
        <v>0</v>
      </c>
      <c r="AT25" s="390">
        <v>0</v>
      </c>
      <c r="AU25" s="390">
        <v>2266999149</v>
      </c>
      <c r="AV25" s="390">
        <v>2266999149</v>
      </c>
      <c r="AW25" s="390">
        <v>2266999149</v>
      </c>
      <c r="AX25" s="390">
        <v>2266999149</v>
      </c>
    </row>
    <row r="26" spans="1:50" ht="18" customHeight="1" x14ac:dyDescent="0.25">
      <c r="A26" s="391" t="s">
        <v>40</v>
      </c>
      <c r="B26" s="178" t="s">
        <v>41</v>
      </c>
      <c r="C26" s="179">
        <f>SUM(C27)</f>
        <v>8575210079.1133013</v>
      </c>
      <c r="D26" s="179">
        <f t="shared" ref="D26:R26" si="13">SUM(D27)</f>
        <v>0</v>
      </c>
      <c r="E26" s="179">
        <f t="shared" si="13"/>
        <v>0</v>
      </c>
      <c r="F26" s="179">
        <f t="shared" si="13"/>
        <v>8575210079.1133013</v>
      </c>
      <c r="G26" s="179">
        <f t="shared" si="13"/>
        <v>642545291.39999998</v>
      </c>
      <c r="H26" s="179">
        <f t="shared" si="13"/>
        <v>642545291.39999998</v>
      </c>
      <c r="I26" s="179">
        <f t="shared" si="13"/>
        <v>7932664787.7133017</v>
      </c>
      <c r="J26" s="179">
        <f t="shared" si="13"/>
        <v>642545291.39999998</v>
      </c>
      <c r="K26" s="179">
        <f t="shared" si="13"/>
        <v>642545291.39999998</v>
      </c>
      <c r="L26" s="179">
        <f t="shared" si="13"/>
        <v>642545291.39999998</v>
      </c>
      <c r="M26" s="179">
        <f t="shared" si="13"/>
        <v>642545291.39999998</v>
      </c>
      <c r="N26" s="179">
        <f t="shared" si="13"/>
        <v>642545291.39999998</v>
      </c>
      <c r="O26" s="179">
        <f t="shared" si="13"/>
        <v>0</v>
      </c>
      <c r="P26" s="179">
        <f t="shared" si="13"/>
        <v>7932664787.7133017</v>
      </c>
      <c r="Q26" s="179">
        <f t="shared" si="13"/>
        <v>714600839.92610848</v>
      </c>
      <c r="R26" s="180">
        <f t="shared" si="13"/>
        <v>714600839.92610848</v>
      </c>
      <c r="S26" s="387">
        <f t="shared" si="1"/>
        <v>0</v>
      </c>
      <c r="T26" s="388">
        <v>1010201</v>
      </c>
      <c r="U26" s="389" t="s">
        <v>41</v>
      </c>
      <c r="V26" s="390">
        <v>8575210079.1133003</v>
      </c>
      <c r="W26" s="390">
        <v>0</v>
      </c>
      <c r="X26" s="390">
        <v>0</v>
      </c>
      <c r="Y26" s="390">
        <v>0</v>
      </c>
      <c r="Z26" s="390">
        <v>0</v>
      </c>
      <c r="AA26" s="390">
        <v>8575210079.1133003</v>
      </c>
      <c r="AB26" s="390">
        <v>0</v>
      </c>
      <c r="AC26" s="390">
        <v>0</v>
      </c>
      <c r="AD26" s="390">
        <v>642545291.39999998</v>
      </c>
      <c r="AE26" s="390">
        <v>642545291.39999998</v>
      </c>
      <c r="AF26" s="390">
        <v>7932664787.7133007</v>
      </c>
      <c r="AG26" s="390">
        <v>0</v>
      </c>
      <c r="AH26" s="390">
        <v>0</v>
      </c>
      <c r="AI26" s="390">
        <v>642545291.39999998</v>
      </c>
      <c r="AJ26" s="390">
        <v>642545291.39999998</v>
      </c>
      <c r="AK26" s="390">
        <v>0</v>
      </c>
      <c r="AL26" s="390">
        <v>0</v>
      </c>
      <c r="AM26" s="390">
        <v>0</v>
      </c>
      <c r="AN26" s="390">
        <v>642545291.39999998</v>
      </c>
      <c r="AO26" s="390">
        <v>642545291.39999998</v>
      </c>
      <c r="AP26" s="390">
        <v>0</v>
      </c>
      <c r="AQ26" s="390">
        <v>0</v>
      </c>
      <c r="AR26" s="390">
        <v>0</v>
      </c>
      <c r="AS26" s="390">
        <v>0</v>
      </c>
      <c r="AT26" s="390">
        <v>0</v>
      </c>
      <c r="AU26" s="390">
        <v>642545291.39999998</v>
      </c>
      <c r="AV26" s="390">
        <v>642545291.39999998</v>
      </c>
      <c r="AW26" s="390">
        <v>642545291.39999998</v>
      </c>
      <c r="AX26" s="390">
        <v>642545291.39999998</v>
      </c>
    </row>
    <row r="27" spans="1:50" ht="18" customHeight="1" x14ac:dyDescent="0.25">
      <c r="A27" s="392" t="s">
        <v>42</v>
      </c>
      <c r="B27" s="181" t="s">
        <v>41</v>
      </c>
      <c r="C27" s="182">
        <v>8575210079.1133013</v>
      </c>
      <c r="D27" s="183">
        <v>0</v>
      </c>
      <c r="E27" s="183">
        <v>0</v>
      </c>
      <c r="F27" s="182">
        <f>C27+D27-E27</f>
        <v>8575210079.1133013</v>
      </c>
      <c r="G27" s="390">
        <v>642545291.39999998</v>
      </c>
      <c r="H27" s="390">
        <v>642545291.39999998</v>
      </c>
      <c r="I27" s="182">
        <f>F27-H27</f>
        <v>7932664787.7133017</v>
      </c>
      <c r="J27" s="390">
        <v>642545291.39999998</v>
      </c>
      <c r="K27" s="390">
        <v>642545291.39999998</v>
      </c>
      <c r="L27" s="390">
        <v>642545291.39999998</v>
      </c>
      <c r="M27" s="390">
        <v>642545291.39999998</v>
      </c>
      <c r="N27" s="390">
        <v>642545291.39999998</v>
      </c>
      <c r="O27" s="182">
        <f>N27-H27</f>
        <v>0</v>
      </c>
      <c r="P27" s="182">
        <f>F27-N27</f>
        <v>7932664787.7133017</v>
      </c>
      <c r="Q27" s="184">
        <v>714600839.92610848</v>
      </c>
      <c r="R27" s="185">
        <f>Q27</f>
        <v>714600839.92610848</v>
      </c>
      <c r="S27" s="387">
        <f t="shared" si="1"/>
        <v>0</v>
      </c>
      <c r="T27" s="388">
        <v>101020101</v>
      </c>
      <c r="U27" s="389" t="s">
        <v>41</v>
      </c>
      <c r="V27" s="390">
        <v>8575210079.1133003</v>
      </c>
      <c r="W27" s="390">
        <v>0</v>
      </c>
      <c r="X27" s="390">
        <v>0</v>
      </c>
      <c r="Y27" s="390">
        <v>0</v>
      </c>
      <c r="Z27" s="390">
        <v>0</v>
      </c>
      <c r="AA27" s="390">
        <v>8575210079.1133003</v>
      </c>
      <c r="AB27" s="390">
        <v>0</v>
      </c>
      <c r="AC27" s="390">
        <v>0</v>
      </c>
      <c r="AD27" s="390">
        <v>642545291.39999998</v>
      </c>
      <c r="AE27" s="390">
        <v>642545291.39999998</v>
      </c>
      <c r="AF27" s="390">
        <v>7932664787.7133007</v>
      </c>
      <c r="AG27" s="390">
        <v>0</v>
      </c>
      <c r="AH27" s="390">
        <v>0</v>
      </c>
      <c r="AI27" s="390">
        <v>642545291.39999998</v>
      </c>
      <c r="AJ27" s="390">
        <v>642545291.39999998</v>
      </c>
      <c r="AK27" s="390">
        <v>0</v>
      </c>
      <c r="AL27" s="390">
        <v>0</v>
      </c>
      <c r="AM27" s="390">
        <v>0</v>
      </c>
      <c r="AN27" s="390">
        <v>642545291.39999998</v>
      </c>
      <c r="AO27" s="390">
        <v>642545291.39999998</v>
      </c>
      <c r="AP27" s="390">
        <v>0</v>
      </c>
      <c r="AQ27" s="390">
        <v>0</v>
      </c>
      <c r="AR27" s="390">
        <v>0</v>
      </c>
      <c r="AS27" s="390">
        <v>0</v>
      </c>
      <c r="AT27" s="390">
        <v>0</v>
      </c>
      <c r="AU27" s="390">
        <v>642545291.39999998</v>
      </c>
      <c r="AV27" s="390">
        <v>642545291.39999998</v>
      </c>
      <c r="AW27" s="390">
        <v>642545291.39999998</v>
      </c>
      <c r="AX27" s="390">
        <v>642545291.39999998</v>
      </c>
    </row>
    <row r="28" spans="1:50" ht="18" customHeight="1" x14ac:dyDescent="0.25">
      <c r="A28" s="391" t="s">
        <v>43</v>
      </c>
      <c r="B28" s="178" t="s">
        <v>44</v>
      </c>
      <c r="C28" s="179">
        <f>SUM(C29)</f>
        <v>6334623570.1782894</v>
      </c>
      <c r="D28" s="179">
        <f t="shared" ref="D28:R28" si="14">SUM(D29)</f>
        <v>0</v>
      </c>
      <c r="E28" s="179">
        <f t="shared" si="14"/>
        <v>0</v>
      </c>
      <c r="F28" s="179">
        <f t="shared" si="14"/>
        <v>6334623570.1782894</v>
      </c>
      <c r="G28" s="179">
        <f t="shared" si="14"/>
        <v>428363527.60000002</v>
      </c>
      <c r="H28" s="179">
        <f t="shared" si="14"/>
        <v>428363527.60000002</v>
      </c>
      <c r="I28" s="179">
        <f t="shared" si="14"/>
        <v>5906260042.578289</v>
      </c>
      <c r="J28" s="179">
        <f t="shared" si="14"/>
        <v>428363527.60000002</v>
      </c>
      <c r="K28" s="179">
        <f t="shared" si="14"/>
        <v>428363527.60000002</v>
      </c>
      <c r="L28" s="179">
        <f t="shared" si="14"/>
        <v>428363527.60000002</v>
      </c>
      <c r="M28" s="179">
        <f t="shared" si="14"/>
        <v>428363527.60000002</v>
      </c>
      <c r="N28" s="179">
        <f t="shared" si="14"/>
        <v>428363527.60000002</v>
      </c>
      <c r="O28" s="179">
        <f t="shared" si="14"/>
        <v>0</v>
      </c>
      <c r="P28" s="179">
        <f t="shared" si="14"/>
        <v>5906260042.578289</v>
      </c>
      <c r="Q28" s="179">
        <f t="shared" si="14"/>
        <v>526409310.82499552</v>
      </c>
      <c r="R28" s="180">
        <f t="shared" si="14"/>
        <v>526409310.82499552</v>
      </c>
      <c r="S28" s="387">
        <f t="shared" si="1"/>
        <v>0</v>
      </c>
      <c r="T28" s="388">
        <v>1010202</v>
      </c>
      <c r="U28" s="389" t="s">
        <v>44</v>
      </c>
      <c r="V28" s="390">
        <v>6334623570.1782904</v>
      </c>
      <c r="W28" s="390">
        <v>0</v>
      </c>
      <c r="X28" s="390">
        <v>0</v>
      </c>
      <c r="Y28" s="390">
        <v>0</v>
      </c>
      <c r="Z28" s="390">
        <v>0</v>
      </c>
      <c r="AA28" s="390">
        <v>6334623570.1782904</v>
      </c>
      <c r="AB28" s="390">
        <v>0</v>
      </c>
      <c r="AC28" s="390">
        <v>0</v>
      </c>
      <c r="AD28" s="390">
        <v>428363527.60000002</v>
      </c>
      <c r="AE28" s="390">
        <v>428363527.60000002</v>
      </c>
      <c r="AF28" s="390">
        <v>5906260042.57829</v>
      </c>
      <c r="AG28" s="390">
        <v>0</v>
      </c>
      <c r="AH28" s="390">
        <v>0</v>
      </c>
      <c r="AI28" s="390">
        <v>428363527.60000002</v>
      </c>
      <c r="AJ28" s="390">
        <v>428363527.60000002</v>
      </c>
      <c r="AK28" s="390">
        <v>0</v>
      </c>
      <c r="AL28" s="390">
        <v>0</v>
      </c>
      <c r="AM28" s="390">
        <v>0</v>
      </c>
      <c r="AN28" s="390">
        <v>428363527.60000002</v>
      </c>
      <c r="AO28" s="390">
        <v>428363527.60000002</v>
      </c>
      <c r="AP28" s="390">
        <v>0</v>
      </c>
      <c r="AQ28" s="390">
        <v>0</v>
      </c>
      <c r="AR28" s="390">
        <v>0</v>
      </c>
      <c r="AS28" s="390">
        <v>0</v>
      </c>
      <c r="AT28" s="390">
        <v>0</v>
      </c>
      <c r="AU28" s="390">
        <v>428363527.60000002</v>
      </c>
      <c r="AV28" s="390">
        <v>428363527.60000002</v>
      </c>
      <c r="AW28" s="390">
        <v>428363527.60000002</v>
      </c>
      <c r="AX28" s="390">
        <v>428363527.60000002</v>
      </c>
    </row>
    <row r="29" spans="1:50" ht="18" customHeight="1" x14ac:dyDescent="0.25">
      <c r="A29" s="392" t="s">
        <v>45</v>
      </c>
      <c r="B29" s="181" t="s">
        <v>44</v>
      </c>
      <c r="C29" s="182">
        <v>6334623570.1782894</v>
      </c>
      <c r="D29" s="183">
        <v>0</v>
      </c>
      <c r="E29" s="183">
        <v>0</v>
      </c>
      <c r="F29" s="182">
        <f>C29+D29-E29</f>
        <v>6334623570.1782894</v>
      </c>
      <c r="G29" s="390">
        <v>428363527.60000002</v>
      </c>
      <c r="H29" s="390">
        <v>428363527.60000002</v>
      </c>
      <c r="I29" s="182">
        <f>F29-H29</f>
        <v>5906260042.578289</v>
      </c>
      <c r="J29" s="390">
        <v>428363527.60000002</v>
      </c>
      <c r="K29" s="390">
        <v>428363527.60000002</v>
      </c>
      <c r="L29" s="390">
        <v>428363527.60000002</v>
      </c>
      <c r="M29" s="390">
        <v>428363527.60000002</v>
      </c>
      <c r="N29" s="390">
        <v>428363527.60000002</v>
      </c>
      <c r="O29" s="182">
        <f>N29-H29</f>
        <v>0</v>
      </c>
      <c r="P29" s="182">
        <f>F29-N29</f>
        <v>5906260042.578289</v>
      </c>
      <c r="Q29" s="184">
        <v>526409310.82499552</v>
      </c>
      <c r="R29" s="185">
        <f>Q29</f>
        <v>526409310.82499552</v>
      </c>
      <c r="S29" s="387">
        <f t="shared" si="1"/>
        <v>0</v>
      </c>
      <c r="T29" s="388">
        <v>101020201</v>
      </c>
      <c r="U29" s="389" t="s">
        <v>44</v>
      </c>
      <c r="V29" s="390">
        <v>6334623570.1782904</v>
      </c>
      <c r="W29" s="390">
        <v>0</v>
      </c>
      <c r="X29" s="390">
        <v>0</v>
      </c>
      <c r="Y29" s="390">
        <v>0</v>
      </c>
      <c r="Z29" s="390">
        <v>0</v>
      </c>
      <c r="AA29" s="390">
        <v>6334623570.1782904</v>
      </c>
      <c r="AB29" s="390">
        <v>0</v>
      </c>
      <c r="AC29" s="390">
        <v>0</v>
      </c>
      <c r="AD29" s="390">
        <v>428363527.60000002</v>
      </c>
      <c r="AE29" s="390">
        <v>428363527.60000002</v>
      </c>
      <c r="AF29" s="390">
        <v>5906260042.57829</v>
      </c>
      <c r="AG29" s="390">
        <v>0</v>
      </c>
      <c r="AH29" s="390">
        <v>0</v>
      </c>
      <c r="AI29" s="390">
        <v>428363527.60000002</v>
      </c>
      <c r="AJ29" s="390">
        <v>428363527.60000002</v>
      </c>
      <c r="AK29" s="390">
        <v>0</v>
      </c>
      <c r="AL29" s="390">
        <v>0</v>
      </c>
      <c r="AM29" s="390">
        <v>0</v>
      </c>
      <c r="AN29" s="390">
        <v>428363527.60000002</v>
      </c>
      <c r="AO29" s="390">
        <v>428363527.60000002</v>
      </c>
      <c r="AP29" s="390">
        <v>0</v>
      </c>
      <c r="AQ29" s="390">
        <v>0</v>
      </c>
      <c r="AR29" s="390">
        <v>0</v>
      </c>
      <c r="AS29" s="390">
        <v>0</v>
      </c>
      <c r="AT29" s="390">
        <v>0</v>
      </c>
      <c r="AU29" s="390">
        <v>428363527.60000002</v>
      </c>
      <c r="AV29" s="390">
        <v>428363527.60000002</v>
      </c>
      <c r="AW29" s="390">
        <v>428363527.60000002</v>
      </c>
      <c r="AX29" s="390">
        <v>428363527.60000002</v>
      </c>
    </row>
    <row r="30" spans="1:50" ht="18" customHeight="1" x14ac:dyDescent="0.25">
      <c r="A30" s="391" t="s">
        <v>46</v>
      </c>
      <c r="B30" s="178" t="s">
        <v>47</v>
      </c>
      <c r="C30" s="179">
        <f>SUM(C31)</f>
        <v>6188041020</v>
      </c>
      <c r="D30" s="179">
        <f t="shared" ref="D30:R30" si="15">SUM(D31)</f>
        <v>0</v>
      </c>
      <c r="E30" s="179">
        <f t="shared" si="15"/>
        <v>0</v>
      </c>
      <c r="F30" s="179">
        <f t="shared" si="15"/>
        <v>6188041020</v>
      </c>
      <c r="G30" s="179">
        <f t="shared" si="15"/>
        <v>741176537</v>
      </c>
      <c r="H30" s="179">
        <f t="shared" si="15"/>
        <v>741176537</v>
      </c>
      <c r="I30" s="179">
        <f t="shared" si="15"/>
        <v>5446864483</v>
      </c>
      <c r="J30" s="179">
        <f t="shared" si="15"/>
        <v>741176537</v>
      </c>
      <c r="K30" s="179">
        <f t="shared" si="15"/>
        <v>741176537</v>
      </c>
      <c r="L30" s="179">
        <f t="shared" si="15"/>
        <v>741176537</v>
      </c>
      <c r="M30" s="179">
        <f t="shared" si="15"/>
        <v>741176537</v>
      </c>
      <c r="N30" s="179">
        <f t="shared" si="15"/>
        <v>741176537</v>
      </c>
      <c r="O30" s="179">
        <f t="shared" si="15"/>
        <v>0</v>
      </c>
      <c r="P30" s="179">
        <f t="shared" si="15"/>
        <v>5446864483</v>
      </c>
      <c r="Q30" s="179">
        <f t="shared" si="15"/>
        <v>586000000</v>
      </c>
      <c r="R30" s="180">
        <f t="shared" si="15"/>
        <v>586000000</v>
      </c>
      <c r="S30" s="387">
        <f t="shared" si="1"/>
        <v>0</v>
      </c>
      <c r="T30" s="388">
        <v>1010203</v>
      </c>
      <c r="U30" s="389" t="s">
        <v>1625</v>
      </c>
      <c r="V30" s="390">
        <v>6188041020</v>
      </c>
      <c r="W30" s="390">
        <v>0</v>
      </c>
      <c r="X30" s="390">
        <v>0</v>
      </c>
      <c r="Y30" s="390">
        <v>0</v>
      </c>
      <c r="Z30" s="390">
        <v>0</v>
      </c>
      <c r="AA30" s="390">
        <v>6188041020</v>
      </c>
      <c r="AB30" s="390">
        <v>0</v>
      </c>
      <c r="AC30" s="390">
        <v>0</v>
      </c>
      <c r="AD30" s="390">
        <v>741176537</v>
      </c>
      <c r="AE30" s="390">
        <v>741176537</v>
      </c>
      <c r="AF30" s="390">
        <v>5446864483</v>
      </c>
      <c r="AG30" s="390">
        <v>0</v>
      </c>
      <c r="AH30" s="390">
        <v>0</v>
      </c>
      <c r="AI30" s="390">
        <v>741176537</v>
      </c>
      <c r="AJ30" s="390">
        <v>741176537</v>
      </c>
      <c r="AK30" s="390">
        <v>0</v>
      </c>
      <c r="AL30" s="390">
        <v>0</v>
      </c>
      <c r="AM30" s="390">
        <v>0</v>
      </c>
      <c r="AN30" s="390">
        <v>741176537</v>
      </c>
      <c r="AO30" s="390">
        <v>741176537</v>
      </c>
      <c r="AP30" s="390">
        <v>0</v>
      </c>
      <c r="AQ30" s="390">
        <v>0</v>
      </c>
      <c r="AR30" s="390">
        <v>0</v>
      </c>
      <c r="AS30" s="390">
        <v>0</v>
      </c>
      <c r="AT30" s="390">
        <v>0</v>
      </c>
      <c r="AU30" s="390">
        <v>741176537</v>
      </c>
      <c r="AV30" s="390">
        <v>741176537</v>
      </c>
      <c r="AW30" s="390">
        <v>741176537</v>
      </c>
      <c r="AX30" s="390">
        <v>741176537</v>
      </c>
    </row>
    <row r="31" spans="1:50" ht="18" customHeight="1" x14ac:dyDescent="0.25">
      <c r="A31" s="392" t="s">
        <v>48</v>
      </c>
      <c r="B31" s="181" t="s">
        <v>47</v>
      </c>
      <c r="C31" s="182">
        <v>6188041020</v>
      </c>
      <c r="D31" s="183">
        <v>0</v>
      </c>
      <c r="E31" s="183">
        <v>0</v>
      </c>
      <c r="F31" s="182">
        <f>C31+D31-E31</f>
        <v>6188041020</v>
      </c>
      <c r="G31" s="390">
        <v>741176537</v>
      </c>
      <c r="H31" s="390">
        <v>741176537</v>
      </c>
      <c r="I31" s="182">
        <f>F31-H31</f>
        <v>5446864483</v>
      </c>
      <c r="J31" s="390">
        <v>741176537</v>
      </c>
      <c r="K31" s="390">
        <v>741176537</v>
      </c>
      <c r="L31" s="390">
        <v>741176537</v>
      </c>
      <c r="M31" s="390">
        <v>741176537</v>
      </c>
      <c r="N31" s="390">
        <v>741176537</v>
      </c>
      <c r="O31" s="182">
        <f>N31-H31</f>
        <v>0</v>
      </c>
      <c r="P31" s="182">
        <f>F31-N31</f>
        <v>5446864483</v>
      </c>
      <c r="Q31" s="184">
        <v>586000000</v>
      </c>
      <c r="R31" s="185">
        <f>Q31</f>
        <v>586000000</v>
      </c>
      <c r="S31" s="387">
        <f t="shared" si="1"/>
        <v>0</v>
      </c>
      <c r="T31" s="388">
        <v>101020301</v>
      </c>
      <c r="U31" s="389" t="s">
        <v>1625</v>
      </c>
      <c r="V31" s="390">
        <v>6188041020</v>
      </c>
      <c r="W31" s="390">
        <v>0</v>
      </c>
      <c r="X31" s="390">
        <v>0</v>
      </c>
      <c r="Y31" s="390">
        <v>0</v>
      </c>
      <c r="Z31" s="390">
        <v>0</v>
      </c>
      <c r="AA31" s="390">
        <v>6188041020</v>
      </c>
      <c r="AB31" s="390">
        <v>0</v>
      </c>
      <c r="AC31" s="390">
        <v>0</v>
      </c>
      <c r="AD31" s="390">
        <v>741176537</v>
      </c>
      <c r="AE31" s="390">
        <v>741176537</v>
      </c>
      <c r="AF31" s="390">
        <v>5446864483</v>
      </c>
      <c r="AG31" s="390">
        <v>0</v>
      </c>
      <c r="AH31" s="390">
        <v>0</v>
      </c>
      <c r="AI31" s="390">
        <v>741176537</v>
      </c>
      <c r="AJ31" s="390">
        <v>741176537</v>
      </c>
      <c r="AK31" s="390">
        <v>0</v>
      </c>
      <c r="AL31" s="390">
        <v>0</v>
      </c>
      <c r="AM31" s="390">
        <v>0</v>
      </c>
      <c r="AN31" s="390">
        <v>741176537</v>
      </c>
      <c r="AO31" s="390">
        <v>741176537</v>
      </c>
      <c r="AP31" s="390">
        <v>0</v>
      </c>
      <c r="AQ31" s="390">
        <v>0</v>
      </c>
      <c r="AR31" s="390">
        <v>0</v>
      </c>
      <c r="AS31" s="390">
        <v>0</v>
      </c>
      <c r="AT31" s="390">
        <v>0</v>
      </c>
      <c r="AU31" s="390">
        <v>741176537</v>
      </c>
      <c r="AV31" s="390">
        <v>741176537</v>
      </c>
      <c r="AW31" s="390">
        <v>741176537</v>
      </c>
      <c r="AX31" s="390">
        <v>741176537</v>
      </c>
    </row>
    <row r="32" spans="1:50" ht="18" customHeight="1" x14ac:dyDescent="0.25">
      <c r="A32" s="391" t="s">
        <v>49</v>
      </c>
      <c r="B32" s="178" t="s">
        <v>50</v>
      </c>
      <c r="C32" s="179">
        <f>SUM(C33)</f>
        <v>3017211967.142725</v>
      </c>
      <c r="D32" s="179">
        <f t="shared" ref="D32:R32" si="16">SUM(D33)</f>
        <v>0</v>
      </c>
      <c r="E32" s="179">
        <f t="shared" si="16"/>
        <v>0</v>
      </c>
      <c r="F32" s="179">
        <f t="shared" si="16"/>
        <v>3017211967.142725</v>
      </c>
      <c r="G32" s="179">
        <f t="shared" si="16"/>
        <v>249994435.80000001</v>
      </c>
      <c r="H32" s="179">
        <f t="shared" si="16"/>
        <v>249994435.80000001</v>
      </c>
      <c r="I32" s="179">
        <f t="shared" si="16"/>
        <v>2767217531.3427248</v>
      </c>
      <c r="J32" s="179">
        <f t="shared" si="16"/>
        <v>249994435.80000001</v>
      </c>
      <c r="K32" s="179">
        <f t="shared" si="16"/>
        <v>249994435.80000001</v>
      </c>
      <c r="L32" s="179">
        <f t="shared" si="16"/>
        <v>249994435.80000001</v>
      </c>
      <c r="M32" s="179">
        <f t="shared" si="16"/>
        <v>249994435.80000001</v>
      </c>
      <c r="N32" s="179">
        <f t="shared" si="16"/>
        <v>249994435.80000001</v>
      </c>
      <c r="O32" s="179">
        <f t="shared" si="16"/>
        <v>0</v>
      </c>
      <c r="P32" s="179">
        <f t="shared" si="16"/>
        <v>2767217531.3427248</v>
      </c>
      <c r="Q32" s="179">
        <f t="shared" si="16"/>
        <v>250739748.62352729</v>
      </c>
      <c r="R32" s="180">
        <f t="shared" si="16"/>
        <v>250739748.62352729</v>
      </c>
      <c r="S32" s="387">
        <f t="shared" si="1"/>
        <v>0</v>
      </c>
      <c r="T32" s="388">
        <v>1010204</v>
      </c>
      <c r="U32" s="389" t="s">
        <v>1626</v>
      </c>
      <c r="V32" s="390">
        <v>3017211967.1427202</v>
      </c>
      <c r="W32" s="390">
        <v>0</v>
      </c>
      <c r="X32" s="390">
        <v>0</v>
      </c>
      <c r="Y32" s="390">
        <v>0</v>
      </c>
      <c r="Z32" s="390">
        <v>0</v>
      </c>
      <c r="AA32" s="390">
        <v>3017211967.1427202</v>
      </c>
      <c r="AB32" s="390">
        <v>0</v>
      </c>
      <c r="AC32" s="390">
        <v>0</v>
      </c>
      <c r="AD32" s="390">
        <v>249994435.80000001</v>
      </c>
      <c r="AE32" s="390">
        <v>249994435.80000001</v>
      </c>
      <c r="AF32" s="390">
        <v>2767217531.34272</v>
      </c>
      <c r="AG32" s="390">
        <v>0</v>
      </c>
      <c r="AH32" s="390">
        <v>0</v>
      </c>
      <c r="AI32" s="390">
        <v>249994435.80000001</v>
      </c>
      <c r="AJ32" s="390">
        <v>249994435.80000001</v>
      </c>
      <c r="AK32" s="390">
        <v>0</v>
      </c>
      <c r="AL32" s="390">
        <v>0</v>
      </c>
      <c r="AM32" s="390">
        <v>0</v>
      </c>
      <c r="AN32" s="390">
        <v>249994435.80000001</v>
      </c>
      <c r="AO32" s="390">
        <v>249994435.80000001</v>
      </c>
      <c r="AP32" s="390">
        <v>0</v>
      </c>
      <c r="AQ32" s="390">
        <v>0</v>
      </c>
      <c r="AR32" s="390">
        <v>0</v>
      </c>
      <c r="AS32" s="390">
        <v>0</v>
      </c>
      <c r="AT32" s="390">
        <v>0</v>
      </c>
      <c r="AU32" s="390">
        <v>249994435.80000001</v>
      </c>
      <c r="AV32" s="390">
        <v>249994435.80000001</v>
      </c>
      <c r="AW32" s="390">
        <v>249994435.80000001</v>
      </c>
      <c r="AX32" s="390">
        <v>249994435.80000001</v>
      </c>
    </row>
    <row r="33" spans="1:50" ht="18" customHeight="1" x14ac:dyDescent="0.25">
      <c r="A33" s="392" t="s">
        <v>51</v>
      </c>
      <c r="B33" s="181" t="s">
        <v>50</v>
      </c>
      <c r="C33" s="182">
        <v>3017211967.142725</v>
      </c>
      <c r="D33" s="183">
        <v>0</v>
      </c>
      <c r="E33" s="183">
        <v>0</v>
      </c>
      <c r="F33" s="182">
        <f>C33+D33-E33</f>
        <v>3017211967.142725</v>
      </c>
      <c r="G33" s="390">
        <v>249994435.80000001</v>
      </c>
      <c r="H33" s="390">
        <v>249994435.80000001</v>
      </c>
      <c r="I33" s="182">
        <f>F33-H33</f>
        <v>2767217531.3427248</v>
      </c>
      <c r="J33" s="390">
        <v>249994435.80000001</v>
      </c>
      <c r="K33" s="390">
        <v>249994435.80000001</v>
      </c>
      <c r="L33" s="390">
        <v>249994435.80000001</v>
      </c>
      <c r="M33" s="390">
        <v>249994435.80000001</v>
      </c>
      <c r="N33" s="390">
        <v>249994435.80000001</v>
      </c>
      <c r="O33" s="182">
        <f>N33-H33</f>
        <v>0</v>
      </c>
      <c r="P33" s="182">
        <f>F33-N33</f>
        <v>2767217531.3427248</v>
      </c>
      <c r="Q33" s="184">
        <v>250739748.62352729</v>
      </c>
      <c r="R33" s="185">
        <f>Q33</f>
        <v>250739748.62352729</v>
      </c>
      <c r="S33" s="387">
        <f t="shared" si="1"/>
        <v>0</v>
      </c>
      <c r="T33" s="388">
        <v>101020401</v>
      </c>
      <c r="U33" s="389" t="s">
        <v>1626</v>
      </c>
      <c r="V33" s="390">
        <v>3017211967.1427202</v>
      </c>
      <c r="W33" s="390">
        <v>0</v>
      </c>
      <c r="X33" s="390">
        <v>0</v>
      </c>
      <c r="Y33" s="390">
        <v>0</v>
      </c>
      <c r="Z33" s="390">
        <v>0</v>
      </c>
      <c r="AA33" s="390">
        <v>3017211967.1427202</v>
      </c>
      <c r="AB33" s="390">
        <v>0</v>
      </c>
      <c r="AC33" s="390">
        <v>0</v>
      </c>
      <c r="AD33" s="390">
        <v>249994435.80000001</v>
      </c>
      <c r="AE33" s="390">
        <v>249994435.80000001</v>
      </c>
      <c r="AF33" s="390">
        <v>2767217531.34272</v>
      </c>
      <c r="AG33" s="390">
        <v>0</v>
      </c>
      <c r="AH33" s="390">
        <v>0</v>
      </c>
      <c r="AI33" s="390">
        <v>249994435.80000001</v>
      </c>
      <c r="AJ33" s="390">
        <v>249994435.80000001</v>
      </c>
      <c r="AK33" s="390">
        <v>0</v>
      </c>
      <c r="AL33" s="390">
        <v>0</v>
      </c>
      <c r="AM33" s="390">
        <v>0</v>
      </c>
      <c r="AN33" s="390">
        <v>249994435.80000001</v>
      </c>
      <c r="AO33" s="390">
        <v>249994435.80000001</v>
      </c>
      <c r="AP33" s="390">
        <v>0</v>
      </c>
      <c r="AQ33" s="390">
        <v>0</v>
      </c>
      <c r="AR33" s="390">
        <v>0</v>
      </c>
      <c r="AS33" s="390">
        <v>0</v>
      </c>
      <c r="AT33" s="390">
        <v>0</v>
      </c>
      <c r="AU33" s="390">
        <v>249994435.80000001</v>
      </c>
      <c r="AV33" s="390">
        <v>249994435.80000001</v>
      </c>
      <c r="AW33" s="390">
        <v>249994435.80000001</v>
      </c>
      <c r="AX33" s="390">
        <v>249994435.80000001</v>
      </c>
    </row>
    <row r="34" spans="1:50" ht="18" customHeight="1" x14ac:dyDescent="0.25">
      <c r="A34" s="391" t="s">
        <v>52</v>
      </c>
      <c r="B34" s="178" t="s">
        <v>53</v>
      </c>
      <c r="C34" s="179">
        <f>SUM(C35)</f>
        <v>3890204121.9212556</v>
      </c>
      <c r="D34" s="179">
        <f t="shared" ref="D34:R34" si="17">SUM(D35)</f>
        <v>0</v>
      </c>
      <c r="E34" s="179">
        <f t="shared" si="17"/>
        <v>0</v>
      </c>
      <c r="F34" s="179">
        <f t="shared" si="17"/>
        <v>3890204121.9212556</v>
      </c>
      <c r="G34" s="179">
        <f t="shared" si="17"/>
        <v>104489155</v>
      </c>
      <c r="H34" s="179">
        <f t="shared" si="17"/>
        <v>104489155</v>
      </c>
      <c r="I34" s="179">
        <f t="shared" si="17"/>
        <v>3785714966.9212556</v>
      </c>
      <c r="J34" s="179">
        <f t="shared" si="17"/>
        <v>38256400</v>
      </c>
      <c r="K34" s="179">
        <f t="shared" si="17"/>
        <v>38256400</v>
      </c>
      <c r="L34" s="179">
        <f t="shared" si="17"/>
        <v>38256400</v>
      </c>
      <c r="M34" s="179">
        <f t="shared" si="17"/>
        <v>132375155</v>
      </c>
      <c r="N34" s="179">
        <f t="shared" si="17"/>
        <v>132375155</v>
      </c>
      <c r="O34" s="179">
        <f t="shared" si="17"/>
        <v>27886000</v>
      </c>
      <c r="P34" s="179">
        <f t="shared" si="17"/>
        <v>3757828966.9212556</v>
      </c>
      <c r="Q34" s="179">
        <f t="shared" si="17"/>
        <v>323277247.35370314</v>
      </c>
      <c r="R34" s="180">
        <f t="shared" si="17"/>
        <v>323277247.35370314</v>
      </c>
      <c r="S34" s="387">
        <f t="shared" si="1"/>
        <v>0</v>
      </c>
      <c r="T34" s="388">
        <v>1010205</v>
      </c>
      <c r="U34" s="389" t="s">
        <v>53</v>
      </c>
      <c r="V34" s="390">
        <v>3890204121.9212599</v>
      </c>
      <c r="W34" s="390">
        <v>0</v>
      </c>
      <c r="X34" s="390">
        <v>0</v>
      </c>
      <c r="Y34" s="390">
        <v>0</v>
      </c>
      <c r="Z34" s="390">
        <v>0</v>
      </c>
      <c r="AA34" s="390">
        <v>3890204121.9212599</v>
      </c>
      <c r="AB34" s="390">
        <v>0</v>
      </c>
      <c r="AC34" s="390">
        <v>0</v>
      </c>
      <c r="AD34" s="390">
        <v>132375155</v>
      </c>
      <c r="AE34" s="390">
        <v>132375155</v>
      </c>
      <c r="AF34" s="390">
        <v>3757828966.9212599</v>
      </c>
      <c r="AG34" s="390">
        <v>0</v>
      </c>
      <c r="AH34" s="390">
        <v>0</v>
      </c>
      <c r="AI34" s="390">
        <v>104489155</v>
      </c>
      <c r="AJ34" s="390">
        <v>104489155</v>
      </c>
      <c r="AK34" s="390">
        <v>27886000</v>
      </c>
      <c r="AL34" s="390">
        <v>0</v>
      </c>
      <c r="AM34" s="390">
        <v>0</v>
      </c>
      <c r="AN34" s="390">
        <v>38256400</v>
      </c>
      <c r="AO34" s="390">
        <v>38256400</v>
      </c>
      <c r="AP34" s="390">
        <v>66232755</v>
      </c>
      <c r="AQ34" s="390">
        <v>0</v>
      </c>
      <c r="AR34" s="390">
        <v>0</v>
      </c>
      <c r="AS34" s="390">
        <v>0</v>
      </c>
      <c r="AT34" s="390">
        <v>0</v>
      </c>
      <c r="AU34" s="390">
        <v>38256400</v>
      </c>
      <c r="AV34" s="390">
        <v>38256400</v>
      </c>
      <c r="AW34" s="390">
        <v>38256400</v>
      </c>
      <c r="AX34" s="390">
        <v>38256400</v>
      </c>
    </row>
    <row r="35" spans="1:50" ht="18" customHeight="1" x14ac:dyDescent="0.25">
      <c r="A35" s="392" t="s">
        <v>54</v>
      </c>
      <c r="B35" s="181" t="s">
        <v>53</v>
      </c>
      <c r="C35" s="182">
        <v>3890204121.9212556</v>
      </c>
      <c r="D35" s="183">
        <v>0</v>
      </c>
      <c r="E35" s="183">
        <v>0</v>
      </c>
      <c r="F35" s="182">
        <f>C35+D35-E35</f>
        <v>3890204121.9212556</v>
      </c>
      <c r="G35" s="390">
        <v>104489155</v>
      </c>
      <c r="H35" s="390">
        <v>104489155</v>
      </c>
      <c r="I35" s="182">
        <f>F35-H35</f>
        <v>3785714966.9212556</v>
      </c>
      <c r="J35" s="390">
        <v>38256400</v>
      </c>
      <c r="K35" s="390">
        <v>38256400</v>
      </c>
      <c r="L35" s="390">
        <v>38256400</v>
      </c>
      <c r="M35" s="390">
        <v>132375155</v>
      </c>
      <c r="N35" s="390">
        <v>132375155</v>
      </c>
      <c r="O35" s="182">
        <f>N35-H35</f>
        <v>27886000</v>
      </c>
      <c r="P35" s="182">
        <f>F35-N35</f>
        <v>3757828966.9212556</v>
      </c>
      <c r="Q35" s="184">
        <v>323277247.35370314</v>
      </c>
      <c r="R35" s="185">
        <f>Q35</f>
        <v>323277247.35370314</v>
      </c>
      <c r="S35" s="387">
        <f t="shared" si="1"/>
        <v>0</v>
      </c>
      <c r="T35" s="388">
        <v>101020501</v>
      </c>
      <c r="U35" s="389" t="s">
        <v>53</v>
      </c>
      <c r="V35" s="390">
        <v>3890204121.9212599</v>
      </c>
      <c r="W35" s="390">
        <v>0</v>
      </c>
      <c r="X35" s="390">
        <v>0</v>
      </c>
      <c r="Y35" s="390">
        <v>0</v>
      </c>
      <c r="Z35" s="390">
        <v>0</v>
      </c>
      <c r="AA35" s="390">
        <v>3890204121.9212599</v>
      </c>
      <c r="AB35" s="390">
        <v>0</v>
      </c>
      <c r="AC35" s="390">
        <v>0</v>
      </c>
      <c r="AD35" s="390">
        <v>132375155</v>
      </c>
      <c r="AE35" s="390">
        <v>132375155</v>
      </c>
      <c r="AF35" s="390">
        <v>3757828966.9212599</v>
      </c>
      <c r="AG35" s="390">
        <v>0</v>
      </c>
      <c r="AH35" s="390">
        <v>0</v>
      </c>
      <c r="AI35" s="390">
        <v>104489155</v>
      </c>
      <c r="AJ35" s="390">
        <v>104489155</v>
      </c>
      <c r="AK35" s="390">
        <v>27886000</v>
      </c>
      <c r="AL35" s="390">
        <v>0</v>
      </c>
      <c r="AM35" s="390">
        <v>0</v>
      </c>
      <c r="AN35" s="390">
        <v>38256400</v>
      </c>
      <c r="AO35" s="390">
        <v>38256400</v>
      </c>
      <c r="AP35" s="390">
        <v>66232755</v>
      </c>
      <c r="AQ35" s="390">
        <v>0</v>
      </c>
      <c r="AR35" s="390">
        <v>0</v>
      </c>
      <c r="AS35" s="390">
        <v>0</v>
      </c>
      <c r="AT35" s="390">
        <v>0</v>
      </c>
      <c r="AU35" s="390">
        <v>38256400</v>
      </c>
      <c r="AV35" s="390">
        <v>38256400</v>
      </c>
      <c r="AW35" s="390">
        <v>38256400</v>
      </c>
      <c r="AX35" s="390">
        <v>38256400</v>
      </c>
    </row>
    <row r="36" spans="1:50" ht="18" customHeight="1" x14ac:dyDescent="0.25">
      <c r="A36" s="391" t="s">
        <v>55</v>
      </c>
      <c r="B36" s="178" t="s">
        <v>56</v>
      </c>
      <c r="C36" s="179">
        <f>SUM(C37)</f>
        <v>2235749495.3570433</v>
      </c>
      <c r="D36" s="179">
        <f t="shared" ref="D36:R36" si="18">SUM(D37)</f>
        <v>0</v>
      </c>
      <c r="E36" s="179">
        <f t="shared" si="18"/>
        <v>0</v>
      </c>
      <c r="F36" s="179">
        <f t="shared" si="18"/>
        <v>2235749495.3570433</v>
      </c>
      <c r="G36" s="179">
        <f t="shared" si="18"/>
        <v>166662957.19999999</v>
      </c>
      <c r="H36" s="179">
        <f t="shared" si="18"/>
        <v>166662957.19999999</v>
      </c>
      <c r="I36" s="179">
        <f t="shared" si="18"/>
        <v>2069086538.1570432</v>
      </c>
      <c r="J36" s="179">
        <f t="shared" si="18"/>
        <v>166662957.19999999</v>
      </c>
      <c r="K36" s="179">
        <f t="shared" si="18"/>
        <v>166662957.19999999</v>
      </c>
      <c r="L36" s="179">
        <f t="shared" si="18"/>
        <v>166662957.19999999</v>
      </c>
      <c r="M36" s="179">
        <f t="shared" si="18"/>
        <v>166662957.19999999</v>
      </c>
      <c r="N36" s="179">
        <f t="shared" si="18"/>
        <v>166662957.19999999</v>
      </c>
      <c r="O36" s="179">
        <f t="shared" si="18"/>
        <v>0</v>
      </c>
      <c r="P36" s="179">
        <f t="shared" si="18"/>
        <v>2069086538.1570432</v>
      </c>
      <c r="Q36" s="179">
        <f t="shared" si="18"/>
        <v>185791521.46764547</v>
      </c>
      <c r="R36" s="180">
        <f t="shared" si="18"/>
        <v>185791521.46764547</v>
      </c>
      <c r="S36" s="387">
        <f t="shared" si="1"/>
        <v>0</v>
      </c>
      <c r="T36" s="388">
        <v>1010206</v>
      </c>
      <c r="U36" s="389" t="s">
        <v>56</v>
      </c>
      <c r="V36" s="390">
        <v>2235749495.3570399</v>
      </c>
      <c r="W36" s="390">
        <v>0</v>
      </c>
      <c r="X36" s="390">
        <v>0</v>
      </c>
      <c r="Y36" s="390">
        <v>0</v>
      </c>
      <c r="Z36" s="390">
        <v>0</v>
      </c>
      <c r="AA36" s="390">
        <v>2235749495.3570399</v>
      </c>
      <c r="AB36" s="390">
        <v>0</v>
      </c>
      <c r="AC36" s="390">
        <v>0</v>
      </c>
      <c r="AD36" s="390">
        <v>166662957.19999999</v>
      </c>
      <c r="AE36" s="390">
        <v>166662957.19999999</v>
      </c>
      <c r="AF36" s="390">
        <v>2069086538.1570399</v>
      </c>
      <c r="AG36" s="390">
        <v>0</v>
      </c>
      <c r="AH36" s="390">
        <v>0</v>
      </c>
      <c r="AI36" s="390">
        <v>166662957.19999999</v>
      </c>
      <c r="AJ36" s="390">
        <v>166662957.19999999</v>
      </c>
      <c r="AK36" s="390">
        <v>0</v>
      </c>
      <c r="AL36" s="390">
        <v>0</v>
      </c>
      <c r="AM36" s="390">
        <v>0</v>
      </c>
      <c r="AN36" s="390">
        <v>166662957.19999999</v>
      </c>
      <c r="AO36" s="390">
        <v>166662957.19999999</v>
      </c>
      <c r="AP36" s="390">
        <v>0</v>
      </c>
      <c r="AQ36" s="390">
        <v>0</v>
      </c>
      <c r="AR36" s="390">
        <v>0</v>
      </c>
      <c r="AS36" s="390">
        <v>0</v>
      </c>
      <c r="AT36" s="390">
        <v>0</v>
      </c>
      <c r="AU36" s="390">
        <v>166662957.19999999</v>
      </c>
      <c r="AV36" s="390">
        <v>166662957.19999999</v>
      </c>
      <c r="AW36" s="390">
        <v>166662957.19999999</v>
      </c>
      <c r="AX36" s="390">
        <v>166662957.19999999</v>
      </c>
    </row>
    <row r="37" spans="1:50" ht="18" customHeight="1" x14ac:dyDescent="0.25">
      <c r="A37" s="392" t="s">
        <v>57</v>
      </c>
      <c r="B37" s="181" t="s">
        <v>56</v>
      </c>
      <c r="C37" s="182">
        <v>2235749495.3570433</v>
      </c>
      <c r="D37" s="183">
        <v>0</v>
      </c>
      <c r="E37" s="183">
        <v>0</v>
      </c>
      <c r="F37" s="182">
        <f>C37+D37-E37</f>
        <v>2235749495.3570433</v>
      </c>
      <c r="G37" s="390">
        <v>166662957.19999999</v>
      </c>
      <c r="H37" s="390">
        <v>166662957.19999999</v>
      </c>
      <c r="I37" s="182">
        <f>F37-H37</f>
        <v>2069086538.1570432</v>
      </c>
      <c r="J37" s="390">
        <v>166662957.19999999</v>
      </c>
      <c r="K37" s="390">
        <v>166662957.19999999</v>
      </c>
      <c r="L37" s="390">
        <v>166662957.19999999</v>
      </c>
      <c r="M37" s="390">
        <v>166662957.19999999</v>
      </c>
      <c r="N37" s="390">
        <v>166662957.19999999</v>
      </c>
      <c r="O37" s="182">
        <f>N37-H37</f>
        <v>0</v>
      </c>
      <c r="P37" s="182">
        <f>F37-N37</f>
        <v>2069086538.1570432</v>
      </c>
      <c r="Q37" s="184">
        <v>185791521.46764547</v>
      </c>
      <c r="R37" s="185">
        <f>Q37</f>
        <v>185791521.46764547</v>
      </c>
      <c r="S37" s="387">
        <f t="shared" si="1"/>
        <v>0</v>
      </c>
      <c r="T37" s="388">
        <v>101020601</v>
      </c>
      <c r="U37" s="389" t="s">
        <v>56</v>
      </c>
      <c r="V37" s="390">
        <v>2235749495.3570399</v>
      </c>
      <c r="W37" s="390">
        <v>0</v>
      </c>
      <c r="X37" s="390">
        <v>0</v>
      </c>
      <c r="Y37" s="390">
        <v>0</v>
      </c>
      <c r="Z37" s="390">
        <v>0</v>
      </c>
      <c r="AA37" s="390">
        <v>2235749495.3570399</v>
      </c>
      <c r="AB37" s="390">
        <v>0</v>
      </c>
      <c r="AC37" s="390">
        <v>0</v>
      </c>
      <c r="AD37" s="390">
        <v>166662957.19999999</v>
      </c>
      <c r="AE37" s="390">
        <v>166662957.19999999</v>
      </c>
      <c r="AF37" s="390">
        <v>2069086538.1570399</v>
      </c>
      <c r="AG37" s="390">
        <v>0</v>
      </c>
      <c r="AH37" s="390">
        <v>0</v>
      </c>
      <c r="AI37" s="390">
        <v>166662957.19999999</v>
      </c>
      <c r="AJ37" s="390">
        <v>166662957.19999999</v>
      </c>
      <c r="AK37" s="390">
        <v>0</v>
      </c>
      <c r="AL37" s="390">
        <v>0</v>
      </c>
      <c r="AM37" s="390">
        <v>0</v>
      </c>
      <c r="AN37" s="390">
        <v>166662957.19999999</v>
      </c>
      <c r="AO37" s="390">
        <v>166662957.19999999</v>
      </c>
      <c r="AP37" s="390">
        <v>0</v>
      </c>
      <c r="AQ37" s="390">
        <v>0</v>
      </c>
      <c r="AR37" s="390">
        <v>0</v>
      </c>
      <c r="AS37" s="390">
        <v>0</v>
      </c>
      <c r="AT37" s="390">
        <v>0</v>
      </c>
      <c r="AU37" s="390">
        <v>166662957.19999999</v>
      </c>
      <c r="AV37" s="390">
        <v>166662957.19999999</v>
      </c>
      <c r="AW37" s="390">
        <v>166662957.19999999</v>
      </c>
      <c r="AX37" s="390">
        <v>166662957.19999999</v>
      </c>
    </row>
    <row r="38" spans="1:50" ht="18" customHeight="1" x14ac:dyDescent="0.25">
      <c r="A38" s="391" t="s">
        <v>58</v>
      </c>
      <c r="B38" s="178" t="s">
        <v>59</v>
      </c>
      <c r="C38" s="179">
        <f>C39</f>
        <v>6187432000</v>
      </c>
      <c r="D38" s="179">
        <f t="shared" ref="D38:R38" si="19">D39</f>
        <v>0</v>
      </c>
      <c r="E38" s="179">
        <f t="shared" si="19"/>
        <v>0</v>
      </c>
      <c r="F38" s="179">
        <f t="shared" si="19"/>
        <v>6187432000</v>
      </c>
      <c r="G38" s="179">
        <f t="shared" si="19"/>
        <v>97020567</v>
      </c>
      <c r="H38" s="179">
        <f t="shared" si="19"/>
        <v>97020567</v>
      </c>
      <c r="I38" s="179">
        <f t="shared" si="19"/>
        <v>6090411433</v>
      </c>
      <c r="J38" s="179">
        <f t="shared" si="19"/>
        <v>97020567</v>
      </c>
      <c r="K38" s="179">
        <f t="shared" si="19"/>
        <v>97020567</v>
      </c>
      <c r="L38" s="179">
        <f t="shared" si="19"/>
        <v>97020567</v>
      </c>
      <c r="M38" s="179">
        <f t="shared" si="19"/>
        <v>97020567</v>
      </c>
      <c r="N38" s="179">
        <f t="shared" si="19"/>
        <v>97020567</v>
      </c>
      <c r="O38" s="179">
        <f t="shared" si="19"/>
        <v>0</v>
      </c>
      <c r="P38" s="179">
        <f t="shared" si="19"/>
        <v>6090411433</v>
      </c>
      <c r="Q38" s="179">
        <f t="shared" si="19"/>
        <v>384859000</v>
      </c>
      <c r="R38" s="180">
        <f t="shared" si="19"/>
        <v>384859000</v>
      </c>
      <c r="S38" s="387">
        <f t="shared" si="1"/>
        <v>0</v>
      </c>
      <c r="T38" s="388">
        <v>10103</v>
      </c>
      <c r="U38" s="389" t="s">
        <v>59</v>
      </c>
      <c r="V38" s="390">
        <v>6187432000</v>
      </c>
      <c r="W38" s="390">
        <v>0</v>
      </c>
      <c r="X38" s="390">
        <v>0</v>
      </c>
      <c r="Y38" s="390">
        <v>0</v>
      </c>
      <c r="Z38" s="390">
        <v>0</v>
      </c>
      <c r="AA38" s="390">
        <v>6187432000</v>
      </c>
      <c r="AB38" s="390">
        <v>0</v>
      </c>
      <c r="AC38" s="390">
        <v>0</v>
      </c>
      <c r="AD38" s="390">
        <v>97020567</v>
      </c>
      <c r="AE38" s="390">
        <v>97020567</v>
      </c>
      <c r="AF38" s="390">
        <v>6090411433</v>
      </c>
      <c r="AG38" s="390">
        <v>0</v>
      </c>
      <c r="AH38" s="390">
        <v>0</v>
      </c>
      <c r="AI38" s="390">
        <v>97020567</v>
      </c>
      <c r="AJ38" s="390">
        <v>97020567</v>
      </c>
      <c r="AK38" s="390">
        <v>0</v>
      </c>
      <c r="AL38" s="390">
        <v>0</v>
      </c>
      <c r="AM38" s="390">
        <v>0</v>
      </c>
      <c r="AN38" s="390">
        <v>97020567</v>
      </c>
      <c r="AO38" s="390">
        <v>97020567</v>
      </c>
      <c r="AP38" s="390">
        <v>0</v>
      </c>
      <c r="AQ38" s="390">
        <v>0</v>
      </c>
      <c r="AR38" s="390">
        <v>0</v>
      </c>
      <c r="AS38" s="390">
        <v>0</v>
      </c>
      <c r="AT38" s="390">
        <v>0</v>
      </c>
      <c r="AU38" s="390">
        <v>97020567</v>
      </c>
      <c r="AV38" s="390">
        <v>97020567</v>
      </c>
      <c r="AW38" s="390">
        <v>97020567</v>
      </c>
      <c r="AX38" s="390">
        <v>97020567</v>
      </c>
    </row>
    <row r="39" spans="1:50" ht="18" customHeight="1" x14ac:dyDescent="0.25">
      <c r="A39" s="391" t="s">
        <v>60</v>
      </c>
      <c r="B39" s="178" t="s">
        <v>61</v>
      </c>
      <c r="C39" s="179">
        <f>SUM(C40:C45)</f>
        <v>6187432000</v>
      </c>
      <c r="D39" s="179">
        <f t="shared" ref="D39:R39" si="20">SUM(D40:D45)</f>
        <v>0</v>
      </c>
      <c r="E39" s="179">
        <f t="shared" si="20"/>
        <v>0</v>
      </c>
      <c r="F39" s="179">
        <f t="shared" si="20"/>
        <v>6187432000</v>
      </c>
      <c r="G39" s="179">
        <f t="shared" si="20"/>
        <v>97020567</v>
      </c>
      <c r="H39" s="179">
        <f t="shared" si="20"/>
        <v>97020567</v>
      </c>
      <c r="I39" s="179">
        <f t="shared" si="20"/>
        <v>6090411433</v>
      </c>
      <c r="J39" s="179">
        <f t="shared" si="20"/>
        <v>97020567</v>
      </c>
      <c r="K39" s="179">
        <f t="shared" si="20"/>
        <v>97020567</v>
      </c>
      <c r="L39" s="179">
        <f t="shared" si="20"/>
        <v>97020567</v>
      </c>
      <c r="M39" s="179">
        <f t="shared" si="20"/>
        <v>97020567</v>
      </c>
      <c r="N39" s="179">
        <f t="shared" si="20"/>
        <v>97020567</v>
      </c>
      <c r="O39" s="179">
        <f t="shared" si="20"/>
        <v>0</v>
      </c>
      <c r="P39" s="179">
        <f t="shared" si="20"/>
        <v>6090411433</v>
      </c>
      <c r="Q39" s="179">
        <f t="shared" si="20"/>
        <v>384859000</v>
      </c>
      <c r="R39" s="180">
        <f t="shared" si="20"/>
        <v>384859000</v>
      </c>
      <c r="S39" s="387">
        <f t="shared" si="1"/>
        <v>0</v>
      </c>
      <c r="T39" s="388">
        <v>1010301</v>
      </c>
      <c r="U39" s="389" t="s">
        <v>1627</v>
      </c>
      <c r="V39" s="390">
        <v>6187432000</v>
      </c>
      <c r="W39" s="390">
        <v>0</v>
      </c>
      <c r="X39" s="390">
        <v>0</v>
      </c>
      <c r="Y39" s="390">
        <v>0</v>
      </c>
      <c r="Z39" s="390">
        <v>0</v>
      </c>
      <c r="AA39" s="390">
        <v>6187432000</v>
      </c>
      <c r="AB39" s="390">
        <v>0</v>
      </c>
      <c r="AC39" s="390">
        <v>0</v>
      </c>
      <c r="AD39" s="390">
        <v>97020567</v>
      </c>
      <c r="AE39" s="390">
        <v>97020567</v>
      </c>
      <c r="AF39" s="390">
        <v>6090411433</v>
      </c>
      <c r="AG39" s="390">
        <v>0</v>
      </c>
      <c r="AH39" s="390">
        <v>0</v>
      </c>
      <c r="AI39" s="390">
        <v>97020567</v>
      </c>
      <c r="AJ39" s="390">
        <v>97020567</v>
      </c>
      <c r="AK39" s="390">
        <v>0</v>
      </c>
      <c r="AL39" s="390">
        <v>0</v>
      </c>
      <c r="AM39" s="390">
        <v>0</v>
      </c>
      <c r="AN39" s="390">
        <v>97020567</v>
      </c>
      <c r="AO39" s="390">
        <v>97020567</v>
      </c>
      <c r="AP39" s="390">
        <v>0</v>
      </c>
      <c r="AQ39" s="390">
        <v>0</v>
      </c>
      <c r="AR39" s="390">
        <v>0</v>
      </c>
      <c r="AS39" s="390">
        <v>0</v>
      </c>
      <c r="AT39" s="390">
        <v>0</v>
      </c>
      <c r="AU39" s="390">
        <v>97020567</v>
      </c>
      <c r="AV39" s="390">
        <v>97020567</v>
      </c>
      <c r="AW39" s="390">
        <v>97020567</v>
      </c>
      <c r="AX39" s="390">
        <v>97020567</v>
      </c>
    </row>
    <row r="40" spans="1:50" ht="18" customHeight="1" x14ac:dyDescent="0.25">
      <c r="A40" s="392" t="s">
        <v>62</v>
      </c>
      <c r="B40" s="181" t="s">
        <v>63</v>
      </c>
      <c r="C40" s="182">
        <v>3684000000</v>
      </c>
      <c r="D40" s="183">
        <v>0</v>
      </c>
      <c r="E40" s="183">
        <v>0</v>
      </c>
      <c r="F40" s="182">
        <f t="shared" ref="F40:F45" si="21">C40+D40-E40</f>
        <v>3684000000</v>
      </c>
      <c r="G40" s="390">
        <v>0</v>
      </c>
      <c r="H40" s="390">
        <v>0</v>
      </c>
      <c r="I40" s="182">
        <f t="shared" ref="I40:I45" si="22">F40-H40</f>
        <v>3684000000</v>
      </c>
      <c r="J40" s="390">
        <v>0</v>
      </c>
      <c r="K40" s="390">
        <v>0</v>
      </c>
      <c r="L40" s="390">
        <v>0</v>
      </c>
      <c r="M40" s="390">
        <v>0</v>
      </c>
      <c r="N40" s="390">
        <v>0</v>
      </c>
      <c r="O40" s="182">
        <f t="shared" ref="O40:O45" si="23">N40-H40</f>
        <v>0</v>
      </c>
      <c r="P40" s="182">
        <f t="shared" ref="P40:P45" si="24">F40-N40</f>
        <v>3684000000</v>
      </c>
      <c r="Q40" s="184">
        <v>307000000</v>
      </c>
      <c r="R40" s="185">
        <f t="shared" ref="R40:R45" si="25">Q40</f>
        <v>307000000</v>
      </c>
      <c r="S40" s="387">
        <f t="shared" si="1"/>
        <v>0</v>
      </c>
      <c r="T40" s="388">
        <v>101030101</v>
      </c>
      <c r="U40" s="389" t="s">
        <v>63</v>
      </c>
      <c r="V40" s="390">
        <v>3684000000</v>
      </c>
      <c r="W40" s="390">
        <v>0</v>
      </c>
      <c r="X40" s="390">
        <v>0</v>
      </c>
      <c r="Y40" s="390">
        <v>0</v>
      </c>
      <c r="Z40" s="390">
        <v>0</v>
      </c>
      <c r="AA40" s="390">
        <v>3684000000</v>
      </c>
      <c r="AB40" s="390">
        <v>0</v>
      </c>
      <c r="AC40" s="390">
        <v>0</v>
      </c>
      <c r="AD40" s="390">
        <v>0</v>
      </c>
      <c r="AE40" s="390">
        <v>0</v>
      </c>
      <c r="AF40" s="390">
        <v>3684000000</v>
      </c>
      <c r="AG40" s="390">
        <v>0</v>
      </c>
      <c r="AH40" s="390">
        <v>0</v>
      </c>
      <c r="AI40" s="390">
        <v>0</v>
      </c>
      <c r="AJ40" s="390">
        <v>0</v>
      </c>
      <c r="AK40" s="390">
        <v>0</v>
      </c>
      <c r="AL40" s="390">
        <v>0</v>
      </c>
      <c r="AM40" s="390">
        <v>0</v>
      </c>
      <c r="AN40" s="390">
        <v>0</v>
      </c>
      <c r="AO40" s="390">
        <v>0</v>
      </c>
      <c r="AP40" s="390">
        <v>0</v>
      </c>
      <c r="AQ40" s="390">
        <v>0</v>
      </c>
      <c r="AR40" s="390">
        <v>0</v>
      </c>
      <c r="AS40" s="390">
        <v>0</v>
      </c>
      <c r="AT40" s="390">
        <v>0</v>
      </c>
      <c r="AU40" s="390">
        <v>0</v>
      </c>
      <c r="AV40" s="390">
        <v>0</v>
      </c>
      <c r="AW40" s="390">
        <v>0</v>
      </c>
      <c r="AX40" s="390">
        <v>0</v>
      </c>
    </row>
    <row r="41" spans="1:50" ht="18" customHeight="1" x14ac:dyDescent="0.25">
      <c r="A41" s="392" t="s">
        <v>64</v>
      </c>
      <c r="B41" s="181" t="s">
        <v>65</v>
      </c>
      <c r="C41" s="182">
        <v>392000000</v>
      </c>
      <c r="D41" s="183">
        <v>0</v>
      </c>
      <c r="E41" s="183">
        <v>0</v>
      </c>
      <c r="F41" s="182">
        <f t="shared" si="21"/>
        <v>392000000</v>
      </c>
      <c r="G41" s="390">
        <v>226142</v>
      </c>
      <c r="H41" s="390">
        <v>226142</v>
      </c>
      <c r="I41" s="182">
        <f t="shared" si="22"/>
        <v>391773858</v>
      </c>
      <c r="J41" s="390">
        <v>226142</v>
      </c>
      <c r="K41" s="390">
        <v>226142</v>
      </c>
      <c r="L41" s="390">
        <v>226142</v>
      </c>
      <c r="M41" s="390">
        <v>226142</v>
      </c>
      <c r="N41" s="390">
        <v>226142</v>
      </c>
      <c r="O41" s="182">
        <f t="shared" si="23"/>
        <v>0</v>
      </c>
      <c r="P41" s="182">
        <f t="shared" si="24"/>
        <v>391773858</v>
      </c>
      <c r="Q41" s="184">
        <v>0</v>
      </c>
      <c r="R41" s="185">
        <f t="shared" si="25"/>
        <v>0</v>
      </c>
      <c r="S41" s="387">
        <f t="shared" si="1"/>
        <v>0</v>
      </c>
      <c r="T41" s="388">
        <v>101030103</v>
      </c>
      <c r="U41" s="389" t="s">
        <v>1628</v>
      </c>
      <c r="V41" s="390">
        <v>392000000</v>
      </c>
      <c r="W41" s="390">
        <v>0</v>
      </c>
      <c r="X41" s="390">
        <v>0</v>
      </c>
      <c r="Y41" s="390">
        <v>0</v>
      </c>
      <c r="Z41" s="390">
        <v>0</v>
      </c>
      <c r="AA41" s="390">
        <v>392000000</v>
      </c>
      <c r="AB41" s="390">
        <v>0</v>
      </c>
      <c r="AC41" s="390">
        <v>0</v>
      </c>
      <c r="AD41" s="390">
        <v>226142</v>
      </c>
      <c r="AE41" s="390">
        <v>226142</v>
      </c>
      <c r="AF41" s="390">
        <v>391773858</v>
      </c>
      <c r="AG41" s="390">
        <v>0</v>
      </c>
      <c r="AH41" s="390">
        <v>0</v>
      </c>
      <c r="AI41" s="390">
        <v>226142</v>
      </c>
      <c r="AJ41" s="390">
        <v>226142</v>
      </c>
      <c r="AK41" s="390">
        <v>0</v>
      </c>
      <c r="AL41" s="390">
        <v>0</v>
      </c>
      <c r="AM41" s="390">
        <v>0</v>
      </c>
      <c r="AN41" s="390">
        <v>226142</v>
      </c>
      <c r="AO41" s="390">
        <v>226142</v>
      </c>
      <c r="AP41" s="390">
        <v>0</v>
      </c>
      <c r="AQ41" s="390">
        <v>0</v>
      </c>
      <c r="AR41" s="390">
        <v>0</v>
      </c>
      <c r="AS41" s="390">
        <v>0</v>
      </c>
      <c r="AT41" s="390">
        <v>0</v>
      </c>
      <c r="AU41" s="390">
        <v>226142</v>
      </c>
      <c r="AV41" s="390">
        <v>226142</v>
      </c>
      <c r="AW41" s="390">
        <v>226142</v>
      </c>
      <c r="AX41" s="390">
        <v>226142</v>
      </c>
    </row>
    <row r="42" spans="1:50" ht="18" customHeight="1" x14ac:dyDescent="0.25">
      <c r="A42" s="392" t="s">
        <v>66</v>
      </c>
      <c r="B42" s="181" t="s">
        <v>67</v>
      </c>
      <c r="C42" s="182">
        <v>365160000</v>
      </c>
      <c r="D42" s="183">
        <v>0</v>
      </c>
      <c r="E42" s="183">
        <v>0</v>
      </c>
      <c r="F42" s="182">
        <f t="shared" si="21"/>
        <v>365160000</v>
      </c>
      <c r="G42" s="390">
        <v>28439317</v>
      </c>
      <c r="H42" s="390">
        <v>28439317</v>
      </c>
      <c r="I42" s="182">
        <f t="shared" si="22"/>
        <v>336720683</v>
      </c>
      <c r="J42" s="390">
        <v>28439317</v>
      </c>
      <c r="K42" s="390">
        <v>28439317</v>
      </c>
      <c r="L42" s="390">
        <v>28439317</v>
      </c>
      <c r="M42" s="390">
        <v>28439317</v>
      </c>
      <c r="N42" s="390">
        <v>28439317</v>
      </c>
      <c r="O42" s="182">
        <f t="shared" si="23"/>
        <v>0</v>
      </c>
      <c r="P42" s="182">
        <f t="shared" si="24"/>
        <v>336720683</v>
      </c>
      <c r="Q42" s="184">
        <v>30430000</v>
      </c>
      <c r="R42" s="185">
        <f t="shared" si="25"/>
        <v>30430000</v>
      </c>
      <c r="S42" s="387">
        <f t="shared" si="1"/>
        <v>0</v>
      </c>
      <c r="T42" s="388">
        <v>101030201</v>
      </c>
      <c r="U42" s="389" t="s">
        <v>1629</v>
      </c>
      <c r="V42" s="390">
        <v>365160000</v>
      </c>
      <c r="W42" s="390">
        <v>0</v>
      </c>
      <c r="X42" s="390">
        <v>0</v>
      </c>
      <c r="Y42" s="390">
        <v>0</v>
      </c>
      <c r="Z42" s="390">
        <v>0</v>
      </c>
      <c r="AA42" s="390">
        <v>365160000</v>
      </c>
      <c r="AB42" s="390">
        <v>0</v>
      </c>
      <c r="AC42" s="390">
        <v>0</v>
      </c>
      <c r="AD42" s="390">
        <v>28439317</v>
      </c>
      <c r="AE42" s="390">
        <v>28439317</v>
      </c>
      <c r="AF42" s="390">
        <v>336720683</v>
      </c>
      <c r="AG42" s="390">
        <v>0</v>
      </c>
      <c r="AH42" s="390">
        <v>0</v>
      </c>
      <c r="AI42" s="390">
        <v>28439317</v>
      </c>
      <c r="AJ42" s="390">
        <v>28439317</v>
      </c>
      <c r="AK42" s="390">
        <v>0</v>
      </c>
      <c r="AL42" s="390">
        <v>0</v>
      </c>
      <c r="AM42" s="390">
        <v>0</v>
      </c>
      <c r="AN42" s="390">
        <v>28439317</v>
      </c>
      <c r="AO42" s="390">
        <v>28439317</v>
      </c>
      <c r="AP42" s="390">
        <v>0</v>
      </c>
      <c r="AQ42" s="390">
        <v>0</v>
      </c>
      <c r="AR42" s="390">
        <v>0</v>
      </c>
      <c r="AS42" s="390">
        <v>0</v>
      </c>
      <c r="AT42" s="390">
        <v>0</v>
      </c>
      <c r="AU42" s="390">
        <v>28439317</v>
      </c>
      <c r="AV42" s="390">
        <v>28439317</v>
      </c>
      <c r="AW42" s="390">
        <v>28439317</v>
      </c>
      <c r="AX42" s="390">
        <v>28439317</v>
      </c>
    </row>
    <row r="43" spans="1:50" ht="18" customHeight="1" x14ac:dyDescent="0.25">
      <c r="A43" s="393" t="s">
        <v>68</v>
      </c>
      <c r="B43" s="181" t="s">
        <v>69</v>
      </c>
      <c r="C43" s="182">
        <v>323500000</v>
      </c>
      <c r="D43" s="183">
        <v>0</v>
      </c>
      <c r="E43" s="183">
        <v>0</v>
      </c>
      <c r="F43" s="182">
        <f t="shared" si="21"/>
        <v>323500000</v>
      </c>
      <c r="G43" s="390">
        <v>0</v>
      </c>
      <c r="H43" s="390">
        <v>0</v>
      </c>
      <c r="I43" s="182">
        <f t="shared" si="22"/>
        <v>323500000</v>
      </c>
      <c r="J43" s="390">
        <v>0</v>
      </c>
      <c r="K43" s="390">
        <v>0</v>
      </c>
      <c r="L43" s="390">
        <v>0</v>
      </c>
      <c r="M43" s="390">
        <v>0</v>
      </c>
      <c r="N43" s="390">
        <v>0</v>
      </c>
      <c r="O43" s="182">
        <f t="shared" si="23"/>
        <v>0</v>
      </c>
      <c r="P43" s="182">
        <f t="shared" si="24"/>
        <v>323500000</v>
      </c>
      <c r="Q43" s="184">
        <v>0</v>
      </c>
      <c r="R43" s="185">
        <f t="shared" si="25"/>
        <v>0</v>
      </c>
      <c r="S43" s="387">
        <f t="shared" si="1"/>
        <v>0</v>
      </c>
      <c r="T43" s="388">
        <v>101030401</v>
      </c>
      <c r="U43" s="389" t="s">
        <v>1630</v>
      </c>
      <c r="V43" s="390">
        <v>323500000</v>
      </c>
      <c r="W43" s="390">
        <v>0</v>
      </c>
      <c r="X43" s="390">
        <v>0</v>
      </c>
      <c r="Y43" s="390">
        <v>0</v>
      </c>
      <c r="Z43" s="390">
        <v>0</v>
      </c>
      <c r="AA43" s="390">
        <v>323500000</v>
      </c>
      <c r="AB43" s="390">
        <v>0</v>
      </c>
      <c r="AC43" s="390">
        <v>0</v>
      </c>
      <c r="AD43" s="390">
        <v>0</v>
      </c>
      <c r="AE43" s="390">
        <v>0</v>
      </c>
      <c r="AF43" s="390">
        <v>323500000</v>
      </c>
      <c r="AG43" s="390">
        <v>0</v>
      </c>
      <c r="AH43" s="390">
        <v>0</v>
      </c>
      <c r="AI43" s="390">
        <v>0</v>
      </c>
      <c r="AJ43" s="390">
        <v>0</v>
      </c>
      <c r="AK43" s="390">
        <v>0</v>
      </c>
      <c r="AL43" s="390">
        <v>0</v>
      </c>
      <c r="AM43" s="390">
        <v>0</v>
      </c>
      <c r="AN43" s="390">
        <v>0</v>
      </c>
      <c r="AO43" s="390">
        <v>0</v>
      </c>
      <c r="AP43" s="390">
        <v>0</v>
      </c>
      <c r="AQ43" s="390">
        <v>0</v>
      </c>
      <c r="AR43" s="390">
        <v>0</v>
      </c>
      <c r="AS43" s="390">
        <v>0</v>
      </c>
      <c r="AT43" s="390">
        <v>0</v>
      </c>
      <c r="AU43" s="390">
        <v>0</v>
      </c>
      <c r="AV43" s="390">
        <v>0</v>
      </c>
      <c r="AW43" s="390">
        <v>0</v>
      </c>
      <c r="AX43" s="390">
        <v>0</v>
      </c>
    </row>
    <row r="44" spans="1:50" ht="18" customHeight="1" x14ac:dyDescent="0.25">
      <c r="A44" s="392" t="s">
        <v>1292</v>
      </c>
      <c r="B44" s="181" t="s">
        <v>37</v>
      </c>
      <c r="C44" s="182">
        <v>921944000</v>
      </c>
      <c r="D44" s="183">
        <v>0</v>
      </c>
      <c r="E44" s="183">
        <v>0</v>
      </c>
      <c r="F44" s="182">
        <f t="shared" si="21"/>
        <v>921944000</v>
      </c>
      <c r="G44" s="390">
        <v>0</v>
      </c>
      <c r="H44" s="390">
        <v>0</v>
      </c>
      <c r="I44" s="182">
        <f t="shared" si="22"/>
        <v>921944000</v>
      </c>
      <c r="J44" s="390">
        <v>0</v>
      </c>
      <c r="K44" s="390">
        <v>0</v>
      </c>
      <c r="L44" s="390">
        <v>0</v>
      </c>
      <c r="M44" s="390">
        <v>0</v>
      </c>
      <c r="N44" s="390">
        <v>0</v>
      </c>
      <c r="O44" s="182">
        <f t="shared" si="23"/>
        <v>0</v>
      </c>
      <c r="P44" s="182">
        <f t="shared" si="24"/>
        <v>921944000</v>
      </c>
      <c r="Q44" s="184">
        <v>31529000</v>
      </c>
      <c r="R44" s="185">
        <f t="shared" si="25"/>
        <v>31529000</v>
      </c>
      <c r="S44" s="387">
        <f t="shared" si="1"/>
        <v>0</v>
      </c>
      <c r="T44" s="388">
        <v>101030501</v>
      </c>
      <c r="U44" s="389" t="s">
        <v>37</v>
      </c>
      <c r="V44" s="390">
        <v>921944000</v>
      </c>
      <c r="W44" s="390">
        <v>0</v>
      </c>
      <c r="X44" s="390">
        <v>0</v>
      </c>
      <c r="Y44" s="390">
        <v>0</v>
      </c>
      <c r="Z44" s="390">
        <v>0</v>
      </c>
      <c r="AA44" s="390">
        <v>921944000</v>
      </c>
      <c r="AB44" s="390">
        <v>0</v>
      </c>
      <c r="AC44" s="390">
        <v>0</v>
      </c>
      <c r="AD44" s="390">
        <v>0</v>
      </c>
      <c r="AE44" s="390">
        <v>0</v>
      </c>
      <c r="AF44" s="390">
        <v>921944000</v>
      </c>
      <c r="AG44" s="390">
        <v>0</v>
      </c>
      <c r="AH44" s="390">
        <v>0</v>
      </c>
      <c r="AI44" s="390">
        <v>0</v>
      </c>
      <c r="AJ44" s="390">
        <v>0</v>
      </c>
      <c r="AK44" s="390">
        <v>0</v>
      </c>
      <c r="AL44" s="390">
        <v>0</v>
      </c>
      <c r="AM44" s="390">
        <v>0</v>
      </c>
      <c r="AN44" s="390">
        <v>0</v>
      </c>
      <c r="AO44" s="390">
        <v>0</v>
      </c>
      <c r="AP44" s="390">
        <v>0</v>
      </c>
      <c r="AQ44" s="390">
        <v>0</v>
      </c>
      <c r="AR44" s="390">
        <v>0</v>
      </c>
      <c r="AS44" s="390">
        <v>0</v>
      </c>
      <c r="AT44" s="390">
        <v>0</v>
      </c>
      <c r="AU44" s="390">
        <v>0</v>
      </c>
      <c r="AV44" s="390">
        <v>0</v>
      </c>
      <c r="AW44" s="390">
        <v>0</v>
      </c>
      <c r="AX44" s="390">
        <v>0</v>
      </c>
    </row>
    <row r="45" spans="1:50" ht="18" customHeight="1" x14ac:dyDescent="0.25">
      <c r="A45" s="392" t="s">
        <v>72</v>
      </c>
      <c r="B45" s="181" t="s">
        <v>73</v>
      </c>
      <c r="C45" s="182">
        <v>500828000</v>
      </c>
      <c r="D45" s="183">
        <v>0</v>
      </c>
      <c r="E45" s="183">
        <v>0</v>
      </c>
      <c r="F45" s="182">
        <f t="shared" si="21"/>
        <v>500828000</v>
      </c>
      <c r="G45" s="390">
        <v>68355108</v>
      </c>
      <c r="H45" s="390">
        <v>68355108</v>
      </c>
      <c r="I45" s="182">
        <f t="shared" si="22"/>
        <v>432472892</v>
      </c>
      <c r="J45" s="390">
        <v>68355108</v>
      </c>
      <c r="K45" s="390">
        <v>68355108</v>
      </c>
      <c r="L45" s="390">
        <v>68355108</v>
      </c>
      <c r="M45" s="390">
        <v>68355108</v>
      </c>
      <c r="N45" s="390">
        <v>68355108</v>
      </c>
      <c r="O45" s="182">
        <f t="shared" si="23"/>
        <v>0</v>
      </c>
      <c r="P45" s="182">
        <f t="shared" si="24"/>
        <v>432472892</v>
      </c>
      <c r="Q45" s="184">
        <v>15900000</v>
      </c>
      <c r="R45" s="185">
        <f t="shared" si="25"/>
        <v>15900000</v>
      </c>
      <c r="S45" s="387">
        <f t="shared" si="1"/>
        <v>0</v>
      </c>
      <c r="T45" s="388">
        <v>101031001</v>
      </c>
      <c r="U45" s="389" t="s">
        <v>73</v>
      </c>
      <c r="V45" s="390">
        <v>500828000</v>
      </c>
      <c r="W45" s="390">
        <v>0</v>
      </c>
      <c r="X45" s="390">
        <v>0</v>
      </c>
      <c r="Y45" s="390">
        <v>0</v>
      </c>
      <c r="Z45" s="390">
        <v>0</v>
      </c>
      <c r="AA45" s="390">
        <v>500828000</v>
      </c>
      <c r="AB45" s="390">
        <v>0</v>
      </c>
      <c r="AC45" s="390">
        <v>0</v>
      </c>
      <c r="AD45" s="390">
        <v>68355108</v>
      </c>
      <c r="AE45" s="390">
        <v>68355108</v>
      </c>
      <c r="AF45" s="390">
        <v>432472892</v>
      </c>
      <c r="AG45" s="390">
        <v>0</v>
      </c>
      <c r="AH45" s="390">
        <v>0</v>
      </c>
      <c r="AI45" s="390">
        <v>68355108</v>
      </c>
      <c r="AJ45" s="390">
        <v>68355108</v>
      </c>
      <c r="AK45" s="390">
        <v>0</v>
      </c>
      <c r="AL45" s="390">
        <v>0</v>
      </c>
      <c r="AM45" s="390">
        <v>0</v>
      </c>
      <c r="AN45" s="390">
        <v>68355108</v>
      </c>
      <c r="AO45" s="390">
        <v>68355108</v>
      </c>
      <c r="AP45" s="390">
        <v>0</v>
      </c>
      <c r="AQ45" s="390">
        <v>0</v>
      </c>
      <c r="AR45" s="390">
        <v>0</v>
      </c>
      <c r="AS45" s="390">
        <v>0</v>
      </c>
      <c r="AT45" s="390">
        <v>0</v>
      </c>
      <c r="AU45" s="390">
        <v>68355108</v>
      </c>
      <c r="AV45" s="390">
        <v>68355108</v>
      </c>
      <c r="AW45" s="390">
        <v>68355108</v>
      </c>
      <c r="AX45" s="390">
        <v>68355108</v>
      </c>
    </row>
    <row r="46" spans="1:50" ht="18" customHeight="1" x14ac:dyDescent="0.25">
      <c r="A46" s="391" t="s">
        <v>74</v>
      </c>
      <c r="B46" s="178" t="s">
        <v>75</v>
      </c>
      <c r="C46" s="179">
        <f>C47+C72+C98</f>
        <v>53332911932.873528</v>
      </c>
      <c r="D46" s="179">
        <f t="shared" ref="D46:R46" si="26">D47+D72+D98</f>
        <v>0</v>
      </c>
      <c r="E46" s="179">
        <f t="shared" si="26"/>
        <v>0</v>
      </c>
      <c r="F46" s="179">
        <f t="shared" si="26"/>
        <v>53332911932.873528</v>
      </c>
      <c r="G46" s="179">
        <f t="shared" si="26"/>
        <v>7899145849.802887</v>
      </c>
      <c r="H46" s="179">
        <f t="shared" si="26"/>
        <v>7899145849.802887</v>
      </c>
      <c r="I46" s="179">
        <f t="shared" si="26"/>
        <v>45433766083.070641</v>
      </c>
      <c r="J46" s="179">
        <f t="shared" si="26"/>
        <v>246487899</v>
      </c>
      <c r="K46" s="179">
        <f t="shared" si="26"/>
        <v>246487899</v>
      </c>
      <c r="L46" s="179">
        <f t="shared" si="26"/>
        <v>246487899</v>
      </c>
      <c r="M46" s="179">
        <f t="shared" si="26"/>
        <v>9552462444.802887</v>
      </c>
      <c r="N46" s="179">
        <f t="shared" si="26"/>
        <v>9552462444.802887</v>
      </c>
      <c r="O46" s="179">
        <f t="shared" si="26"/>
        <v>1653316595</v>
      </c>
      <c r="P46" s="179">
        <f t="shared" si="26"/>
        <v>43780449488.070648</v>
      </c>
      <c r="Q46" s="179">
        <f t="shared" si="26"/>
        <v>3826826805.0727949</v>
      </c>
      <c r="R46" s="180">
        <f t="shared" si="26"/>
        <v>3826826805.0727949</v>
      </c>
      <c r="S46" s="387">
        <f t="shared" si="1"/>
        <v>0</v>
      </c>
      <c r="T46" s="388">
        <v>102</v>
      </c>
      <c r="U46" s="389" t="s">
        <v>75</v>
      </c>
      <c r="V46" s="390">
        <v>53332911932.870247</v>
      </c>
      <c r="W46" s="390">
        <v>0</v>
      </c>
      <c r="X46" s="390">
        <v>0</v>
      </c>
      <c r="Y46" s="390">
        <v>0</v>
      </c>
      <c r="Z46" s="390">
        <v>0</v>
      </c>
      <c r="AA46" s="390">
        <v>53332911932.870247</v>
      </c>
      <c r="AB46" s="390">
        <v>0</v>
      </c>
      <c r="AC46" s="390">
        <v>0</v>
      </c>
      <c r="AD46" s="390">
        <v>9552462444.802887</v>
      </c>
      <c r="AE46" s="390">
        <v>9552462444.802887</v>
      </c>
      <c r="AF46" s="390">
        <v>43780449488.06736</v>
      </c>
      <c r="AG46" s="390">
        <v>0</v>
      </c>
      <c r="AH46" s="390">
        <v>0</v>
      </c>
      <c r="AI46" s="390">
        <v>7899145849.802886</v>
      </c>
      <c r="AJ46" s="390">
        <v>7899145849.802886</v>
      </c>
      <c r="AK46" s="390">
        <v>1653316595.000001</v>
      </c>
      <c r="AL46" s="390">
        <v>0</v>
      </c>
      <c r="AM46" s="390">
        <v>0</v>
      </c>
      <c r="AN46" s="390">
        <v>246487899</v>
      </c>
      <c r="AO46" s="390">
        <v>246487899</v>
      </c>
      <c r="AP46" s="390">
        <v>7652657950.802886</v>
      </c>
      <c r="AQ46" s="390">
        <v>0</v>
      </c>
      <c r="AR46" s="390">
        <v>0</v>
      </c>
      <c r="AS46" s="390">
        <v>0</v>
      </c>
      <c r="AT46" s="390">
        <v>0</v>
      </c>
      <c r="AU46" s="390">
        <v>246487899</v>
      </c>
      <c r="AV46" s="390">
        <v>246487899</v>
      </c>
      <c r="AW46" s="390">
        <v>246487899</v>
      </c>
      <c r="AX46" s="390">
        <v>246487899</v>
      </c>
    </row>
    <row r="47" spans="1:50" ht="18" customHeight="1" x14ac:dyDescent="0.25">
      <c r="A47" s="391" t="s">
        <v>76</v>
      </c>
      <c r="B47" s="178" t="s">
        <v>9</v>
      </c>
      <c r="C47" s="179">
        <f>C48</f>
        <v>40436267060.787697</v>
      </c>
      <c r="D47" s="179">
        <f t="shared" ref="D47:R47" si="27">D48</f>
        <v>0</v>
      </c>
      <c r="E47" s="179">
        <f t="shared" si="27"/>
        <v>0</v>
      </c>
      <c r="F47" s="179">
        <f t="shared" si="27"/>
        <v>40436267060.787697</v>
      </c>
      <c r="G47" s="179">
        <f t="shared" si="27"/>
        <v>5468491177.5307999</v>
      </c>
      <c r="H47" s="179">
        <f t="shared" si="27"/>
        <v>5468491177.5307999</v>
      </c>
      <c r="I47" s="179">
        <f t="shared" si="27"/>
        <v>34967775883.256897</v>
      </c>
      <c r="J47" s="179">
        <f t="shared" si="27"/>
        <v>246487899</v>
      </c>
      <c r="K47" s="179">
        <f t="shared" si="27"/>
        <v>246487899</v>
      </c>
      <c r="L47" s="179">
        <f t="shared" si="27"/>
        <v>246487899</v>
      </c>
      <c r="M47" s="179">
        <f t="shared" si="27"/>
        <v>7102231772.5307999</v>
      </c>
      <c r="N47" s="179">
        <f t="shared" si="27"/>
        <v>7102231772.5307999</v>
      </c>
      <c r="O47" s="179">
        <f t="shared" si="27"/>
        <v>1633740595</v>
      </c>
      <c r="P47" s="179">
        <f t="shared" si="27"/>
        <v>33334035288.256901</v>
      </c>
      <c r="Q47" s="179">
        <f t="shared" si="27"/>
        <v>2871080759.4823084</v>
      </c>
      <c r="R47" s="180">
        <f t="shared" si="27"/>
        <v>2871080759.4823084</v>
      </c>
      <c r="S47" s="387">
        <f t="shared" si="1"/>
        <v>0</v>
      </c>
      <c r="T47" s="388">
        <v>10201</v>
      </c>
      <c r="U47" s="389" t="s">
        <v>9</v>
      </c>
      <c r="V47" s="390">
        <v>40436267060.787704</v>
      </c>
      <c r="W47" s="390">
        <v>0</v>
      </c>
      <c r="X47" s="390">
        <v>0</v>
      </c>
      <c r="Y47" s="390">
        <v>0</v>
      </c>
      <c r="Z47" s="390">
        <v>0</v>
      </c>
      <c r="AA47" s="390">
        <v>40436267060.787704</v>
      </c>
      <c r="AB47" s="390">
        <v>0</v>
      </c>
      <c r="AC47" s="390">
        <v>0</v>
      </c>
      <c r="AD47" s="390">
        <v>7102231772.5307999</v>
      </c>
      <c r="AE47" s="390">
        <v>7102231772.5307999</v>
      </c>
      <c r="AF47" s="390">
        <v>33334035288.256905</v>
      </c>
      <c r="AG47" s="390">
        <v>0</v>
      </c>
      <c r="AH47" s="390">
        <v>0</v>
      </c>
      <c r="AI47" s="390">
        <v>5468491177.5307999</v>
      </c>
      <c r="AJ47" s="390">
        <v>5468491177.5307999</v>
      </c>
      <c r="AK47" s="390">
        <v>1633740595</v>
      </c>
      <c r="AL47" s="390">
        <v>0</v>
      </c>
      <c r="AM47" s="390">
        <v>0</v>
      </c>
      <c r="AN47" s="390">
        <v>246487899</v>
      </c>
      <c r="AO47" s="390">
        <v>246487899</v>
      </c>
      <c r="AP47" s="390">
        <v>5222003278.5307999</v>
      </c>
      <c r="AQ47" s="390">
        <v>0</v>
      </c>
      <c r="AR47" s="390">
        <v>0</v>
      </c>
      <c r="AS47" s="390">
        <v>0</v>
      </c>
      <c r="AT47" s="390">
        <v>0</v>
      </c>
      <c r="AU47" s="390">
        <v>246487899</v>
      </c>
      <c r="AV47" s="390">
        <v>246487899</v>
      </c>
      <c r="AW47" s="390">
        <v>246487899</v>
      </c>
      <c r="AX47" s="390">
        <v>246487899</v>
      </c>
    </row>
    <row r="48" spans="1:50" ht="18" customHeight="1" x14ac:dyDescent="0.25">
      <c r="A48" s="391" t="s">
        <v>77</v>
      </c>
      <c r="B48" s="178" t="s">
        <v>11</v>
      </c>
      <c r="C48" s="179">
        <f>C49+C53+C55+C58+C61+C63+C65+C68+C71</f>
        <v>40436267060.787697</v>
      </c>
      <c r="D48" s="179">
        <f t="shared" ref="D48:R48" si="28">D49+D53+D55+D58+D61+D63+D65+D68+D71</f>
        <v>0</v>
      </c>
      <c r="E48" s="179">
        <f t="shared" si="28"/>
        <v>0</v>
      </c>
      <c r="F48" s="179">
        <f t="shared" si="28"/>
        <v>40436267060.787697</v>
      </c>
      <c r="G48" s="179">
        <f t="shared" si="28"/>
        <v>5468491177.5307999</v>
      </c>
      <c r="H48" s="179">
        <f t="shared" si="28"/>
        <v>5468491177.5307999</v>
      </c>
      <c r="I48" s="179">
        <f t="shared" si="28"/>
        <v>34967775883.256897</v>
      </c>
      <c r="J48" s="179">
        <f t="shared" si="28"/>
        <v>246487899</v>
      </c>
      <c r="K48" s="179">
        <f t="shared" si="28"/>
        <v>246487899</v>
      </c>
      <c r="L48" s="179">
        <f t="shared" si="28"/>
        <v>246487899</v>
      </c>
      <c r="M48" s="179">
        <f t="shared" si="28"/>
        <v>7102231772.5307999</v>
      </c>
      <c r="N48" s="179">
        <f t="shared" si="28"/>
        <v>7102231772.5307999</v>
      </c>
      <c r="O48" s="179">
        <f t="shared" si="28"/>
        <v>1633740595</v>
      </c>
      <c r="P48" s="179">
        <f t="shared" si="28"/>
        <v>33334035288.256901</v>
      </c>
      <c r="Q48" s="179">
        <f t="shared" si="28"/>
        <v>2871080759.4823084</v>
      </c>
      <c r="R48" s="180">
        <f t="shared" si="28"/>
        <v>2871080759.4823084</v>
      </c>
      <c r="S48" s="387">
        <f t="shared" si="1"/>
        <v>0</v>
      </c>
      <c r="T48" s="388">
        <v>1020101</v>
      </c>
      <c r="U48" s="389" t="s">
        <v>11</v>
      </c>
      <c r="V48" s="390">
        <v>40436267060.787704</v>
      </c>
      <c r="W48" s="390">
        <v>0</v>
      </c>
      <c r="X48" s="390">
        <v>0</v>
      </c>
      <c r="Y48" s="390">
        <v>0</v>
      </c>
      <c r="Z48" s="390">
        <v>0</v>
      </c>
      <c r="AA48" s="390">
        <v>40436267060.787704</v>
      </c>
      <c r="AB48" s="390">
        <v>0</v>
      </c>
      <c r="AC48" s="390">
        <v>0</v>
      </c>
      <c r="AD48" s="390">
        <v>7102231772.5307999</v>
      </c>
      <c r="AE48" s="390">
        <v>7102231772.5307999</v>
      </c>
      <c r="AF48" s="390">
        <v>33334035288.256905</v>
      </c>
      <c r="AG48" s="390">
        <v>0</v>
      </c>
      <c r="AH48" s="390">
        <v>0</v>
      </c>
      <c r="AI48" s="390">
        <v>5468491177.5307999</v>
      </c>
      <c r="AJ48" s="390">
        <v>5468491177.5307999</v>
      </c>
      <c r="AK48" s="390">
        <v>1633740595</v>
      </c>
      <c r="AL48" s="390">
        <v>0</v>
      </c>
      <c r="AM48" s="390">
        <v>0</v>
      </c>
      <c r="AN48" s="390">
        <v>246487899</v>
      </c>
      <c r="AO48" s="390">
        <v>246487899</v>
      </c>
      <c r="AP48" s="390">
        <v>5222003278.5307999</v>
      </c>
      <c r="AQ48" s="390">
        <v>0</v>
      </c>
      <c r="AR48" s="390">
        <v>0</v>
      </c>
      <c r="AS48" s="390">
        <v>0</v>
      </c>
      <c r="AT48" s="390">
        <v>0</v>
      </c>
      <c r="AU48" s="390">
        <v>246487899</v>
      </c>
      <c r="AV48" s="390">
        <v>246487899</v>
      </c>
      <c r="AW48" s="390">
        <v>246487899</v>
      </c>
      <c r="AX48" s="390">
        <v>246487899</v>
      </c>
    </row>
    <row r="49" spans="1:50" ht="18" customHeight="1" x14ac:dyDescent="0.25">
      <c r="A49" s="391" t="s">
        <v>78</v>
      </c>
      <c r="B49" s="178" t="s">
        <v>13</v>
      </c>
      <c r="C49" s="179">
        <f>SUM(C50:C52)</f>
        <v>32111479966.147701</v>
      </c>
      <c r="D49" s="179">
        <f t="shared" ref="D49:R49" si="29">SUM(D50:D52)</f>
        <v>0</v>
      </c>
      <c r="E49" s="179">
        <f t="shared" si="29"/>
        <v>0</v>
      </c>
      <c r="F49" s="179">
        <f t="shared" si="29"/>
        <v>32111479966.147701</v>
      </c>
      <c r="G49" s="179">
        <f t="shared" si="29"/>
        <v>4097184177.5307999</v>
      </c>
      <c r="H49" s="179">
        <f t="shared" si="29"/>
        <v>4097184177.5307999</v>
      </c>
      <c r="I49" s="179">
        <f t="shared" si="29"/>
        <v>28014295788.616901</v>
      </c>
      <c r="J49" s="179">
        <f t="shared" si="29"/>
        <v>246487899</v>
      </c>
      <c r="K49" s="179">
        <f t="shared" si="29"/>
        <v>246487899</v>
      </c>
      <c r="L49" s="179">
        <f t="shared" si="29"/>
        <v>246487899</v>
      </c>
      <c r="M49" s="179">
        <f t="shared" si="29"/>
        <v>5730924772.5307999</v>
      </c>
      <c r="N49" s="179">
        <f t="shared" si="29"/>
        <v>5730924772.5307999</v>
      </c>
      <c r="O49" s="179">
        <f t="shared" si="29"/>
        <v>1633740595</v>
      </c>
      <c r="P49" s="179">
        <f t="shared" si="29"/>
        <v>26380555193.616901</v>
      </c>
      <c r="Q49" s="179">
        <f t="shared" si="29"/>
        <v>2258910084.5956421</v>
      </c>
      <c r="R49" s="180">
        <f t="shared" si="29"/>
        <v>2258910084.5956421</v>
      </c>
      <c r="S49" s="387">
        <f t="shared" si="1"/>
        <v>0</v>
      </c>
      <c r="T49" s="388">
        <v>102010101</v>
      </c>
      <c r="U49" s="389" t="s">
        <v>1617</v>
      </c>
      <c r="V49" s="390">
        <v>32111479966.147701</v>
      </c>
      <c r="W49" s="390">
        <v>0</v>
      </c>
      <c r="X49" s="390">
        <v>0</v>
      </c>
      <c r="Y49" s="390">
        <v>0</v>
      </c>
      <c r="Z49" s="390">
        <v>0</v>
      </c>
      <c r="AA49" s="390">
        <v>32111479966.147701</v>
      </c>
      <c r="AB49" s="390">
        <v>0</v>
      </c>
      <c r="AC49" s="390">
        <v>0</v>
      </c>
      <c r="AD49" s="390">
        <v>5730924772.5307999</v>
      </c>
      <c r="AE49" s="390">
        <v>5730924772.5307999</v>
      </c>
      <c r="AF49" s="390">
        <v>26380555193.616901</v>
      </c>
      <c r="AG49" s="390">
        <v>0</v>
      </c>
      <c r="AH49" s="390">
        <v>0</v>
      </c>
      <c r="AI49" s="390">
        <v>4097184177.5307999</v>
      </c>
      <c r="AJ49" s="390">
        <v>4097184177.5307999</v>
      </c>
      <c r="AK49" s="390">
        <v>1633740595</v>
      </c>
      <c r="AL49" s="390">
        <v>0</v>
      </c>
      <c r="AM49" s="390">
        <v>0</v>
      </c>
      <c r="AN49" s="390">
        <v>246487899</v>
      </c>
      <c r="AO49" s="390">
        <v>246487899</v>
      </c>
      <c r="AP49" s="390">
        <v>3850696278.5307999</v>
      </c>
      <c r="AQ49" s="390">
        <v>0</v>
      </c>
      <c r="AR49" s="390">
        <v>0</v>
      </c>
      <c r="AS49" s="390">
        <v>0</v>
      </c>
      <c r="AT49" s="390">
        <v>0</v>
      </c>
      <c r="AU49" s="390">
        <v>246487899</v>
      </c>
      <c r="AV49" s="390">
        <v>246487899</v>
      </c>
      <c r="AW49" s="390">
        <v>246487899</v>
      </c>
      <c r="AX49" s="390">
        <v>246487899</v>
      </c>
    </row>
    <row r="50" spans="1:50" ht="18" customHeight="1" x14ac:dyDescent="0.25">
      <c r="A50" s="394">
        <v>10201010101</v>
      </c>
      <c r="B50" s="181" t="s">
        <v>80</v>
      </c>
      <c r="C50" s="182">
        <v>28812714887.616901</v>
      </c>
      <c r="D50" s="183">
        <v>0</v>
      </c>
      <c r="E50" s="183">
        <v>0</v>
      </c>
      <c r="F50" s="182">
        <f>C50+D50-E50</f>
        <v>28812714887.616901</v>
      </c>
      <c r="G50" s="390">
        <v>1046440513</v>
      </c>
      <c r="H50" s="390">
        <v>1046440513</v>
      </c>
      <c r="I50" s="182">
        <f>F50-H50</f>
        <v>27766274374.616901</v>
      </c>
      <c r="J50" s="390">
        <v>82914136</v>
      </c>
      <c r="K50" s="390">
        <v>82914136</v>
      </c>
      <c r="L50" s="390">
        <v>82914136</v>
      </c>
      <c r="M50" s="390">
        <v>2662233065</v>
      </c>
      <c r="N50" s="390">
        <v>2662233065</v>
      </c>
      <c r="O50" s="182">
        <f t="shared" ref="O50:O52" si="30">N50-H50</f>
        <v>1615792552</v>
      </c>
      <c r="P50" s="182">
        <f>F50-N50</f>
        <v>26150481822.616901</v>
      </c>
      <c r="Q50" s="184">
        <v>1985193557.2180758</v>
      </c>
      <c r="R50" s="185">
        <f t="shared" ref="R50:R52" si="31">Q50</f>
        <v>1985193557.2180758</v>
      </c>
      <c r="S50" s="387">
        <f t="shared" si="1"/>
        <v>0</v>
      </c>
      <c r="T50" s="388">
        <v>10201010101</v>
      </c>
      <c r="U50" s="389" t="s">
        <v>80</v>
      </c>
      <c r="V50" s="390">
        <v>28812714887.616901</v>
      </c>
      <c r="W50" s="390">
        <v>0</v>
      </c>
      <c r="X50" s="390">
        <v>0</v>
      </c>
      <c r="Y50" s="390">
        <v>0</v>
      </c>
      <c r="Z50" s="390">
        <v>0</v>
      </c>
      <c r="AA50" s="390">
        <v>28812714887.616901</v>
      </c>
      <c r="AB50" s="390">
        <v>0</v>
      </c>
      <c r="AC50" s="390">
        <v>0</v>
      </c>
      <c r="AD50" s="390">
        <v>2662233065</v>
      </c>
      <c r="AE50" s="390">
        <v>2662233065</v>
      </c>
      <c r="AF50" s="390">
        <v>26150481822.616901</v>
      </c>
      <c r="AG50" s="390">
        <v>0</v>
      </c>
      <c r="AH50" s="390">
        <v>0</v>
      </c>
      <c r="AI50" s="390">
        <v>1046440513</v>
      </c>
      <c r="AJ50" s="390">
        <v>1046440513</v>
      </c>
      <c r="AK50" s="390">
        <v>1615792552</v>
      </c>
      <c r="AL50" s="390">
        <v>0</v>
      </c>
      <c r="AM50" s="390">
        <v>0</v>
      </c>
      <c r="AN50" s="390">
        <v>82914136</v>
      </c>
      <c r="AO50" s="390">
        <v>82914136</v>
      </c>
      <c r="AP50" s="390">
        <v>963526377</v>
      </c>
      <c r="AQ50" s="390">
        <v>0</v>
      </c>
      <c r="AR50" s="390">
        <v>0</v>
      </c>
      <c r="AS50" s="390">
        <v>0</v>
      </c>
      <c r="AT50" s="390">
        <v>0</v>
      </c>
      <c r="AU50" s="390">
        <v>82914136</v>
      </c>
      <c r="AV50" s="390">
        <v>82914136</v>
      </c>
      <c r="AW50" s="390">
        <v>82914136</v>
      </c>
      <c r="AX50" s="390">
        <v>82914136</v>
      </c>
    </row>
    <row r="51" spans="1:50" ht="18" customHeight="1" x14ac:dyDescent="0.25">
      <c r="A51" s="394">
        <v>10201010102</v>
      </c>
      <c r="B51" s="181" t="s">
        <v>82</v>
      </c>
      <c r="C51" s="182">
        <v>2947798328.5307984</v>
      </c>
      <c r="D51" s="183">
        <v>0</v>
      </c>
      <c r="E51" s="183">
        <v>0</v>
      </c>
      <c r="F51" s="182">
        <f>C51+D51-E51</f>
        <v>2947798328.5307984</v>
      </c>
      <c r="G51" s="390">
        <v>2947798328.5307999</v>
      </c>
      <c r="H51" s="390">
        <v>2947798328.5307999</v>
      </c>
      <c r="I51" s="182">
        <f>F51-H51</f>
        <v>0</v>
      </c>
      <c r="J51" s="390">
        <v>153867095</v>
      </c>
      <c r="K51" s="390">
        <v>153867095</v>
      </c>
      <c r="L51" s="390">
        <v>153867095</v>
      </c>
      <c r="M51" s="390">
        <v>2947798328.5307999</v>
      </c>
      <c r="N51" s="390">
        <v>2947798328.5307999</v>
      </c>
      <c r="O51" s="182">
        <f t="shared" si="30"/>
        <v>0</v>
      </c>
      <c r="P51" s="182">
        <f>F51-N51</f>
        <v>0</v>
      </c>
      <c r="Q51" s="184">
        <v>244649860.71089995</v>
      </c>
      <c r="R51" s="185">
        <f t="shared" si="31"/>
        <v>244649860.71089995</v>
      </c>
      <c r="S51" s="387">
        <f t="shared" si="1"/>
        <v>0</v>
      </c>
      <c r="T51" s="388">
        <v>10201010102</v>
      </c>
      <c r="U51" s="389" t="s">
        <v>82</v>
      </c>
      <c r="V51" s="390">
        <v>2947798328.5307999</v>
      </c>
      <c r="W51" s="390">
        <v>0</v>
      </c>
      <c r="X51" s="390">
        <v>0</v>
      </c>
      <c r="Y51" s="390">
        <v>0</v>
      </c>
      <c r="Z51" s="390">
        <v>0</v>
      </c>
      <c r="AA51" s="390">
        <v>2947798328.5307999</v>
      </c>
      <c r="AB51" s="390">
        <v>0</v>
      </c>
      <c r="AC51" s="390">
        <v>0</v>
      </c>
      <c r="AD51" s="390">
        <v>2947798328.5307999</v>
      </c>
      <c r="AE51" s="390">
        <v>2947798328.5307999</v>
      </c>
      <c r="AF51" s="390">
        <v>0</v>
      </c>
      <c r="AG51" s="390">
        <v>0</v>
      </c>
      <c r="AH51" s="390">
        <v>0</v>
      </c>
      <c r="AI51" s="390">
        <v>2947798328.5307999</v>
      </c>
      <c r="AJ51" s="390">
        <v>2947798328.5307999</v>
      </c>
      <c r="AK51" s="390">
        <v>0</v>
      </c>
      <c r="AL51" s="390">
        <v>0</v>
      </c>
      <c r="AM51" s="390">
        <v>0</v>
      </c>
      <c r="AN51" s="390">
        <v>153867095</v>
      </c>
      <c r="AO51" s="390">
        <v>153867095</v>
      </c>
      <c r="AP51" s="390">
        <v>2793931233.5307999</v>
      </c>
      <c r="AQ51" s="390">
        <v>0</v>
      </c>
      <c r="AR51" s="390">
        <v>0</v>
      </c>
      <c r="AS51" s="390">
        <v>0</v>
      </c>
      <c r="AT51" s="390">
        <v>0</v>
      </c>
      <c r="AU51" s="390">
        <v>153867095</v>
      </c>
      <c r="AV51" s="390">
        <v>153867095</v>
      </c>
      <c r="AW51" s="390">
        <v>153867095</v>
      </c>
      <c r="AX51" s="390">
        <v>153867095</v>
      </c>
    </row>
    <row r="52" spans="1:50" ht="18" customHeight="1" x14ac:dyDescent="0.25">
      <c r="A52" s="394">
        <v>10201010103</v>
      </c>
      <c r="B52" s="181" t="s">
        <v>84</v>
      </c>
      <c r="C52" s="182">
        <v>350966750</v>
      </c>
      <c r="D52" s="183">
        <v>0</v>
      </c>
      <c r="E52" s="183">
        <v>0</v>
      </c>
      <c r="F52" s="182">
        <f>C52+D52-E52</f>
        <v>350966750</v>
      </c>
      <c r="G52" s="390">
        <v>102945336</v>
      </c>
      <c r="H52" s="390">
        <v>102945336</v>
      </c>
      <c r="I52" s="182">
        <f>F52-H52</f>
        <v>248021414</v>
      </c>
      <c r="J52" s="390">
        <v>9706668</v>
      </c>
      <c r="K52" s="390">
        <v>9706668</v>
      </c>
      <c r="L52" s="390">
        <v>9706668</v>
      </c>
      <c r="M52" s="390">
        <v>120893379</v>
      </c>
      <c r="N52" s="390">
        <v>120893379</v>
      </c>
      <c r="O52" s="182">
        <f t="shared" si="30"/>
        <v>17948043</v>
      </c>
      <c r="P52" s="182">
        <f>F52-N52</f>
        <v>230073371</v>
      </c>
      <c r="Q52" s="184">
        <v>29066666.666666668</v>
      </c>
      <c r="R52" s="185">
        <f t="shared" si="31"/>
        <v>29066666.666666668</v>
      </c>
      <c r="S52" s="387">
        <f t="shared" si="1"/>
        <v>0</v>
      </c>
      <c r="T52" s="388">
        <v>10201010103</v>
      </c>
      <c r="U52" s="389" t="s">
        <v>84</v>
      </c>
      <c r="V52" s="390">
        <v>350966750</v>
      </c>
      <c r="W52" s="390">
        <v>0</v>
      </c>
      <c r="X52" s="390">
        <v>0</v>
      </c>
      <c r="Y52" s="390">
        <v>0</v>
      </c>
      <c r="Z52" s="390">
        <v>0</v>
      </c>
      <c r="AA52" s="390">
        <v>350966750</v>
      </c>
      <c r="AB52" s="390">
        <v>0</v>
      </c>
      <c r="AC52" s="390">
        <v>0</v>
      </c>
      <c r="AD52" s="390">
        <v>120893379</v>
      </c>
      <c r="AE52" s="390">
        <v>120893379</v>
      </c>
      <c r="AF52" s="390">
        <v>230073371</v>
      </c>
      <c r="AG52" s="390">
        <v>0</v>
      </c>
      <c r="AH52" s="390">
        <v>0</v>
      </c>
      <c r="AI52" s="390">
        <v>102945336</v>
      </c>
      <c r="AJ52" s="390">
        <v>102945336</v>
      </c>
      <c r="AK52" s="390">
        <v>17948043</v>
      </c>
      <c r="AL52" s="390">
        <v>0</v>
      </c>
      <c r="AM52" s="390">
        <v>0</v>
      </c>
      <c r="AN52" s="390">
        <v>9706668</v>
      </c>
      <c r="AO52" s="390">
        <v>9706668</v>
      </c>
      <c r="AP52" s="390">
        <v>93238668</v>
      </c>
      <c r="AQ52" s="390">
        <v>0</v>
      </c>
      <c r="AR52" s="390">
        <v>0</v>
      </c>
      <c r="AS52" s="390">
        <v>0</v>
      </c>
      <c r="AT52" s="390">
        <v>0</v>
      </c>
      <c r="AU52" s="390">
        <v>9706668</v>
      </c>
      <c r="AV52" s="390">
        <v>9706668</v>
      </c>
      <c r="AW52" s="390">
        <v>9706668</v>
      </c>
      <c r="AX52" s="390">
        <v>9706668</v>
      </c>
    </row>
    <row r="53" spans="1:50" ht="18" customHeight="1" x14ac:dyDescent="0.25">
      <c r="A53" s="391" t="s">
        <v>85</v>
      </c>
      <c r="B53" s="178" t="s">
        <v>17</v>
      </c>
      <c r="C53" s="179">
        <f>SUM(C54)</f>
        <v>68784000</v>
      </c>
      <c r="D53" s="179">
        <f t="shared" ref="D53:R53" si="32">SUM(D54)</f>
        <v>0</v>
      </c>
      <c r="E53" s="179">
        <f t="shared" si="32"/>
        <v>0</v>
      </c>
      <c r="F53" s="179">
        <f t="shared" si="32"/>
        <v>68784000</v>
      </c>
      <c r="G53" s="179">
        <f t="shared" si="32"/>
        <v>68784000</v>
      </c>
      <c r="H53" s="179">
        <f t="shared" si="32"/>
        <v>68784000</v>
      </c>
      <c r="I53" s="179">
        <f t="shared" si="32"/>
        <v>0</v>
      </c>
      <c r="J53" s="179">
        <f t="shared" si="32"/>
        <v>0</v>
      </c>
      <c r="K53" s="179">
        <f t="shared" si="32"/>
        <v>0</v>
      </c>
      <c r="L53" s="179">
        <f t="shared" si="32"/>
        <v>0</v>
      </c>
      <c r="M53" s="179">
        <f t="shared" si="32"/>
        <v>68784000</v>
      </c>
      <c r="N53" s="179">
        <f t="shared" si="32"/>
        <v>68784000</v>
      </c>
      <c r="O53" s="179">
        <f t="shared" si="32"/>
        <v>0</v>
      </c>
      <c r="P53" s="179">
        <f t="shared" si="32"/>
        <v>0</v>
      </c>
      <c r="Q53" s="179">
        <f t="shared" si="32"/>
        <v>5732000</v>
      </c>
      <c r="R53" s="180">
        <f t="shared" si="32"/>
        <v>5732000</v>
      </c>
      <c r="S53" s="387">
        <f t="shared" si="1"/>
        <v>0</v>
      </c>
      <c r="T53" s="388">
        <v>102010104</v>
      </c>
      <c r="U53" s="389" t="s">
        <v>1619</v>
      </c>
      <c r="V53" s="390">
        <v>68784000</v>
      </c>
      <c r="W53" s="390">
        <v>0</v>
      </c>
      <c r="X53" s="390">
        <v>0</v>
      </c>
      <c r="Y53" s="390">
        <v>0</v>
      </c>
      <c r="Z53" s="390">
        <v>0</v>
      </c>
      <c r="AA53" s="390">
        <v>68784000</v>
      </c>
      <c r="AB53" s="390">
        <v>0</v>
      </c>
      <c r="AC53" s="390">
        <v>0</v>
      </c>
      <c r="AD53" s="390">
        <v>68784000</v>
      </c>
      <c r="AE53" s="390">
        <v>68784000</v>
      </c>
      <c r="AF53" s="390">
        <v>0</v>
      </c>
      <c r="AG53" s="390">
        <v>0</v>
      </c>
      <c r="AH53" s="390">
        <v>0</v>
      </c>
      <c r="AI53" s="390">
        <v>68784000</v>
      </c>
      <c r="AJ53" s="390">
        <v>68784000</v>
      </c>
      <c r="AK53" s="390">
        <v>0</v>
      </c>
      <c r="AL53" s="390">
        <v>0</v>
      </c>
      <c r="AM53" s="390">
        <v>0</v>
      </c>
      <c r="AN53" s="390">
        <v>0</v>
      </c>
      <c r="AO53" s="390">
        <v>0</v>
      </c>
      <c r="AP53" s="390">
        <v>68784000</v>
      </c>
      <c r="AQ53" s="390">
        <v>0</v>
      </c>
      <c r="AR53" s="390">
        <v>0</v>
      </c>
      <c r="AS53" s="390">
        <v>0</v>
      </c>
      <c r="AT53" s="390">
        <v>0</v>
      </c>
      <c r="AU53" s="390">
        <v>0</v>
      </c>
      <c r="AV53" s="390">
        <v>0</v>
      </c>
      <c r="AW53" s="390">
        <v>0</v>
      </c>
      <c r="AX53" s="390">
        <v>0</v>
      </c>
    </row>
    <row r="54" spans="1:50" ht="18" customHeight="1" x14ac:dyDescent="0.25">
      <c r="A54" s="394">
        <v>10201010402</v>
      </c>
      <c r="B54" s="181" t="s">
        <v>82</v>
      </c>
      <c r="C54" s="182">
        <v>68784000</v>
      </c>
      <c r="D54" s="183">
        <v>0</v>
      </c>
      <c r="E54" s="183">
        <v>0</v>
      </c>
      <c r="F54" s="182">
        <f>C54+D54-E54</f>
        <v>68784000</v>
      </c>
      <c r="G54" s="390">
        <v>68784000</v>
      </c>
      <c r="H54" s="390">
        <v>68784000</v>
      </c>
      <c r="I54" s="182">
        <f>F54-H54</f>
        <v>0</v>
      </c>
      <c r="J54" s="390">
        <v>0</v>
      </c>
      <c r="K54" s="390">
        <v>0</v>
      </c>
      <c r="L54" s="390">
        <v>0</v>
      </c>
      <c r="M54" s="390">
        <v>68784000</v>
      </c>
      <c r="N54" s="390">
        <v>68784000</v>
      </c>
      <c r="O54" s="182">
        <f>N54-H54</f>
        <v>0</v>
      </c>
      <c r="P54" s="182">
        <f>F54-N54</f>
        <v>0</v>
      </c>
      <c r="Q54" s="184">
        <v>5732000</v>
      </c>
      <c r="R54" s="185">
        <f>Q54</f>
        <v>5732000</v>
      </c>
      <c r="S54" s="387">
        <f t="shared" si="1"/>
        <v>0</v>
      </c>
      <c r="T54" s="388">
        <v>10201010402</v>
      </c>
      <c r="U54" s="389" t="s">
        <v>82</v>
      </c>
      <c r="V54" s="390">
        <v>68784000</v>
      </c>
      <c r="W54" s="390">
        <v>0</v>
      </c>
      <c r="X54" s="390">
        <v>0</v>
      </c>
      <c r="Y54" s="390">
        <v>0</v>
      </c>
      <c r="Z54" s="390">
        <v>0</v>
      </c>
      <c r="AA54" s="390">
        <v>68784000</v>
      </c>
      <c r="AB54" s="390">
        <v>0</v>
      </c>
      <c r="AC54" s="390">
        <v>0</v>
      </c>
      <c r="AD54" s="390">
        <v>68784000</v>
      </c>
      <c r="AE54" s="390">
        <v>68784000</v>
      </c>
      <c r="AF54" s="390">
        <v>0</v>
      </c>
      <c r="AG54" s="390">
        <v>0</v>
      </c>
      <c r="AH54" s="390">
        <v>0</v>
      </c>
      <c r="AI54" s="390">
        <v>68784000</v>
      </c>
      <c r="AJ54" s="390">
        <v>68784000</v>
      </c>
      <c r="AK54" s="390">
        <v>0</v>
      </c>
      <c r="AL54" s="390">
        <v>0</v>
      </c>
      <c r="AM54" s="390">
        <v>0</v>
      </c>
      <c r="AN54" s="390">
        <v>0</v>
      </c>
      <c r="AO54" s="390">
        <v>0</v>
      </c>
      <c r="AP54" s="390">
        <v>68784000</v>
      </c>
      <c r="AQ54" s="390">
        <v>0</v>
      </c>
      <c r="AR54" s="390">
        <v>0</v>
      </c>
      <c r="AS54" s="390">
        <v>0</v>
      </c>
      <c r="AT54" s="390">
        <v>0</v>
      </c>
      <c r="AU54" s="390">
        <v>0</v>
      </c>
      <c r="AV54" s="390">
        <v>0</v>
      </c>
      <c r="AW54" s="390">
        <v>0</v>
      </c>
      <c r="AX54" s="390">
        <v>0</v>
      </c>
    </row>
    <row r="55" spans="1:50" ht="18" customHeight="1" x14ac:dyDescent="0.25">
      <c r="A55" s="391" t="s">
        <v>88</v>
      </c>
      <c r="B55" s="178" t="s">
        <v>19</v>
      </c>
      <c r="C55" s="179">
        <f>SUM(C56:C57)</f>
        <v>124300000</v>
      </c>
      <c r="D55" s="179">
        <f t="shared" ref="D55:R55" si="33">SUM(D56:D57)</f>
        <v>0</v>
      </c>
      <c r="E55" s="179">
        <f t="shared" si="33"/>
        <v>0</v>
      </c>
      <c r="F55" s="179">
        <f t="shared" si="33"/>
        <v>124300000</v>
      </c>
      <c r="G55" s="179">
        <f t="shared" si="33"/>
        <v>114300000</v>
      </c>
      <c r="H55" s="179">
        <f t="shared" si="33"/>
        <v>114300000</v>
      </c>
      <c r="I55" s="179">
        <f t="shared" si="33"/>
        <v>10000000</v>
      </c>
      <c r="J55" s="179">
        <f t="shared" si="33"/>
        <v>0</v>
      </c>
      <c r="K55" s="179">
        <f t="shared" si="33"/>
        <v>0</v>
      </c>
      <c r="L55" s="179">
        <f t="shared" si="33"/>
        <v>0</v>
      </c>
      <c r="M55" s="179">
        <f t="shared" si="33"/>
        <v>114300000</v>
      </c>
      <c r="N55" s="179">
        <f t="shared" si="33"/>
        <v>114300000</v>
      </c>
      <c r="O55" s="179">
        <f t="shared" si="33"/>
        <v>0</v>
      </c>
      <c r="P55" s="179">
        <f t="shared" si="33"/>
        <v>10000000</v>
      </c>
      <c r="Q55" s="179">
        <f t="shared" si="33"/>
        <v>9525000</v>
      </c>
      <c r="R55" s="180">
        <f t="shared" si="33"/>
        <v>9525000</v>
      </c>
      <c r="S55" s="387">
        <f t="shared" si="1"/>
        <v>0</v>
      </c>
      <c r="T55" s="388">
        <v>102010105</v>
      </c>
      <c r="U55" s="389" t="s">
        <v>19</v>
      </c>
      <c r="V55" s="390">
        <v>124300000</v>
      </c>
      <c r="W55" s="390">
        <v>0</v>
      </c>
      <c r="X55" s="390">
        <v>0</v>
      </c>
      <c r="Y55" s="390">
        <v>0</v>
      </c>
      <c r="Z55" s="390">
        <v>0</v>
      </c>
      <c r="AA55" s="390">
        <v>124300000</v>
      </c>
      <c r="AB55" s="390">
        <v>0</v>
      </c>
      <c r="AC55" s="390">
        <v>0</v>
      </c>
      <c r="AD55" s="390">
        <v>114300000</v>
      </c>
      <c r="AE55" s="390">
        <v>114300000</v>
      </c>
      <c r="AF55" s="390">
        <v>10000000</v>
      </c>
      <c r="AG55" s="390">
        <v>0</v>
      </c>
      <c r="AH55" s="390">
        <v>0</v>
      </c>
      <c r="AI55" s="390">
        <v>114300000</v>
      </c>
      <c r="AJ55" s="390">
        <v>114300000</v>
      </c>
      <c r="AK55" s="390">
        <v>0</v>
      </c>
      <c r="AL55" s="390">
        <v>0</v>
      </c>
      <c r="AM55" s="390">
        <v>0</v>
      </c>
      <c r="AN55" s="390">
        <v>0</v>
      </c>
      <c r="AO55" s="390">
        <v>0</v>
      </c>
      <c r="AP55" s="390">
        <v>114300000</v>
      </c>
      <c r="AQ55" s="390">
        <v>0</v>
      </c>
      <c r="AR55" s="390">
        <v>0</v>
      </c>
      <c r="AS55" s="390">
        <v>0</v>
      </c>
      <c r="AT55" s="390">
        <v>0</v>
      </c>
      <c r="AU55" s="390">
        <v>0</v>
      </c>
      <c r="AV55" s="390">
        <v>0</v>
      </c>
      <c r="AW55" s="390">
        <v>0</v>
      </c>
      <c r="AX55" s="390">
        <v>0</v>
      </c>
    </row>
    <row r="56" spans="1:50" ht="18" customHeight="1" x14ac:dyDescent="0.25">
      <c r="A56" s="394">
        <v>10201010501</v>
      </c>
      <c r="B56" s="181" t="s">
        <v>80</v>
      </c>
      <c r="C56" s="182">
        <v>10000000</v>
      </c>
      <c r="D56" s="183">
        <v>0</v>
      </c>
      <c r="E56" s="183">
        <v>0</v>
      </c>
      <c r="F56" s="182">
        <f>C56+D56-E56</f>
        <v>10000000</v>
      </c>
      <c r="G56" s="390">
        <v>0</v>
      </c>
      <c r="H56" s="390">
        <v>0</v>
      </c>
      <c r="I56" s="182">
        <f>F56-H56</f>
        <v>10000000</v>
      </c>
      <c r="J56" s="390">
        <v>0</v>
      </c>
      <c r="K56" s="390">
        <v>0</v>
      </c>
      <c r="L56" s="390">
        <v>0</v>
      </c>
      <c r="M56" s="390">
        <v>0</v>
      </c>
      <c r="N56" s="390">
        <v>0</v>
      </c>
      <c r="O56" s="182">
        <f t="shared" ref="O56:O57" si="34">N56-H56</f>
        <v>0</v>
      </c>
      <c r="P56" s="182">
        <f>F56-N56</f>
        <v>10000000</v>
      </c>
      <c r="Q56" s="184">
        <v>0</v>
      </c>
      <c r="R56" s="185">
        <f t="shared" ref="R56:R57" si="35">Q56</f>
        <v>0</v>
      </c>
      <c r="S56" s="387">
        <f t="shared" si="1"/>
        <v>0</v>
      </c>
      <c r="T56" s="388">
        <v>10201010501</v>
      </c>
      <c r="U56" s="389" t="s">
        <v>80</v>
      </c>
      <c r="V56" s="390">
        <v>10000000</v>
      </c>
      <c r="W56" s="390">
        <v>0</v>
      </c>
      <c r="X56" s="390">
        <v>0</v>
      </c>
      <c r="Y56" s="390">
        <v>0</v>
      </c>
      <c r="Z56" s="390">
        <v>0</v>
      </c>
      <c r="AA56" s="390">
        <v>10000000</v>
      </c>
      <c r="AB56" s="390">
        <v>0</v>
      </c>
      <c r="AC56" s="390">
        <v>0</v>
      </c>
      <c r="AD56" s="390">
        <v>0</v>
      </c>
      <c r="AE56" s="390">
        <v>0</v>
      </c>
      <c r="AF56" s="390">
        <v>10000000</v>
      </c>
      <c r="AG56" s="390">
        <v>0</v>
      </c>
      <c r="AH56" s="390">
        <v>0</v>
      </c>
      <c r="AI56" s="390">
        <v>0</v>
      </c>
      <c r="AJ56" s="390">
        <v>0</v>
      </c>
      <c r="AK56" s="390">
        <v>0</v>
      </c>
      <c r="AL56" s="390">
        <v>0</v>
      </c>
      <c r="AM56" s="390">
        <v>0</v>
      </c>
      <c r="AN56" s="390">
        <v>0</v>
      </c>
      <c r="AO56" s="390">
        <v>0</v>
      </c>
      <c r="AP56" s="390">
        <v>0</v>
      </c>
      <c r="AQ56" s="390">
        <v>0</v>
      </c>
      <c r="AR56" s="390">
        <v>0</v>
      </c>
      <c r="AS56" s="390">
        <v>0</v>
      </c>
      <c r="AT56" s="390">
        <v>0</v>
      </c>
      <c r="AU56" s="390">
        <v>0</v>
      </c>
      <c r="AV56" s="390">
        <v>0</v>
      </c>
      <c r="AW56" s="390">
        <v>0</v>
      </c>
      <c r="AX56" s="390">
        <v>0</v>
      </c>
    </row>
    <row r="57" spans="1:50" ht="18" customHeight="1" x14ac:dyDescent="0.25">
      <c r="A57" s="394">
        <v>10201010502</v>
      </c>
      <c r="B57" s="181" t="s">
        <v>82</v>
      </c>
      <c r="C57" s="182">
        <v>114300000</v>
      </c>
      <c r="D57" s="183">
        <v>0</v>
      </c>
      <c r="E57" s="183">
        <v>0</v>
      </c>
      <c r="F57" s="182">
        <f>C57+D57-E57</f>
        <v>114300000</v>
      </c>
      <c r="G57" s="390">
        <v>114300000</v>
      </c>
      <c r="H57" s="390">
        <v>114300000</v>
      </c>
      <c r="I57" s="182">
        <f>F57-H57</f>
        <v>0</v>
      </c>
      <c r="J57" s="390">
        <v>0</v>
      </c>
      <c r="K57" s="390">
        <v>0</v>
      </c>
      <c r="L57" s="390">
        <v>0</v>
      </c>
      <c r="M57" s="390">
        <v>114300000</v>
      </c>
      <c r="N57" s="390">
        <v>114300000</v>
      </c>
      <c r="O57" s="182">
        <f t="shared" si="34"/>
        <v>0</v>
      </c>
      <c r="P57" s="182">
        <f>F57-N57</f>
        <v>0</v>
      </c>
      <c r="Q57" s="184">
        <v>9525000</v>
      </c>
      <c r="R57" s="185">
        <f t="shared" si="35"/>
        <v>9525000</v>
      </c>
      <c r="S57" s="387">
        <f t="shared" si="1"/>
        <v>0</v>
      </c>
      <c r="T57" s="388">
        <v>10201010502</v>
      </c>
      <c r="U57" s="389" t="s">
        <v>82</v>
      </c>
      <c r="V57" s="390">
        <v>114300000</v>
      </c>
      <c r="W57" s="390">
        <v>0</v>
      </c>
      <c r="X57" s="390">
        <v>0</v>
      </c>
      <c r="Y57" s="390">
        <v>0</v>
      </c>
      <c r="Z57" s="390">
        <v>0</v>
      </c>
      <c r="AA57" s="390">
        <v>114300000</v>
      </c>
      <c r="AB57" s="390">
        <v>0</v>
      </c>
      <c r="AC57" s="390">
        <v>0</v>
      </c>
      <c r="AD57" s="390">
        <v>114300000</v>
      </c>
      <c r="AE57" s="390">
        <v>114300000</v>
      </c>
      <c r="AF57" s="390">
        <v>0</v>
      </c>
      <c r="AG57" s="390">
        <v>0</v>
      </c>
      <c r="AH57" s="390">
        <v>0</v>
      </c>
      <c r="AI57" s="390">
        <v>114300000</v>
      </c>
      <c r="AJ57" s="390">
        <v>114300000</v>
      </c>
      <c r="AK57" s="390">
        <v>0</v>
      </c>
      <c r="AL57" s="390">
        <v>0</v>
      </c>
      <c r="AM57" s="390">
        <v>0</v>
      </c>
      <c r="AN57" s="390">
        <v>0</v>
      </c>
      <c r="AO57" s="390">
        <v>0</v>
      </c>
      <c r="AP57" s="390">
        <v>114300000</v>
      </c>
      <c r="AQ57" s="390">
        <v>0</v>
      </c>
      <c r="AR57" s="390">
        <v>0</v>
      </c>
      <c r="AS57" s="390">
        <v>0</v>
      </c>
      <c r="AT57" s="390">
        <v>0</v>
      </c>
      <c r="AU57" s="390">
        <v>0</v>
      </c>
      <c r="AV57" s="390">
        <v>0</v>
      </c>
      <c r="AW57" s="390">
        <v>0</v>
      </c>
      <c r="AX57" s="390">
        <v>0</v>
      </c>
    </row>
    <row r="58" spans="1:50" ht="18" customHeight="1" x14ac:dyDescent="0.25">
      <c r="A58" s="391" t="s">
        <v>90</v>
      </c>
      <c r="B58" s="178" t="s">
        <v>21</v>
      </c>
      <c r="C58" s="179">
        <f>SUM(C59:C60)</f>
        <v>280431456</v>
      </c>
      <c r="D58" s="179">
        <f t="shared" ref="D58:R58" si="36">SUM(D59:D60)</f>
        <v>0</v>
      </c>
      <c r="E58" s="179">
        <f t="shared" si="36"/>
        <v>0</v>
      </c>
      <c r="F58" s="179">
        <f t="shared" si="36"/>
        <v>280431456</v>
      </c>
      <c r="G58" s="179">
        <f t="shared" si="36"/>
        <v>280136000</v>
      </c>
      <c r="H58" s="179">
        <f t="shared" si="36"/>
        <v>280136000</v>
      </c>
      <c r="I58" s="179">
        <f t="shared" si="36"/>
        <v>295456</v>
      </c>
      <c r="J58" s="179">
        <f t="shared" si="36"/>
        <v>0</v>
      </c>
      <c r="K58" s="179">
        <f t="shared" si="36"/>
        <v>0</v>
      </c>
      <c r="L58" s="179">
        <f t="shared" si="36"/>
        <v>0</v>
      </c>
      <c r="M58" s="179">
        <f t="shared" si="36"/>
        <v>280136000</v>
      </c>
      <c r="N58" s="179">
        <f t="shared" si="36"/>
        <v>280136000</v>
      </c>
      <c r="O58" s="179">
        <f t="shared" si="36"/>
        <v>0</v>
      </c>
      <c r="P58" s="179">
        <f t="shared" si="36"/>
        <v>295456</v>
      </c>
      <c r="Q58" s="179">
        <f t="shared" si="36"/>
        <v>0</v>
      </c>
      <c r="R58" s="180">
        <f t="shared" si="36"/>
        <v>0</v>
      </c>
      <c r="S58" s="387">
        <f t="shared" si="1"/>
        <v>0</v>
      </c>
      <c r="T58" s="388">
        <v>102010106</v>
      </c>
      <c r="U58" s="389" t="s">
        <v>21</v>
      </c>
      <c r="V58" s="390">
        <v>280431456</v>
      </c>
      <c r="W58" s="390">
        <v>0</v>
      </c>
      <c r="X58" s="390">
        <v>0</v>
      </c>
      <c r="Y58" s="390">
        <v>0</v>
      </c>
      <c r="Z58" s="390">
        <v>0</v>
      </c>
      <c r="AA58" s="390">
        <v>280431456</v>
      </c>
      <c r="AB58" s="390">
        <v>0</v>
      </c>
      <c r="AC58" s="390">
        <v>0</v>
      </c>
      <c r="AD58" s="390">
        <v>280136000</v>
      </c>
      <c r="AE58" s="390">
        <v>280136000</v>
      </c>
      <c r="AF58" s="390">
        <v>295456</v>
      </c>
      <c r="AG58" s="390">
        <v>0</v>
      </c>
      <c r="AH58" s="390">
        <v>0</v>
      </c>
      <c r="AI58" s="390">
        <v>280136000</v>
      </c>
      <c r="AJ58" s="390">
        <v>280136000</v>
      </c>
      <c r="AK58" s="390">
        <v>0</v>
      </c>
      <c r="AL58" s="390">
        <v>0</v>
      </c>
      <c r="AM58" s="390">
        <v>0</v>
      </c>
      <c r="AN58" s="390">
        <v>0</v>
      </c>
      <c r="AO58" s="390">
        <v>0</v>
      </c>
      <c r="AP58" s="390">
        <v>280136000</v>
      </c>
      <c r="AQ58" s="390">
        <v>0</v>
      </c>
      <c r="AR58" s="390">
        <v>0</v>
      </c>
      <c r="AS58" s="390">
        <v>0</v>
      </c>
      <c r="AT58" s="390">
        <v>0</v>
      </c>
      <c r="AU58" s="390">
        <v>0</v>
      </c>
      <c r="AV58" s="390">
        <v>0</v>
      </c>
      <c r="AW58" s="390">
        <v>0</v>
      </c>
      <c r="AX58" s="390">
        <v>0</v>
      </c>
    </row>
    <row r="59" spans="1:50" ht="18" customHeight="1" x14ac:dyDescent="0.25">
      <c r="A59" s="394">
        <v>10201010601</v>
      </c>
      <c r="B59" s="181" t="s">
        <v>80</v>
      </c>
      <c r="C59" s="182">
        <v>295456</v>
      </c>
      <c r="D59" s="183">
        <v>0</v>
      </c>
      <c r="E59" s="183">
        <v>0</v>
      </c>
      <c r="F59" s="182">
        <f>C59+D59-E59</f>
        <v>295456</v>
      </c>
      <c r="G59" s="390">
        <v>0</v>
      </c>
      <c r="H59" s="390">
        <v>0</v>
      </c>
      <c r="I59" s="182">
        <f>F59-H59</f>
        <v>295456</v>
      </c>
      <c r="J59" s="390">
        <v>0</v>
      </c>
      <c r="K59" s="390">
        <v>0</v>
      </c>
      <c r="L59" s="390">
        <v>0</v>
      </c>
      <c r="M59" s="390">
        <v>0</v>
      </c>
      <c r="N59" s="390">
        <v>0</v>
      </c>
      <c r="O59" s="182">
        <f t="shared" ref="O59:O60" si="37">N59-H59</f>
        <v>0</v>
      </c>
      <c r="P59" s="182">
        <f>F59-N59</f>
        <v>295456</v>
      </c>
      <c r="Q59" s="184">
        <v>0</v>
      </c>
      <c r="R59" s="185">
        <f t="shared" ref="R59:R60" si="38">Q59</f>
        <v>0</v>
      </c>
      <c r="S59" s="387">
        <f t="shared" si="1"/>
        <v>0</v>
      </c>
      <c r="T59" s="388">
        <v>10201010601</v>
      </c>
      <c r="U59" s="389" t="s">
        <v>80</v>
      </c>
      <c r="V59" s="390">
        <v>295456</v>
      </c>
      <c r="W59" s="390">
        <v>0</v>
      </c>
      <c r="X59" s="390">
        <v>0</v>
      </c>
      <c r="Y59" s="390">
        <v>0</v>
      </c>
      <c r="Z59" s="390">
        <v>0</v>
      </c>
      <c r="AA59" s="390">
        <v>295456</v>
      </c>
      <c r="AB59" s="390">
        <v>0</v>
      </c>
      <c r="AC59" s="390">
        <v>0</v>
      </c>
      <c r="AD59" s="390">
        <v>0</v>
      </c>
      <c r="AE59" s="390">
        <v>0</v>
      </c>
      <c r="AF59" s="390">
        <v>295456</v>
      </c>
      <c r="AG59" s="390">
        <v>0</v>
      </c>
      <c r="AH59" s="390">
        <v>0</v>
      </c>
      <c r="AI59" s="390">
        <v>0</v>
      </c>
      <c r="AJ59" s="390">
        <v>0</v>
      </c>
      <c r="AK59" s="390">
        <v>0</v>
      </c>
      <c r="AL59" s="390">
        <v>0</v>
      </c>
      <c r="AM59" s="390">
        <v>0</v>
      </c>
      <c r="AN59" s="390">
        <v>0</v>
      </c>
      <c r="AO59" s="390">
        <v>0</v>
      </c>
      <c r="AP59" s="390">
        <v>0</v>
      </c>
      <c r="AQ59" s="390">
        <v>0</v>
      </c>
      <c r="AR59" s="390">
        <v>0</v>
      </c>
      <c r="AS59" s="390">
        <v>0</v>
      </c>
      <c r="AT59" s="390">
        <v>0</v>
      </c>
      <c r="AU59" s="390">
        <v>0</v>
      </c>
      <c r="AV59" s="390">
        <v>0</v>
      </c>
      <c r="AW59" s="390">
        <v>0</v>
      </c>
      <c r="AX59" s="390">
        <v>0</v>
      </c>
    </row>
    <row r="60" spans="1:50" ht="18" customHeight="1" x14ac:dyDescent="0.25">
      <c r="A60" s="394">
        <v>10201010602</v>
      </c>
      <c r="B60" s="181" t="s">
        <v>82</v>
      </c>
      <c r="C60" s="182">
        <v>280136000</v>
      </c>
      <c r="D60" s="183">
        <v>0</v>
      </c>
      <c r="E60" s="183">
        <v>0</v>
      </c>
      <c r="F60" s="182">
        <f>C60+D60-E60</f>
        <v>280136000</v>
      </c>
      <c r="G60" s="390">
        <v>280136000</v>
      </c>
      <c r="H60" s="390">
        <v>280136000</v>
      </c>
      <c r="I60" s="182">
        <f>F60-H60</f>
        <v>0</v>
      </c>
      <c r="J60" s="390">
        <v>0</v>
      </c>
      <c r="K60" s="390">
        <v>0</v>
      </c>
      <c r="L60" s="390">
        <v>0</v>
      </c>
      <c r="M60" s="390">
        <v>280136000</v>
      </c>
      <c r="N60" s="390">
        <v>280136000</v>
      </c>
      <c r="O60" s="182">
        <f t="shared" si="37"/>
        <v>0</v>
      </c>
      <c r="P60" s="182">
        <f>F60-N60</f>
        <v>0</v>
      </c>
      <c r="Q60" s="184">
        <v>0</v>
      </c>
      <c r="R60" s="185">
        <f t="shared" si="38"/>
        <v>0</v>
      </c>
      <c r="S60" s="387">
        <f t="shared" si="1"/>
        <v>0</v>
      </c>
      <c r="T60" s="388">
        <v>10201010602</v>
      </c>
      <c r="U60" s="389" t="s">
        <v>82</v>
      </c>
      <c r="V60" s="390">
        <v>280136000</v>
      </c>
      <c r="W60" s="390">
        <v>0</v>
      </c>
      <c r="X60" s="390">
        <v>0</v>
      </c>
      <c r="Y60" s="390">
        <v>0</v>
      </c>
      <c r="Z60" s="390">
        <v>0</v>
      </c>
      <c r="AA60" s="390">
        <v>280136000</v>
      </c>
      <c r="AB60" s="390">
        <v>0</v>
      </c>
      <c r="AC60" s="390">
        <v>0</v>
      </c>
      <c r="AD60" s="390">
        <v>280136000</v>
      </c>
      <c r="AE60" s="390">
        <v>280136000</v>
      </c>
      <c r="AF60" s="390">
        <v>0</v>
      </c>
      <c r="AG60" s="390">
        <v>0</v>
      </c>
      <c r="AH60" s="390">
        <v>0</v>
      </c>
      <c r="AI60" s="390">
        <v>280136000</v>
      </c>
      <c r="AJ60" s="390">
        <v>280136000</v>
      </c>
      <c r="AK60" s="390">
        <v>0</v>
      </c>
      <c r="AL60" s="390">
        <v>0</v>
      </c>
      <c r="AM60" s="390">
        <v>0</v>
      </c>
      <c r="AN60" s="390">
        <v>0</v>
      </c>
      <c r="AO60" s="390">
        <v>0</v>
      </c>
      <c r="AP60" s="390">
        <v>280136000</v>
      </c>
      <c r="AQ60" s="390">
        <v>0</v>
      </c>
      <c r="AR60" s="390">
        <v>0</v>
      </c>
      <c r="AS60" s="390">
        <v>0</v>
      </c>
      <c r="AT60" s="390">
        <v>0</v>
      </c>
      <c r="AU60" s="390">
        <v>0</v>
      </c>
      <c r="AV60" s="390">
        <v>0</v>
      </c>
      <c r="AW60" s="390">
        <v>0</v>
      </c>
      <c r="AX60" s="390">
        <v>0</v>
      </c>
    </row>
    <row r="61" spans="1:50" ht="18" customHeight="1" x14ac:dyDescent="0.25">
      <c r="A61" s="391" t="s">
        <v>92</v>
      </c>
      <c r="B61" s="178" t="s">
        <v>23</v>
      </c>
      <c r="C61" s="179">
        <f>C62</f>
        <v>115000000</v>
      </c>
      <c r="D61" s="179">
        <f t="shared" ref="D61:R61" si="39">D62</f>
        <v>0</v>
      </c>
      <c r="E61" s="179">
        <f t="shared" si="39"/>
        <v>0</v>
      </c>
      <c r="F61" s="179">
        <f t="shared" si="39"/>
        <v>115000000</v>
      </c>
      <c r="G61" s="179">
        <f t="shared" si="39"/>
        <v>115000000</v>
      </c>
      <c r="H61" s="179">
        <f t="shared" si="39"/>
        <v>115000000</v>
      </c>
      <c r="I61" s="179">
        <f t="shared" si="39"/>
        <v>0</v>
      </c>
      <c r="J61" s="179">
        <f t="shared" si="39"/>
        <v>0</v>
      </c>
      <c r="K61" s="179">
        <f t="shared" si="39"/>
        <v>0</v>
      </c>
      <c r="L61" s="179">
        <f t="shared" si="39"/>
        <v>0</v>
      </c>
      <c r="M61" s="179">
        <f t="shared" si="39"/>
        <v>115000000</v>
      </c>
      <c r="N61" s="179">
        <f t="shared" si="39"/>
        <v>115000000</v>
      </c>
      <c r="O61" s="179">
        <f t="shared" si="39"/>
        <v>0</v>
      </c>
      <c r="P61" s="179">
        <f t="shared" si="39"/>
        <v>0</v>
      </c>
      <c r="Q61" s="179">
        <f t="shared" si="39"/>
        <v>0</v>
      </c>
      <c r="R61" s="180">
        <f t="shared" si="39"/>
        <v>0</v>
      </c>
      <c r="S61" s="387">
        <f t="shared" si="1"/>
        <v>0</v>
      </c>
      <c r="T61" s="388">
        <v>102010107</v>
      </c>
      <c r="U61" s="389" t="s">
        <v>1620</v>
      </c>
      <c r="V61" s="390">
        <v>115000000</v>
      </c>
      <c r="W61" s="390">
        <v>0</v>
      </c>
      <c r="X61" s="390">
        <v>0</v>
      </c>
      <c r="Y61" s="390">
        <v>0</v>
      </c>
      <c r="Z61" s="390">
        <v>0</v>
      </c>
      <c r="AA61" s="390">
        <v>115000000</v>
      </c>
      <c r="AB61" s="390">
        <v>0</v>
      </c>
      <c r="AC61" s="390">
        <v>0</v>
      </c>
      <c r="AD61" s="390">
        <v>115000000</v>
      </c>
      <c r="AE61" s="390">
        <v>115000000</v>
      </c>
      <c r="AF61" s="390">
        <v>0</v>
      </c>
      <c r="AG61" s="390">
        <v>0</v>
      </c>
      <c r="AH61" s="390">
        <v>0</v>
      </c>
      <c r="AI61" s="390">
        <v>115000000</v>
      </c>
      <c r="AJ61" s="390">
        <v>115000000</v>
      </c>
      <c r="AK61" s="390">
        <v>0</v>
      </c>
      <c r="AL61" s="390">
        <v>0</v>
      </c>
      <c r="AM61" s="390">
        <v>0</v>
      </c>
      <c r="AN61" s="390">
        <v>0</v>
      </c>
      <c r="AO61" s="390">
        <v>0</v>
      </c>
      <c r="AP61" s="390">
        <v>115000000</v>
      </c>
      <c r="AQ61" s="390">
        <v>0</v>
      </c>
      <c r="AR61" s="390">
        <v>0</v>
      </c>
      <c r="AS61" s="390">
        <v>0</v>
      </c>
      <c r="AT61" s="390">
        <v>0</v>
      </c>
      <c r="AU61" s="390">
        <v>0</v>
      </c>
      <c r="AV61" s="390">
        <v>0</v>
      </c>
      <c r="AW61" s="390">
        <v>0</v>
      </c>
      <c r="AX61" s="390">
        <v>0</v>
      </c>
    </row>
    <row r="62" spans="1:50" ht="18" customHeight="1" x14ac:dyDescent="0.25">
      <c r="A62" s="394">
        <v>10201010702</v>
      </c>
      <c r="B62" s="181" t="s">
        <v>82</v>
      </c>
      <c r="C62" s="182">
        <v>115000000</v>
      </c>
      <c r="D62" s="183">
        <v>0</v>
      </c>
      <c r="E62" s="183">
        <v>0</v>
      </c>
      <c r="F62" s="182">
        <f>C62+D62-E62</f>
        <v>115000000</v>
      </c>
      <c r="G62" s="390">
        <v>115000000</v>
      </c>
      <c r="H62" s="390">
        <v>115000000</v>
      </c>
      <c r="I62" s="182">
        <f>F62-H62</f>
        <v>0</v>
      </c>
      <c r="J62" s="390">
        <v>0</v>
      </c>
      <c r="K62" s="390">
        <v>0</v>
      </c>
      <c r="L62" s="390">
        <v>0</v>
      </c>
      <c r="M62" s="390">
        <v>115000000</v>
      </c>
      <c r="N62" s="390">
        <v>115000000</v>
      </c>
      <c r="O62" s="182">
        <f>N62-H62</f>
        <v>0</v>
      </c>
      <c r="P62" s="182">
        <f>F62-N62</f>
        <v>0</v>
      </c>
      <c r="Q62" s="184">
        <v>0</v>
      </c>
      <c r="R62" s="185">
        <f>Q62</f>
        <v>0</v>
      </c>
      <c r="S62" s="387">
        <f t="shared" si="1"/>
        <v>0</v>
      </c>
      <c r="T62" s="388">
        <v>10201010702</v>
      </c>
      <c r="U62" s="389" t="s">
        <v>82</v>
      </c>
      <c r="V62" s="390">
        <v>115000000</v>
      </c>
      <c r="W62" s="390">
        <v>0</v>
      </c>
      <c r="X62" s="390">
        <v>0</v>
      </c>
      <c r="Y62" s="390">
        <v>0</v>
      </c>
      <c r="Z62" s="390">
        <v>0</v>
      </c>
      <c r="AA62" s="390">
        <v>115000000</v>
      </c>
      <c r="AB62" s="390">
        <v>0</v>
      </c>
      <c r="AC62" s="390">
        <v>0</v>
      </c>
      <c r="AD62" s="390">
        <v>115000000</v>
      </c>
      <c r="AE62" s="390">
        <v>115000000</v>
      </c>
      <c r="AF62" s="390">
        <v>0</v>
      </c>
      <c r="AG62" s="390">
        <v>0</v>
      </c>
      <c r="AH62" s="390">
        <v>0</v>
      </c>
      <c r="AI62" s="390">
        <v>115000000</v>
      </c>
      <c r="AJ62" s="390">
        <v>115000000</v>
      </c>
      <c r="AK62" s="390">
        <v>0</v>
      </c>
      <c r="AL62" s="390">
        <v>0</v>
      </c>
      <c r="AM62" s="390">
        <v>0</v>
      </c>
      <c r="AN62" s="390">
        <v>0</v>
      </c>
      <c r="AO62" s="390">
        <v>0</v>
      </c>
      <c r="AP62" s="390">
        <v>115000000</v>
      </c>
      <c r="AQ62" s="390">
        <v>0</v>
      </c>
      <c r="AR62" s="390">
        <v>0</v>
      </c>
      <c r="AS62" s="390">
        <v>0</v>
      </c>
      <c r="AT62" s="390">
        <v>0</v>
      </c>
      <c r="AU62" s="390">
        <v>0</v>
      </c>
      <c r="AV62" s="390">
        <v>0</v>
      </c>
      <c r="AW62" s="390">
        <v>0</v>
      </c>
      <c r="AX62" s="390">
        <v>0</v>
      </c>
    </row>
    <row r="63" spans="1:50" ht="18" customHeight="1" x14ac:dyDescent="0.25">
      <c r="A63" s="391" t="s">
        <v>94</v>
      </c>
      <c r="B63" s="178" t="s">
        <v>25</v>
      </c>
      <c r="C63" s="179">
        <f>C64</f>
        <v>252000000</v>
      </c>
      <c r="D63" s="179">
        <f t="shared" ref="D63:R63" si="40">D64</f>
        <v>0</v>
      </c>
      <c r="E63" s="179">
        <f t="shared" si="40"/>
        <v>0</v>
      </c>
      <c r="F63" s="179">
        <f t="shared" si="40"/>
        <v>252000000</v>
      </c>
      <c r="G63" s="179">
        <f t="shared" si="40"/>
        <v>252000000</v>
      </c>
      <c r="H63" s="179">
        <f t="shared" si="40"/>
        <v>252000000</v>
      </c>
      <c r="I63" s="179">
        <f t="shared" si="40"/>
        <v>0</v>
      </c>
      <c r="J63" s="179">
        <f t="shared" si="40"/>
        <v>0</v>
      </c>
      <c r="K63" s="179">
        <f t="shared" si="40"/>
        <v>0</v>
      </c>
      <c r="L63" s="179">
        <f t="shared" si="40"/>
        <v>0</v>
      </c>
      <c r="M63" s="179">
        <f t="shared" si="40"/>
        <v>252000000</v>
      </c>
      <c r="N63" s="179">
        <f t="shared" si="40"/>
        <v>252000000</v>
      </c>
      <c r="O63" s="179">
        <f t="shared" si="40"/>
        <v>0</v>
      </c>
      <c r="P63" s="179">
        <f t="shared" si="40"/>
        <v>0</v>
      </c>
      <c r="Q63" s="179">
        <f t="shared" si="40"/>
        <v>21000000</v>
      </c>
      <c r="R63" s="180">
        <f t="shared" si="40"/>
        <v>21000000</v>
      </c>
      <c r="S63" s="387">
        <f t="shared" si="1"/>
        <v>0</v>
      </c>
      <c r="T63" s="388">
        <v>102010108</v>
      </c>
      <c r="U63" s="389" t="s">
        <v>1621</v>
      </c>
      <c r="V63" s="390">
        <v>252000000</v>
      </c>
      <c r="W63" s="390">
        <v>0</v>
      </c>
      <c r="X63" s="390">
        <v>0</v>
      </c>
      <c r="Y63" s="390">
        <v>0</v>
      </c>
      <c r="Z63" s="390">
        <v>0</v>
      </c>
      <c r="AA63" s="390">
        <v>252000000</v>
      </c>
      <c r="AB63" s="390">
        <v>0</v>
      </c>
      <c r="AC63" s="390">
        <v>0</v>
      </c>
      <c r="AD63" s="390">
        <v>252000000</v>
      </c>
      <c r="AE63" s="390">
        <v>252000000</v>
      </c>
      <c r="AF63" s="390">
        <v>0</v>
      </c>
      <c r="AG63" s="390">
        <v>0</v>
      </c>
      <c r="AH63" s="390">
        <v>0</v>
      </c>
      <c r="AI63" s="390">
        <v>252000000</v>
      </c>
      <c r="AJ63" s="390">
        <v>252000000</v>
      </c>
      <c r="AK63" s="390">
        <v>0</v>
      </c>
      <c r="AL63" s="390">
        <v>0</v>
      </c>
      <c r="AM63" s="390">
        <v>0</v>
      </c>
      <c r="AN63" s="390">
        <v>0</v>
      </c>
      <c r="AO63" s="390">
        <v>0</v>
      </c>
      <c r="AP63" s="390">
        <v>252000000</v>
      </c>
      <c r="AQ63" s="390">
        <v>0</v>
      </c>
      <c r="AR63" s="390">
        <v>0</v>
      </c>
      <c r="AS63" s="390">
        <v>0</v>
      </c>
      <c r="AT63" s="390">
        <v>0</v>
      </c>
      <c r="AU63" s="390">
        <v>0</v>
      </c>
      <c r="AV63" s="390">
        <v>0</v>
      </c>
      <c r="AW63" s="390">
        <v>0</v>
      </c>
      <c r="AX63" s="390">
        <v>0</v>
      </c>
    </row>
    <row r="64" spans="1:50" ht="18" customHeight="1" x14ac:dyDescent="0.25">
      <c r="A64" s="394">
        <v>10201010802</v>
      </c>
      <c r="B64" s="181" t="s">
        <v>82</v>
      </c>
      <c r="C64" s="182">
        <v>252000000</v>
      </c>
      <c r="D64" s="183">
        <v>0</v>
      </c>
      <c r="E64" s="183">
        <v>0</v>
      </c>
      <c r="F64" s="182">
        <f>C64+D64-E64</f>
        <v>252000000</v>
      </c>
      <c r="G64" s="390">
        <v>252000000</v>
      </c>
      <c r="H64" s="390">
        <v>252000000</v>
      </c>
      <c r="I64" s="182">
        <f>F64-H64</f>
        <v>0</v>
      </c>
      <c r="J64" s="390">
        <v>0</v>
      </c>
      <c r="K64" s="390">
        <v>0</v>
      </c>
      <c r="L64" s="390">
        <v>0</v>
      </c>
      <c r="M64" s="390">
        <v>252000000</v>
      </c>
      <c r="N64" s="390">
        <v>252000000</v>
      </c>
      <c r="O64" s="182">
        <f>N64-H64</f>
        <v>0</v>
      </c>
      <c r="P64" s="182">
        <f>F64-N64</f>
        <v>0</v>
      </c>
      <c r="Q64" s="184">
        <v>21000000</v>
      </c>
      <c r="R64" s="185">
        <f>Q64</f>
        <v>21000000</v>
      </c>
      <c r="S64" s="387">
        <f t="shared" si="1"/>
        <v>0</v>
      </c>
      <c r="T64" s="388">
        <v>10201010802</v>
      </c>
      <c r="U64" s="389" t="s">
        <v>82</v>
      </c>
      <c r="V64" s="390">
        <v>252000000</v>
      </c>
      <c r="W64" s="390">
        <v>0</v>
      </c>
      <c r="X64" s="390">
        <v>0</v>
      </c>
      <c r="Y64" s="390">
        <v>0</v>
      </c>
      <c r="Z64" s="390">
        <v>0</v>
      </c>
      <c r="AA64" s="390">
        <v>252000000</v>
      </c>
      <c r="AB64" s="390">
        <v>0</v>
      </c>
      <c r="AC64" s="390">
        <v>0</v>
      </c>
      <c r="AD64" s="390">
        <v>252000000</v>
      </c>
      <c r="AE64" s="390">
        <v>252000000</v>
      </c>
      <c r="AF64" s="390">
        <v>0</v>
      </c>
      <c r="AG64" s="390">
        <v>0</v>
      </c>
      <c r="AH64" s="390">
        <v>0</v>
      </c>
      <c r="AI64" s="390">
        <v>252000000</v>
      </c>
      <c r="AJ64" s="390">
        <v>252000000</v>
      </c>
      <c r="AK64" s="390">
        <v>0</v>
      </c>
      <c r="AL64" s="390">
        <v>0</v>
      </c>
      <c r="AM64" s="390">
        <v>0</v>
      </c>
      <c r="AN64" s="390">
        <v>0</v>
      </c>
      <c r="AO64" s="390">
        <v>0</v>
      </c>
      <c r="AP64" s="390">
        <v>252000000</v>
      </c>
      <c r="AQ64" s="390">
        <v>0</v>
      </c>
      <c r="AR64" s="390">
        <v>0</v>
      </c>
      <c r="AS64" s="390">
        <v>0</v>
      </c>
      <c r="AT64" s="390">
        <v>0</v>
      </c>
      <c r="AU64" s="390">
        <v>0</v>
      </c>
      <c r="AV64" s="390">
        <v>0</v>
      </c>
      <c r="AW64" s="390">
        <v>0</v>
      </c>
      <c r="AX64" s="390">
        <v>0</v>
      </c>
    </row>
    <row r="65" spans="1:50" ht="18" customHeight="1" x14ac:dyDescent="0.25">
      <c r="A65" s="391" t="s">
        <v>96</v>
      </c>
      <c r="B65" s="178" t="s">
        <v>27</v>
      </c>
      <c r="C65" s="179">
        <f>SUM(C66:C67)</f>
        <v>3809569049.3199983</v>
      </c>
      <c r="D65" s="179">
        <f t="shared" ref="D65:R65" si="41">SUM(D66:D67)</f>
        <v>0</v>
      </c>
      <c r="E65" s="179">
        <f t="shared" si="41"/>
        <v>0</v>
      </c>
      <c r="F65" s="179">
        <f t="shared" si="41"/>
        <v>3809569049.3199983</v>
      </c>
      <c r="G65" s="179">
        <f t="shared" si="41"/>
        <v>354087000</v>
      </c>
      <c r="H65" s="179">
        <f t="shared" si="41"/>
        <v>354087000</v>
      </c>
      <c r="I65" s="179">
        <f t="shared" si="41"/>
        <v>3455482049.3199983</v>
      </c>
      <c r="J65" s="179">
        <f t="shared" si="41"/>
        <v>0</v>
      </c>
      <c r="K65" s="179">
        <f t="shared" si="41"/>
        <v>0</v>
      </c>
      <c r="L65" s="179">
        <f t="shared" si="41"/>
        <v>0</v>
      </c>
      <c r="M65" s="179">
        <f t="shared" si="41"/>
        <v>354087000</v>
      </c>
      <c r="N65" s="179">
        <f t="shared" si="41"/>
        <v>354087000</v>
      </c>
      <c r="O65" s="179">
        <f t="shared" si="41"/>
        <v>0</v>
      </c>
      <c r="P65" s="179">
        <f t="shared" si="41"/>
        <v>3455482049.3199983</v>
      </c>
      <c r="Q65" s="179">
        <f t="shared" si="41"/>
        <v>287956837.44333327</v>
      </c>
      <c r="R65" s="180">
        <f t="shared" si="41"/>
        <v>287956837.44333327</v>
      </c>
      <c r="S65" s="387">
        <f t="shared" si="1"/>
        <v>0</v>
      </c>
      <c r="T65" s="388">
        <v>102010109</v>
      </c>
      <c r="U65" s="389" t="s">
        <v>27</v>
      </c>
      <c r="V65" s="390">
        <v>3809569049.3200002</v>
      </c>
      <c r="W65" s="390">
        <v>0</v>
      </c>
      <c r="X65" s="390">
        <v>0</v>
      </c>
      <c r="Y65" s="390">
        <v>0</v>
      </c>
      <c r="Z65" s="390">
        <v>0</v>
      </c>
      <c r="AA65" s="390">
        <v>3809569049.3200002</v>
      </c>
      <c r="AB65" s="390">
        <v>0</v>
      </c>
      <c r="AC65" s="390">
        <v>0</v>
      </c>
      <c r="AD65" s="390">
        <v>354087000</v>
      </c>
      <c r="AE65" s="390">
        <v>354087000</v>
      </c>
      <c r="AF65" s="390">
        <v>3455482049.3200002</v>
      </c>
      <c r="AG65" s="390">
        <v>0</v>
      </c>
      <c r="AH65" s="390">
        <v>0</v>
      </c>
      <c r="AI65" s="390">
        <v>354087000</v>
      </c>
      <c r="AJ65" s="390">
        <v>354087000</v>
      </c>
      <c r="AK65" s="390">
        <v>0</v>
      </c>
      <c r="AL65" s="390">
        <v>0</v>
      </c>
      <c r="AM65" s="390">
        <v>0</v>
      </c>
      <c r="AN65" s="390">
        <v>0</v>
      </c>
      <c r="AO65" s="390">
        <v>0</v>
      </c>
      <c r="AP65" s="390">
        <v>354087000</v>
      </c>
      <c r="AQ65" s="390">
        <v>0</v>
      </c>
      <c r="AR65" s="390">
        <v>0</v>
      </c>
      <c r="AS65" s="390">
        <v>0</v>
      </c>
      <c r="AT65" s="390">
        <v>0</v>
      </c>
      <c r="AU65" s="390">
        <v>0</v>
      </c>
      <c r="AV65" s="390">
        <v>0</v>
      </c>
      <c r="AW65" s="390">
        <v>0</v>
      </c>
      <c r="AX65" s="390">
        <v>0</v>
      </c>
    </row>
    <row r="66" spans="1:50" ht="18" customHeight="1" x14ac:dyDescent="0.25">
      <c r="A66" s="394">
        <v>10201010901</v>
      </c>
      <c r="B66" s="181" t="s">
        <v>80</v>
      </c>
      <c r="C66" s="182">
        <v>3455482049.3199983</v>
      </c>
      <c r="D66" s="183">
        <v>0</v>
      </c>
      <c r="E66" s="183">
        <v>0</v>
      </c>
      <c r="F66" s="182">
        <f>C66+D66-E66</f>
        <v>3455482049.3199983</v>
      </c>
      <c r="G66" s="390">
        <v>0</v>
      </c>
      <c r="H66" s="390">
        <v>0</v>
      </c>
      <c r="I66" s="182">
        <f>F66-H66</f>
        <v>3455482049.3199983</v>
      </c>
      <c r="J66" s="390">
        <v>0</v>
      </c>
      <c r="K66" s="390">
        <v>0</v>
      </c>
      <c r="L66" s="390">
        <v>0</v>
      </c>
      <c r="M66" s="390">
        <v>0</v>
      </c>
      <c r="N66" s="390">
        <v>0</v>
      </c>
      <c r="O66" s="182">
        <f t="shared" ref="O66:O67" si="42">N66-H66</f>
        <v>0</v>
      </c>
      <c r="P66" s="182">
        <f>F66-N66</f>
        <v>3455482049.3199983</v>
      </c>
      <c r="Q66" s="184">
        <v>287956837.44333327</v>
      </c>
      <c r="R66" s="185">
        <f t="shared" ref="R66:R67" si="43">Q66</f>
        <v>287956837.44333327</v>
      </c>
      <c r="S66" s="387">
        <f t="shared" si="1"/>
        <v>0</v>
      </c>
      <c r="T66" s="388">
        <v>10201010901</v>
      </c>
      <c r="U66" s="389" t="s">
        <v>80</v>
      </c>
      <c r="V66" s="390">
        <v>3455482049.3200002</v>
      </c>
      <c r="W66" s="390">
        <v>0</v>
      </c>
      <c r="X66" s="390">
        <v>0</v>
      </c>
      <c r="Y66" s="390">
        <v>0</v>
      </c>
      <c r="Z66" s="390">
        <v>0</v>
      </c>
      <c r="AA66" s="390">
        <v>3455482049.3200002</v>
      </c>
      <c r="AB66" s="390">
        <v>0</v>
      </c>
      <c r="AC66" s="390">
        <v>0</v>
      </c>
      <c r="AD66" s="390">
        <v>0</v>
      </c>
      <c r="AE66" s="390">
        <v>0</v>
      </c>
      <c r="AF66" s="390">
        <v>3455482049.3200002</v>
      </c>
      <c r="AG66" s="390">
        <v>0</v>
      </c>
      <c r="AH66" s="390">
        <v>0</v>
      </c>
      <c r="AI66" s="390">
        <v>0</v>
      </c>
      <c r="AJ66" s="390">
        <v>0</v>
      </c>
      <c r="AK66" s="390">
        <v>0</v>
      </c>
      <c r="AL66" s="390">
        <v>0</v>
      </c>
      <c r="AM66" s="390">
        <v>0</v>
      </c>
      <c r="AN66" s="390">
        <v>0</v>
      </c>
      <c r="AO66" s="390">
        <v>0</v>
      </c>
      <c r="AP66" s="390">
        <v>0</v>
      </c>
      <c r="AQ66" s="390">
        <v>0</v>
      </c>
      <c r="AR66" s="390">
        <v>0</v>
      </c>
      <c r="AS66" s="390">
        <v>0</v>
      </c>
      <c r="AT66" s="390">
        <v>0</v>
      </c>
      <c r="AU66" s="390">
        <v>0</v>
      </c>
      <c r="AV66" s="390">
        <v>0</v>
      </c>
      <c r="AW66" s="390">
        <v>0</v>
      </c>
      <c r="AX66" s="390">
        <v>0</v>
      </c>
    </row>
    <row r="67" spans="1:50" ht="18" customHeight="1" x14ac:dyDescent="0.25">
      <c r="A67" s="394">
        <v>10201010902</v>
      </c>
      <c r="B67" s="181" t="s">
        <v>82</v>
      </c>
      <c r="C67" s="182">
        <v>354087000</v>
      </c>
      <c r="D67" s="183">
        <v>0</v>
      </c>
      <c r="E67" s="183">
        <v>0</v>
      </c>
      <c r="F67" s="182">
        <f>C67+D67-E67</f>
        <v>354087000</v>
      </c>
      <c r="G67" s="390">
        <v>354087000</v>
      </c>
      <c r="H67" s="390">
        <v>354087000</v>
      </c>
      <c r="I67" s="182">
        <f>F67-H67</f>
        <v>0</v>
      </c>
      <c r="J67" s="390">
        <v>0</v>
      </c>
      <c r="K67" s="390">
        <v>0</v>
      </c>
      <c r="L67" s="390">
        <v>0</v>
      </c>
      <c r="M67" s="390">
        <v>354087000</v>
      </c>
      <c r="N67" s="390">
        <v>354087000</v>
      </c>
      <c r="O67" s="182">
        <f t="shared" si="42"/>
        <v>0</v>
      </c>
      <c r="P67" s="182">
        <f>F67-N67</f>
        <v>0</v>
      </c>
      <c r="Q67" s="184">
        <v>0</v>
      </c>
      <c r="R67" s="185">
        <f t="shared" si="43"/>
        <v>0</v>
      </c>
      <c r="S67" s="387">
        <f t="shared" si="1"/>
        <v>0</v>
      </c>
      <c r="T67" s="388">
        <v>10201010902</v>
      </c>
      <c r="U67" s="389" t="s">
        <v>82</v>
      </c>
      <c r="V67" s="390">
        <v>354087000</v>
      </c>
      <c r="W67" s="390">
        <v>0</v>
      </c>
      <c r="X67" s="390">
        <v>0</v>
      </c>
      <c r="Y67" s="390">
        <v>0</v>
      </c>
      <c r="Z67" s="390">
        <v>0</v>
      </c>
      <c r="AA67" s="390">
        <v>354087000</v>
      </c>
      <c r="AB67" s="390">
        <v>0</v>
      </c>
      <c r="AC67" s="390">
        <v>0</v>
      </c>
      <c r="AD67" s="390">
        <v>354087000</v>
      </c>
      <c r="AE67" s="390">
        <v>354087000</v>
      </c>
      <c r="AF67" s="390">
        <v>0</v>
      </c>
      <c r="AG67" s="390">
        <v>0</v>
      </c>
      <c r="AH67" s="390">
        <v>0</v>
      </c>
      <c r="AI67" s="390">
        <v>354087000</v>
      </c>
      <c r="AJ67" s="390">
        <v>354087000</v>
      </c>
      <c r="AK67" s="390">
        <v>0</v>
      </c>
      <c r="AL67" s="390">
        <v>0</v>
      </c>
      <c r="AM67" s="390">
        <v>0</v>
      </c>
      <c r="AN67" s="390">
        <v>0</v>
      </c>
      <c r="AO67" s="390">
        <v>0</v>
      </c>
      <c r="AP67" s="390">
        <v>354087000</v>
      </c>
      <c r="AQ67" s="390">
        <v>0</v>
      </c>
      <c r="AR67" s="390">
        <v>0</v>
      </c>
      <c r="AS67" s="390">
        <v>0</v>
      </c>
      <c r="AT67" s="390">
        <v>0</v>
      </c>
      <c r="AU67" s="390">
        <v>0</v>
      </c>
      <c r="AV67" s="390">
        <v>0</v>
      </c>
      <c r="AW67" s="390">
        <v>0</v>
      </c>
      <c r="AX67" s="390">
        <v>0</v>
      </c>
    </row>
    <row r="68" spans="1:50" ht="18" customHeight="1" x14ac:dyDescent="0.25">
      <c r="A68" s="391" t="s">
        <v>99</v>
      </c>
      <c r="B68" s="178" t="s">
        <v>29</v>
      </c>
      <c r="C68" s="179">
        <f>SUM(C69:C70)</f>
        <v>3643307001.3199983</v>
      </c>
      <c r="D68" s="179">
        <f t="shared" ref="D68:R68" si="44">SUM(D69:D70)</f>
        <v>0</v>
      </c>
      <c r="E68" s="179">
        <f t="shared" si="44"/>
        <v>0</v>
      </c>
      <c r="F68" s="179">
        <f t="shared" si="44"/>
        <v>3643307001.3199983</v>
      </c>
      <c r="G68" s="179">
        <f t="shared" si="44"/>
        <v>187000000</v>
      </c>
      <c r="H68" s="179">
        <f t="shared" si="44"/>
        <v>187000000</v>
      </c>
      <c r="I68" s="179">
        <f t="shared" si="44"/>
        <v>3456307001.3199983</v>
      </c>
      <c r="J68" s="179">
        <f t="shared" si="44"/>
        <v>0</v>
      </c>
      <c r="K68" s="179">
        <f t="shared" si="44"/>
        <v>0</v>
      </c>
      <c r="L68" s="179">
        <f t="shared" si="44"/>
        <v>0</v>
      </c>
      <c r="M68" s="179">
        <f t="shared" si="44"/>
        <v>187000000</v>
      </c>
      <c r="N68" s="179">
        <f t="shared" si="44"/>
        <v>187000000</v>
      </c>
      <c r="O68" s="179">
        <f t="shared" si="44"/>
        <v>0</v>
      </c>
      <c r="P68" s="179">
        <f t="shared" si="44"/>
        <v>3456307001.3199983</v>
      </c>
      <c r="Q68" s="179">
        <f t="shared" si="44"/>
        <v>287956837.44333327</v>
      </c>
      <c r="R68" s="180">
        <f t="shared" si="44"/>
        <v>287956837.44333327</v>
      </c>
      <c r="S68" s="387">
        <f t="shared" si="1"/>
        <v>0</v>
      </c>
      <c r="T68" s="388">
        <v>102010110</v>
      </c>
      <c r="U68" s="389" t="s">
        <v>29</v>
      </c>
      <c r="V68" s="390">
        <v>3643307001.3200002</v>
      </c>
      <c r="W68" s="390">
        <v>0</v>
      </c>
      <c r="X68" s="390">
        <v>0</v>
      </c>
      <c r="Y68" s="390">
        <v>0</v>
      </c>
      <c r="Z68" s="390">
        <v>0</v>
      </c>
      <c r="AA68" s="390">
        <v>3643307001.3200002</v>
      </c>
      <c r="AB68" s="390">
        <v>0</v>
      </c>
      <c r="AC68" s="390">
        <v>0</v>
      </c>
      <c r="AD68" s="390">
        <v>187000000</v>
      </c>
      <c r="AE68" s="390">
        <v>187000000</v>
      </c>
      <c r="AF68" s="390">
        <v>3456307001.3200002</v>
      </c>
      <c r="AG68" s="390">
        <v>0</v>
      </c>
      <c r="AH68" s="390">
        <v>0</v>
      </c>
      <c r="AI68" s="390">
        <v>187000000</v>
      </c>
      <c r="AJ68" s="390">
        <v>187000000</v>
      </c>
      <c r="AK68" s="390">
        <v>0</v>
      </c>
      <c r="AL68" s="390">
        <v>0</v>
      </c>
      <c r="AM68" s="390">
        <v>0</v>
      </c>
      <c r="AN68" s="390">
        <v>0</v>
      </c>
      <c r="AO68" s="390">
        <v>0</v>
      </c>
      <c r="AP68" s="390">
        <v>187000000</v>
      </c>
      <c r="AQ68" s="390">
        <v>0</v>
      </c>
      <c r="AR68" s="390">
        <v>0</v>
      </c>
      <c r="AS68" s="390">
        <v>0</v>
      </c>
      <c r="AT68" s="390">
        <v>0</v>
      </c>
      <c r="AU68" s="390">
        <v>0</v>
      </c>
      <c r="AV68" s="390">
        <v>0</v>
      </c>
      <c r="AW68" s="390">
        <v>0</v>
      </c>
      <c r="AX68" s="390">
        <v>0</v>
      </c>
    </row>
    <row r="69" spans="1:50" ht="18" customHeight="1" x14ac:dyDescent="0.25">
      <c r="A69" s="394">
        <v>10201011001</v>
      </c>
      <c r="B69" s="181" t="s">
        <v>80</v>
      </c>
      <c r="C69" s="182">
        <v>3456307001.3199983</v>
      </c>
      <c r="D69" s="183">
        <v>0</v>
      </c>
      <c r="E69" s="183">
        <v>0</v>
      </c>
      <c r="F69" s="182">
        <f>C69+D69-E69</f>
        <v>3456307001.3199983</v>
      </c>
      <c r="G69" s="390">
        <v>0</v>
      </c>
      <c r="H69" s="390">
        <v>0</v>
      </c>
      <c r="I69" s="182">
        <f>F69-H69</f>
        <v>3456307001.3199983</v>
      </c>
      <c r="J69" s="390">
        <v>0</v>
      </c>
      <c r="K69" s="390">
        <v>0</v>
      </c>
      <c r="L69" s="390">
        <v>0</v>
      </c>
      <c r="M69" s="390">
        <v>0</v>
      </c>
      <c r="N69" s="390">
        <v>0</v>
      </c>
      <c r="O69" s="182">
        <f t="shared" ref="O69:O71" si="45">N69-H69</f>
        <v>0</v>
      </c>
      <c r="P69" s="182">
        <f>F69-N69</f>
        <v>3456307001.3199983</v>
      </c>
      <c r="Q69" s="184">
        <v>287956837.44333327</v>
      </c>
      <c r="R69" s="185">
        <f t="shared" ref="R69:R71" si="46">Q69</f>
        <v>287956837.44333327</v>
      </c>
      <c r="S69" s="387">
        <f t="shared" si="1"/>
        <v>0</v>
      </c>
      <c r="T69" s="388">
        <v>10201011001</v>
      </c>
      <c r="U69" s="389" t="s">
        <v>80</v>
      </c>
      <c r="V69" s="390">
        <v>3456307001.3200002</v>
      </c>
      <c r="W69" s="390">
        <v>0</v>
      </c>
      <c r="X69" s="390">
        <v>0</v>
      </c>
      <c r="Y69" s="390">
        <v>0</v>
      </c>
      <c r="Z69" s="390">
        <v>0</v>
      </c>
      <c r="AA69" s="390">
        <v>3456307001.3200002</v>
      </c>
      <c r="AB69" s="390">
        <v>0</v>
      </c>
      <c r="AC69" s="390">
        <v>0</v>
      </c>
      <c r="AD69" s="390">
        <v>0</v>
      </c>
      <c r="AE69" s="390">
        <v>0</v>
      </c>
      <c r="AF69" s="390">
        <v>3456307001.3200002</v>
      </c>
      <c r="AG69" s="390">
        <v>0</v>
      </c>
      <c r="AH69" s="390">
        <v>0</v>
      </c>
      <c r="AI69" s="390">
        <v>0</v>
      </c>
      <c r="AJ69" s="390">
        <v>0</v>
      </c>
      <c r="AK69" s="390">
        <v>0</v>
      </c>
      <c r="AL69" s="390">
        <v>0</v>
      </c>
      <c r="AM69" s="390">
        <v>0</v>
      </c>
      <c r="AN69" s="390">
        <v>0</v>
      </c>
      <c r="AO69" s="390">
        <v>0</v>
      </c>
      <c r="AP69" s="390">
        <v>0</v>
      </c>
      <c r="AQ69" s="390">
        <v>0</v>
      </c>
      <c r="AR69" s="390">
        <v>0</v>
      </c>
      <c r="AS69" s="390">
        <v>0</v>
      </c>
      <c r="AT69" s="390">
        <v>0</v>
      </c>
      <c r="AU69" s="390">
        <v>0</v>
      </c>
      <c r="AV69" s="390">
        <v>0</v>
      </c>
      <c r="AW69" s="390">
        <v>0</v>
      </c>
      <c r="AX69" s="390">
        <v>0</v>
      </c>
    </row>
    <row r="70" spans="1:50" ht="18" customHeight="1" x14ac:dyDescent="0.25">
      <c r="A70" s="394">
        <v>10201011002</v>
      </c>
      <c r="B70" s="181" t="s">
        <v>82</v>
      </c>
      <c r="C70" s="182">
        <v>187000000</v>
      </c>
      <c r="D70" s="183">
        <v>0</v>
      </c>
      <c r="E70" s="183">
        <v>0</v>
      </c>
      <c r="F70" s="182">
        <f>C70+D70-E70</f>
        <v>187000000</v>
      </c>
      <c r="G70" s="390">
        <v>187000000</v>
      </c>
      <c r="H70" s="390">
        <v>187000000</v>
      </c>
      <c r="I70" s="182">
        <f>F70-H70</f>
        <v>0</v>
      </c>
      <c r="J70" s="390">
        <v>0</v>
      </c>
      <c r="K70" s="390">
        <v>0</v>
      </c>
      <c r="L70" s="390">
        <v>0</v>
      </c>
      <c r="M70" s="390">
        <v>187000000</v>
      </c>
      <c r="N70" s="390">
        <v>187000000</v>
      </c>
      <c r="O70" s="182">
        <f t="shared" si="45"/>
        <v>0</v>
      </c>
      <c r="P70" s="182">
        <f>F70-N70</f>
        <v>0</v>
      </c>
      <c r="Q70" s="184">
        <v>0</v>
      </c>
      <c r="R70" s="185">
        <f t="shared" si="46"/>
        <v>0</v>
      </c>
      <c r="S70" s="387">
        <f t="shared" si="1"/>
        <v>0</v>
      </c>
      <c r="T70" s="388">
        <v>10201011002</v>
      </c>
      <c r="U70" s="389" t="s">
        <v>82</v>
      </c>
      <c r="V70" s="390">
        <v>187000000</v>
      </c>
      <c r="W70" s="390">
        <v>0</v>
      </c>
      <c r="X70" s="390">
        <v>0</v>
      </c>
      <c r="Y70" s="390">
        <v>0</v>
      </c>
      <c r="Z70" s="390">
        <v>0</v>
      </c>
      <c r="AA70" s="390">
        <v>187000000</v>
      </c>
      <c r="AB70" s="390">
        <v>0</v>
      </c>
      <c r="AC70" s="390">
        <v>0</v>
      </c>
      <c r="AD70" s="390">
        <v>187000000</v>
      </c>
      <c r="AE70" s="390">
        <v>187000000</v>
      </c>
      <c r="AF70" s="390">
        <v>0</v>
      </c>
      <c r="AG70" s="390">
        <v>0</v>
      </c>
      <c r="AH70" s="390">
        <v>0</v>
      </c>
      <c r="AI70" s="390">
        <v>187000000</v>
      </c>
      <c r="AJ70" s="390">
        <v>187000000</v>
      </c>
      <c r="AK70" s="390">
        <v>0</v>
      </c>
      <c r="AL70" s="390">
        <v>0</v>
      </c>
      <c r="AM70" s="390">
        <v>0</v>
      </c>
      <c r="AN70" s="390">
        <v>0</v>
      </c>
      <c r="AO70" s="390">
        <v>0</v>
      </c>
      <c r="AP70" s="390">
        <v>187000000</v>
      </c>
      <c r="AQ70" s="390">
        <v>0</v>
      </c>
      <c r="AR70" s="390">
        <v>0</v>
      </c>
      <c r="AS70" s="390">
        <v>0</v>
      </c>
      <c r="AT70" s="390">
        <v>0</v>
      </c>
      <c r="AU70" s="390">
        <v>0</v>
      </c>
      <c r="AV70" s="390">
        <v>0</v>
      </c>
      <c r="AW70" s="390">
        <v>0</v>
      </c>
      <c r="AX70" s="390">
        <v>0</v>
      </c>
    </row>
    <row r="71" spans="1:50" ht="18" customHeight="1" x14ac:dyDescent="0.25">
      <c r="A71" s="392" t="s">
        <v>102</v>
      </c>
      <c r="B71" s="181" t="s">
        <v>31</v>
      </c>
      <c r="C71" s="182">
        <v>31395588</v>
      </c>
      <c r="D71" s="183">
        <v>0</v>
      </c>
      <c r="E71" s="183">
        <v>0</v>
      </c>
      <c r="F71" s="182">
        <f>C71+D71-E71</f>
        <v>31395588</v>
      </c>
      <c r="G71" s="390">
        <v>0</v>
      </c>
      <c r="H71" s="390">
        <v>0</v>
      </c>
      <c r="I71" s="182">
        <f>F71-H71</f>
        <v>31395588</v>
      </c>
      <c r="J71" s="390">
        <v>0</v>
      </c>
      <c r="K71" s="390">
        <v>0</v>
      </c>
      <c r="L71" s="390">
        <v>0</v>
      </c>
      <c r="M71" s="390">
        <v>0</v>
      </c>
      <c r="N71" s="390">
        <v>0</v>
      </c>
      <c r="O71" s="182">
        <f t="shared" si="45"/>
        <v>0</v>
      </c>
      <c r="P71" s="182">
        <f>F71-N71</f>
        <v>31395588</v>
      </c>
      <c r="Q71" s="184">
        <v>0</v>
      </c>
      <c r="R71" s="185">
        <f t="shared" si="46"/>
        <v>0</v>
      </c>
      <c r="S71" s="387">
        <f t="shared" si="1"/>
        <v>0</v>
      </c>
      <c r="T71" s="388">
        <v>102010111</v>
      </c>
      <c r="U71" s="389" t="s">
        <v>1622</v>
      </c>
      <c r="V71" s="390">
        <v>31395588</v>
      </c>
      <c r="W71" s="390">
        <v>0</v>
      </c>
      <c r="X71" s="390">
        <v>0</v>
      </c>
      <c r="Y71" s="390">
        <v>0</v>
      </c>
      <c r="Z71" s="390">
        <v>0</v>
      </c>
      <c r="AA71" s="390">
        <v>31395588</v>
      </c>
      <c r="AB71" s="390">
        <v>0</v>
      </c>
      <c r="AC71" s="390">
        <v>0</v>
      </c>
      <c r="AD71" s="390">
        <v>0</v>
      </c>
      <c r="AE71" s="390">
        <v>0</v>
      </c>
      <c r="AF71" s="390">
        <v>31395588</v>
      </c>
      <c r="AG71" s="390">
        <v>0</v>
      </c>
      <c r="AH71" s="390">
        <v>0</v>
      </c>
      <c r="AI71" s="390">
        <v>0</v>
      </c>
      <c r="AJ71" s="390">
        <v>0</v>
      </c>
      <c r="AK71" s="390">
        <v>0</v>
      </c>
      <c r="AL71" s="390">
        <v>0</v>
      </c>
      <c r="AM71" s="390">
        <v>0</v>
      </c>
      <c r="AN71" s="390">
        <v>0</v>
      </c>
      <c r="AO71" s="390">
        <v>0</v>
      </c>
      <c r="AP71" s="390">
        <v>0</v>
      </c>
      <c r="AQ71" s="390">
        <v>0</v>
      </c>
      <c r="AR71" s="390">
        <v>0</v>
      </c>
      <c r="AS71" s="390">
        <v>0</v>
      </c>
      <c r="AT71" s="390">
        <v>0</v>
      </c>
      <c r="AU71" s="390">
        <v>0</v>
      </c>
      <c r="AV71" s="390">
        <v>0</v>
      </c>
      <c r="AW71" s="390">
        <v>0</v>
      </c>
      <c r="AX71" s="390">
        <v>0</v>
      </c>
    </row>
    <row r="72" spans="1:50" ht="18" customHeight="1" x14ac:dyDescent="0.25">
      <c r="A72" s="391" t="s">
        <v>103</v>
      </c>
      <c r="B72" s="178" t="s">
        <v>39</v>
      </c>
      <c r="C72" s="179">
        <f>C73+C77+C81+C85+C89+C94</f>
        <v>12348555506.815838</v>
      </c>
      <c r="D72" s="179">
        <f t="shared" ref="D72:R72" si="47">D73+D77+D81+D85+D89+D94</f>
        <v>0</v>
      </c>
      <c r="E72" s="179">
        <f t="shared" si="47"/>
        <v>0</v>
      </c>
      <c r="F72" s="179">
        <f t="shared" si="47"/>
        <v>12348555506.815838</v>
      </c>
      <c r="G72" s="179">
        <f t="shared" si="47"/>
        <v>2096512370.2720866</v>
      </c>
      <c r="H72" s="179">
        <f t="shared" si="47"/>
        <v>2096512370.2720866</v>
      </c>
      <c r="I72" s="179">
        <f t="shared" si="47"/>
        <v>10252043136.543751</v>
      </c>
      <c r="J72" s="179">
        <f t="shared" si="47"/>
        <v>0</v>
      </c>
      <c r="K72" s="179">
        <f t="shared" si="47"/>
        <v>0</v>
      </c>
      <c r="L72" s="179">
        <f t="shared" si="47"/>
        <v>0</v>
      </c>
      <c r="M72" s="179">
        <f t="shared" si="47"/>
        <v>2116088370.2720866</v>
      </c>
      <c r="N72" s="179">
        <f t="shared" si="47"/>
        <v>2116088370.2720866</v>
      </c>
      <c r="O72" s="179">
        <f t="shared" si="47"/>
        <v>19576000</v>
      </c>
      <c r="P72" s="179">
        <f t="shared" si="47"/>
        <v>10232467136.543751</v>
      </c>
      <c r="Q72" s="179">
        <f t="shared" si="47"/>
        <v>910081313.81798661</v>
      </c>
      <c r="R72" s="180">
        <f t="shared" si="47"/>
        <v>910081313.81798661</v>
      </c>
      <c r="S72" s="387">
        <f t="shared" ref="S72:S135" si="48">A72-T72</f>
        <v>0</v>
      </c>
      <c r="T72" s="388">
        <v>10202</v>
      </c>
      <c r="U72" s="389" t="s">
        <v>1624</v>
      </c>
      <c r="V72" s="390">
        <v>12348555506.812536</v>
      </c>
      <c r="W72" s="390">
        <v>0</v>
      </c>
      <c r="X72" s="390">
        <v>0</v>
      </c>
      <c r="Y72" s="390">
        <v>0</v>
      </c>
      <c r="Z72" s="390">
        <v>0</v>
      </c>
      <c r="AA72" s="390">
        <v>12348555506.812536</v>
      </c>
      <c r="AB72" s="390">
        <v>0</v>
      </c>
      <c r="AC72" s="390">
        <v>0</v>
      </c>
      <c r="AD72" s="390">
        <v>2116088370.2720866</v>
      </c>
      <c r="AE72" s="390">
        <v>2116088370.2720866</v>
      </c>
      <c r="AF72" s="390">
        <v>10232467136.540449</v>
      </c>
      <c r="AG72" s="390">
        <v>0</v>
      </c>
      <c r="AH72" s="390">
        <v>0</v>
      </c>
      <c r="AI72" s="390">
        <v>2096512370.2720869</v>
      </c>
      <c r="AJ72" s="390">
        <v>2096512370.2720869</v>
      </c>
      <c r="AK72" s="390">
        <v>19575999.999999762</v>
      </c>
      <c r="AL72" s="390">
        <v>0</v>
      </c>
      <c r="AM72" s="390">
        <v>0</v>
      </c>
      <c r="AN72" s="390">
        <v>0</v>
      </c>
      <c r="AO72" s="390">
        <v>0</v>
      </c>
      <c r="AP72" s="390">
        <v>2096512370.2720869</v>
      </c>
      <c r="AQ72" s="390">
        <v>0</v>
      </c>
      <c r="AR72" s="390">
        <v>0</v>
      </c>
      <c r="AS72" s="390">
        <v>0</v>
      </c>
      <c r="AT72" s="390">
        <v>0</v>
      </c>
      <c r="AU72" s="390">
        <v>0</v>
      </c>
      <c r="AV72" s="390">
        <v>0</v>
      </c>
      <c r="AW72" s="390">
        <v>0</v>
      </c>
      <c r="AX72" s="390">
        <v>0</v>
      </c>
    </row>
    <row r="73" spans="1:50" ht="18" customHeight="1" x14ac:dyDescent="0.25">
      <c r="A73" s="391" t="s">
        <v>104</v>
      </c>
      <c r="B73" s="178" t="s">
        <v>41</v>
      </c>
      <c r="C73" s="179">
        <f>C74</f>
        <v>4510638267.8190022</v>
      </c>
      <c r="D73" s="179">
        <f t="shared" ref="D73:R73" si="49">D74</f>
        <v>0</v>
      </c>
      <c r="E73" s="179">
        <f t="shared" si="49"/>
        <v>0</v>
      </c>
      <c r="F73" s="179">
        <f t="shared" si="49"/>
        <v>4510638267.8190022</v>
      </c>
      <c r="G73" s="179">
        <f t="shared" si="49"/>
        <v>267000000</v>
      </c>
      <c r="H73" s="179">
        <f t="shared" si="49"/>
        <v>267000000</v>
      </c>
      <c r="I73" s="179">
        <f t="shared" si="49"/>
        <v>4243638267.8190017</v>
      </c>
      <c r="J73" s="179">
        <f t="shared" si="49"/>
        <v>0</v>
      </c>
      <c r="K73" s="179">
        <f t="shared" si="49"/>
        <v>0</v>
      </c>
      <c r="L73" s="179">
        <f t="shared" si="49"/>
        <v>0</v>
      </c>
      <c r="M73" s="179">
        <f t="shared" si="49"/>
        <v>267000000</v>
      </c>
      <c r="N73" s="179">
        <f t="shared" si="49"/>
        <v>267000000</v>
      </c>
      <c r="O73" s="179">
        <f t="shared" si="49"/>
        <v>0</v>
      </c>
      <c r="P73" s="179">
        <f t="shared" si="49"/>
        <v>4243638267.8190017</v>
      </c>
      <c r="Q73" s="179">
        <f t="shared" si="49"/>
        <v>375886522.31825012</v>
      </c>
      <c r="R73" s="180">
        <f t="shared" si="49"/>
        <v>375886522.31825012</v>
      </c>
      <c r="S73" s="387">
        <f t="shared" si="48"/>
        <v>0</v>
      </c>
      <c r="T73" s="388">
        <v>1020201</v>
      </c>
      <c r="U73" s="389" t="s">
        <v>41</v>
      </c>
      <c r="V73" s="390">
        <v>4510638267.8190002</v>
      </c>
      <c r="W73" s="390">
        <v>0</v>
      </c>
      <c r="X73" s="390">
        <v>0</v>
      </c>
      <c r="Y73" s="390">
        <v>0</v>
      </c>
      <c r="Z73" s="390">
        <v>0</v>
      </c>
      <c r="AA73" s="390">
        <v>4510638267.8190002</v>
      </c>
      <c r="AB73" s="390">
        <v>0</v>
      </c>
      <c r="AC73" s="390">
        <v>0</v>
      </c>
      <c r="AD73" s="390">
        <v>267000000</v>
      </c>
      <c r="AE73" s="390">
        <v>267000000</v>
      </c>
      <c r="AF73" s="390">
        <v>4243638267.8190002</v>
      </c>
      <c r="AG73" s="390">
        <v>0</v>
      </c>
      <c r="AH73" s="390">
        <v>0</v>
      </c>
      <c r="AI73" s="390">
        <v>267000000</v>
      </c>
      <c r="AJ73" s="390">
        <v>267000000</v>
      </c>
      <c r="AK73" s="390">
        <v>0</v>
      </c>
      <c r="AL73" s="390">
        <v>0</v>
      </c>
      <c r="AM73" s="390">
        <v>0</v>
      </c>
      <c r="AN73" s="390">
        <v>0</v>
      </c>
      <c r="AO73" s="390">
        <v>0</v>
      </c>
      <c r="AP73" s="390">
        <v>267000000</v>
      </c>
      <c r="AQ73" s="390">
        <v>0</v>
      </c>
      <c r="AR73" s="390">
        <v>0</v>
      </c>
      <c r="AS73" s="390">
        <v>0</v>
      </c>
      <c r="AT73" s="390">
        <v>0</v>
      </c>
      <c r="AU73" s="390">
        <v>0</v>
      </c>
      <c r="AV73" s="390">
        <v>0</v>
      </c>
      <c r="AW73" s="390">
        <v>0</v>
      </c>
      <c r="AX73" s="390">
        <v>0</v>
      </c>
    </row>
    <row r="74" spans="1:50" ht="18" customHeight="1" x14ac:dyDescent="0.25">
      <c r="A74" s="391" t="s">
        <v>105</v>
      </c>
      <c r="B74" s="178" t="s">
        <v>41</v>
      </c>
      <c r="C74" s="179">
        <f>SUM(C75:C76)</f>
        <v>4510638267.8190022</v>
      </c>
      <c r="D74" s="179">
        <f t="shared" ref="D74:R74" si="50">SUM(D75:D76)</f>
        <v>0</v>
      </c>
      <c r="E74" s="179">
        <f t="shared" si="50"/>
        <v>0</v>
      </c>
      <c r="F74" s="179">
        <f t="shared" si="50"/>
        <v>4510638267.8190022</v>
      </c>
      <c r="G74" s="179">
        <f t="shared" si="50"/>
        <v>267000000</v>
      </c>
      <c r="H74" s="179">
        <f t="shared" si="50"/>
        <v>267000000</v>
      </c>
      <c r="I74" s="179">
        <f t="shared" si="50"/>
        <v>4243638267.8190017</v>
      </c>
      <c r="J74" s="179">
        <f t="shared" si="50"/>
        <v>0</v>
      </c>
      <c r="K74" s="179">
        <f t="shared" si="50"/>
        <v>0</v>
      </c>
      <c r="L74" s="179">
        <f t="shared" si="50"/>
        <v>0</v>
      </c>
      <c r="M74" s="179">
        <f t="shared" si="50"/>
        <v>267000000</v>
      </c>
      <c r="N74" s="179">
        <f t="shared" si="50"/>
        <v>267000000</v>
      </c>
      <c r="O74" s="179">
        <f t="shared" si="50"/>
        <v>0</v>
      </c>
      <c r="P74" s="179">
        <f t="shared" si="50"/>
        <v>4243638267.8190017</v>
      </c>
      <c r="Q74" s="179">
        <f t="shared" si="50"/>
        <v>375886522.31825012</v>
      </c>
      <c r="R74" s="180">
        <f t="shared" si="50"/>
        <v>375886522.31825012</v>
      </c>
      <c r="S74" s="387">
        <f t="shared" si="48"/>
        <v>0</v>
      </c>
      <c r="T74" s="388">
        <v>102020101</v>
      </c>
      <c r="U74" s="389" t="s">
        <v>41</v>
      </c>
      <c r="V74" s="390">
        <v>4510638267.8190002</v>
      </c>
      <c r="W74" s="390">
        <v>0</v>
      </c>
      <c r="X74" s="390">
        <v>0</v>
      </c>
      <c r="Y74" s="390">
        <v>0</v>
      </c>
      <c r="Z74" s="390">
        <v>0</v>
      </c>
      <c r="AA74" s="390">
        <v>4510638267.8190002</v>
      </c>
      <c r="AB74" s="390">
        <v>0</v>
      </c>
      <c r="AC74" s="390">
        <v>0</v>
      </c>
      <c r="AD74" s="390">
        <v>267000000</v>
      </c>
      <c r="AE74" s="390">
        <v>267000000</v>
      </c>
      <c r="AF74" s="390">
        <v>4243638267.8190002</v>
      </c>
      <c r="AG74" s="390">
        <v>0</v>
      </c>
      <c r="AH74" s="390">
        <v>0</v>
      </c>
      <c r="AI74" s="390">
        <v>267000000</v>
      </c>
      <c r="AJ74" s="390">
        <v>267000000</v>
      </c>
      <c r="AK74" s="390">
        <v>0</v>
      </c>
      <c r="AL74" s="390">
        <v>0</v>
      </c>
      <c r="AM74" s="390">
        <v>0</v>
      </c>
      <c r="AN74" s="390">
        <v>0</v>
      </c>
      <c r="AO74" s="390">
        <v>0</v>
      </c>
      <c r="AP74" s="390">
        <v>267000000</v>
      </c>
      <c r="AQ74" s="390">
        <v>0</v>
      </c>
      <c r="AR74" s="390">
        <v>0</v>
      </c>
      <c r="AS74" s="390">
        <v>0</v>
      </c>
      <c r="AT74" s="390">
        <v>0</v>
      </c>
      <c r="AU74" s="390">
        <v>0</v>
      </c>
      <c r="AV74" s="390">
        <v>0</v>
      </c>
      <c r="AW74" s="390">
        <v>0</v>
      </c>
      <c r="AX74" s="390">
        <v>0</v>
      </c>
    </row>
    <row r="75" spans="1:50" ht="18" customHeight="1" x14ac:dyDescent="0.25">
      <c r="A75" s="394">
        <v>10202010101</v>
      </c>
      <c r="B75" s="181" t="s">
        <v>80</v>
      </c>
      <c r="C75" s="182">
        <v>4243638267.8190017</v>
      </c>
      <c r="D75" s="183">
        <v>0</v>
      </c>
      <c r="E75" s="183">
        <v>0</v>
      </c>
      <c r="F75" s="182">
        <f>C75+D75-E75</f>
        <v>4243638267.8190017</v>
      </c>
      <c r="G75" s="390">
        <v>0</v>
      </c>
      <c r="H75" s="390">
        <v>0</v>
      </c>
      <c r="I75" s="182">
        <f>F75-H75</f>
        <v>4243638267.8190017</v>
      </c>
      <c r="J75" s="390">
        <v>0</v>
      </c>
      <c r="K75" s="390">
        <v>0</v>
      </c>
      <c r="L75" s="390">
        <v>0</v>
      </c>
      <c r="M75" s="390">
        <v>0</v>
      </c>
      <c r="N75" s="390">
        <v>0</v>
      </c>
      <c r="O75" s="182">
        <f t="shared" ref="O75:O76" si="51">N75-H75</f>
        <v>0</v>
      </c>
      <c r="P75" s="182">
        <f>F75-N75</f>
        <v>4243638267.8190017</v>
      </c>
      <c r="Q75" s="184">
        <v>353636522.31825012</v>
      </c>
      <c r="R75" s="185">
        <f t="shared" ref="R75:R76" si="52">Q75</f>
        <v>353636522.31825012</v>
      </c>
      <c r="S75" s="387">
        <f t="shared" si="48"/>
        <v>0</v>
      </c>
      <c r="T75" s="388">
        <v>10202010101</v>
      </c>
      <c r="U75" s="389" t="s">
        <v>80</v>
      </c>
      <c r="V75" s="390">
        <v>4243638267.8189998</v>
      </c>
      <c r="W75" s="390">
        <v>0</v>
      </c>
      <c r="X75" s="390">
        <v>0</v>
      </c>
      <c r="Y75" s="390">
        <v>0</v>
      </c>
      <c r="Z75" s="390">
        <v>0</v>
      </c>
      <c r="AA75" s="390">
        <v>4243638267.8189998</v>
      </c>
      <c r="AB75" s="390">
        <v>0</v>
      </c>
      <c r="AC75" s="390">
        <v>0</v>
      </c>
      <c r="AD75" s="390">
        <v>0</v>
      </c>
      <c r="AE75" s="390">
        <v>0</v>
      </c>
      <c r="AF75" s="390">
        <v>4243638267.8189998</v>
      </c>
      <c r="AG75" s="390">
        <v>0</v>
      </c>
      <c r="AH75" s="390">
        <v>0</v>
      </c>
      <c r="AI75" s="390">
        <v>0</v>
      </c>
      <c r="AJ75" s="390">
        <v>0</v>
      </c>
      <c r="AK75" s="390">
        <v>0</v>
      </c>
      <c r="AL75" s="390">
        <v>0</v>
      </c>
      <c r="AM75" s="390">
        <v>0</v>
      </c>
      <c r="AN75" s="390">
        <v>0</v>
      </c>
      <c r="AO75" s="390">
        <v>0</v>
      </c>
      <c r="AP75" s="390">
        <v>0</v>
      </c>
      <c r="AQ75" s="390">
        <v>0</v>
      </c>
      <c r="AR75" s="390">
        <v>0</v>
      </c>
      <c r="AS75" s="390">
        <v>0</v>
      </c>
      <c r="AT75" s="390">
        <v>0</v>
      </c>
      <c r="AU75" s="390">
        <v>0</v>
      </c>
      <c r="AV75" s="390">
        <v>0</v>
      </c>
      <c r="AW75" s="390">
        <v>0</v>
      </c>
      <c r="AX75" s="390">
        <v>0</v>
      </c>
    </row>
    <row r="76" spans="1:50" ht="18" customHeight="1" x14ac:dyDescent="0.25">
      <c r="A76" s="394">
        <v>10202010102</v>
      </c>
      <c r="B76" s="181" t="s">
        <v>82</v>
      </c>
      <c r="C76" s="182">
        <v>267000000</v>
      </c>
      <c r="D76" s="183">
        <v>0</v>
      </c>
      <c r="E76" s="183">
        <v>0</v>
      </c>
      <c r="F76" s="182">
        <f>C76+D76-E76</f>
        <v>267000000</v>
      </c>
      <c r="G76" s="390">
        <v>267000000</v>
      </c>
      <c r="H76" s="390">
        <v>267000000</v>
      </c>
      <c r="I76" s="182">
        <f>F76-H76</f>
        <v>0</v>
      </c>
      <c r="J76" s="390">
        <v>0</v>
      </c>
      <c r="K76" s="390">
        <v>0</v>
      </c>
      <c r="L76" s="390">
        <v>0</v>
      </c>
      <c r="M76" s="390">
        <v>267000000</v>
      </c>
      <c r="N76" s="390">
        <v>267000000</v>
      </c>
      <c r="O76" s="182">
        <f t="shared" si="51"/>
        <v>0</v>
      </c>
      <c r="P76" s="182">
        <f>F76-N76</f>
        <v>0</v>
      </c>
      <c r="Q76" s="184">
        <v>22250000</v>
      </c>
      <c r="R76" s="185">
        <f t="shared" si="52"/>
        <v>22250000</v>
      </c>
      <c r="S76" s="387">
        <f t="shared" si="48"/>
        <v>0</v>
      </c>
      <c r="T76" s="388">
        <v>10202010102</v>
      </c>
      <c r="U76" s="389" t="s">
        <v>82</v>
      </c>
      <c r="V76" s="390">
        <v>267000000</v>
      </c>
      <c r="W76" s="390">
        <v>0</v>
      </c>
      <c r="X76" s="390">
        <v>0</v>
      </c>
      <c r="Y76" s="390">
        <v>0</v>
      </c>
      <c r="Z76" s="390">
        <v>0</v>
      </c>
      <c r="AA76" s="390">
        <v>267000000</v>
      </c>
      <c r="AB76" s="390">
        <v>0</v>
      </c>
      <c r="AC76" s="390">
        <v>0</v>
      </c>
      <c r="AD76" s="390">
        <v>267000000</v>
      </c>
      <c r="AE76" s="390">
        <v>267000000</v>
      </c>
      <c r="AF76" s="390">
        <v>0</v>
      </c>
      <c r="AG76" s="390">
        <v>0</v>
      </c>
      <c r="AH76" s="390">
        <v>0</v>
      </c>
      <c r="AI76" s="390">
        <v>267000000</v>
      </c>
      <c r="AJ76" s="390">
        <v>267000000</v>
      </c>
      <c r="AK76" s="390">
        <v>0</v>
      </c>
      <c r="AL76" s="390">
        <v>0</v>
      </c>
      <c r="AM76" s="390">
        <v>0</v>
      </c>
      <c r="AN76" s="390">
        <v>0</v>
      </c>
      <c r="AO76" s="390">
        <v>0</v>
      </c>
      <c r="AP76" s="390">
        <v>267000000</v>
      </c>
      <c r="AQ76" s="390">
        <v>0</v>
      </c>
      <c r="AR76" s="390">
        <v>0</v>
      </c>
      <c r="AS76" s="390">
        <v>0</v>
      </c>
      <c r="AT76" s="390">
        <v>0</v>
      </c>
      <c r="AU76" s="390">
        <v>0</v>
      </c>
      <c r="AV76" s="390">
        <v>0</v>
      </c>
      <c r="AW76" s="390">
        <v>0</v>
      </c>
      <c r="AX76" s="390">
        <v>0</v>
      </c>
    </row>
    <row r="77" spans="1:50" ht="18" customHeight="1" x14ac:dyDescent="0.25">
      <c r="A77" s="391" t="s">
        <v>108</v>
      </c>
      <c r="B77" s="178" t="s">
        <v>44</v>
      </c>
      <c r="C77" s="179">
        <f>C78</f>
        <v>3237546787.4733005</v>
      </c>
      <c r="D77" s="179">
        <f t="shared" ref="D77:R77" si="53">D78</f>
        <v>0</v>
      </c>
      <c r="E77" s="179">
        <f t="shared" si="53"/>
        <v>0</v>
      </c>
      <c r="F77" s="179">
        <f t="shared" si="53"/>
        <v>3237546787.4733005</v>
      </c>
      <c r="G77" s="179">
        <f t="shared" si="53"/>
        <v>267000000</v>
      </c>
      <c r="H77" s="179">
        <f t="shared" si="53"/>
        <v>267000000</v>
      </c>
      <c r="I77" s="179">
        <f t="shared" si="53"/>
        <v>2970546787.4733005</v>
      </c>
      <c r="J77" s="179">
        <f t="shared" si="53"/>
        <v>0</v>
      </c>
      <c r="K77" s="179">
        <f t="shared" si="53"/>
        <v>0</v>
      </c>
      <c r="L77" s="179">
        <f t="shared" si="53"/>
        <v>0</v>
      </c>
      <c r="M77" s="179">
        <f t="shared" si="53"/>
        <v>267000000</v>
      </c>
      <c r="N77" s="179">
        <f t="shared" si="53"/>
        <v>267000000</v>
      </c>
      <c r="O77" s="179">
        <f t="shared" si="53"/>
        <v>0</v>
      </c>
      <c r="P77" s="179">
        <f t="shared" si="53"/>
        <v>2970546787.4733005</v>
      </c>
      <c r="Q77" s="179">
        <f t="shared" si="53"/>
        <v>269795565.62277508</v>
      </c>
      <c r="R77" s="180">
        <f t="shared" si="53"/>
        <v>269795565.62277508</v>
      </c>
      <c r="S77" s="387">
        <f t="shared" si="48"/>
        <v>0</v>
      </c>
      <c r="T77" s="388">
        <v>1020202</v>
      </c>
      <c r="U77" s="389" t="s">
        <v>44</v>
      </c>
      <c r="V77" s="390">
        <v>3237546787.4699998</v>
      </c>
      <c r="W77" s="390">
        <v>0</v>
      </c>
      <c r="X77" s="390">
        <v>0</v>
      </c>
      <c r="Y77" s="390">
        <v>0</v>
      </c>
      <c r="Z77" s="390">
        <v>0</v>
      </c>
      <c r="AA77" s="390">
        <v>3237546787.4699998</v>
      </c>
      <c r="AB77" s="390">
        <v>0</v>
      </c>
      <c r="AC77" s="390">
        <v>0</v>
      </c>
      <c r="AD77" s="390">
        <v>267000000</v>
      </c>
      <c r="AE77" s="390">
        <v>267000000</v>
      </c>
      <c r="AF77" s="390">
        <v>2970546787.4699998</v>
      </c>
      <c r="AG77" s="390">
        <v>0</v>
      </c>
      <c r="AH77" s="390">
        <v>0</v>
      </c>
      <c r="AI77" s="390">
        <v>267000000</v>
      </c>
      <c r="AJ77" s="390">
        <v>267000000</v>
      </c>
      <c r="AK77" s="390">
        <v>0</v>
      </c>
      <c r="AL77" s="390">
        <v>0</v>
      </c>
      <c r="AM77" s="390">
        <v>0</v>
      </c>
      <c r="AN77" s="390">
        <v>0</v>
      </c>
      <c r="AO77" s="390">
        <v>0</v>
      </c>
      <c r="AP77" s="390">
        <v>267000000</v>
      </c>
      <c r="AQ77" s="390">
        <v>0</v>
      </c>
      <c r="AR77" s="390">
        <v>0</v>
      </c>
      <c r="AS77" s="390">
        <v>0</v>
      </c>
      <c r="AT77" s="390">
        <v>0</v>
      </c>
      <c r="AU77" s="390">
        <v>0</v>
      </c>
      <c r="AV77" s="390">
        <v>0</v>
      </c>
      <c r="AW77" s="390">
        <v>0</v>
      </c>
      <c r="AX77" s="390">
        <v>0</v>
      </c>
    </row>
    <row r="78" spans="1:50" ht="18" customHeight="1" x14ac:dyDescent="0.25">
      <c r="A78" s="395">
        <v>102020201</v>
      </c>
      <c r="B78" s="178" t="s">
        <v>44</v>
      </c>
      <c r="C78" s="179">
        <f>SUM(C79:C80)</f>
        <v>3237546787.4733005</v>
      </c>
      <c r="D78" s="179">
        <f t="shared" ref="D78:R78" si="54">SUM(D79:D80)</f>
        <v>0</v>
      </c>
      <c r="E78" s="179">
        <f t="shared" si="54"/>
        <v>0</v>
      </c>
      <c r="F78" s="179">
        <f t="shared" si="54"/>
        <v>3237546787.4733005</v>
      </c>
      <c r="G78" s="179">
        <f t="shared" si="54"/>
        <v>267000000</v>
      </c>
      <c r="H78" s="179">
        <f t="shared" si="54"/>
        <v>267000000</v>
      </c>
      <c r="I78" s="179">
        <f t="shared" si="54"/>
        <v>2970546787.4733005</v>
      </c>
      <c r="J78" s="179">
        <f t="shared" si="54"/>
        <v>0</v>
      </c>
      <c r="K78" s="179">
        <f t="shared" si="54"/>
        <v>0</v>
      </c>
      <c r="L78" s="179">
        <f t="shared" si="54"/>
        <v>0</v>
      </c>
      <c r="M78" s="179">
        <f t="shared" si="54"/>
        <v>267000000</v>
      </c>
      <c r="N78" s="179">
        <f t="shared" si="54"/>
        <v>267000000</v>
      </c>
      <c r="O78" s="179">
        <f t="shared" si="54"/>
        <v>0</v>
      </c>
      <c r="P78" s="179">
        <f t="shared" si="54"/>
        <v>2970546787.4733005</v>
      </c>
      <c r="Q78" s="179">
        <f t="shared" si="54"/>
        <v>269795565.62277508</v>
      </c>
      <c r="R78" s="180">
        <f t="shared" si="54"/>
        <v>269795565.62277508</v>
      </c>
      <c r="S78" s="387">
        <f t="shared" si="48"/>
        <v>0</v>
      </c>
      <c r="T78" s="388">
        <v>102020201</v>
      </c>
      <c r="U78" s="389" t="s">
        <v>44</v>
      </c>
      <c r="V78" s="390">
        <v>3237546787.4699998</v>
      </c>
      <c r="W78" s="390">
        <v>0</v>
      </c>
      <c r="X78" s="390">
        <v>0</v>
      </c>
      <c r="Y78" s="390">
        <v>0</v>
      </c>
      <c r="Z78" s="390">
        <v>0</v>
      </c>
      <c r="AA78" s="390">
        <v>3237546787.4699998</v>
      </c>
      <c r="AB78" s="390">
        <v>0</v>
      </c>
      <c r="AC78" s="390">
        <v>0</v>
      </c>
      <c r="AD78" s="390">
        <v>267000000</v>
      </c>
      <c r="AE78" s="390">
        <v>267000000</v>
      </c>
      <c r="AF78" s="390">
        <v>2970546787.4699998</v>
      </c>
      <c r="AG78" s="390">
        <v>0</v>
      </c>
      <c r="AH78" s="390">
        <v>0</v>
      </c>
      <c r="AI78" s="390">
        <v>267000000</v>
      </c>
      <c r="AJ78" s="390">
        <v>267000000</v>
      </c>
      <c r="AK78" s="390">
        <v>0</v>
      </c>
      <c r="AL78" s="390">
        <v>0</v>
      </c>
      <c r="AM78" s="390">
        <v>0</v>
      </c>
      <c r="AN78" s="390">
        <v>0</v>
      </c>
      <c r="AO78" s="390">
        <v>0</v>
      </c>
      <c r="AP78" s="390">
        <v>267000000</v>
      </c>
      <c r="AQ78" s="390">
        <v>0</v>
      </c>
      <c r="AR78" s="390">
        <v>0</v>
      </c>
      <c r="AS78" s="390">
        <v>0</v>
      </c>
      <c r="AT78" s="390">
        <v>0</v>
      </c>
      <c r="AU78" s="390">
        <v>0</v>
      </c>
      <c r="AV78" s="390">
        <v>0</v>
      </c>
      <c r="AW78" s="390">
        <v>0</v>
      </c>
      <c r="AX78" s="390">
        <v>0</v>
      </c>
    </row>
    <row r="79" spans="1:50" ht="18" customHeight="1" x14ac:dyDescent="0.25">
      <c r="A79" s="396" t="s">
        <v>1293</v>
      </c>
      <c r="B79" s="181" t="s">
        <v>80</v>
      </c>
      <c r="C79" s="182">
        <v>2970546787.4733005</v>
      </c>
      <c r="D79" s="183">
        <v>0</v>
      </c>
      <c r="E79" s="183">
        <v>0</v>
      </c>
      <c r="F79" s="182">
        <f>C79+D79-E79</f>
        <v>2970546787.4733005</v>
      </c>
      <c r="G79" s="390">
        <v>0</v>
      </c>
      <c r="H79" s="390">
        <v>0</v>
      </c>
      <c r="I79" s="182">
        <f>F79-H79</f>
        <v>2970546787.4733005</v>
      </c>
      <c r="J79" s="390">
        <v>0</v>
      </c>
      <c r="K79" s="390">
        <v>0</v>
      </c>
      <c r="L79" s="390">
        <v>0</v>
      </c>
      <c r="M79" s="390">
        <v>0</v>
      </c>
      <c r="N79" s="390">
        <v>0</v>
      </c>
      <c r="O79" s="182">
        <f t="shared" ref="O79:O80" si="55">N79-H79</f>
        <v>0</v>
      </c>
      <c r="P79" s="182">
        <f>F79-N79</f>
        <v>2970546787.4733005</v>
      </c>
      <c r="Q79" s="184">
        <v>247545565.62277505</v>
      </c>
      <c r="R79" s="185">
        <f t="shared" ref="R79:R80" si="56">Q79</f>
        <v>247545565.62277505</v>
      </c>
      <c r="S79" s="387">
        <f t="shared" si="48"/>
        <v>0</v>
      </c>
      <c r="T79" s="388">
        <v>10202020101</v>
      </c>
      <c r="U79" s="389" t="s">
        <v>1631</v>
      </c>
      <c r="V79" s="390">
        <v>2970546787.4699998</v>
      </c>
      <c r="W79" s="390">
        <v>0</v>
      </c>
      <c r="X79" s="390">
        <v>0</v>
      </c>
      <c r="Y79" s="390">
        <v>0</v>
      </c>
      <c r="Z79" s="390">
        <v>0</v>
      </c>
      <c r="AA79" s="390">
        <v>2970546787.4699998</v>
      </c>
      <c r="AB79" s="390">
        <v>0</v>
      </c>
      <c r="AC79" s="390">
        <v>0</v>
      </c>
      <c r="AD79" s="390">
        <v>0</v>
      </c>
      <c r="AE79" s="390">
        <v>0</v>
      </c>
      <c r="AF79" s="390">
        <v>2970546787.4699998</v>
      </c>
      <c r="AG79" s="390">
        <v>0</v>
      </c>
      <c r="AH79" s="390">
        <v>0</v>
      </c>
      <c r="AI79" s="390">
        <v>0</v>
      </c>
      <c r="AJ79" s="390">
        <v>0</v>
      </c>
      <c r="AK79" s="390">
        <v>0</v>
      </c>
      <c r="AL79" s="390">
        <v>0</v>
      </c>
      <c r="AM79" s="390">
        <v>0</v>
      </c>
      <c r="AN79" s="390">
        <v>0</v>
      </c>
      <c r="AO79" s="390">
        <v>0</v>
      </c>
      <c r="AP79" s="390">
        <v>0</v>
      </c>
      <c r="AQ79" s="390">
        <v>0</v>
      </c>
      <c r="AR79" s="390">
        <v>0</v>
      </c>
      <c r="AS79" s="390">
        <v>0</v>
      </c>
      <c r="AT79" s="390">
        <v>0</v>
      </c>
      <c r="AU79" s="390">
        <v>0</v>
      </c>
      <c r="AV79" s="390">
        <v>0</v>
      </c>
      <c r="AW79" s="390">
        <v>0</v>
      </c>
      <c r="AX79" s="390">
        <v>0</v>
      </c>
    </row>
    <row r="80" spans="1:50" ht="18" customHeight="1" x14ac:dyDescent="0.25">
      <c r="A80" s="396" t="s">
        <v>109</v>
      </c>
      <c r="B80" s="181" t="s">
        <v>82</v>
      </c>
      <c r="C80" s="182">
        <v>267000000</v>
      </c>
      <c r="D80" s="183">
        <v>0</v>
      </c>
      <c r="E80" s="183">
        <v>0</v>
      </c>
      <c r="F80" s="182">
        <f>C80+D80-E80</f>
        <v>267000000</v>
      </c>
      <c r="G80" s="390">
        <v>267000000</v>
      </c>
      <c r="H80" s="390">
        <v>267000000</v>
      </c>
      <c r="I80" s="182">
        <f>F80-H80</f>
        <v>0</v>
      </c>
      <c r="J80" s="390">
        <v>0</v>
      </c>
      <c r="K80" s="390">
        <v>0</v>
      </c>
      <c r="L80" s="390">
        <v>0</v>
      </c>
      <c r="M80" s="390">
        <v>267000000</v>
      </c>
      <c r="N80" s="390">
        <v>267000000</v>
      </c>
      <c r="O80" s="182">
        <f t="shared" si="55"/>
        <v>0</v>
      </c>
      <c r="P80" s="182">
        <f>F80-N80</f>
        <v>0</v>
      </c>
      <c r="Q80" s="184">
        <v>22250000</v>
      </c>
      <c r="R80" s="185">
        <f t="shared" si="56"/>
        <v>22250000</v>
      </c>
      <c r="S80" s="387">
        <f t="shared" si="48"/>
        <v>0</v>
      </c>
      <c r="T80" s="388">
        <v>10202020102</v>
      </c>
      <c r="U80" s="389" t="s">
        <v>82</v>
      </c>
      <c r="V80" s="390">
        <v>267000000</v>
      </c>
      <c r="W80" s="390">
        <v>0</v>
      </c>
      <c r="X80" s="390">
        <v>0</v>
      </c>
      <c r="Y80" s="390">
        <v>0</v>
      </c>
      <c r="Z80" s="390">
        <v>0</v>
      </c>
      <c r="AA80" s="390">
        <v>267000000</v>
      </c>
      <c r="AB80" s="390">
        <v>0</v>
      </c>
      <c r="AC80" s="390">
        <v>0</v>
      </c>
      <c r="AD80" s="390">
        <v>267000000</v>
      </c>
      <c r="AE80" s="390">
        <v>267000000</v>
      </c>
      <c r="AF80" s="390">
        <v>0</v>
      </c>
      <c r="AG80" s="390">
        <v>0</v>
      </c>
      <c r="AH80" s="390">
        <v>0</v>
      </c>
      <c r="AI80" s="390">
        <v>267000000</v>
      </c>
      <c r="AJ80" s="390">
        <v>267000000</v>
      </c>
      <c r="AK80" s="390">
        <v>0</v>
      </c>
      <c r="AL80" s="390">
        <v>0</v>
      </c>
      <c r="AM80" s="390">
        <v>0</v>
      </c>
      <c r="AN80" s="390">
        <v>0</v>
      </c>
      <c r="AO80" s="390">
        <v>0</v>
      </c>
      <c r="AP80" s="390">
        <v>267000000</v>
      </c>
      <c r="AQ80" s="390">
        <v>0</v>
      </c>
      <c r="AR80" s="390">
        <v>0</v>
      </c>
      <c r="AS80" s="390">
        <v>0</v>
      </c>
      <c r="AT80" s="390">
        <v>0</v>
      </c>
      <c r="AU80" s="390">
        <v>0</v>
      </c>
      <c r="AV80" s="390">
        <v>0</v>
      </c>
      <c r="AW80" s="390">
        <v>0</v>
      </c>
      <c r="AX80" s="390">
        <v>0</v>
      </c>
    </row>
    <row r="81" spans="1:50" ht="18" customHeight="1" x14ac:dyDescent="0.25">
      <c r="A81" s="391" t="s">
        <v>111</v>
      </c>
      <c r="B81" s="178" t="s">
        <v>47</v>
      </c>
      <c r="C81" s="179">
        <f>C82</f>
        <v>2261678958.5148001</v>
      </c>
      <c r="D81" s="179">
        <f t="shared" ref="D81:R81" si="57">D82</f>
        <v>0</v>
      </c>
      <c r="E81" s="179">
        <f t="shared" si="57"/>
        <v>0</v>
      </c>
      <c r="F81" s="179">
        <f t="shared" si="57"/>
        <v>2261678958.5148001</v>
      </c>
      <c r="G81" s="179">
        <f t="shared" si="57"/>
        <v>1301000000</v>
      </c>
      <c r="H81" s="179">
        <f t="shared" si="57"/>
        <v>1301000000</v>
      </c>
      <c r="I81" s="179">
        <f t="shared" si="57"/>
        <v>960678958.51479995</v>
      </c>
      <c r="J81" s="179">
        <f t="shared" si="57"/>
        <v>0</v>
      </c>
      <c r="K81" s="179">
        <f t="shared" si="57"/>
        <v>0</v>
      </c>
      <c r="L81" s="179">
        <f t="shared" si="57"/>
        <v>0</v>
      </c>
      <c r="M81" s="179">
        <f t="shared" si="57"/>
        <v>1301000000</v>
      </c>
      <c r="N81" s="179">
        <f t="shared" si="57"/>
        <v>1301000000</v>
      </c>
      <c r="O81" s="179">
        <f t="shared" si="57"/>
        <v>0</v>
      </c>
      <c r="P81" s="179">
        <f t="shared" si="57"/>
        <v>960678958.51479995</v>
      </c>
      <c r="Q81" s="179">
        <f t="shared" si="57"/>
        <v>79981361.542900011</v>
      </c>
      <c r="R81" s="180">
        <f t="shared" si="57"/>
        <v>79981361.542900011</v>
      </c>
      <c r="S81" s="387">
        <f t="shared" si="48"/>
        <v>0</v>
      </c>
      <c r="T81" s="388">
        <v>1020203</v>
      </c>
      <c r="U81" s="389" t="s">
        <v>1625</v>
      </c>
      <c r="V81" s="390">
        <v>2261678958.5148001</v>
      </c>
      <c r="W81" s="390">
        <v>0</v>
      </c>
      <c r="X81" s="390">
        <v>0</v>
      </c>
      <c r="Y81" s="390">
        <v>0</v>
      </c>
      <c r="Z81" s="390">
        <v>0</v>
      </c>
      <c r="AA81" s="390">
        <v>2261678958.5148001</v>
      </c>
      <c r="AB81" s="390">
        <v>0</v>
      </c>
      <c r="AC81" s="390">
        <v>0</v>
      </c>
      <c r="AD81" s="390">
        <v>1301000000</v>
      </c>
      <c r="AE81" s="390">
        <v>1301000000</v>
      </c>
      <c r="AF81" s="390">
        <v>960678958.51480007</v>
      </c>
      <c r="AG81" s="390">
        <v>0</v>
      </c>
      <c r="AH81" s="390">
        <v>0</v>
      </c>
      <c r="AI81" s="390">
        <v>1301000000</v>
      </c>
      <c r="AJ81" s="390">
        <v>1301000000</v>
      </c>
      <c r="AK81" s="390">
        <v>0</v>
      </c>
      <c r="AL81" s="390">
        <v>0</v>
      </c>
      <c r="AM81" s="390">
        <v>0</v>
      </c>
      <c r="AN81" s="390">
        <v>0</v>
      </c>
      <c r="AO81" s="390">
        <v>0</v>
      </c>
      <c r="AP81" s="390">
        <v>1301000000</v>
      </c>
      <c r="AQ81" s="390">
        <v>0</v>
      </c>
      <c r="AR81" s="390">
        <v>0</v>
      </c>
      <c r="AS81" s="390">
        <v>0</v>
      </c>
      <c r="AT81" s="390">
        <v>0</v>
      </c>
      <c r="AU81" s="390">
        <v>0</v>
      </c>
      <c r="AV81" s="390">
        <v>0</v>
      </c>
      <c r="AW81" s="390">
        <v>0</v>
      </c>
      <c r="AX81" s="390">
        <v>0</v>
      </c>
    </row>
    <row r="82" spans="1:50" ht="18" customHeight="1" x14ac:dyDescent="0.25">
      <c r="A82" s="391" t="s">
        <v>112</v>
      </c>
      <c r="B82" s="178" t="s">
        <v>47</v>
      </c>
      <c r="C82" s="179">
        <f>SUM(C83:C84)</f>
        <v>2261678958.5148001</v>
      </c>
      <c r="D82" s="179">
        <f t="shared" ref="D82:R82" si="58">SUM(D83:D84)</f>
        <v>0</v>
      </c>
      <c r="E82" s="179">
        <f t="shared" si="58"/>
        <v>0</v>
      </c>
      <c r="F82" s="179">
        <f t="shared" si="58"/>
        <v>2261678958.5148001</v>
      </c>
      <c r="G82" s="179">
        <f t="shared" si="58"/>
        <v>1301000000</v>
      </c>
      <c r="H82" s="179">
        <f t="shared" si="58"/>
        <v>1301000000</v>
      </c>
      <c r="I82" s="179">
        <f t="shared" si="58"/>
        <v>960678958.51479995</v>
      </c>
      <c r="J82" s="179">
        <f t="shared" si="58"/>
        <v>0</v>
      </c>
      <c r="K82" s="179">
        <f t="shared" si="58"/>
        <v>0</v>
      </c>
      <c r="L82" s="179">
        <f t="shared" si="58"/>
        <v>0</v>
      </c>
      <c r="M82" s="179">
        <f t="shared" si="58"/>
        <v>1301000000</v>
      </c>
      <c r="N82" s="179">
        <f t="shared" si="58"/>
        <v>1301000000</v>
      </c>
      <c r="O82" s="179">
        <f t="shared" si="58"/>
        <v>0</v>
      </c>
      <c r="P82" s="179">
        <f t="shared" si="58"/>
        <v>960678958.51479995</v>
      </c>
      <c r="Q82" s="179">
        <f t="shared" si="58"/>
        <v>79981361.542900011</v>
      </c>
      <c r="R82" s="180">
        <f t="shared" si="58"/>
        <v>79981361.542900011</v>
      </c>
      <c r="S82" s="387">
        <f t="shared" si="48"/>
        <v>0</v>
      </c>
      <c r="T82" s="388">
        <v>102020301</v>
      </c>
      <c r="U82" s="389" t="s">
        <v>1625</v>
      </c>
      <c r="V82" s="390">
        <v>2261678958.5148001</v>
      </c>
      <c r="W82" s="390">
        <v>0</v>
      </c>
      <c r="X82" s="390">
        <v>0</v>
      </c>
      <c r="Y82" s="390">
        <v>0</v>
      </c>
      <c r="Z82" s="390">
        <v>0</v>
      </c>
      <c r="AA82" s="390">
        <v>2261678958.5148001</v>
      </c>
      <c r="AB82" s="390">
        <v>0</v>
      </c>
      <c r="AC82" s="390">
        <v>0</v>
      </c>
      <c r="AD82" s="390">
        <v>1301000000</v>
      </c>
      <c r="AE82" s="390">
        <v>1301000000</v>
      </c>
      <c r="AF82" s="390">
        <v>960678958.51480007</v>
      </c>
      <c r="AG82" s="390">
        <v>0</v>
      </c>
      <c r="AH82" s="390">
        <v>0</v>
      </c>
      <c r="AI82" s="390">
        <v>1301000000</v>
      </c>
      <c r="AJ82" s="390">
        <v>1301000000</v>
      </c>
      <c r="AK82" s="390">
        <v>0</v>
      </c>
      <c r="AL82" s="390">
        <v>0</v>
      </c>
      <c r="AM82" s="390">
        <v>0</v>
      </c>
      <c r="AN82" s="390">
        <v>0</v>
      </c>
      <c r="AO82" s="390">
        <v>0</v>
      </c>
      <c r="AP82" s="390">
        <v>1301000000</v>
      </c>
      <c r="AQ82" s="390">
        <v>0</v>
      </c>
      <c r="AR82" s="390">
        <v>0</v>
      </c>
      <c r="AS82" s="390">
        <v>0</v>
      </c>
      <c r="AT82" s="390">
        <v>0</v>
      </c>
      <c r="AU82" s="390">
        <v>0</v>
      </c>
      <c r="AV82" s="390">
        <v>0</v>
      </c>
      <c r="AW82" s="390">
        <v>0</v>
      </c>
      <c r="AX82" s="390">
        <v>0</v>
      </c>
    </row>
    <row r="83" spans="1:50" ht="18" customHeight="1" x14ac:dyDescent="0.25">
      <c r="A83" s="394">
        <v>10202030101</v>
      </c>
      <c r="B83" s="181" t="s">
        <v>80</v>
      </c>
      <c r="C83" s="182">
        <v>960678958.51479995</v>
      </c>
      <c r="D83" s="183">
        <v>0</v>
      </c>
      <c r="E83" s="183">
        <v>0</v>
      </c>
      <c r="F83" s="182">
        <f>C83+D83-E83</f>
        <v>960678958.51479995</v>
      </c>
      <c r="G83" s="390">
        <v>0</v>
      </c>
      <c r="H83" s="390">
        <v>0</v>
      </c>
      <c r="I83" s="182">
        <f>F83-H83</f>
        <v>960678958.51479995</v>
      </c>
      <c r="J83" s="390">
        <v>0</v>
      </c>
      <c r="K83" s="390">
        <v>0</v>
      </c>
      <c r="L83" s="390">
        <v>0</v>
      </c>
      <c r="M83" s="390">
        <v>0</v>
      </c>
      <c r="N83" s="390">
        <v>0</v>
      </c>
      <c r="O83" s="182">
        <f t="shared" ref="O83:O84" si="59">N83-H83</f>
        <v>0</v>
      </c>
      <c r="P83" s="182">
        <f>F83-N83</f>
        <v>960678958.51479995</v>
      </c>
      <c r="Q83" s="184">
        <v>79981361.542900011</v>
      </c>
      <c r="R83" s="185">
        <f t="shared" ref="R83:R84" si="60">Q83</f>
        <v>79981361.542900011</v>
      </c>
      <c r="S83" s="387">
        <f t="shared" si="48"/>
        <v>0</v>
      </c>
      <c r="T83" s="388">
        <v>10202030101</v>
      </c>
      <c r="U83" s="389" t="s">
        <v>80</v>
      </c>
      <c r="V83" s="390">
        <v>960678958.51479995</v>
      </c>
      <c r="W83" s="390">
        <v>0</v>
      </c>
      <c r="X83" s="390">
        <v>0</v>
      </c>
      <c r="Y83" s="390">
        <v>0</v>
      </c>
      <c r="Z83" s="390">
        <v>0</v>
      </c>
      <c r="AA83" s="390">
        <v>960678958.51479995</v>
      </c>
      <c r="AB83" s="390">
        <v>0</v>
      </c>
      <c r="AC83" s="390">
        <v>0</v>
      </c>
      <c r="AD83" s="390">
        <v>0</v>
      </c>
      <c r="AE83" s="390">
        <v>0</v>
      </c>
      <c r="AF83" s="390">
        <v>960678958.51479995</v>
      </c>
      <c r="AG83" s="390">
        <v>0</v>
      </c>
      <c r="AH83" s="390">
        <v>0</v>
      </c>
      <c r="AI83" s="390">
        <v>0</v>
      </c>
      <c r="AJ83" s="390">
        <v>0</v>
      </c>
      <c r="AK83" s="390">
        <v>0</v>
      </c>
      <c r="AL83" s="390">
        <v>0</v>
      </c>
      <c r="AM83" s="390">
        <v>0</v>
      </c>
      <c r="AN83" s="390">
        <v>0</v>
      </c>
      <c r="AO83" s="390">
        <v>0</v>
      </c>
      <c r="AP83" s="390">
        <v>0</v>
      </c>
      <c r="AQ83" s="390">
        <v>0</v>
      </c>
      <c r="AR83" s="390">
        <v>0</v>
      </c>
      <c r="AS83" s="390">
        <v>0</v>
      </c>
      <c r="AT83" s="390">
        <v>0</v>
      </c>
      <c r="AU83" s="390">
        <v>0</v>
      </c>
      <c r="AV83" s="390">
        <v>0</v>
      </c>
      <c r="AW83" s="390">
        <v>0</v>
      </c>
      <c r="AX83" s="390">
        <v>0</v>
      </c>
    </row>
    <row r="84" spans="1:50" ht="18" customHeight="1" x14ac:dyDescent="0.25">
      <c r="A84" s="394">
        <v>10202030102</v>
      </c>
      <c r="B84" s="181" t="s">
        <v>82</v>
      </c>
      <c r="C84" s="182">
        <v>1301000000</v>
      </c>
      <c r="D84" s="183">
        <v>0</v>
      </c>
      <c r="E84" s="183">
        <v>0</v>
      </c>
      <c r="F84" s="182">
        <f>C84+D84-E84</f>
        <v>1301000000</v>
      </c>
      <c r="G84" s="390">
        <v>1301000000</v>
      </c>
      <c r="H84" s="390">
        <v>1301000000</v>
      </c>
      <c r="I84" s="182">
        <f>F84-H84</f>
        <v>0</v>
      </c>
      <c r="J84" s="390">
        <v>0</v>
      </c>
      <c r="K84" s="390">
        <v>0</v>
      </c>
      <c r="L84" s="390">
        <v>0</v>
      </c>
      <c r="M84" s="390">
        <v>1301000000</v>
      </c>
      <c r="N84" s="390">
        <v>1301000000</v>
      </c>
      <c r="O84" s="182">
        <f t="shared" si="59"/>
        <v>0</v>
      </c>
      <c r="P84" s="182">
        <f>F84-N84</f>
        <v>0</v>
      </c>
      <c r="Q84" s="184">
        <v>0</v>
      </c>
      <c r="R84" s="185">
        <f t="shared" si="60"/>
        <v>0</v>
      </c>
      <c r="S84" s="387">
        <f t="shared" si="48"/>
        <v>0</v>
      </c>
      <c r="T84" s="388">
        <v>10202030102</v>
      </c>
      <c r="U84" s="389" t="s">
        <v>82</v>
      </c>
      <c r="V84" s="390">
        <v>1301000000</v>
      </c>
      <c r="W84" s="390">
        <v>0</v>
      </c>
      <c r="X84" s="390">
        <v>0</v>
      </c>
      <c r="Y84" s="390">
        <v>0</v>
      </c>
      <c r="Z84" s="390">
        <v>0</v>
      </c>
      <c r="AA84" s="390">
        <v>1301000000</v>
      </c>
      <c r="AB84" s="390">
        <v>0</v>
      </c>
      <c r="AC84" s="390">
        <v>0</v>
      </c>
      <c r="AD84" s="390">
        <v>1301000000</v>
      </c>
      <c r="AE84" s="390">
        <v>1301000000</v>
      </c>
      <c r="AF84" s="390">
        <v>0</v>
      </c>
      <c r="AG84" s="390">
        <v>0</v>
      </c>
      <c r="AH84" s="390">
        <v>0</v>
      </c>
      <c r="AI84" s="390">
        <v>1301000000</v>
      </c>
      <c r="AJ84" s="390">
        <v>1301000000</v>
      </c>
      <c r="AK84" s="390">
        <v>0</v>
      </c>
      <c r="AL84" s="390">
        <v>0</v>
      </c>
      <c r="AM84" s="390">
        <v>0</v>
      </c>
      <c r="AN84" s="390">
        <v>0</v>
      </c>
      <c r="AO84" s="390">
        <v>0</v>
      </c>
      <c r="AP84" s="390">
        <v>1301000000</v>
      </c>
      <c r="AQ84" s="390">
        <v>0</v>
      </c>
      <c r="AR84" s="390">
        <v>0</v>
      </c>
      <c r="AS84" s="390">
        <v>0</v>
      </c>
      <c r="AT84" s="390">
        <v>0</v>
      </c>
      <c r="AU84" s="390">
        <v>0</v>
      </c>
      <c r="AV84" s="390">
        <v>0</v>
      </c>
      <c r="AW84" s="390">
        <v>0</v>
      </c>
      <c r="AX84" s="390">
        <v>0</v>
      </c>
    </row>
    <row r="85" spans="1:50" ht="18" customHeight="1" x14ac:dyDescent="0.25">
      <c r="A85" s="391" t="s">
        <v>115</v>
      </c>
      <c r="B85" s="178" t="s">
        <v>50</v>
      </c>
      <c r="C85" s="179">
        <f>C86</f>
        <v>799478243.31408203</v>
      </c>
      <c r="D85" s="179">
        <f t="shared" ref="D85:R85" si="61">D86</f>
        <v>0</v>
      </c>
      <c r="E85" s="179">
        <f t="shared" si="61"/>
        <v>0</v>
      </c>
      <c r="F85" s="179">
        <f t="shared" si="61"/>
        <v>799478243.31408203</v>
      </c>
      <c r="G85" s="179">
        <f t="shared" si="61"/>
        <v>139435293.14123201</v>
      </c>
      <c r="H85" s="179">
        <f t="shared" si="61"/>
        <v>139435293.14123201</v>
      </c>
      <c r="I85" s="179">
        <f t="shared" si="61"/>
        <v>660042950.17285001</v>
      </c>
      <c r="J85" s="179">
        <f t="shared" si="61"/>
        <v>0</v>
      </c>
      <c r="K85" s="179">
        <f t="shared" si="61"/>
        <v>0</v>
      </c>
      <c r="L85" s="179">
        <f t="shared" si="61"/>
        <v>0</v>
      </c>
      <c r="M85" s="179">
        <f t="shared" si="61"/>
        <v>139435293.14123201</v>
      </c>
      <c r="N85" s="179">
        <f t="shared" si="61"/>
        <v>139435293.14123201</v>
      </c>
      <c r="O85" s="179">
        <f t="shared" si="61"/>
        <v>0</v>
      </c>
      <c r="P85" s="179">
        <f t="shared" si="61"/>
        <v>660042950.17285001</v>
      </c>
      <c r="Q85" s="179">
        <f t="shared" si="61"/>
        <v>64281752.776173495</v>
      </c>
      <c r="R85" s="180">
        <f t="shared" si="61"/>
        <v>64281752.776173495</v>
      </c>
      <c r="S85" s="387">
        <f t="shared" si="48"/>
        <v>0</v>
      </c>
      <c r="T85" s="388">
        <v>1020204</v>
      </c>
      <c r="U85" s="389" t="s">
        <v>1626</v>
      </c>
      <c r="V85" s="390">
        <v>799478243.31408203</v>
      </c>
      <c r="W85" s="390">
        <v>0</v>
      </c>
      <c r="X85" s="390">
        <v>0</v>
      </c>
      <c r="Y85" s="390">
        <v>0</v>
      </c>
      <c r="Z85" s="390">
        <v>0</v>
      </c>
      <c r="AA85" s="390">
        <v>799478243.31408203</v>
      </c>
      <c r="AB85" s="390">
        <v>0</v>
      </c>
      <c r="AC85" s="390">
        <v>0</v>
      </c>
      <c r="AD85" s="390">
        <v>139435293.14123201</v>
      </c>
      <c r="AE85" s="390">
        <v>139435293.14123201</v>
      </c>
      <c r="AF85" s="390">
        <v>660042950.17285001</v>
      </c>
      <c r="AG85" s="390">
        <v>0</v>
      </c>
      <c r="AH85" s="390">
        <v>0</v>
      </c>
      <c r="AI85" s="390">
        <v>139435293.14123201</v>
      </c>
      <c r="AJ85" s="390">
        <v>139435293.14123201</v>
      </c>
      <c r="AK85" s="390">
        <v>0</v>
      </c>
      <c r="AL85" s="390">
        <v>0</v>
      </c>
      <c r="AM85" s="390">
        <v>0</v>
      </c>
      <c r="AN85" s="390">
        <v>0</v>
      </c>
      <c r="AO85" s="390">
        <v>0</v>
      </c>
      <c r="AP85" s="390">
        <v>139435293.14123201</v>
      </c>
      <c r="AQ85" s="390">
        <v>0</v>
      </c>
      <c r="AR85" s="390">
        <v>0</v>
      </c>
      <c r="AS85" s="390">
        <v>0</v>
      </c>
      <c r="AT85" s="390">
        <v>0</v>
      </c>
      <c r="AU85" s="390">
        <v>0</v>
      </c>
      <c r="AV85" s="390">
        <v>0</v>
      </c>
      <c r="AW85" s="390">
        <v>0</v>
      </c>
      <c r="AX85" s="390">
        <v>0</v>
      </c>
    </row>
    <row r="86" spans="1:50" ht="18" customHeight="1" x14ac:dyDescent="0.25">
      <c r="A86" s="391" t="s">
        <v>116</v>
      </c>
      <c r="B86" s="178" t="s">
        <v>50</v>
      </c>
      <c r="C86" s="179">
        <f>SUM(C87:C88)</f>
        <v>799478243.31408203</v>
      </c>
      <c r="D86" s="179">
        <f t="shared" ref="D86:R86" si="62">SUM(D87:D88)</f>
        <v>0</v>
      </c>
      <c r="E86" s="179">
        <f t="shared" si="62"/>
        <v>0</v>
      </c>
      <c r="F86" s="179">
        <f t="shared" si="62"/>
        <v>799478243.31408203</v>
      </c>
      <c r="G86" s="179">
        <f t="shared" si="62"/>
        <v>139435293.14123201</v>
      </c>
      <c r="H86" s="179">
        <f t="shared" si="62"/>
        <v>139435293.14123201</v>
      </c>
      <c r="I86" s="179">
        <f t="shared" si="62"/>
        <v>660042950.17285001</v>
      </c>
      <c r="J86" s="179">
        <f t="shared" si="62"/>
        <v>0</v>
      </c>
      <c r="K86" s="179">
        <f t="shared" si="62"/>
        <v>0</v>
      </c>
      <c r="L86" s="179">
        <f t="shared" si="62"/>
        <v>0</v>
      </c>
      <c r="M86" s="179">
        <f t="shared" si="62"/>
        <v>139435293.14123201</v>
      </c>
      <c r="N86" s="179">
        <f t="shared" si="62"/>
        <v>139435293.14123201</v>
      </c>
      <c r="O86" s="179">
        <f t="shared" si="62"/>
        <v>0</v>
      </c>
      <c r="P86" s="179">
        <f t="shared" si="62"/>
        <v>660042950.17285001</v>
      </c>
      <c r="Q86" s="179">
        <f t="shared" si="62"/>
        <v>64281752.776173495</v>
      </c>
      <c r="R86" s="180">
        <f t="shared" si="62"/>
        <v>64281752.776173495</v>
      </c>
      <c r="S86" s="387">
        <f t="shared" si="48"/>
        <v>0</v>
      </c>
      <c r="T86" s="388">
        <v>102020401</v>
      </c>
      <c r="U86" s="389" t="s">
        <v>1626</v>
      </c>
      <c r="V86" s="390">
        <v>799478243.31408203</v>
      </c>
      <c r="W86" s="390">
        <v>0</v>
      </c>
      <c r="X86" s="390">
        <v>0</v>
      </c>
      <c r="Y86" s="390">
        <v>0</v>
      </c>
      <c r="Z86" s="390">
        <v>0</v>
      </c>
      <c r="AA86" s="390">
        <v>799478243.31408203</v>
      </c>
      <c r="AB86" s="390">
        <v>0</v>
      </c>
      <c r="AC86" s="390">
        <v>0</v>
      </c>
      <c r="AD86" s="390">
        <v>139435293.14123201</v>
      </c>
      <c r="AE86" s="390">
        <v>139435293.14123201</v>
      </c>
      <c r="AF86" s="390">
        <v>660042950.17285001</v>
      </c>
      <c r="AG86" s="390">
        <v>0</v>
      </c>
      <c r="AH86" s="390">
        <v>0</v>
      </c>
      <c r="AI86" s="390">
        <v>139435293.14123201</v>
      </c>
      <c r="AJ86" s="390">
        <v>139435293.14123201</v>
      </c>
      <c r="AK86" s="390">
        <v>0</v>
      </c>
      <c r="AL86" s="390">
        <v>0</v>
      </c>
      <c r="AM86" s="390">
        <v>0</v>
      </c>
      <c r="AN86" s="390">
        <v>0</v>
      </c>
      <c r="AO86" s="390">
        <v>0</v>
      </c>
      <c r="AP86" s="390">
        <v>139435293.14123201</v>
      </c>
      <c r="AQ86" s="390">
        <v>0</v>
      </c>
      <c r="AR86" s="390">
        <v>0</v>
      </c>
      <c r="AS86" s="390">
        <v>0</v>
      </c>
      <c r="AT86" s="390">
        <v>0</v>
      </c>
      <c r="AU86" s="390">
        <v>0</v>
      </c>
      <c r="AV86" s="390">
        <v>0</v>
      </c>
      <c r="AW86" s="390">
        <v>0</v>
      </c>
      <c r="AX86" s="390">
        <v>0</v>
      </c>
    </row>
    <row r="87" spans="1:50" ht="18" customHeight="1" x14ac:dyDescent="0.25">
      <c r="A87" s="394">
        <v>10202040101</v>
      </c>
      <c r="B87" s="181" t="s">
        <v>80</v>
      </c>
      <c r="C87" s="182">
        <v>660042950.17285001</v>
      </c>
      <c r="D87" s="183">
        <v>0</v>
      </c>
      <c r="E87" s="183">
        <v>0</v>
      </c>
      <c r="F87" s="182">
        <f>C87+D87-E87</f>
        <v>660042950.17285001</v>
      </c>
      <c r="G87" s="390">
        <v>0</v>
      </c>
      <c r="H87" s="390">
        <v>0</v>
      </c>
      <c r="I87" s="182">
        <f>F87-H87</f>
        <v>660042950.17285001</v>
      </c>
      <c r="J87" s="390">
        <v>0</v>
      </c>
      <c r="K87" s="390">
        <v>0</v>
      </c>
      <c r="L87" s="390">
        <v>0</v>
      </c>
      <c r="M87" s="390">
        <v>0</v>
      </c>
      <c r="N87" s="390">
        <v>0</v>
      </c>
      <c r="O87" s="182">
        <f t="shared" ref="O87:O88" si="63">N87-H87</f>
        <v>0</v>
      </c>
      <c r="P87" s="182">
        <f>F87-N87</f>
        <v>660042950.17285001</v>
      </c>
      <c r="Q87" s="184">
        <v>53045478.347737499</v>
      </c>
      <c r="R87" s="185">
        <f t="shared" ref="R87:R88" si="64">Q87</f>
        <v>53045478.347737499</v>
      </c>
      <c r="S87" s="387">
        <f t="shared" si="48"/>
        <v>0</v>
      </c>
      <c r="T87" s="388">
        <v>10202040101</v>
      </c>
      <c r="U87" s="389" t="s">
        <v>80</v>
      </c>
      <c r="V87" s="390">
        <v>660042950.17285001</v>
      </c>
      <c r="W87" s="390">
        <v>0</v>
      </c>
      <c r="X87" s="390">
        <v>0</v>
      </c>
      <c r="Y87" s="390">
        <v>0</v>
      </c>
      <c r="Z87" s="390">
        <v>0</v>
      </c>
      <c r="AA87" s="390">
        <v>660042950.17285001</v>
      </c>
      <c r="AB87" s="390">
        <v>0</v>
      </c>
      <c r="AC87" s="390">
        <v>0</v>
      </c>
      <c r="AD87" s="390">
        <v>0</v>
      </c>
      <c r="AE87" s="390">
        <v>0</v>
      </c>
      <c r="AF87" s="390">
        <v>660042950.17285001</v>
      </c>
      <c r="AG87" s="390">
        <v>0</v>
      </c>
      <c r="AH87" s="390">
        <v>0</v>
      </c>
      <c r="AI87" s="390">
        <v>0</v>
      </c>
      <c r="AJ87" s="390">
        <v>0</v>
      </c>
      <c r="AK87" s="390">
        <v>0</v>
      </c>
      <c r="AL87" s="390">
        <v>0</v>
      </c>
      <c r="AM87" s="390">
        <v>0</v>
      </c>
      <c r="AN87" s="390">
        <v>0</v>
      </c>
      <c r="AO87" s="390">
        <v>0</v>
      </c>
      <c r="AP87" s="390">
        <v>0</v>
      </c>
      <c r="AQ87" s="390">
        <v>0</v>
      </c>
      <c r="AR87" s="390">
        <v>0</v>
      </c>
      <c r="AS87" s="390">
        <v>0</v>
      </c>
      <c r="AT87" s="390">
        <v>0</v>
      </c>
      <c r="AU87" s="390">
        <v>0</v>
      </c>
      <c r="AV87" s="390">
        <v>0</v>
      </c>
      <c r="AW87" s="390">
        <v>0</v>
      </c>
      <c r="AX87" s="390">
        <v>0</v>
      </c>
    </row>
    <row r="88" spans="1:50" ht="18" customHeight="1" x14ac:dyDescent="0.25">
      <c r="A88" s="394">
        <v>10202040102</v>
      </c>
      <c r="B88" s="181" t="s">
        <v>82</v>
      </c>
      <c r="C88" s="182">
        <v>139435293.14123198</v>
      </c>
      <c r="D88" s="183">
        <v>0</v>
      </c>
      <c r="E88" s="183">
        <v>0</v>
      </c>
      <c r="F88" s="182">
        <f>C88+D88-E88</f>
        <v>139435293.14123198</v>
      </c>
      <c r="G88" s="390">
        <v>139435293.14123201</v>
      </c>
      <c r="H88" s="390">
        <v>139435293.14123201</v>
      </c>
      <c r="I88" s="182">
        <f>F88-H88</f>
        <v>0</v>
      </c>
      <c r="J88" s="390">
        <v>0</v>
      </c>
      <c r="K88" s="390">
        <v>0</v>
      </c>
      <c r="L88" s="390">
        <v>0</v>
      </c>
      <c r="M88" s="390">
        <v>139435293.14123201</v>
      </c>
      <c r="N88" s="390">
        <v>139435293.14123201</v>
      </c>
      <c r="O88" s="182">
        <f t="shared" si="63"/>
        <v>0</v>
      </c>
      <c r="P88" s="182">
        <f>F88-N88</f>
        <v>0</v>
      </c>
      <c r="Q88" s="184">
        <v>11236274.428435998</v>
      </c>
      <c r="R88" s="185">
        <f t="shared" si="64"/>
        <v>11236274.428435998</v>
      </c>
      <c r="S88" s="387">
        <f t="shared" si="48"/>
        <v>0</v>
      </c>
      <c r="T88" s="388">
        <v>10202040102</v>
      </c>
      <c r="U88" s="389" t="s">
        <v>82</v>
      </c>
      <c r="V88" s="390">
        <v>139435293.14123201</v>
      </c>
      <c r="W88" s="390">
        <v>0</v>
      </c>
      <c r="X88" s="390">
        <v>0</v>
      </c>
      <c r="Y88" s="390">
        <v>0</v>
      </c>
      <c r="Z88" s="390">
        <v>0</v>
      </c>
      <c r="AA88" s="390">
        <v>139435293.14123201</v>
      </c>
      <c r="AB88" s="390">
        <v>0</v>
      </c>
      <c r="AC88" s="390">
        <v>0</v>
      </c>
      <c r="AD88" s="390">
        <v>139435293.14123201</v>
      </c>
      <c r="AE88" s="390">
        <v>139435293.14123201</v>
      </c>
      <c r="AF88" s="390">
        <v>0</v>
      </c>
      <c r="AG88" s="390">
        <v>0</v>
      </c>
      <c r="AH88" s="390">
        <v>0</v>
      </c>
      <c r="AI88" s="390">
        <v>139435293.14123201</v>
      </c>
      <c r="AJ88" s="390">
        <v>139435293.14123201</v>
      </c>
      <c r="AK88" s="390">
        <v>0</v>
      </c>
      <c r="AL88" s="390">
        <v>0</v>
      </c>
      <c r="AM88" s="390">
        <v>0</v>
      </c>
      <c r="AN88" s="390">
        <v>0</v>
      </c>
      <c r="AO88" s="390">
        <v>0</v>
      </c>
      <c r="AP88" s="390">
        <v>139435293.14123201</v>
      </c>
      <c r="AQ88" s="390">
        <v>0</v>
      </c>
      <c r="AR88" s="390">
        <v>0</v>
      </c>
      <c r="AS88" s="390">
        <v>0</v>
      </c>
      <c r="AT88" s="390">
        <v>0</v>
      </c>
      <c r="AU88" s="390">
        <v>0</v>
      </c>
      <c r="AV88" s="390">
        <v>0</v>
      </c>
      <c r="AW88" s="390">
        <v>0</v>
      </c>
      <c r="AX88" s="390">
        <v>0</v>
      </c>
    </row>
    <row r="89" spans="1:50" ht="18" customHeight="1" x14ac:dyDescent="0.25">
      <c r="A89" s="391" t="s">
        <v>119</v>
      </c>
      <c r="B89" s="178" t="s">
        <v>53</v>
      </c>
      <c r="C89" s="179">
        <f>C90</f>
        <v>582175726.27493072</v>
      </c>
      <c r="D89" s="179">
        <f t="shared" ref="D89:R89" si="65">D90</f>
        <v>0</v>
      </c>
      <c r="E89" s="179">
        <f t="shared" si="65"/>
        <v>0</v>
      </c>
      <c r="F89" s="179">
        <f t="shared" si="65"/>
        <v>582175726.27493072</v>
      </c>
      <c r="G89" s="179">
        <f t="shared" si="65"/>
        <v>17500607.274930801</v>
      </c>
      <c r="H89" s="179">
        <f t="shared" si="65"/>
        <v>17500607.274930801</v>
      </c>
      <c r="I89" s="179">
        <f t="shared" si="65"/>
        <v>564675119</v>
      </c>
      <c r="J89" s="179">
        <f t="shared" si="65"/>
        <v>0</v>
      </c>
      <c r="K89" s="179">
        <f t="shared" si="65"/>
        <v>0</v>
      </c>
      <c r="L89" s="179">
        <f t="shared" si="65"/>
        <v>0</v>
      </c>
      <c r="M89" s="179">
        <f t="shared" si="65"/>
        <v>37076607.274930805</v>
      </c>
      <c r="N89" s="179">
        <f t="shared" si="65"/>
        <v>37076607.274930805</v>
      </c>
      <c r="O89" s="179">
        <f t="shared" si="65"/>
        <v>19576000</v>
      </c>
      <c r="P89" s="179">
        <f t="shared" si="65"/>
        <v>545099119</v>
      </c>
      <c r="Q89" s="179">
        <f t="shared" si="65"/>
        <v>40981601.2729109</v>
      </c>
      <c r="R89" s="180">
        <f t="shared" si="65"/>
        <v>40981601.2729109</v>
      </c>
      <c r="S89" s="387">
        <f t="shared" si="48"/>
        <v>0</v>
      </c>
      <c r="T89" s="388">
        <v>1020205</v>
      </c>
      <c r="U89" s="389" t="s">
        <v>53</v>
      </c>
      <c r="V89" s="390">
        <v>582175726.27493083</v>
      </c>
      <c r="W89" s="390">
        <v>0</v>
      </c>
      <c r="X89" s="390">
        <v>0</v>
      </c>
      <c r="Y89" s="390">
        <v>0</v>
      </c>
      <c r="Z89" s="390">
        <v>0</v>
      </c>
      <c r="AA89" s="390">
        <v>582175726.27493083</v>
      </c>
      <c r="AB89" s="390">
        <v>0</v>
      </c>
      <c r="AC89" s="390">
        <v>0</v>
      </c>
      <c r="AD89" s="390">
        <v>37076607.274930805</v>
      </c>
      <c r="AE89" s="390">
        <v>37076607.274930805</v>
      </c>
      <c r="AF89" s="390">
        <v>545099119</v>
      </c>
      <c r="AG89" s="390">
        <v>0</v>
      </c>
      <c r="AH89" s="390">
        <v>0</v>
      </c>
      <c r="AI89" s="390">
        <v>17500607.274930801</v>
      </c>
      <c r="AJ89" s="390">
        <v>17500607.274930801</v>
      </c>
      <c r="AK89" s="390">
        <v>19576000.000000004</v>
      </c>
      <c r="AL89" s="390">
        <v>0</v>
      </c>
      <c r="AM89" s="390">
        <v>0</v>
      </c>
      <c r="AN89" s="390">
        <v>0</v>
      </c>
      <c r="AO89" s="390">
        <v>0</v>
      </c>
      <c r="AP89" s="390">
        <v>17500607.274930801</v>
      </c>
      <c r="AQ89" s="390">
        <v>0</v>
      </c>
      <c r="AR89" s="390">
        <v>0</v>
      </c>
      <c r="AS89" s="390">
        <v>0</v>
      </c>
      <c r="AT89" s="390">
        <v>0</v>
      </c>
      <c r="AU89" s="390">
        <v>0</v>
      </c>
      <c r="AV89" s="390">
        <v>0</v>
      </c>
      <c r="AW89" s="390">
        <v>0</v>
      </c>
      <c r="AX89" s="390">
        <v>0</v>
      </c>
    </row>
    <row r="90" spans="1:50" ht="18" customHeight="1" x14ac:dyDescent="0.25">
      <c r="A90" s="391" t="s">
        <v>120</v>
      </c>
      <c r="B90" s="178" t="s">
        <v>53</v>
      </c>
      <c r="C90" s="179">
        <f>SUM(C91:C93)</f>
        <v>582175726.27493072</v>
      </c>
      <c r="D90" s="179">
        <f t="shared" ref="D90:R90" si="66">SUM(D91:D93)</f>
        <v>0</v>
      </c>
      <c r="E90" s="179">
        <f t="shared" si="66"/>
        <v>0</v>
      </c>
      <c r="F90" s="179">
        <f t="shared" si="66"/>
        <v>582175726.27493072</v>
      </c>
      <c r="G90" s="179">
        <f t="shared" si="66"/>
        <v>17500607.274930801</v>
      </c>
      <c r="H90" s="179">
        <f t="shared" si="66"/>
        <v>17500607.274930801</v>
      </c>
      <c r="I90" s="179">
        <f t="shared" si="66"/>
        <v>564675119</v>
      </c>
      <c r="J90" s="179">
        <f t="shared" si="66"/>
        <v>0</v>
      </c>
      <c r="K90" s="179">
        <f t="shared" si="66"/>
        <v>0</v>
      </c>
      <c r="L90" s="179">
        <f t="shared" si="66"/>
        <v>0</v>
      </c>
      <c r="M90" s="179">
        <f t="shared" si="66"/>
        <v>37076607.274930805</v>
      </c>
      <c r="N90" s="179">
        <f t="shared" si="66"/>
        <v>37076607.274930805</v>
      </c>
      <c r="O90" s="179">
        <f t="shared" si="66"/>
        <v>19576000</v>
      </c>
      <c r="P90" s="179">
        <f t="shared" si="66"/>
        <v>545099119</v>
      </c>
      <c r="Q90" s="179">
        <f t="shared" si="66"/>
        <v>40981601.2729109</v>
      </c>
      <c r="R90" s="180">
        <f t="shared" si="66"/>
        <v>40981601.2729109</v>
      </c>
      <c r="S90" s="387">
        <f t="shared" si="48"/>
        <v>0</v>
      </c>
      <c r="T90" s="388">
        <v>102020501</v>
      </c>
      <c r="U90" s="389" t="s">
        <v>53</v>
      </c>
      <c r="V90" s="390">
        <v>582175726.27493083</v>
      </c>
      <c r="W90" s="390">
        <v>0</v>
      </c>
      <c r="X90" s="390">
        <v>0</v>
      </c>
      <c r="Y90" s="390">
        <v>0</v>
      </c>
      <c r="Z90" s="390">
        <v>0</v>
      </c>
      <c r="AA90" s="390">
        <v>582175726.27493083</v>
      </c>
      <c r="AB90" s="390">
        <v>0</v>
      </c>
      <c r="AC90" s="390">
        <v>0</v>
      </c>
      <c r="AD90" s="390">
        <v>37076607.274930805</v>
      </c>
      <c r="AE90" s="390">
        <v>37076607.274930805</v>
      </c>
      <c r="AF90" s="390">
        <v>545099119</v>
      </c>
      <c r="AG90" s="390">
        <v>0</v>
      </c>
      <c r="AH90" s="390">
        <v>0</v>
      </c>
      <c r="AI90" s="390">
        <v>17500607.274930801</v>
      </c>
      <c r="AJ90" s="390">
        <v>17500607.274930801</v>
      </c>
      <c r="AK90" s="390">
        <v>19576000.000000004</v>
      </c>
      <c r="AL90" s="390">
        <v>0</v>
      </c>
      <c r="AM90" s="390">
        <v>0</v>
      </c>
      <c r="AN90" s="390">
        <v>0</v>
      </c>
      <c r="AO90" s="390">
        <v>0</v>
      </c>
      <c r="AP90" s="390">
        <v>17500607.274930801</v>
      </c>
      <c r="AQ90" s="390">
        <v>0</v>
      </c>
      <c r="AR90" s="390">
        <v>0</v>
      </c>
      <c r="AS90" s="390">
        <v>0</v>
      </c>
      <c r="AT90" s="390">
        <v>0</v>
      </c>
      <c r="AU90" s="390">
        <v>0</v>
      </c>
      <c r="AV90" s="390">
        <v>0</v>
      </c>
      <c r="AW90" s="390">
        <v>0</v>
      </c>
      <c r="AX90" s="390">
        <v>0</v>
      </c>
    </row>
    <row r="91" spans="1:50" ht="18" customHeight="1" x14ac:dyDescent="0.25">
      <c r="A91" s="394">
        <v>10202050101</v>
      </c>
      <c r="B91" s="181" t="s">
        <v>80</v>
      </c>
      <c r="C91" s="182">
        <v>72975760</v>
      </c>
      <c r="D91" s="183">
        <v>0</v>
      </c>
      <c r="E91" s="183">
        <v>0</v>
      </c>
      <c r="F91" s="182">
        <f>C91+D91-E91</f>
        <v>72975760</v>
      </c>
      <c r="G91" s="390">
        <v>0</v>
      </c>
      <c r="H91" s="390">
        <v>0</v>
      </c>
      <c r="I91" s="182">
        <f>F91-H91</f>
        <v>72975760</v>
      </c>
      <c r="J91" s="390">
        <v>0</v>
      </c>
      <c r="K91" s="390">
        <v>0</v>
      </c>
      <c r="L91" s="390">
        <v>0</v>
      </c>
      <c r="M91" s="390">
        <v>0</v>
      </c>
      <c r="N91" s="390">
        <v>0</v>
      </c>
      <c r="O91" s="182">
        <f t="shared" ref="O91:O93" si="67">N91-H91</f>
        <v>0</v>
      </c>
      <c r="P91" s="182">
        <f>F91-N91</f>
        <v>72975760</v>
      </c>
      <c r="Q91" s="184">
        <v>5600000</v>
      </c>
      <c r="R91" s="185">
        <f t="shared" ref="R91:R93" si="68">Q91</f>
        <v>5600000</v>
      </c>
      <c r="S91" s="387">
        <f t="shared" si="48"/>
        <v>0</v>
      </c>
      <c r="T91" s="388">
        <v>10202050101</v>
      </c>
      <c r="U91" s="389" t="s">
        <v>80</v>
      </c>
      <c r="V91" s="390">
        <v>72975760</v>
      </c>
      <c r="W91" s="390">
        <v>0</v>
      </c>
      <c r="X91" s="390">
        <v>0</v>
      </c>
      <c r="Y91" s="390">
        <v>0</v>
      </c>
      <c r="Z91" s="390">
        <v>0</v>
      </c>
      <c r="AA91" s="390">
        <v>72975760</v>
      </c>
      <c r="AB91" s="390">
        <v>0</v>
      </c>
      <c r="AC91" s="390">
        <v>0</v>
      </c>
      <c r="AD91" s="390">
        <v>0</v>
      </c>
      <c r="AE91" s="390">
        <v>0</v>
      </c>
      <c r="AF91" s="390">
        <v>72975760</v>
      </c>
      <c r="AG91" s="390">
        <v>0</v>
      </c>
      <c r="AH91" s="390">
        <v>0</v>
      </c>
      <c r="AI91" s="390">
        <v>0</v>
      </c>
      <c r="AJ91" s="390">
        <v>0</v>
      </c>
      <c r="AK91" s="390">
        <v>0</v>
      </c>
      <c r="AL91" s="390">
        <v>0</v>
      </c>
      <c r="AM91" s="390">
        <v>0</v>
      </c>
      <c r="AN91" s="390">
        <v>0</v>
      </c>
      <c r="AO91" s="390">
        <v>0</v>
      </c>
      <c r="AP91" s="390">
        <v>0</v>
      </c>
      <c r="AQ91" s="390">
        <v>0</v>
      </c>
      <c r="AR91" s="390">
        <v>0</v>
      </c>
      <c r="AS91" s="390">
        <v>0</v>
      </c>
      <c r="AT91" s="390">
        <v>0</v>
      </c>
      <c r="AU91" s="390">
        <v>0</v>
      </c>
      <c r="AV91" s="390">
        <v>0</v>
      </c>
      <c r="AW91" s="390">
        <v>0</v>
      </c>
      <c r="AX91" s="390">
        <v>0</v>
      </c>
    </row>
    <row r="92" spans="1:50" ht="18" customHeight="1" x14ac:dyDescent="0.25">
      <c r="A92" s="394">
        <v>10202050102</v>
      </c>
      <c r="B92" s="181" t="s">
        <v>82</v>
      </c>
      <c r="C92" s="182">
        <v>17240607.274930768</v>
      </c>
      <c r="D92" s="183">
        <v>0</v>
      </c>
      <c r="E92" s="183">
        <v>0</v>
      </c>
      <c r="F92" s="182">
        <f>C92+D92-E92</f>
        <v>17240607.274930768</v>
      </c>
      <c r="G92" s="390">
        <v>17240607.274930801</v>
      </c>
      <c r="H92" s="390">
        <v>17240607.274930801</v>
      </c>
      <c r="I92" s="182">
        <f>F92-H92</f>
        <v>-3.3527612686157227E-8</v>
      </c>
      <c r="J92" s="390">
        <v>0</v>
      </c>
      <c r="K92" s="390">
        <v>0</v>
      </c>
      <c r="L92" s="390">
        <v>0</v>
      </c>
      <c r="M92" s="390">
        <v>17240607.274930801</v>
      </c>
      <c r="N92" s="390">
        <v>17240607.274930801</v>
      </c>
      <c r="O92" s="182">
        <f t="shared" si="67"/>
        <v>0</v>
      </c>
      <c r="P92" s="182">
        <f>F92-N92</f>
        <v>-3.3527612686157227E-8</v>
      </c>
      <c r="Q92" s="184">
        <v>1386692.2729108976</v>
      </c>
      <c r="R92" s="185">
        <f t="shared" si="68"/>
        <v>1386692.2729108976</v>
      </c>
      <c r="S92" s="387">
        <f t="shared" si="48"/>
        <v>0</v>
      </c>
      <c r="T92" s="388">
        <v>10202050102</v>
      </c>
      <c r="U92" s="389" t="s">
        <v>82</v>
      </c>
      <c r="V92" s="390">
        <v>17240607.274930801</v>
      </c>
      <c r="W92" s="390">
        <v>0</v>
      </c>
      <c r="X92" s="390">
        <v>0</v>
      </c>
      <c r="Y92" s="390">
        <v>0</v>
      </c>
      <c r="Z92" s="390">
        <v>0</v>
      </c>
      <c r="AA92" s="390">
        <v>17240607.274930801</v>
      </c>
      <c r="AB92" s="390">
        <v>0</v>
      </c>
      <c r="AC92" s="390">
        <v>0</v>
      </c>
      <c r="AD92" s="390">
        <v>17240607.274930801</v>
      </c>
      <c r="AE92" s="390">
        <v>17240607.274930801</v>
      </c>
      <c r="AF92" s="390">
        <v>0</v>
      </c>
      <c r="AG92" s="390">
        <v>0</v>
      </c>
      <c r="AH92" s="390">
        <v>0</v>
      </c>
      <c r="AI92" s="390">
        <v>17240607.274930801</v>
      </c>
      <c r="AJ92" s="390">
        <v>17240607.274930801</v>
      </c>
      <c r="AK92" s="390">
        <v>0</v>
      </c>
      <c r="AL92" s="390">
        <v>0</v>
      </c>
      <c r="AM92" s="390">
        <v>0</v>
      </c>
      <c r="AN92" s="390">
        <v>0</v>
      </c>
      <c r="AO92" s="390">
        <v>0</v>
      </c>
      <c r="AP92" s="390">
        <v>17240607.274930801</v>
      </c>
      <c r="AQ92" s="390">
        <v>0</v>
      </c>
      <c r="AR92" s="390">
        <v>0</v>
      </c>
      <c r="AS92" s="390">
        <v>0</v>
      </c>
      <c r="AT92" s="390">
        <v>0</v>
      </c>
      <c r="AU92" s="390">
        <v>0</v>
      </c>
      <c r="AV92" s="390">
        <v>0</v>
      </c>
      <c r="AW92" s="390">
        <v>0</v>
      </c>
      <c r="AX92" s="390">
        <v>0</v>
      </c>
    </row>
    <row r="93" spans="1:50" ht="18" customHeight="1" x14ac:dyDescent="0.25">
      <c r="A93" s="394">
        <v>10202050103</v>
      </c>
      <c r="B93" s="181" t="s">
        <v>123</v>
      </c>
      <c r="C93" s="182">
        <v>491959359</v>
      </c>
      <c r="D93" s="183">
        <v>0</v>
      </c>
      <c r="E93" s="183">
        <v>0</v>
      </c>
      <c r="F93" s="182">
        <f>C93+D93-E93</f>
        <v>491959359</v>
      </c>
      <c r="G93" s="390">
        <v>260000</v>
      </c>
      <c r="H93" s="390">
        <v>260000</v>
      </c>
      <c r="I93" s="182">
        <f>F93-H93</f>
        <v>491699359</v>
      </c>
      <c r="J93" s="390">
        <v>0</v>
      </c>
      <c r="K93" s="390">
        <v>0</v>
      </c>
      <c r="L93" s="390">
        <v>0</v>
      </c>
      <c r="M93" s="390">
        <v>19836000</v>
      </c>
      <c r="N93" s="390">
        <v>19836000</v>
      </c>
      <c r="O93" s="182">
        <f t="shared" si="67"/>
        <v>19576000</v>
      </c>
      <c r="P93" s="182">
        <f>F93-N93</f>
        <v>472123359</v>
      </c>
      <c r="Q93" s="184">
        <v>33994909</v>
      </c>
      <c r="R93" s="185">
        <f t="shared" si="68"/>
        <v>33994909</v>
      </c>
      <c r="S93" s="387">
        <f t="shared" si="48"/>
        <v>0</v>
      </c>
      <c r="T93" s="388">
        <v>10202050103</v>
      </c>
      <c r="U93" s="389" t="s">
        <v>123</v>
      </c>
      <c r="V93" s="390">
        <v>491959359</v>
      </c>
      <c r="W93" s="390">
        <v>0</v>
      </c>
      <c r="X93" s="390">
        <v>0</v>
      </c>
      <c r="Y93" s="390">
        <v>0</v>
      </c>
      <c r="Z93" s="390">
        <v>0</v>
      </c>
      <c r="AA93" s="390">
        <v>491959359</v>
      </c>
      <c r="AB93" s="390">
        <v>0</v>
      </c>
      <c r="AC93" s="390">
        <v>0</v>
      </c>
      <c r="AD93" s="390">
        <v>19836000</v>
      </c>
      <c r="AE93" s="390">
        <v>19836000</v>
      </c>
      <c r="AF93" s="390">
        <v>472123359</v>
      </c>
      <c r="AG93" s="390">
        <v>0</v>
      </c>
      <c r="AH93" s="390">
        <v>0</v>
      </c>
      <c r="AI93" s="390">
        <v>260000</v>
      </c>
      <c r="AJ93" s="390">
        <v>260000</v>
      </c>
      <c r="AK93" s="390">
        <v>19576000</v>
      </c>
      <c r="AL93" s="390">
        <v>0</v>
      </c>
      <c r="AM93" s="390">
        <v>0</v>
      </c>
      <c r="AN93" s="390">
        <v>0</v>
      </c>
      <c r="AO93" s="390">
        <v>0</v>
      </c>
      <c r="AP93" s="390">
        <v>260000</v>
      </c>
      <c r="AQ93" s="390">
        <v>0</v>
      </c>
      <c r="AR93" s="390">
        <v>0</v>
      </c>
      <c r="AS93" s="390">
        <v>0</v>
      </c>
      <c r="AT93" s="390">
        <v>0</v>
      </c>
      <c r="AU93" s="390">
        <v>0</v>
      </c>
      <c r="AV93" s="390">
        <v>0</v>
      </c>
      <c r="AW93" s="390">
        <v>0</v>
      </c>
      <c r="AX93" s="390">
        <v>0</v>
      </c>
    </row>
    <row r="94" spans="1:50" ht="18" customHeight="1" x14ac:dyDescent="0.25">
      <c r="A94" s="391" t="s">
        <v>124</v>
      </c>
      <c r="B94" s="178" t="s">
        <v>56</v>
      </c>
      <c r="C94" s="179">
        <f>C95</f>
        <v>957037523.41972387</v>
      </c>
      <c r="D94" s="179">
        <f t="shared" ref="D94:R94" si="69">D95</f>
        <v>0</v>
      </c>
      <c r="E94" s="179">
        <f t="shared" si="69"/>
        <v>0</v>
      </c>
      <c r="F94" s="179">
        <f t="shared" si="69"/>
        <v>957037523.41972387</v>
      </c>
      <c r="G94" s="179">
        <f t="shared" si="69"/>
        <v>104576469.855924</v>
      </c>
      <c r="H94" s="179">
        <f t="shared" si="69"/>
        <v>104576469.855924</v>
      </c>
      <c r="I94" s="179">
        <f t="shared" si="69"/>
        <v>852461053.56379986</v>
      </c>
      <c r="J94" s="179">
        <f t="shared" si="69"/>
        <v>0</v>
      </c>
      <c r="K94" s="179">
        <f t="shared" si="69"/>
        <v>0</v>
      </c>
      <c r="L94" s="179">
        <f t="shared" si="69"/>
        <v>0</v>
      </c>
      <c r="M94" s="179">
        <f t="shared" si="69"/>
        <v>104576469.855924</v>
      </c>
      <c r="N94" s="179">
        <f t="shared" si="69"/>
        <v>104576469.855924</v>
      </c>
      <c r="O94" s="179">
        <f t="shared" si="69"/>
        <v>0</v>
      </c>
      <c r="P94" s="179">
        <f t="shared" si="69"/>
        <v>852461053.56379986</v>
      </c>
      <c r="Q94" s="179">
        <f t="shared" si="69"/>
        <v>79154510.284976989</v>
      </c>
      <c r="R94" s="180">
        <f t="shared" si="69"/>
        <v>79154510.284976989</v>
      </c>
      <c r="S94" s="387">
        <f t="shared" si="48"/>
        <v>0</v>
      </c>
      <c r="T94" s="388">
        <v>1020206</v>
      </c>
      <c r="U94" s="389" t="s">
        <v>56</v>
      </c>
      <c r="V94" s="390">
        <v>957037523.41972399</v>
      </c>
      <c r="W94" s="390">
        <v>0</v>
      </c>
      <c r="X94" s="390">
        <v>0</v>
      </c>
      <c r="Y94" s="390">
        <v>0</v>
      </c>
      <c r="Z94" s="390">
        <v>0</v>
      </c>
      <c r="AA94" s="390">
        <v>957037523.41972399</v>
      </c>
      <c r="AB94" s="390">
        <v>0</v>
      </c>
      <c r="AC94" s="390">
        <v>0</v>
      </c>
      <c r="AD94" s="390">
        <v>104576469.855924</v>
      </c>
      <c r="AE94" s="390">
        <v>104576469.855924</v>
      </c>
      <c r="AF94" s="390">
        <v>852461053.56379998</v>
      </c>
      <c r="AG94" s="390">
        <v>0</v>
      </c>
      <c r="AH94" s="390">
        <v>0</v>
      </c>
      <c r="AI94" s="390">
        <v>104576469.855924</v>
      </c>
      <c r="AJ94" s="390">
        <v>104576469.855924</v>
      </c>
      <c r="AK94" s="390">
        <v>0</v>
      </c>
      <c r="AL94" s="390">
        <v>0</v>
      </c>
      <c r="AM94" s="390">
        <v>0</v>
      </c>
      <c r="AN94" s="390">
        <v>0</v>
      </c>
      <c r="AO94" s="390">
        <v>0</v>
      </c>
      <c r="AP94" s="390">
        <v>104576469.855924</v>
      </c>
      <c r="AQ94" s="390">
        <v>0</v>
      </c>
      <c r="AR94" s="390">
        <v>0</v>
      </c>
      <c r="AS94" s="390">
        <v>0</v>
      </c>
      <c r="AT94" s="390">
        <v>0</v>
      </c>
      <c r="AU94" s="390">
        <v>0</v>
      </c>
      <c r="AV94" s="390">
        <v>0</v>
      </c>
      <c r="AW94" s="390">
        <v>0</v>
      </c>
      <c r="AX94" s="390">
        <v>0</v>
      </c>
    </row>
    <row r="95" spans="1:50" ht="18" customHeight="1" x14ac:dyDescent="0.25">
      <c r="A95" s="391" t="s">
        <v>125</v>
      </c>
      <c r="B95" s="178" t="s">
        <v>56</v>
      </c>
      <c r="C95" s="179">
        <f>SUM(C96:C97)</f>
        <v>957037523.41972387</v>
      </c>
      <c r="D95" s="179">
        <f t="shared" ref="D95:R95" si="70">SUM(D96:D97)</f>
        <v>0</v>
      </c>
      <c r="E95" s="179">
        <f t="shared" si="70"/>
        <v>0</v>
      </c>
      <c r="F95" s="179">
        <f t="shared" si="70"/>
        <v>957037523.41972387</v>
      </c>
      <c r="G95" s="179">
        <f t="shared" si="70"/>
        <v>104576469.855924</v>
      </c>
      <c r="H95" s="179">
        <f t="shared" si="70"/>
        <v>104576469.855924</v>
      </c>
      <c r="I95" s="179">
        <f t="shared" si="70"/>
        <v>852461053.56379986</v>
      </c>
      <c r="J95" s="179">
        <f t="shared" si="70"/>
        <v>0</v>
      </c>
      <c r="K95" s="179">
        <f t="shared" si="70"/>
        <v>0</v>
      </c>
      <c r="L95" s="179">
        <f t="shared" si="70"/>
        <v>0</v>
      </c>
      <c r="M95" s="179">
        <f t="shared" si="70"/>
        <v>104576469.855924</v>
      </c>
      <c r="N95" s="179">
        <f t="shared" si="70"/>
        <v>104576469.855924</v>
      </c>
      <c r="O95" s="179">
        <f t="shared" si="70"/>
        <v>0</v>
      </c>
      <c r="P95" s="179">
        <f t="shared" si="70"/>
        <v>852461053.56379986</v>
      </c>
      <c r="Q95" s="179">
        <f t="shared" si="70"/>
        <v>79154510.284976989</v>
      </c>
      <c r="R95" s="180">
        <f t="shared" si="70"/>
        <v>79154510.284976989</v>
      </c>
      <c r="S95" s="387">
        <f t="shared" si="48"/>
        <v>0</v>
      </c>
      <c r="T95" s="388">
        <v>102020601</v>
      </c>
      <c r="U95" s="389" t="s">
        <v>56</v>
      </c>
      <c r="V95" s="390">
        <v>957037523.41972399</v>
      </c>
      <c r="W95" s="390">
        <v>0</v>
      </c>
      <c r="X95" s="390">
        <v>0</v>
      </c>
      <c r="Y95" s="390">
        <v>0</v>
      </c>
      <c r="Z95" s="390">
        <v>0</v>
      </c>
      <c r="AA95" s="390">
        <v>957037523.41972399</v>
      </c>
      <c r="AB95" s="390">
        <v>0</v>
      </c>
      <c r="AC95" s="390">
        <v>0</v>
      </c>
      <c r="AD95" s="390">
        <v>104576469.855924</v>
      </c>
      <c r="AE95" s="390">
        <v>104576469.855924</v>
      </c>
      <c r="AF95" s="390">
        <v>852461053.56379998</v>
      </c>
      <c r="AG95" s="390">
        <v>0</v>
      </c>
      <c r="AH95" s="390">
        <v>0</v>
      </c>
      <c r="AI95" s="390">
        <v>104576469.855924</v>
      </c>
      <c r="AJ95" s="390">
        <v>104576469.855924</v>
      </c>
      <c r="AK95" s="390">
        <v>0</v>
      </c>
      <c r="AL95" s="390">
        <v>0</v>
      </c>
      <c r="AM95" s="390">
        <v>0</v>
      </c>
      <c r="AN95" s="390">
        <v>0</v>
      </c>
      <c r="AO95" s="390">
        <v>0</v>
      </c>
      <c r="AP95" s="390">
        <v>104576469.855924</v>
      </c>
      <c r="AQ95" s="390">
        <v>0</v>
      </c>
      <c r="AR95" s="390">
        <v>0</v>
      </c>
      <c r="AS95" s="390">
        <v>0</v>
      </c>
      <c r="AT95" s="390">
        <v>0</v>
      </c>
      <c r="AU95" s="390">
        <v>0</v>
      </c>
      <c r="AV95" s="390">
        <v>0</v>
      </c>
      <c r="AW95" s="390">
        <v>0</v>
      </c>
      <c r="AX95" s="390">
        <v>0</v>
      </c>
    </row>
    <row r="96" spans="1:50" ht="18" customHeight="1" x14ac:dyDescent="0.25">
      <c r="A96" s="394">
        <v>10202060101</v>
      </c>
      <c r="B96" s="181" t="s">
        <v>80</v>
      </c>
      <c r="C96" s="182">
        <v>852461053.56379986</v>
      </c>
      <c r="D96" s="183">
        <v>0</v>
      </c>
      <c r="E96" s="183">
        <v>0</v>
      </c>
      <c r="F96" s="182">
        <f>C96+D96-E96</f>
        <v>852461053.56379986</v>
      </c>
      <c r="G96" s="390">
        <v>0</v>
      </c>
      <c r="H96" s="390">
        <v>0</v>
      </c>
      <c r="I96" s="182">
        <f>F96-H96</f>
        <v>852461053.56379986</v>
      </c>
      <c r="J96" s="390">
        <v>0</v>
      </c>
      <c r="K96" s="390">
        <v>0</v>
      </c>
      <c r="L96" s="390">
        <v>0</v>
      </c>
      <c r="M96" s="390">
        <v>0</v>
      </c>
      <c r="N96" s="390">
        <v>0</v>
      </c>
      <c r="O96" s="182">
        <f t="shared" ref="O96:O97" si="71">N96-H96</f>
        <v>0</v>
      </c>
      <c r="P96" s="182">
        <f>F96-N96</f>
        <v>852461053.56379986</v>
      </c>
      <c r="Q96" s="184">
        <v>70727304.463649988</v>
      </c>
      <c r="R96" s="185">
        <f t="shared" ref="R96:R97" si="72">Q96</f>
        <v>70727304.463649988</v>
      </c>
      <c r="S96" s="387">
        <f t="shared" si="48"/>
        <v>0</v>
      </c>
      <c r="T96" s="388">
        <v>10202060101</v>
      </c>
      <c r="U96" s="389" t="s">
        <v>80</v>
      </c>
      <c r="V96" s="390">
        <v>852461053.56379998</v>
      </c>
      <c r="W96" s="390">
        <v>0</v>
      </c>
      <c r="X96" s="390">
        <v>0</v>
      </c>
      <c r="Y96" s="390">
        <v>0</v>
      </c>
      <c r="Z96" s="390">
        <v>0</v>
      </c>
      <c r="AA96" s="390">
        <v>852461053.56379998</v>
      </c>
      <c r="AB96" s="390">
        <v>0</v>
      </c>
      <c r="AC96" s="390">
        <v>0</v>
      </c>
      <c r="AD96" s="390">
        <v>0</v>
      </c>
      <c r="AE96" s="390">
        <v>0</v>
      </c>
      <c r="AF96" s="390">
        <v>852461053.56379998</v>
      </c>
      <c r="AG96" s="390">
        <v>0</v>
      </c>
      <c r="AH96" s="390">
        <v>0</v>
      </c>
      <c r="AI96" s="390">
        <v>0</v>
      </c>
      <c r="AJ96" s="390">
        <v>0</v>
      </c>
      <c r="AK96" s="390">
        <v>0</v>
      </c>
      <c r="AL96" s="390">
        <v>0</v>
      </c>
      <c r="AM96" s="390">
        <v>0</v>
      </c>
      <c r="AN96" s="390">
        <v>0</v>
      </c>
      <c r="AO96" s="390">
        <v>0</v>
      </c>
      <c r="AP96" s="390">
        <v>0</v>
      </c>
      <c r="AQ96" s="390">
        <v>0</v>
      </c>
      <c r="AR96" s="390">
        <v>0</v>
      </c>
      <c r="AS96" s="390">
        <v>0</v>
      </c>
      <c r="AT96" s="390">
        <v>0</v>
      </c>
      <c r="AU96" s="390">
        <v>0</v>
      </c>
      <c r="AV96" s="390">
        <v>0</v>
      </c>
      <c r="AW96" s="390">
        <v>0</v>
      </c>
      <c r="AX96" s="390">
        <v>0</v>
      </c>
    </row>
    <row r="97" spans="1:50" ht="18" customHeight="1" x14ac:dyDescent="0.25">
      <c r="A97" s="394">
        <v>10202060102</v>
      </c>
      <c r="B97" s="181" t="s">
        <v>82</v>
      </c>
      <c r="C97" s="182">
        <v>104576469.855924</v>
      </c>
      <c r="D97" s="183">
        <v>0</v>
      </c>
      <c r="E97" s="183">
        <v>0</v>
      </c>
      <c r="F97" s="182">
        <f>C97+D97-E97</f>
        <v>104576469.855924</v>
      </c>
      <c r="G97" s="390">
        <v>104576469.855924</v>
      </c>
      <c r="H97" s="390">
        <v>104576469.855924</v>
      </c>
      <c r="I97" s="182">
        <f>F97-H97</f>
        <v>0</v>
      </c>
      <c r="J97" s="390">
        <v>0</v>
      </c>
      <c r="K97" s="390">
        <v>0</v>
      </c>
      <c r="L97" s="390">
        <v>0</v>
      </c>
      <c r="M97" s="390">
        <v>104576469.855924</v>
      </c>
      <c r="N97" s="390">
        <v>104576469.855924</v>
      </c>
      <c r="O97" s="182">
        <f t="shared" si="71"/>
        <v>0</v>
      </c>
      <c r="P97" s="182">
        <f>F97-N97</f>
        <v>0</v>
      </c>
      <c r="Q97" s="184">
        <v>8427205.821326999</v>
      </c>
      <c r="R97" s="185">
        <f t="shared" si="72"/>
        <v>8427205.821326999</v>
      </c>
      <c r="S97" s="387">
        <f t="shared" si="48"/>
        <v>0</v>
      </c>
      <c r="T97" s="388">
        <v>10202060102</v>
      </c>
      <c r="U97" s="389" t="s">
        <v>82</v>
      </c>
      <c r="V97" s="390">
        <v>104576469.855924</v>
      </c>
      <c r="W97" s="390">
        <v>0</v>
      </c>
      <c r="X97" s="390">
        <v>0</v>
      </c>
      <c r="Y97" s="390">
        <v>0</v>
      </c>
      <c r="Z97" s="390">
        <v>0</v>
      </c>
      <c r="AA97" s="390">
        <v>104576469.855924</v>
      </c>
      <c r="AB97" s="390">
        <v>0</v>
      </c>
      <c r="AC97" s="390">
        <v>0</v>
      </c>
      <c r="AD97" s="390">
        <v>104576469.855924</v>
      </c>
      <c r="AE97" s="390">
        <v>104576469.855924</v>
      </c>
      <c r="AF97" s="390">
        <v>0</v>
      </c>
      <c r="AG97" s="390">
        <v>0</v>
      </c>
      <c r="AH97" s="390">
        <v>0</v>
      </c>
      <c r="AI97" s="390">
        <v>104576469.855924</v>
      </c>
      <c r="AJ97" s="390">
        <v>104576469.855924</v>
      </c>
      <c r="AK97" s="390">
        <v>0</v>
      </c>
      <c r="AL97" s="390">
        <v>0</v>
      </c>
      <c r="AM97" s="390">
        <v>0</v>
      </c>
      <c r="AN97" s="390">
        <v>0</v>
      </c>
      <c r="AO97" s="390">
        <v>0</v>
      </c>
      <c r="AP97" s="390">
        <v>104576469.855924</v>
      </c>
      <c r="AQ97" s="390">
        <v>0</v>
      </c>
      <c r="AR97" s="390">
        <v>0</v>
      </c>
      <c r="AS97" s="390">
        <v>0</v>
      </c>
      <c r="AT97" s="390">
        <v>0</v>
      </c>
      <c r="AU97" s="390">
        <v>0</v>
      </c>
      <c r="AV97" s="390">
        <v>0</v>
      </c>
      <c r="AW97" s="390">
        <v>0</v>
      </c>
      <c r="AX97" s="390">
        <v>0</v>
      </c>
    </row>
    <row r="98" spans="1:50" ht="18" customHeight="1" x14ac:dyDescent="0.25">
      <c r="A98" s="391" t="s">
        <v>127</v>
      </c>
      <c r="B98" s="178" t="s">
        <v>59</v>
      </c>
      <c r="C98" s="179">
        <f>C99</f>
        <v>548089365.26999986</v>
      </c>
      <c r="D98" s="179">
        <f t="shared" ref="D98:R99" si="73">D99</f>
        <v>0</v>
      </c>
      <c r="E98" s="179">
        <f t="shared" si="73"/>
        <v>0</v>
      </c>
      <c r="F98" s="179">
        <f t="shared" si="73"/>
        <v>548089365.26999986</v>
      </c>
      <c r="G98" s="179">
        <f t="shared" si="73"/>
        <v>334142302</v>
      </c>
      <c r="H98" s="179">
        <f t="shared" si="73"/>
        <v>334142302</v>
      </c>
      <c r="I98" s="179">
        <f t="shared" si="73"/>
        <v>213947063.26999986</v>
      </c>
      <c r="J98" s="179">
        <f t="shared" si="73"/>
        <v>0</v>
      </c>
      <c r="K98" s="179">
        <f t="shared" si="73"/>
        <v>0</v>
      </c>
      <c r="L98" s="179">
        <f t="shared" si="73"/>
        <v>0</v>
      </c>
      <c r="M98" s="179">
        <f t="shared" si="73"/>
        <v>334142302</v>
      </c>
      <c r="N98" s="179">
        <f t="shared" si="73"/>
        <v>334142302</v>
      </c>
      <c r="O98" s="179">
        <f t="shared" si="73"/>
        <v>0</v>
      </c>
      <c r="P98" s="179">
        <f t="shared" si="73"/>
        <v>213947063.26999986</v>
      </c>
      <c r="Q98" s="179">
        <f t="shared" si="73"/>
        <v>45664731.772500001</v>
      </c>
      <c r="R98" s="180">
        <f t="shared" si="73"/>
        <v>45664731.772500001</v>
      </c>
      <c r="S98" s="387">
        <f t="shared" si="48"/>
        <v>0</v>
      </c>
      <c r="T98" s="388">
        <v>10203</v>
      </c>
      <c r="U98" s="389" t="s">
        <v>59</v>
      </c>
      <c r="V98" s="390">
        <v>548089365.26999998</v>
      </c>
      <c r="W98" s="390">
        <v>0</v>
      </c>
      <c r="X98" s="390">
        <v>0</v>
      </c>
      <c r="Y98" s="390">
        <v>0</v>
      </c>
      <c r="Z98" s="390">
        <v>0</v>
      </c>
      <c r="AA98" s="390">
        <v>548089365.26999998</v>
      </c>
      <c r="AB98" s="390">
        <v>0</v>
      </c>
      <c r="AC98" s="390">
        <v>0</v>
      </c>
      <c r="AD98" s="390">
        <v>334142302</v>
      </c>
      <c r="AE98" s="390">
        <v>334142302</v>
      </c>
      <c r="AF98" s="390">
        <v>213947063.26999998</v>
      </c>
      <c r="AG98" s="390">
        <v>0</v>
      </c>
      <c r="AH98" s="390">
        <v>0</v>
      </c>
      <c r="AI98" s="390">
        <v>334142302</v>
      </c>
      <c r="AJ98" s="390">
        <v>334142302</v>
      </c>
      <c r="AK98" s="390">
        <v>0</v>
      </c>
      <c r="AL98" s="390">
        <v>0</v>
      </c>
      <c r="AM98" s="390">
        <v>0</v>
      </c>
      <c r="AN98" s="390">
        <v>0</v>
      </c>
      <c r="AO98" s="390">
        <v>0</v>
      </c>
      <c r="AP98" s="390">
        <v>334142302</v>
      </c>
      <c r="AQ98" s="390">
        <v>0</v>
      </c>
      <c r="AR98" s="390">
        <v>0</v>
      </c>
      <c r="AS98" s="390">
        <v>0</v>
      </c>
      <c r="AT98" s="390">
        <v>0</v>
      </c>
      <c r="AU98" s="390">
        <v>0</v>
      </c>
      <c r="AV98" s="390">
        <v>0</v>
      </c>
      <c r="AW98" s="390">
        <v>0</v>
      </c>
      <c r="AX98" s="390">
        <v>0</v>
      </c>
    </row>
    <row r="99" spans="1:50" ht="18" customHeight="1" x14ac:dyDescent="0.25">
      <c r="A99" s="391" t="s">
        <v>128</v>
      </c>
      <c r="B99" s="178" t="s">
        <v>61</v>
      </c>
      <c r="C99" s="179">
        <f>C100</f>
        <v>548089365.26999986</v>
      </c>
      <c r="D99" s="179">
        <f t="shared" si="73"/>
        <v>0</v>
      </c>
      <c r="E99" s="179">
        <f t="shared" si="73"/>
        <v>0</v>
      </c>
      <c r="F99" s="179">
        <f t="shared" si="73"/>
        <v>548089365.26999986</v>
      </c>
      <c r="G99" s="179">
        <f t="shared" si="73"/>
        <v>334142302</v>
      </c>
      <c r="H99" s="179">
        <f t="shared" si="73"/>
        <v>334142302</v>
      </c>
      <c r="I99" s="179">
        <f t="shared" si="73"/>
        <v>213947063.26999986</v>
      </c>
      <c r="J99" s="179">
        <f t="shared" si="73"/>
        <v>0</v>
      </c>
      <c r="K99" s="179">
        <f t="shared" si="73"/>
        <v>0</v>
      </c>
      <c r="L99" s="179">
        <f t="shared" si="73"/>
        <v>0</v>
      </c>
      <c r="M99" s="179">
        <f t="shared" si="73"/>
        <v>334142302</v>
      </c>
      <c r="N99" s="179">
        <f t="shared" si="73"/>
        <v>334142302</v>
      </c>
      <c r="O99" s="179">
        <f t="shared" si="73"/>
        <v>0</v>
      </c>
      <c r="P99" s="179">
        <f t="shared" si="73"/>
        <v>213947063.26999986</v>
      </c>
      <c r="Q99" s="179">
        <f t="shared" si="73"/>
        <v>45664731.772500001</v>
      </c>
      <c r="R99" s="180">
        <f t="shared" si="73"/>
        <v>45664731.772500001</v>
      </c>
      <c r="S99" s="387">
        <f t="shared" si="48"/>
        <v>0</v>
      </c>
      <c r="T99" s="388">
        <v>1020301</v>
      </c>
      <c r="U99" s="389" t="s">
        <v>1627</v>
      </c>
      <c r="V99" s="390">
        <v>548089365.26999998</v>
      </c>
      <c r="W99" s="390">
        <v>0</v>
      </c>
      <c r="X99" s="390">
        <v>0</v>
      </c>
      <c r="Y99" s="390">
        <v>0</v>
      </c>
      <c r="Z99" s="390">
        <v>0</v>
      </c>
      <c r="AA99" s="390">
        <v>548089365.26999998</v>
      </c>
      <c r="AB99" s="390">
        <v>0</v>
      </c>
      <c r="AC99" s="390">
        <v>0</v>
      </c>
      <c r="AD99" s="390">
        <v>334142302</v>
      </c>
      <c r="AE99" s="390">
        <v>334142302</v>
      </c>
      <c r="AF99" s="390">
        <v>213947063.26999998</v>
      </c>
      <c r="AG99" s="390">
        <v>0</v>
      </c>
      <c r="AH99" s="390">
        <v>0</v>
      </c>
      <c r="AI99" s="390">
        <v>334142302</v>
      </c>
      <c r="AJ99" s="390">
        <v>334142302</v>
      </c>
      <c r="AK99" s="390">
        <v>0</v>
      </c>
      <c r="AL99" s="390">
        <v>0</v>
      </c>
      <c r="AM99" s="390">
        <v>0</v>
      </c>
      <c r="AN99" s="390">
        <v>0</v>
      </c>
      <c r="AO99" s="390">
        <v>0</v>
      </c>
      <c r="AP99" s="390">
        <v>334142302</v>
      </c>
      <c r="AQ99" s="390">
        <v>0</v>
      </c>
      <c r="AR99" s="390">
        <v>0</v>
      </c>
      <c r="AS99" s="390">
        <v>0</v>
      </c>
      <c r="AT99" s="390">
        <v>0</v>
      </c>
      <c r="AU99" s="390">
        <v>0</v>
      </c>
      <c r="AV99" s="390">
        <v>0</v>
      </c>
      <c r="AW99" s="390">
        <v>0</v>
      </c>
      <c r="AX99" s="390">
        <v>0</v>
      </c>
    </row>
    <row r="100" spans="1:50" ht="18" customHeight="1" x14ac:dyDescent="0.25">
      <c r="A100" s="394" t="s">
        <v>129</v>
      </c>
      <c r="B100" s="181" t="s">
        <v>130</v>
      </c>
      <c r="C100" s="182">
        <v>548089365.26999986</v>
      </c>
      <c r="D100" s="183">
        <v>0</v>
      </c>
      <c r="E100" s="183">
        <v>0</v>
      </c>
      <c r="F100" s="182">
        <f>C100+D100-E100</f>
        <v>548089365.26999986</v>
      </c>
      <c r="G100" s="390">
        <v>334142302</v>
      </c>
      <c r="H100" s="390">
        <v>334142302</v>
      </c>
      <c r="I100" s="182">
        <f>F100-H100</f>
        <v>213947063.26999986</v>
      </c>
      <c r="J100" s="390">
        <v>0</v>
      </c>
      <c r="K100" s="390">
        <v>0</v>
      </c>
      <c r="L100" s="390">
        <v>0</v>
      </c>
      <c r="M100" s="390">
        <v>334142302</v>
      </c>
      <c r="N100" s="390">
        <v>334142302</v>
      </c>
      <c r="O100" s="182">
        <f>N100-H100</f>
        <v>0</v>
      </c>
      <c r="P100" s="182">
        <f>F100-N100</f>
        <v>213947063.26999986</v>
      </c>
      <c r="Q100" s="184">
        <v>45664731.772500001</v>
      </c>
      <c r="R100" s="185">
        <f>Q100</f>
        <v>45664731.772500001</v>
      </c>
      <c r="S100" s="387">
        <f t="shared" si="48"/>
        <v>0</v>
      </c>
      <c r="T100" s="388">
        <v>102030102</v>
      </c>
      <c r="U100" s="389" t="s">
        <v>1632</v>
      </c>
      <c r="V100" s="390">
        <v>548089365.26999998</v>
      </c>
      <c r="W100" s="390">
        <v>0</v>
      </c>
      <c r="X100" s="390">
        <v>0</v>
      </c>
      <c r="Y100" s="390">
        <v>0</v>
      </c>
      <c r="Z100" s="390">
        <v>0</v>
      </c>
      <c r="AA100" s="390">
        <v>548089365.26999998</v>
      </c>
      <c r="AB100" s="390">
        <v>0</v>
      </c>
      <c r="AC100" s="390">
        <v>0</v>
      </c>
      <c r="AD100" s="390">
        <v>334142302</v>
      </c>
      <c r="AE100" s="390">
        <v>334142302</v>
      </c>
      <c r="AF100" s="390">
        <v>213947063.26999998</v>
      </c>
      <c r="AG100" s="390">
        <v>0</v>
      </c>
      <c r="AH100" s="390">
        <v>0</v>
      </c>
      <c r="AI100" s="390">
        <v>334142302</v>
      </c>
      <c r="AJ100" s="390">
        <v>334142302</v>
      </c>
      <c r="AK100" s="390">
        <v>0</v>
      </c>
      <c r="AL100" s="390">
        <v>0</v>
      </c>
      <c r="AM100" s="390">
        <v>0</v>
      </c>
      <c r="AN100" s="390">
        <v>0</v>
      </c>
      <c r="AO100" s="390">
        <v>0</v>
      </c>
      <c r="AP100" s="390">
        <v>334142302</v>
      </c>
      <c r="AQ100" s="390">
        <v>0</v>
      </c>
      <c r="AR100" s="390">
        <v>0</v>
      </c>
      <c r="AS100" s="390">
        <v>0</v>
      </c>
      <c r="AT100" s="390">
        <v>0</v>
      </c>
      <c r="AU100" s="390">
        <v>0</v>
      </c>
      <c r="AV100" s="390">
        <v>0</v>
      </c>
      <c r="AW100" s="390">
        <v>0</v>
      </c>
      <c r="AX100" s="390">
        <v>0</v>
      </c>
    </row>
    <row r="101" spans="1:50" ht="18" customHeight="1" x14ac:dyDescent="0.25">
      <c r="A101" s="391" t="s">
        <v>133</v>
      </c>
      <c r="B101" s="178" t="s">
        <v>134</v>
      </c>
      <c r="C101" s="179">
        <f>C102+C140</f>
        <v>18264165198.046928</v>
      </c>
      <c r="D101" s="179">
        <f t="shared" ref="D101:R101" si="74">D102+D140</f>
        <v>0</v>
      </c>
      <c r="E101" s="179">
        <f t="shared" si="74"/>
        <v>0</v>
      </c>
      <c r="F101" s="179">
        <f t="shared" si="74"/>
        <v>18264165198.046928</v>
      </c>
      <c r="G101" s="179">
        <f t="shared" si="74"/>
        <v>2198328985</v>
      </c>
      <c r="H101" s="179">
        <f t="shared" si="74"/>
        <v>2198328985</v>
      </c>
      <c r="I101" s="179">
        <f t="shared" si="74"/>
        <v>16065836213.04693</v>
      </c>
      <c r="J101" s="179">
        <f t="shared" si="74"/>
        <v>323139010</v>
      </c>
      <c r="K101" s="179">
        <f t="shared" si="74"/>
        <v>323139010</v>
      </c>
      <c r="L101" s="179">
        <f t="shared" si="74"/>
        <v>323139010</v>
      </c>
      <c r="M101" s="179">
        <f t="shared" si="74"/>
        <v>5817354726</v>
      </c>
      <c r="N101" s="179">
        <f t="shared" si="74"/>
        <v>5817354726</v>
      </c>
      <c r="O101" s="179">
        <f t="shared" si="74"/>
        <v>3619025741</v>
      </c>
      <c r="P101" s="179">
        <f t="shared" si="74"/>
        <v>12446810472.04693</v>
      </c>
      <c r="Q101" s="179">
        <f t="shared" si="74"/>
        <v>2326476175.2711282</v>
      </c>
      <c r="R101" s="180">
        <f t="shared" si="74"/>
        <v>2326476175.2711282</v>
      </c>
      <c r="S101" s="387">
        <f t="shared" si="48"/>
        <v>0</v>
      </c>
      <c r="T101" s="388">
        <v>2</v>
      </c>
      <c r="U101" s="389" t="s">
        <v>1633</v>
      </c>
      <c r="V101" s="390">
        <v>18264165198.046932</v>
      </c>
      <c r="W101" s="390">
        <v>0</v>
      </c>
      <c r="X101" s="390">
        <v>0</v>
      </c>
      <c r="Y101" s="390">
        <v>0</v>
      </c>
      <c r="Z101" s="390">
        <v>0</v>
      </c>
      <c r="AA101" s="390">
        <v>18264165198.046932</v>
      </c>
      <c r="AB101" s="390">
        <v>0</v>
      </c>
      <c r="AC101" s="390">
        <v>0</v>
      </c>
      <c r="AD101" s="390">
        <v>5817354726</v>
      </c>
      <c r="AE101" s="390">
        <v>5817354726</v>
      </c>
      <c r="AF101" s="390">
        <v>12446810472.046932</v>
      </c>
      <c r="AG101" s="390">
        <v>75981652</v>
      </c>
      <c r="AH101" s="390">
        <v>0</v>
      </c>
      <c r="AI101" s="390">
        <v>2198328985</v>
      </c>
      <c r="AJ101" s="390">
        <v>2198328985</v>
      </c>
      <c r="AK101" s="390">
        <v>3619025741</v>
      </c>
      <c r="AL101" s="390">
        <v>76172432</v>
      </c>
      <c r="AM101" s="390">
        <v>0</v>
      </c>
      <c r="AN101" s="390">
        <v>323139010</v>
      </c>
      <c r="AO101" s="390">
        <v>323139010</v>
      </c>
      <c r="AP101" s="390">
        <v>1875189975</v>
      </c>
      <c r="AQ101" s="390">
        <v>0</v>
      </c>
      <c r="AR101" s="390">
        <v>0</v>
      </c>
      <c r="AS101" s="390">
        <v>0</v>
      </c>
      <c r="AT101" s="390">
        <v>0</v>
      </c>
      <c r="AU101" s="390">
        <v>323139010</v>
      </c>
      <c r="AV101" s="390">
        <v>323139010</v>
      </c>
      <c r="AW101" s="390">
        <v>323139010</v>
      </c>
      <c r="AX101" s="390">
        <v>399311442</v>
      </c>
    </row>
    <row r="102" spans="1:50" ht="18" customHeight="1" x14ac:dyDescent="0.25">
      <c r="A102" s="391" t="s">
        <v>135</v>
      </c>
      <c r="B102" s="178" t="s">
        <v>136</v>
      </c>
      <c r="C102" s="179">
        <f>C103</f>
        <v>824240040.60000002</v>
      </c>
      <c r="D102" s="179">
        <f t="shared" ref="D102:R102" si="75">D103</f>
        <v>0</v>
      </c>
      <c r="E102" s="179">
        <f t="shared" si="75"/>
        <v>0</v>
      </c>
      <c r="F102" s="179">
        <f t="shared" si="75"/>
        <v>824240040.60000002</v>
      </c>
      <c r="G102" s="179">
        <f t="shared" si="75"/>
        <v>9600000</v>
      </c>
      <c r="H102" s="179">
        <f t="shared" si="75"/>
        <v>9600000</v>
      </c>
      <c r="I102" s="179">
        <f t="shared" si="75"/>
        <v>814640040.60000002</v>
      </c>
      <c r="J102" s="179">
        <f t="shared" si="75"/>
        <v>9600000</v>
      </c>
      <c r="K102" s="179">
        <f t="shared" si="75"/>
        <v>9600000</v>
      </c>
      <c r="L102" s="179">
        <f t="shared" si="75"/>
        <v>9600000</v>
      </c>
      <c r="M102" s="179">
        <f t="shared" si="75"/>
        <v>32800000</v>
      </c>
      <c r="N102" s="179">
        <f t="shared" si="75"/>
        <v>32800000</v>
      </c>
      <c r="O102" s="179">
        <f t="shared" si="75"/>
        <v>23200000</v>
      </c>
      <c r="P102" s="179">
        <f t="shared" si="75"/>
        <v>791440040.60000002</v>
      </c>
      <c r="Q102" s="179">
        <f t="shared" si="75"/>
        <v>19500000</v>
      </c>
      <c r="R102" s="180">
        <f t="shared" si="75"/>
        <v>19500000</v>
      </c>
      <c r="S102" s="387">
        <f t="shared" si="48"/>
        <v>0</v>
      </c>
      <c r="T102" s="388">
        <v>201</v>
      </c>
      <c r="U102" s="389" t="s">
        <v>1634</v>
      </c>
      <c r="V102" s="390">
        <v>824240040.60000002</v>
      </c>
      <c r="W102" s="390">
        <v>0</v>
      </c>
      <c r="X102" s="390">
        <v>0</v>
      </c>
      <c r="Y102" s="390">
        <v>0</v>
      </c>
      <c r="Z102" s="390">
        <v>0</v>
      </c>
      <c r="AA102" s="390">
        <v>824240040.60000002</v>
      </c>
      <c r="AB102" s="390">
        <v>0</v>
      </c>
      <c r="AC102" s="390">
        <v>0</v>
      </c>
      <c r="AD102" s="390">
        <v>32800000</v>
      </c>
      <c r="AE102" s="390">
        <v>32800000</v>
      </c>
      <c r="AF102" s="390">
        <v>791440040.60000002</v>
      </c>
      <c r="AG102" s="390">
        <v>0</v>
      </c>
      <c r="AH102" s="390">
        <v>0</v>
      </c>
      <c r="AI102" s="390">
        <v>9600000</v>
      </c>
      <c r="AJ102" s="390">
        <v>9600000</v>
      </c>
      <c r="AK102" s="390">
        <v>23200000</v>
      </c>
      <c r="AL102" s="390">
        <v>0</v>
      </c>
      <c r="AM102" s="390">
        <v>0</v>
      </c>
      <c r="AN102" s="390">
        <v>9600000</v>
      </c>
      <c r="AO102" s="390">
        <v>9600000</v>
      </c>
      <c r="AP102" s="390">
        <v>0</v>
      </c>
      <c r="AQ102" s="390">
        <v>0</v>
      </c>
      <c r="AR102" s="390">
        <v>0</v>
      </c>
      <c r="AS102" s="390">
        <v>0</v>
      </c>
      <c r="AT102" s="390">
        <v>0</v>
      </c>
      <c r="AU102" s="390">
        <v>9600000</v>
      </c>
      <c r="AV102" s="390">
        <v>9600000</v>
      </c>
      <c r="AW102" s="390">
        <v>9600000</v>
      </c>
      <c r="AX102" s="390">
        <v>9600000</v>
      </c>
    </row>
    <row r="103" spans="1:50" ht="18" customHeight="1" x14ac:dyDescent="0.25">
      <c r="A103" s="391" t="s">
        <v>137</v>
      </c>
      <c r="B103" s="178" t="s">
        <v>138</v>
      </c>
      <c r="C103" s="179">
        <f>C104+C111+C133</f>
        <v>824240040.60000002</v>
      </c>
      <c r="D103" s="179">
        <f t="shared" ref="D103:R103" si="76">D104+D111+D133</f>
        <v>0</v>
      </c>
      <c r="E103" s="179">
        <f t="shared" si="76"/>
        <v>0</v>
      </c>
      <c r="F103" s="179">
        <f t="shared" si="76"/>
        <v>824240040.60000002</v>
      </c>
      <c r="G103" s="179">
        <f t="shared" si="76"/>
        <v>9600000</v>
      </c>
      <c r="H103" s="179">
        <f t="shared" si="76"/>
        <v>9600000</v>
      </c>
      <c r="I103" s="179">
        <f t="shared" si="76"/>
        <v>814640040.60000002</v>
      </c>
      <c r="J103" s="179">
        <f t="shared" si="76"/>
        <v>9600000</v>
      </c>
      <c r="K103" s="179">
        <f t="shared" si="76"/>
        <v>9600000</v>
      </c>
      <c r="L103" s="179">
        <f t="shared" si="76"/>
        <v>9600000</v>
      </c>
      <c r="M103" s="179">
        <f t="shared" si="76"/>
        <v>32800000</v>
      </c>
      <c r="N103" s="179">
        <f t="shared" si="76"/>
        <v>32800000</v>
      </c>
      <c r="O103" s="179">
        <f t="shared" si="76"/>
        <v>23200000</v>
      </c>
      <c r="P103" s="179">
        <f t="shared" si="76"/>
        <v>791440040.60000002</v>
      </c>
      <c r="Q103" s="179">
        <f t="shared" si="76"/>
        <v>19500000</v>
      </c>
      <c r="R103" s="180">
        <f t="shared" si="76"/>
        <v>19500000</v>
      </c>
      <c r="S103" s="387">
        <f t="shared" si="48"/>
        <v>0</v>
      </c>
      <c r="T103" s="388">
        <v>20101</v>
      </c>
      <c r="U103" s="389" t="s">
        <v>138</v>
      </c>
      <c r="V103" s="390">
        <v>824240040.60000002</v>
      </c>
      <c r="W103" s="390">
        <v>0</v>
      </c>
      <c r="X103" s="390">
        <v>0</v>
      </c>
      <c r="Y103" s="390">
        <v>0</v>
      </c>
      <c r="Z103" s="390">
        <v>0</v>
      </c>
      <c r="AA103" s="390">
        <v>824240040.60000002</v>
      </c>
      <c r="AB103" s="390">
        <v>0</v>
      </c>
      <c r="AC103" s="390">
        <v>0</v>
      </c>
      <c r="AD103" s="390">
        <v>32800000</v>
      </c>
      <c r="AE103" s="390">
        <v>32800000</v>
      </c>
      <c r="AF103" s="390">
        <v>791440040.60000002</v>
      </c>
      <c r="AG103" s="390">
        <v>0</v>
      </c>
      <c r="AH103" s="390">
        <v>0</v>
      </c>
      <c r="AI103" s="390">
        <v>9600000</v>
      </c>
      <c r="AJ103" s="390">
        <v>9600000</v>
      </c>
      <c r="AK103" s="390">
        <v>23200000</v>
      </c>
      <c r="AL103" s="390">
        <v>0</v>
      </c>
      <c r="AM103" s="390">
        <v>0</v>
      </c>
      <c r="AN103" s="390">
        <v>9600000</v>
      </c>
      <c r="AO103" s="390">
        <v>9600000</v>
      </c>
      <c r="AP103" s="390">
        <v>0</v>
      </c>
      <c r="AQ103" s="390">
        <v>0</v>
      </c>
      <c r="AR103" s="390">
        <v>0</v>
      </c>
      <c r="AS103" s="390">
        <v>0</v>
      </c>
      <c r="AT103" s="390">
        <v>0</v>
      </c>
      <c r="AU103" s="390">
        <v>9600000</v>
      </c>
      <c r="AV103" s="390">
        <v>9600000</v>
      </c>
      <c r="AW103" s="390">
        <v>9600000</v>
      </c>
      <c r="AX103" s="390">
        <v>9600000</v>
      </c>
    </row>
    <row r="104" spans="1:50" ht="18" customHeight="1" x14ac:dyDescent="0.25">
      <c r="A104" s="391" t="s">
        <v>139</v>
      </c>
      <c r="B104" s="178" t="s">
        <v>140</v>
      </c>
      <c r="C104" s="179">
        <f>C105</f>
        <v>42400000</v>
      </c>
      <c r="D104" s="179">
        <f t="shared" ref="D104:R105" si="77">D105</f>
        <v>0</v>
      </c>
      <c r="E104" s="179">
        <f t="shared" si="77"/>
        <v>0</v>
      </c>
      <c r="F104" s="179">
        <f t="shared" si="77"/>
        <v>42400000</v>
      </c>
      <c r="G104" s="179">
        <f t="shared" si="77"/>
        <v>0</v>
      </c>
      <c r="H104" s="179">
        <f t="shared" si="77"/>
        <v>0</v>
      </c>
      <c r="I104" s="179">
        <f t="shared" si="77"/>
        <v>42400000</v>
      </c>
      <c r="J104" s="179">
        <f t="shared" si="77"/>
        <v>0</v>
      </c>
      <c r="K104" s="179">
        <f t="shared" si="77"/>
        <v>0</v>
      </c>
      <c r="L104" s="179">
        <f t="shared" si="77"/>
        <v>0</v>
      </c>
      <c r="M104" s="179">
        <f t="shared" si="77"/>
        <v>4700000</v>
      </c>
      <c r="N104" s="179">
        <f t="shared" si="77"/>
        <v>4700000</v>
      </c>
      <c r="O104" s="179">
        <f t="shared" si="77"/>
        <v>4700000</v>
      </c>
      <c r="P104" s="179">
        <f t="shared" si="77"/>
        <v>37700000</v>
      </c>
      <c r="Q104" s="179">
        <f t="shared" si="77"/>
        <v>0</v>
      </c>
      <c r="R104" s="180">
        <f t="shared" si="77"/>
        <v>0</v>
      </c>
      <c r="S104" s="387">
        <f t="shared" si="48"/>
        <v>0</v>
      </c>
      <c r="T104" s="388">
        <v>2010103</v>
      </c>
      <c r="U104" s="389" t="s">
        <v>140</v>
      </c>
      <c r="V104" s="390">
        <v>42400000</v>
      </c>
      <c r="W104" s="390">
        <v>0</v>
      </c>
      <c r="X104" s="390">
        <v>0</v>
      </c>
      <c r="Y104" s="390">
        <v>0</v>
      </c>
      <c r="Z104" s="390">
        <v>0</v>
      </c>
      <c r="AA104" s="390">
        <v>42400000</v>
      </c>
      <c r="AB104" s="390">
        <v>0</v>
      </c>
      <c r="AC104" s="390">
        <v>0</v>
      </c>
      <c r="AD104" s="390">
        <v>4700000</v>
      </c>
      <c r="AE104" s="390">
        <v>4700000</v>
      </c>
      <c r="AF104" s="390">
        <v>37700000</v>
      </c>
      <c r="AG104" s="390">
        <v>0</v>
      </c>
      <c r="AH104" s="390">
        <v>0</v>
      </c>
      <c r="AI104" s="390">
        <v>0</v>
      </c>
      <c r="AJ104" s="390">
        <v>0</v>
      </c>
      <c r="AK104" s="390">
        <v>4700000</v>
      </c>
      <c r="AL104" s="390">
        <v>0</v>
      </c>
      <c r="AM104" s="390">
        <v>0</v>
      </c>
      <c r="AN104" s="390">
        <v>0</v>
      </c>
      <c r="AO104" s="390">
        <v>0</v>
      </c>
      <c r="AP104" s="390">
        <v>0</v>
      </c>
      <c r="AQ104" s="390">
        <v>0</v>
      </c>
      <c r="AR104" s="390">
        <v>0</v>
      </c>
      <c r="AS104" s="390">
        <v>0</v>
      </c>
      <c r="AT104" s="390">
        <v>0</v>
      </c>
      <c r="AU104" s="390">
        <v>0</v>
      </c>
      <c r="AV104" s="390">
        <v>0</v>
      </c>
      <c r="AW104" s="390">
        <v>0</v>
      </c>
      <c r="AX104" s="390">
        <v>0</v>
      </c>
    </row>
    <row r="105" spans="1:50" ht="18" customHeight="1" x14ac:dyDescent="0.25">
      <c r="A105" s="391" t="s">
        <v>141</v>
      </c>
      <c r="B105" s="178" t="s">
        <v>142</v>
      </c>
      <c r="C105" s="179">
        <f>C106</f>
        <v>42400000</v>
      </c>
      <c r="D105" s="179">
        <f t="shared" si="77"/>
        <v>0</v>
      </c>
      <c r="E105" s="179">
        <f t="shared" si="77"/>
        <v>0</v>
      </c>
      <c r="F105" s="179">
        <f t="shared" si="77"/>
        <v>42400000</v>
      </c>
      <c r="G105" s="179">
        <f t="shared" si="77"/>
        <v>0</v>
      </c>
      <c r="H105" s="179">
        <f t="shared" si="77"/>
        <v>0</v>
      </c>
      <c r="I105" s="179">
        <f t="shared" si="77"/>
        <v>42400000</v>
      </c>
      <c r="J105" s="179">
        <f t="shared" si="77"/>
        <v>0</v>
      </c>
      <c r="K105" s="179">
        <f t="shared" si="77"/>
        <v>0</v>
      </c>
      <c r="L105" s="179">
        <f t="shared" si="77"/>
        <v>0</v>
      </c>
      <c r="M105" s="179">
        <f t="shared" si="77"/>
        <v>4700000</v>
      </c>
      <c r="N105" s="179">
        <f t="shared" si="77"/>
        <v>4700000</v>
      </c>
      <c r="O105" s="179">
        <f t="shared" si="77"/>
        <v>4700000</v>
      </c>
      <c r="P105" s="179">
        <f t="shared" si="77"/>
        <v>37700000</v>
      </c>
      <c r="Q105" s="179">
        <f t="shared" si="77"/>
        <v>0</v>
      </c>
      <c r="R105" s="180">
        <f t="shared" si="77"/>
        <v>0</v>
      </c>
      <c r="S105" s="387">
        <f t="shared" si="48"/>
        <v>0</v>
      </c>
      <c r="T105" s="388">
        <v>201010308</v>
      </c>
      <c r="U105" s="389" t="s">
        <v>1635</v>
      </c>
      <c r="V105" s="390">
        <v>42400000</v>
      </c>
      <c r="W105" s="390">
        <v>0</v>
      </c>
      <c r="X105" s="390">
        <v>0</v>
      </c>
      <c r="Y105" s="390">
        <v>0</v>
      </c>
      <c r="Z105" s="390">
        <v>0</v>
      </c>
      <c r="AA105" s="390">
        <v>42400000</v>
      </c>
      <c r="AB105" s="390">
        <v>0</v>
      </c>
      <c r="AC105" s="390">
        <v>0</v>
      </c>
      <c r="AD105" s="390">
        <v>4700000</v>
      </c>
      <c r="AE105" s="390">
        <v>4700000</v>
      </c>
      <c r="AF105" s="390">
        <v>37700000</v>
      </c>
      <c r="AG105" s="390">
        <v>0</v>
      </c>
      <c r="AH105" s="390">
        <v>0</v>
      </c>
      <c r="AI105" s="390">
        <v>0</v>
      </c>
      <c r="AJ105" s="390">
        <v>0</v>
      </c>
      <c r="AK105" s="390">
        <v>4700000</v>
      </c>
      <c r="AL105" s="390">
        <v>0</v>
      </c>
      <c r="AM105" s="390">
        <v>0</v>
      </c>
      <c r="AN105" s="390">
        <v>0</v>
      </c>
      <c r="AO105" s="390">
        <v>0</v>
      </c>
      <c r="AP105" s="390">
        <v>0</v>
      </c>
      <c r="AQ105" s="390">
        <v>0</v>
      </c>
      <c r="AR105" s="390">
        <v>0</v>
      </c>
      <c r="AS105" s="390">
        <v>0</v>
      </c>
      <c r="AT105" s="390">
        <v>0</v>
      </c>
      <c r="AU105" s="390">
        <v>0</v>
      </c>
      <c r="AV105" s="390">
        <v>0</v>
      </c>
      <c r="AW105" s="390">
        <v>0</v>
      </c>
      <c r="AX105" s="390">
        <v>0</v>
      </c>
    </row>
    <row r="106" spans="1:50" ht="18" customHeight="1" x14ac:dyDescent="0.25">
      <c r="A106" s="391" t="s">
        <v>143</v>
      </c>
      <c r="B106" s="178" t="s">
        <v>144</v>
      </c>
      <c r="C106" s="179">
        <f>SUM(C107:C110)</f>
        <v>42400000</v>
      </c>
      <c r="D106" s="179">
        <f t="shared" ref="D106:R106" si="78">SUM(D107:D110)</f>
        <v>0</v>
      </c>
      <c r="E106" s="179">
        <f t="shared" si="78"/>
        <v>0</v>
      </c>
      <c r="F106" s="179">
        <f t="shared" si="78"/>
        <v>42400000</v>
      </c>
      <c r="G106" s="179">
        <f t="shared" si="78"/>
        <v>0</v>
      </c>
      <c r="H106" s="179">
        <f t="shared" si="78"/>
        <v>0</v>
      </c>
      <c r="I106" s="179">
        <f t="shared" si="78"/>
        <v>42400000</v>
      </c>
      <c r="J106" s="179">
        <f t="shared" si="78"/>
        <v>0</v>
      </c>
      <c r="K106" s="179">
        <f t="shared" si="78"/>
        <v>0</v>
      </c>
      <c r="L106" s="179">
        <f t="shared" si="78"/>
        <v>0</v>
      </c>
      <c r="M106" s="179">
        <f t="shared" si="78"/>
        <v>4700000</v>
      </c>
      <c r="N106" s="179">
        <f t="shared" si="78"/>
        <v>4700000</v>
      </c>
      <c r="O106" s="179">
        <f t="shared" si="78"/>
        <v>4700000</v>
      </c>
      <c r="P106" s="179">
        <f t="shared" si="78"/>
        <v>37700000</v>
      </c>
      <c r="Q106" s="179">
        <f t="shared" si="78"/>
        <v>0</v>
      </c>
      <c r="R106" s="180">
        <f t="shared" si="78"/>
        <v>0</v>
      </c>
      <c r="S106" s="387">
        <f t="shared" si="48"/>
        <v>0</v>
      </c>
      <c r="T106" s="388">
        <v>20101030801</v>
      </c>
      <c r="U106" s="389" t="s">
        <v>144</v>
      </c>
      <c r="V106" s="390">
        <v>42400000</v>
      </c>
      <c r="W106" s="390">
        <v>0</v>
      </c>
      <c r="X106" s="390">
        <v>0</v>
      </c>
      <c r="Y106" s="390">
        <v>0</v>
      </c>
      <c r="Z106" s="390">
        <v>0</v>
      </c>
      <c r="AA106" s="390">
        <v>42400000</v>
      </c>
      <c r="AB106" s="390">
        <v>0</v>
      </c>
      <c r="AC106" s="390">
        <v>0</v>
      </c>
      <c r="AD106" s="390">
        <v>4700000</v>
      </c>
      <c r="AE106" s="390">
        <v>4700000</v>
      </c>
      <c r="AF106" s="390">
        <v>37700000</v>
      </c>
      <c r="AG106" s="390">
        <v>0</v>
      </c>
      <c r="AH106" s="390">
        <v>0</v>
      </c>
      <c r="AI106" s="390">
        <v>0</v>
      </c>
      <c r="AJ106" s="390">
        <v>0</v>
      </c>
      <c r="AK106" s="390">
        <v>4700000</v>
      </c>
      <c r="AL106" s="390">
        <v>0</v>
      </c>
      <c r="AM106" s="390">
        <v>0</v>
      </c>
      <c r="AN106" s="390">
        <v>0</v>
      </c>
      <c r="AO106" s="390">
        <v>0</v>
      </c>
      <c r="AP106" s="390">
        <v>0</v>
      </c>
      <c r="AQ106" s="390">
        <v>0</v>
      </c>
      <c r="AR106" s="390">
        <v>0</v>
      </c>
      <c r="AS106" s="390">
        <v>0</v>
      </c>
      <c r="AT106" s="390">
        <v>0</v>
      </c>
      <c r="AU106" s="390">
        <v>0</v>
      </c>
      <c r="AV106" s="390">
        <v>0</v>
      </c>
      <c r="AW106" s="390">
        <v>0</v>
      </c>
      <c r="AX106" s="390">
        <v>0</v>
      </c>
    </row>
    <row r="107" spans="1:50" ht="18" customHeight="1" x14ac:dyDescent="0.25">
      <c r="A107" s="392" t="s">
        <v>1294</v>
      </c>
      <c r="B107" s="181" t="s">
        <v>1295</v>
      </c>
      <c r="C107" s="182">
        <v>2400000</v>
      </c>
      <c r="D107" s="183">
        <v>0</v>
      </c>
      <c r="E107" s="183">
        <v>0</v>
      </c>
      <c r="F107" s="182">
        <f>C107+D107-E107</f>
        <v>2400000</v>
      </c>
      <c r="G107" s="390">
        <v>0</v>
      </c>
      <c r="H107" s="390">
        <v>0</v>
      </c>
      <c r="I107" s="182">
        <f>F107-H107</f>
        <v>2400000</v>
      </c>
      <c r="J107" s="390">
        <v>0</v>
      </c>
      <c r="K107" s="390">
        <v>0</v>
      </c>
      <c r="L107" s="390">
        <v>0</v>
      </c>
      <c r="M107" s="390">
        <v>0</v>
      </c>
      <c r="N107" s="390">
        <v>0</v>
      </c>
      <c r="O107" s="182">
        <f t="shared" ref="O107:O110" si="79">N107-H107</f>
        <v>0</v>
      </c>
      <c r="P107" s="182">
        <f>F107-N107</f>
        <v>2400000</v>
      </c>
      <c r="Q107" s="184">
        <v>0</v>
      </c>
      <c r="R107" s="185">
        <f t="shared" ref="R107:R110" si="80">Q107</f>
        <v>0</v>
      </c>
      <c r="S107" s="387">
        <f t="shared" si="48"/>
        <v>0</v>
      </c>
      <c r="T107" s="388">
        <v>201010308011</v>
      </c>
      <c r="U107" s="389" t="s">
        <v>1295</v>
      </c>
      <c r="V107" s="390">
        <v>2400000</v>
      </c>
      <c r="W107" s="390">
        <v>0</v>
      </c>
      <c r="X107" s="390">
        <v>0</v>
      </c>
      <c r="Y107" s="390">
        <v>0</v>
      </c>
      <c r="Z107" s="390">
        <v>0</v>
      </c>
      <c r="AA107" s="390">
        <v>2400000</v>
      </c>
      <c r="AB107" s="390">
        <v>0</v>
      </c>
      <c r="AC107" s="390">
        <v>0</v>
      </c>
      <c r="AD107" s="390">
        <v>0</v>
      </c>
      <c r="AE107" s="390">
        <v>0</v>
      </c>
      <c r="AF107" s="390">
        <v>2400000</v>
      </c>
      <c r="AG107" s="390">
        <v>0</v>
      </c>
      <c r="AH107" s="390">
        <v>0</v>
      </c>
      <c r="AI107" s="390">
        <v>0</v>
      </c>
      <c r="AJ107" s="390">
        <v>0</v>
      </c>
      <c r="AK107" s="390">
        <v>0</v>
      </c>
      <c r="AL107" s="390">
        <v>0</v>
      </c>
      <c r="AM107" s="390">
        <v>0</v>
      </c>
      <c r="AN107" s="390">
        <v>0</v>
      </c>
      <c r="AO107" s="390">
        <v>0</v>
      </c>
      <c r="AP107" s="390">
        <v>0</v>
      </c>
      <c r="AQ107" s="390">
        <v>0</v>
      </c>
      <c r="AR107" s="390">
        <v>0</v>
      </c>
      <c r="AS107" s="390">
        <v>0</v>
      </c>
      <c r="AT107" s="390">
        <v>0</v>
      </c>
      <c r="AU107" s="390">
        <v>0</v>
      </c>
      <c r="AV107" s="390">
        <v>0</v>
      </c>
      <c r="AW107" s="390">
        <v>0</v>
      </c>
      <c r="AX107" s="390">
        <v>0</v>
      </c>
    </row>
    <row r="108" spans="1:50" ht="18" customHeight="1" x14ac:dyDescent="0.25">
      <c r="A108" s="392" t="s">
        <v>145</v>
      </c>
      <c r="B108" s="181" t="s">
        <v>146</v>
      </c>
      <c r="C108" s="182">
        <v>18000000</v>
      </c>
      <c r="D108" s="183">
        <v>0</v>
      </c>
      <c r="E108" s="183">
        <v>0</v>
      </c>
      <c r="F108" s="182">
        <f>C108+D108-E108</f>
        <v>18000000</v>
      </c>
      <c r="G108" s="390">
        <v>0</v>
      </c>
      <c r="H108" s="390">
        <v>0</v>
      </c>
      <c r="I108" s="182">
        <f>F108-H108</f>
        <v>18000000</v>
      </c>
      <c r="J108" s="390">
        <v>0</v>
      </c>
      <c r="K108" s="390">
        <v>0</v>
      </c>
      <c r="L108" s="390">
        <v>0</v>
      </c>
      <c r="M108" s="390">
        <v>3700000</v>
      </c>
      <c r="N108" s="390">
        <v>3700000</v>
      </c>
      <c r="O108" s="182">
        <f t="shared" si="79"/>
        <v>3700000</v>
      </c>
      <c r="P108" s="182">
        <f>F108-N108</f>
        <v>14300000</v>
      </c>
      <c r="Q108" s="184">
        <v>0</v>
      </c>
      <c r="R108" s="185">
        <f t="shared" si="80"/>
        <v>0</v>
      </c>
      <c r="S108" s="387">
        <f t="shared" si="48"/>
        <v>0</v>
      </c>
      <c r="T108" s="388">
        <v>201010308012</v>
      </c>
      <c r="U108" s="389" t="s">
        <v>1636</v>
      </c>
      <c r="V108" s="390">
        <v>18000000</v>
      </c>
      <c r="W108" s="390">
        <v>0</v>
      </c>
      <c r="X108" s="390">
        <v>0</v>
      </c>
      <c r="Y108" s="390">
        <v>0</v>
      </c>
      <c r="Z108" s="390">
        <v>0</v>
      </c>
      <c r="AA108" s="390">
        <v>18000000</v>
      </c>
      <c r="AB108" s="390">
        <v>0</v>
      </c>
      <c r="AC108" s="390">
        <v>0</v>
      </c>
      <c r="AD108" s="390">
        <v>3700000</v>
      </c>
      <c r="AE108" s="390">
        <v>3700000</v>
      </c>
      <c r="AF108" s="390">
        <v>14300000</v>
      </c>
      <c r="AG108" s="390">
        <v>0</v>
      </c>
      <c r="AH108" s="390">
        <v>0</v>
      </c>
      <c r="AI108" s="390">
        <v>0</v>
      </c>
      <c r="AJ108" s="390">
        <v>0</v>
      </c>
      <c r="AK108" s="390">
        <v>3700000</v>
      </c>
      <c r="AL108" s="390">
        <v>0</v>
      </c>
      <c r="AM108" s="390">
        <v>0</v>
      </c>
      <c r="AN108" s="390">
        <v>0</v>
      </c>
      <c r="AO108" s="390">
        <v>0</v>
      </c>
      <c r="AP108" s="390">
        <v>0</v>
      </c>
      <c r="AQ108" s="390">
        <v>0</v>
      </c>
      <c r="AR108" s="390">
        <v>0</v>
      </c>
      <c r="AS108" s="390">
        <v>0</v>
      </c>
      <c r="AT108" s="390">
        <v>0</v>
      </c>
      <c r="AU108" s="390">
        <v>0</v>
      </c>
      <c r="AV108" s="390">
        <v>0</v>
      </c>
      <c r="AW108" s="390">
        <v>0</v>
      </c>
      <c r="AX108" s="390">
        <v>0</v>
      </c>
    </row>
    <row r="109" spans="1:50" ht="18" customHeight="1" x14ac:dyDescent="0.25">
      <c r="A109" s="392" t="s">
        <v>147</v>
      </c>
      <c r="B109" s="181" t="s">
        <v>148</v>
      </c>
      <c r="C109" s="182">
        <v>12000000</v>
      </c>
      <c r="D109" s="183">
        <v>0</v>
      </c>
      <c r="E109" s="183">
        <v>0</v>
      </c>
      <c r="F109" s="182">
        <f>C109+D109-E109</f>
        <v>12000000</v>
      </c>
      <c r="G109" s="390">
        <v>0</v>
      </c>
      <c r="H109" s="390">
        <v>0</v>
      </c>
      <c r="I109" s="182">
        <f>F109-H109</f>
        <v>12000000</v>
      </c>
      <c r="J109" s="390">
        <v>0</v>
      </c>
      <c r="K109" s="390">
        <v>0</v>
      </c>
      <c r="L109" s="390">
        <v>0</v>
      </c>
      <c r="M109" s="390">
        <v>1000000</v>
      </c>
      <c r="N109" s="390">
        <v>1000000</v>
      </c>
      <c r="O109" s="182">
        <f t="shared" si="79"/>
        <v>1000000</v>
      </c>
      <c r="P109" s="182">
        <f>F109-N109</f>
        <v>11000000</v>
      </c>
      <c r="Q109" s="184">
        <v>0</v>
      </c>
      <c r="R109" s="185">
        <f t="shared" si="80"/>
        <v>0</v>
      </c>
      <c r="S109" s="387">
        <f t="shared" si="48"/>
        <v>0</v>
      </c>
      <c r="T109" s="388">
        <v>201010308014</v>
      </c>
      <c r="U109" s="389" t="s">
        <v>148</v>
      </c>
      <c r="V109" s="390">
        <v>12000000</v>
      </c>
      <c r="W109" s="390">
        <v>0</v>
      </c>
      <c r="X109" s="390">
        <v>0</v>
      </c>
      <c r="Y109" s="390">
        <v>0</v>
      </c>
      <c r="Z109" s="390">
        <v>0</v>
      </c>
      <c r="AA109" s="390">
        <v>12000000</v>
      </c>
      <c r="AB109" s="390">
        <v>0</v>
      </c>
      <c r="AC109" s="390">
        <v>0</v>
      </c>
      <c r="AD109" s="390">
        <v>1000000</v>
      </c>
      <c r="AE109" s="390">
        <v>1000000</v>
      </c>
      <c r="AF109" s="390">
        <v>11000000</v>
      </c>
      <c r="AG109" s="390">
        <v>0</v>
      </c>
      <c r="AH109" s="390">
        <v>0</v>
      </c>
      <c r="AI109" s="390">
        <v>0</v>
      </c>
      <c r="AJ109" s="390">
        <v>0</v>
      </c>
      <c r="AK109" s="390">
        <v>1000000</v>
      </c>
      <c r="AL109" s="390">
        <v>0</v>
      </c>
      <c r="AM109" s="390">
        <v>0</v>
      </c>
      <c r="AN109" s="390">
        <v>0</v>
      </c>
      <c r="AO109" s="390">
        <v>0</v>
      </c>
      <c r="AP109" s="390">
        <v>0</v>
      </c>
      <c r="AQ109" s="390">
        <v>0</v>
      </c>
      <c r="AR109" s="390">
        <v>0</v>
      </c>
      <c r="AS109" s="390">
        <v>0</v>
      </c>
      <c r="AT109" s="390">
        <v>0</v>
      </c>
      <c r="AU109" s="390">
        <v>0</v>
      </c>
      <c r="AV109" s="390">
        <v>0</v>
      </c>
      <c r="AW109" s="390">
        <v>0</v>
      </c>
      <c r="AX109" s="390">
        <v>0</v>
      </c>
    </row>
    <row r="110" spans="1:50" ht="18" customHeight="1" x14ac:dyDescent="0.25">
      <c r="A110" s="392" t="s">
        <v>1296</v>
      </c>
      <c r="B110" s="181" t="s">
        <v>336</v>
      </c>
      <c r="C110" s="182">
        <v>10000000</v>
      </c>
      <c r="D110" s="183">
        <v>0</v>
      </c>
      <c r="E110" s="183">
        <v>0</v>
      </c>
      <c r="F110" s="182">
        <f>C110+D110-E110</f>
        <v>10000000</v>
      </c>
      <c r="G110" s="390">
        <v>0</v>
      </c>
      <c r="H110" s="390">
        <v>0</v>
      </c>
      <c r="I110" s="182">
        <f>F110-H110</f>
        <v>10000000</v>
      </c>
      <c r="J110" s="390">
        <v>0</v>
      </c>
      <c r="K110" s="390">
        <v>0</v>
      </c>
      <c r="L110" s="390">
        <v>0</v>
      </c>
      <c r="M110" s="390">
        <v>0</v>
      </c>
      <c r="N110" s="390">
        <v>0</v>
      </c>
      <c r="O110" s="182">
        <f t="shared" si="79"/>
        <v>0</v>
      </c>
      <c r="P110" s="182">
        <f>F110-N110</f>
        <v>10000000</v>
      </c>
      <c r="Q110" s="184">
        <v>0</v>
      </c>
      <c r="R110" s="185">
        <f t="shared" si="80"/>
        <v>0</v>
      </c>
      <c r="S110" s="387">
        <f t="shared" si="48"/>
        <v>0</v>
      </c>
      <c r="T110" s="388">
        <v>201010308016</v>
      </c>
      <c r="U110" s="389" t="s">
        <v>336</v>
      </c>
      <c r="V110" s="390">
        <v>10000000</v>
      </c>
      <c r="W110" s="390">
        <v>0</v>
      </c>
      <c r="X110" s="390">
        <v>0</v>
      </c>
      <c r="Y110" s="390">
        <v>0</v>
      </c>
      <c r="Z110" s="390">
        <v>0</v>
      </c>
      <c r="AA110" s="390">
        <v>10000000</v>
      </c>
      <c r="AB110" s="390">
        <v>0</v>
      </c>
      <c r="AC110" s="390">
        <v>0</v>
      </c>
      <c r="AD110" s="390">
        <v>0</v>
      </c>
      <c r="AE110" s="390">
        <v>0</v>
      </c>
      <c r="AF110" s="390">
        <v>10000000</v>
      </c>
      <c r="AG110" s="390">
        <v>0</v>
      </c>
      <c r="AH110" s="390">
        <v>0</v>
      </c>
      <c r="AI110" s="390">
        <v>0</v>
      </c>
      <c r="AJ110" s="390">
        <v>0</v>
      </c>
      <c r="AK110" s="390">
        <v>0</v>
      </c>
      <c r="AL110" s="390">
        <v>0</v>
      </c>
      <c r="AM110" s="390">
        <v>0</v>
      </c>
      <c r="AN110" s="390">
        <v>0</v>
      </c>
      <c r="AO110" s="390">
        <v>0</v>
      </c>
      <c r="AP110" s="390">
        <v>0</v>
      </c>
      <c r="AQ110" s="390">
        <v>0</v>
      </c>
      <c r="AR110" s="390">
        <v>0</v>
      </c>
      <c r="AS110" s="390">
        <v>0</v>
      </c>
      <c r="AT110" s="390">
        <v>0</v>
      </c>
      <c r="AU110" s="390">
        <v>0</v>
      </c>
      <c r="AV110" s="390">
        <v>0</v>
      </c>
      <c r="AW110" s="390">
        <v>0</v>
      </c>
      <c r="AX110" s="390">
        <v>0</v>
      </c>
    </row>
    <row r="111" spans="1:50" ht="18" customHeight="1" x14ac:dyDescent="0.25">
      <c r="A111" s="391" t="s">
        <v>149</v>
      </c>
      <c r="B111" s="178" t="s">
        <v>150</v>
      </c>
      <c r="C111" s="179">
        <f t="shared" ref="C111:R111" si="81">C112+C115+C120+C122+C128+C131</f>
        <v>555990000</v>
      </c>
      <c r="D111" s="179">
        <f t="shared" si="81"/>
        <v>0</v>
      </c>
      <c r="E111" s="179">
        <f t="shared" si="81"/>
        <v>0</v>
      </c>
      <c r="F111" s="179">
        <f t="shared" si="81"/>
        <v>555990000</v>
      </c>
      <c r="G111" s="179">
        <f t="shared" si="81"/>
        <v>9600000</v>
      </c>
      <c r="H111" s="179">
        <f t="shared" si="81"/>
        <v>9600000</v>
      </c>
      <c r="I111" s="179">
        <f t="shared" si="81"/>
        <v>546390000</v>
      </c>
      <c r="J111" s="179">
        <f t="shared" si="81"/>
        <v>9600000</v>
      </c>
      <c r="K111" s="179">
        <f t="shared" si="81"/>
        <v>9600000</v>
      </c>
      <c r="L111" s="179">
        <f t="shared" si="81"/>
        <v>9600000</v>
      </c>
      <c r="M111" s="179">
        <f t="shared" si="81"/>
        <v>28100000</v>
      </c>
      <c r="N111" s="179">
        <f t="shared" si="81"/>
        <v>28100000</v>
      </c>
      <c r="O111" s="179">
        <f t="shared" si="81"/>
        <v>18500000</v>
      </c>
      <c r="P111" s="179">
        <f t="shared" si="81"/>
        <v>527890000</v>
      </c>
      <c r="Q111" s="179">
        <f t="shared" si="81"/>
        <v>0</v>
      </c>
      <c r="R111" s="180">
        <f t="shared" si="81"/>
        <v>0</v>
      </c>
      <c r="S111" s="387">
        <f t="shared" si="48"/>
        <v>0</v>
      </c>
      <c r="T111" s="388">
        <v>2010104</v>
      </c>
      <c r="U111" s="389" t="s">
        <v>150</v>
      </c>
      <c r="V111" s="390">
        <v>555990000</v>
      </c>
      <c r="W111" s="390">
        <v>0</v>
      </c>
      <c r="X111" s="390">
        <v>0</v>
      </c>
      <c r="Y111" s="390">
        <v>0</v>
      </c>
      <c r="Z111" s="390">
        <v>0</v>
      </c>
      <c r="AA111" s="390">
        <v>555990000</v>
      </c>
      <c r="AB111" s="390">
        <v>0</v>
      </c>
      <c r="AC111" s="390">
        <v>0</v>
      </c>
      <c r="AD111" s="390">
        <v>28100000</v>
      </c>
      <c r="AE111" s="390">
        <v>28100000</v>
      </c>
      <c r="AF111" s="390">
        <v>527890000</v>
      </c>
      <c r="AG111" s="390">
        <v>0</v>
      </c>
      <c r="AH111" s="390">
        <v>0</v>
      </c>
      <c r="AI111" s="390">
        <v>9600000</v>
      </c>
      <c r="AJ111" s="390">
        <v>9600000</v>
      </c>
      <c r="AK111" s="390">
        <v>18500000</v>
      </c>
      <c r="AL111" s="390">
        <v>0</v>
      </c>
      <c r="AM111" s="390">
        <v>0</v>
      </c>
      <c r="AN111" s="390">
        <v>9600000</v>
      </c>
      <c r="AO111" s="390">
        <v>9600000</v>
      </c>
      <c r="AP111" s="390">
        <v>0</v>
      </c>
      <c r="AQ111" s="390">
        <v>0</v>
      </c>
      <c r="AR111" s="390">
        <v>0</v>
      </c>
      <c r="AS111" s="390">
        <v>0</v>
      </c>
      <c r="AT111" s="390">
        <v>0</v>
      </c>
      <c r="AU111" s="390">
        <v>9600000</v>
      </c>
      <c r="AV111" s="390">
        <v>9600000</v>
      </c>
      <c r="AW111" s="390">
        <v>9600000</v>
      </c>
      <c r="AX111" s="390">
        <v>9600000</v>
      </c>
    </row>
    <row r="112" spans="1:50" ht="18" customHeight="1" x14ac:dyDescent="0.25">
      <c r="A112" s="391" t="s">
        <v>151</v>
      </c>
      <c r="B112" s="178" t="s">
        <v>152</v>
      </c>
      <c r="C112" s="179">
        <f t="shared" ref="C112:P112" si="82">SUM(C113:C114)</f>
        <v>123280000</v>
      </c>
      <c r="D112" s="179">
        <f t="shared" si="82"/>
        <v>0</v>
      </c>
      <c r="E112" s="179">
        <f t="shared" si="82"/>
        <v>0</v>
      </c>
      <c r="F112" s="179">
        <f t="shared" si="82"/>
        <v>123280000</v>
      </c>
      <c r="G112" s="179">
        <f t="shared" ref="G112:N112" si="83">SUM(G113:G114)</f>
        <v>2000000</v>
      </c>
      <c r="H112" s="179">
        <f t="shared" si="83"/>
        <v>2000000</v>
      </c>
      <c r="I112" s="179">
        <f t="shared" si="83"/>
        <v>121280000</v>
      </c>
      <c r="J112" s="179">
        <f t="shared" si="83"/>
        <v>2000000</v>
      </c>
      <c r="K112" s="179">
        <f t="shared" si="83"/>
        <v>2000000</v>
      </c>
      <c r="L112" s="179">
        <f t="shared" si="83"/>
        <v>2000000</v>
      </c>
      <c r="M112" s="179">
        <f t="shared" si="83"/>
        <v>4000000</v>
      </c>
      <c r="N112" s="179">
        <f t="shared" si="83"/>
        <v>4000000</v>
      </c>
      <c r="O112" s="179">
        <f t="shared" si="82"/>
        <v>2000000</v>
      </c>
      <c r="P112" s="179">
        <f t="shared" si="82"/>
        <v>119280000</v>
      </c>
      <c r="Q112" s="179">
        <f t="shared" ref="Q112:R112" si="84">SUM(Q113:Q114)</f>
        <v>0</v>
      </c>
      <c r="R112" s="180">
        <f t="shared" si="84"/>
        <v>0</v>
      </c>
      <c r="S112" s="387">
        <f t="shared" si="48"/>
        <v>0</v>
      </c>
      <c r="T112" s="388">
        <v>201010403</v>
      </c>
      <c r="U112" s="389" t="s">
        <v>152</v>
      </c>
      <c r="V112" s="390">
        <v>123280000</v>
      </c>
      <c r="W112" s="390">
        <v>0</v>
      </c>
      <c r="X112" s="390">
        <v>0</v>
      </c>
      <c r="Y112" s="390">
        <v>0</v>
      </c>
      <c r="Z112" s="390">
        <v>0</v>
      </c>
      <c r="AA112" s="390">
        <v>123280000</v>
      </c>
      <c r="AB112" s="390">
        <v>0</v>
      </c>
      <c r="AC112" s="390">
        <v>0</v>
      </c>
      <c r="AD112" s="390">
        <v>4000000</v>
      </c>
      <c r="AE112" s="390">
        <v>4000000</v>
      </c>
      <c r="AF112" s="390">
        <v>119280000</v>
      </c>
      <c r="AG112" s="390">
        <v>0</v>
      </c>
      <c r="AH112" s="390">
        <v>0</v>
      </c>
      <c r="AI112" s="390">
        <v>2000000</v>
      </c>
      <c r="AJ112" s="390">
        <v>2000000</v>
      </c>
      <c r="AK112" s="390">
        <v>2000000</v>
      </c>
      <c r="AL112" s="390">
        <v>0</v>
      </c>
      <c r="AM112" s="390">
        <v>0</v>
      </c>
      <c r="AN112" s="390">
        <v>2000000</v>
      </c>
      <c r="AO112" s="390">
        <v>2000000</v>
      </c>
      <c r="AP112" s="390">
        <v>0</v>
      </c>
      <c r="AQ112" s="390">
        <v>0</v>
      </c>
      <c r="AR112" s="390">
        <v>0</v>
      </c>
      <c r="AS112" s="390">
        <v>0</v>
      </c>
      <c r="AT112" s="390">
        <v>0</v>
      </c>
      <c r="AU112" s="390">
        <v>2000000</v>
      </c>
      <c r="AV112" s="390">
        <v>2000000</v>
      </c>
      <c r="AW112" s="390">
        <v>2000000</v>
      </c>
      <c r="AX112" s="390">
        <v>2000000</v>
      </c>
    </row>
    <row r="113" spans="1:50" ht="18" customHeight="1" x14ac:dyDescent="0.25">
      <c r="A113" s="392" t="s">
        <v>155</v>
      </c>
      <c r="B113" s="181" t="s">
        <v>779</v>
      </c>
      <c r="C113" s="182">
        <v>10000000</v>
      </c>
      <c r="D113" s="183">
        <v>0</v>
      </c>
      <c r="E113" s="183">
        <v>0</v>
      </c>
      <c r="F113" s="182">
        <f>C113+D113-E113</f>
        <v>10000000</v>
      </c>
      <c r="G113" s="390">
        <v>500000</v>
      </c>
      <c r="H113" s="390">
        <v>500000</v>
      </c>
      <c r="I113" s="182">
        <f>F113-H113</f>
        <v>9500000</v>
      </c>
      <c r="J113" s="390">
        <v>500000</v>
      </c>
      <c r="K113" s="390">
        <v>500000</v>
      </c>
      <c r="L113" s="390">
        <v>500000</v>
      </c>
      <c r="M113" s="390">
        <v>2500000</v>
      </c>
      <c r="N113" s="390">
        <v>2500000</v>
      </c>
      <c r="O113" s="182">
        <f t="shared" ref="O113:O114" si="85">N113-H113</f>
        <v>2000000</v>
      </c>
      <c r="P113" s="182">
        <f>F113-N113</f>
        <v>7500000</v>
      </c>
      <c r="Q113" s="184">
        <v>0</v>
      </c>
      <c r="R113" s="185">
        <f t="shared" ref="R113:R114" si="86">Q113</f>
        <v>0</v>
      </c>
      <c r="S113" s="387">
        <f t="shared" si="48"/>
        <v>0</v>
      </c>
      <c r="T113" s="388">
        <v>20101040302</v>
      </c>
      <c r="U113" s="389" t="s">
        <v>1637</v>
      </c>
      <c r="V113" s="390">
        <v>10000000</v>
      </c>
      <c r="W113" s="390">
        <v>0</v>
      </c>
      <c r="X113" s="390">
        <v>0</v>
      </c>
      <c r="Y113" s="390">
        <v>0</v>
      </c>
      <c r="Z113" s="390">
        <v>0</v>
      </c>
      <c r="AA113" s="390">
        <v>10000000</v>
      </c>
      <c r="AB113" s="390">
        <v>0</v>
      </c>
      <c r="AC113" s="390">
        <v>0</v>
      </c>
      <c r="AD113" s="390">
        <v>2500000</v>
      </c>
      <c r="AE113" s="390">
        <v>2500000</v>
      </c>
      <c r="AF113" s="390">
        <v>7500000</v>
      </c>
      <c r="AG113" s="390">
        <v>0</v>
      </c>
      <c r="AH113" s="390">
        <v>0</v>
      </c>
      <c r="AI113" s="390">
        <v>500000</v>
      </c>
      <c r="AJ113" s="390">
        <v>500000</v>
      </c>
      <c r="AK113" s="390">
        <v>2000000</v>
      </c>
      <c r="AL113" s="390">
        <v>0</v>
      </c>
      <c r="AM113" s="390">
        <v>0</v>
      </c>
      <c r="AN113" s="390">
        <v>500000</v>
      </c>
      <c r="AO113" s="390">
        <v>500000</v>
      </c>
      <c r="AP113" s="390">
        <v>0</v>
      </c>
      <c r="AQ113" s="390">
        <v>0</v>
      </c>
      <c r="AR113" s="390">
        <v>0</v>
      </c>
      <c r="AS113" s="390">
        <v>0</v>
      </c>
      <c r="AT113" s="390">
        <v>0</v>
      </c>
      <c r="AU113" s="390">
        <v>500000</v>
      </c>
      <c r="AV113" s="390">
        <v>500000</v>
      </c>
      <c r="AW113" s="390">
        <v>500000</v>
      </c>
      <c r="AX113" s="390">
        <v>500000</v>
      </c>
    </row>
    <row r="114" spans="1:50" ht="18" customHeight="1" x14ac:dyDescent="0.25">
      <c r="A114" s="392" t="s">
        <v>157</v>
      </c>
      <c r="B114" s="181" t="s">
        <v>158</v>
      </c>
      <c r="C114" s="182">
        <v>113280000</v>
      </c>
      <c r="D114" s="183">
        <v>0</v>
      </c>
      <c r="E114" s="183">
        <v>0</v>
      </c>
      <c r="F114" s="182">
        <f>C114+D114-E114</f>
        <v>113280000</v>
      </c>
      <c r="G114" s="390">
        <v>1500000</v>
      </c>
      <c r="H114" s="390">
        <v>1500000</v>
      </c>
      <c r="I114" s="182">
        <f>F114-H114</f>
        <v>111780000</v>
      </c>
      <c r="J114" s="390">
        <v>1500000</v>
      </c>
      <c r="K114" s="390">
        <v>1500000</v>
      </c>
      <c r="L114" s="390">
        <v>1500000</v>
      </c>
      <c r="M114" s="390">
        <v>1500000</v>
      </c>
      <c r="N114" s="390">
        <v>1500000</v>
      </c>
      <c r="O114" s="182">
        <f t="shared" si="85"/>
        <v>0</v>
      </c>
      <c r="P114" s="182">
        <f>F114-N114</f>
        <v>111780000</v>
      </c>
      <c r="Q114" s="184">
        <v>0</v>
      </c>
      <c r="R114" s="185">
        <f t="shared" si="86"/>
        <v>0</v>
      </c>
      <c r="S114" s="387">
        <f t="shared" si="48"/>
        <v>0</v>
      </c>
      <c r="T114" s="388">
        <v>20101040309</v>
      </c>
      <c r="U114" s="389" t="s">
        <v>1638</v>
      </c>
      <c r="V114" s="390">
        <v>113280000</v>
      </c>
      <c r="W114" s="390">
        <v>0</v>
      </c>
      <c r="X114" s="390">
        <v>0</v>
      </c>
      <c r="Y114" s="390">
        <v>0</v>
      </c>
      <c r="Z114" s="390">
        <v>0</v>
      </c>
      <c r="AA114" s="390">
        <v>113280000</v>
      </c>
      <c r="AB114" s="390">
        <v>0</v>
      </c>
      <c r="AC114" s="390">
        <v>0</v>
      </c>
      <c r="AD114" s="390">
        <v>1500000</v>
      </c>
      <c r="AE114" s="390">
        <v>1500000</v>
      </c>
      <c r="AF114" s="390">
        <v>111780000</v>
      </c>
      <c r="AG114" s="390">
        <v>0</v>
      </c>
      <c r="AH114" s="390">
        <v>0</v>
      </c>
      <c r="AI114" s="390">
        <v>1500000</v>
      </c>
      <c r="AJ114" s="390">
        <v>1500000</v>
      </c>
      <c r="AK114" s="390">
        <v>0</v>
      </c>
      <c r="AL114" s="390">
        <v>0</v>
      </c>
      <c r="AM114" s="390">
        <v>0</v>
      </c>
      <c r="AN114" s="390">
        <v>1500000</v>
      </c>
      <c r="AO114" s="390">
        <v>1500000</v>
      </c>
      <c r="AP114" s="390">
        <v>0</v>
      </c>
      <c r="AQ114" s="390">
        <v>0</v>
      </c>
      <c r="AR114" s="390">
        <v>0</v>
      </c>
      <c r="AS114" s="390">
        <v>0</v>
      </c>
      <c r="AT114" s="390">
        <v>0</v>
      </c>
      <c r="AU114" s="390">
        <v>1500000</v>
      </c>
      <c r="AV114" s="390">
        <v>1500000</v>
      </c>
      <c r="AW114" s="390">
        <v>1500000</v>
      </c>
      <c r="AX114" s="390">
        <v>1500000</v>
      </c>
    </row>
    <row r="115" spans="1:50" ht="18" customHeight="1" x14ac:dyDescent="0.25">
      <c r="A115" s="391" t="s">
        <v>159</v>
      </c>
      <c r="B115" s="178" t="s">
        <v>160</v>
      </c>
      <c r="C115" s="179">
        <f t="shared" ref="C115:P115" si="87">SUM(C116:C119)</f>
        <v>70000000</v>
      </c>
      <c r="D115" s="179">
        <f t="shared" si="87"/>
        <v>0</v>
      </c>
      <c r="E115" s="179">
        <f t="shared" si="87"/>
        <v>0</v>
      </c>
      <c r="F115" s="179">
        <f t="shared" si="87"/>
        <v>70000000</v>
      </c>
      <c r="G115" s="179">
        <f t="shared" si="87"/>
        <v>5800000</v>
      </c>
      <c r="H115" s="179">
        <f t="shared" si="87"/>
        <v>5800000</v>
      </c>
      <c r="I115" s="179">
        <f t="shared" si="87"/>
        <v>64200000</v>
      </c>
      <c r="J115" s="179">
        <f t="shared" si="87"/>
        <v>5800000</v>
      </c>
      <c r="K115" s="179">
        <f t="shared" si="87"/>
        <v>5800000</v>
      </c>
      <c r="L115" s="179">
        <f t="shared" si="87"/>
        <v>5800000</v>
      </c>
      <c r="M115" s="179">
        <f t="shared" si="87"/>
        <v>9800000</v>
      </c>
      <c r="N115" s="179">
        <f t="shared" si="87"/>
        <v>9800000</v>
      </c>
      <c r="O115" s="179">
        <f t="shared" si="87"/>
        <v>4000000</v>
      </c>
      <c r="P115" s="179">
        <f t="shared" si="87"/>
        <v>60200000</v>
      </c>
      <c r="Q115" s="179">
        <f t="shared" ref="Q115:R115" si="88">SUM(Q116:Q119)</f>
        <v>0</v>
      </c>
      <c r="R115" s="180">
        <f t="shared" si="88"/>
        <v>0</v>
      </c>
      <c r="S115" s="387">
        <f t="shared" si="48"/>
        <v>0</v>
      </c>
      <c r="T115" s="388">
        <v>201010404</v>
      </c>
      <c r="U115" s="389" t="s">
        <v>160</v>
      </c>
      <c r="V115" s="390">
        <v>70000000</v>
      </c>
      <c r="W115" s="390">
        <v>0</v>
      </c>
      <c r="X115" s="390">
        <v>0</v>
      </c>
      <c r="Y115" s="390">
        <v>0</v>
      </c>
      <c r="Z115" s="390">
        <v>0</v>
      </c>
      <c r="AA115" s="390">
        <v>70000000</v>
      </c>
      <c r="AB115" s="390">
        <v>0</v>
      </c>
      <c r="AC115" s="390">
        <v>0</v>
      </c>
      <c r="AD115" s="390">
        <v>9800000</v>
      </c>
      <c r="AE115" s="390">
        <v>9800000</v>
      </c>
      <c r="AF115" s="390">
        <v>60200000</v>
      </c>
      <c r="AG115" s="390">
        <v>0</v>
      </c>
      <c r="AH115" s="390">
        <v>0</v>
      </c>
      <c r="AI115" s="390">
        <v>5800000</v>
      </c>
      <c r="AJ115" s="390">
        <v>5800000</v>
      </c>
      <c r="AK115" s="390">
        <v>4000000</v>
      </c>
      <c r="AL115" s="390">
        <v>0</v>
      </c>
      <c r="AM115" s="390">
        <v>0</v>
      </c>
      <c r="AN115" s="390">
        <v>5800000</v>
      </c>
      <c r="AO115" s="390">
        <v>5800000</v>
      </c>
      <c r="AP115" s="390">
        <v>0</v>
      </c>
      <c r="AQ115" s="390">
        <v>0</v>
      </c>
      <c r="AR115" s="390">
        <v>0</v>
      </c>
      <c r="AS115" s="390">
        <v>0</v>
      </c>
      <c r="AT115" s="390">
        <v>0</v>
      </c>
      <c r="AU115" s="390">
        <v>5800000</v>
      </c>
      <c r="AV115" s="390">
        <v>5800000</v>
      </c>
      <c r="AW115" s="390">
        <v>5800000</v>
      </c>
      <c r="AX115" s="390">
        <v>5800000</v>
      </c>
    </row>
    <row r="116" spans="1:50" ht="18" customHeight="1" x14ac:dyDescent="0.25">
      <c r="A116" s="392" t="s">
        <v>161</v>
      </c>
      <c r="B116" s="181" t="s">
        <v>162</v>
      </c>
      <c r="C116" s="182">
        <v>10000000</v>
      </c>
      <c r="D116" s="183">
        <v>0</v>
      </c>
      <c r="E116" s="183">
        <v>0</v>
      </c>
      <c r="F116" s="182">
        <f>C116+D116-E116</f>
        <v>10000000</v>
      </c>
      <c r="G116" s="390">
        <v>2100000</v>
      </c>
      <c r="H116" s="390">
        <v>2100000</v>
      </c>
      <c r="I116" s="182">
        <f>F116-H116</f>
        <v>7900000</v>
      </c>
      <c r="J116" s="390">
        <v>2100000</v>
      </c>
      <c r="K116" s="390">
        <v>2100000</v>
      </c>
      <c r="L116" s="390">
        <v>2100000</v>
      </c>
      <c r="M116" s="390">
        <v>4600000</v>
      </c>
      <c r="N116" s="390">
        <v>4600000</v>
      </c>
      <c r="O116" s="182">
        <f t="shared" ref="O116:O119" si="89">N116-H116</f>
        <v>2500000</v>
      </c>
      <c r="P116" s="182">
        <f>F116-N116</f>
        <v>5400000</v>
      </c>
      <c r="Q116" s="184">
        <v>0</v>
      </c>
      <c r="R116" s="185">
        <f t="shared" ref="R116:R119" si="90">Q116</f>
        <v>0</v>
      </c>
      <c r="S116" s="387">
        <f t="shared" si="48"/>
        <v>0</v>
      </c>
      <c r="T116" s="388">
        <v>20101040402</v>
      </c>
      <c r="U116" s="389" t="s">
        <v>1639</v>
      </c>
      <c r="V116" s="390">
        <v>10000000</v>
      </c>
      <c r="W116" s="390">
        <v>0</v>
      </c>
      <c r="X116" s="390">
        <v>0</v>
      </c>
      <c r="Y116" s="390">
        <v>0</v>
      </c>
      <c r="Z116" s="390">
        <v>0</v>
      </c>
      <c r="AA116" s="390">
        <v>10000000</v>
      </c>
      <c r="AB116" s="390">
        <v>0</v>
      </c>
      <c r="AC116" s="390">
        <v>0</v>
      </c>
      <c r="AD116" s="390">
        <v>4600000</v>
      </c>
      <c r="AE116" s="390">
        <v>4600000</v>
      </c>
      <c r="AF116" s="390">
        <v>5400000</v>
      </c>
      <c r="AG116" s="390">
        <v>0</v>
      </c>
      <c r="AH116" s="390">
        <v>0</v>
      </c>
      <c r="AI116" s="390">
        <v>2100000</v>
      </c>
      <c r="AJ116" s="390">
        <v>2100000</v>
      </c>
      <c r="AK116" s="390">
        <v>2500000</v>
      </c>
      <c r="AL116" s="390">
        <v>0</v>
      </c>
      <c r="AM116" s="390">
        <v>0</v>
      </c>
      <c r="AN116" s="390">
        <v>2100000</v>
      </c>
      <c r="AO116" s="390">
        <v>2100000</v>
      </c>
      <c r="AP116" s="390">
        <v>0</v>
      </c>
      <c r="AQ116" s="390">
        <v>0</v>
      </c>
      <c r="AR116" s="390">
        <v>0</v>
      </c>
      <c r="AS116" s="390">
        <v>0</v>
      </c>
      <c r="AT116" s="390">
        <v>0</v>
      </c>
      <c r="AU116" s="390">
        <v>2100000</v>
      </c>
      <c r="AV116" s="390">
        <v>2100000</v>
      </c>
      <c r="AW116" s="390">
        <v>2100000</v>
      </c>
      <c r="AX116" s="390">
        <v>2100000</v>
      </c>
    </row>
    <row r="117" spans="1:50" ht="18" customHeight="1" x14ac:dyDescent="0.25">
      <c r="A117" s="392" t="s">
        <v>163</v>
      </c>
      <c r="B117" s="181" t="s">
        <v>164</v>
      </c>
      <c r="C117" s="182">
        <v>10000000</v>
      </c>
      <c r="D117" s="183">
        <v>0</v>
      </c>
      <c r="E117" s="183">
        <v>0</v>
      </c>
      <c r="F117" s="182">
        <f>C117+D117-E117</f>
        <v>10000000</v>
      </c>
      <c r="G117" s="390">
        <v>1000000</v>
      </c>
      <c r="H117" s="390">
        <v>1000000</v>
      </c>
      <c r="I117" s="182">
        <f>F117-H117</f>
        <v>9000000</v>
      </c>
      <c r="J117" s="390">
        <v>1000000</v>
      </c>
      <c r="K117" s="390">
        <v>1000000</v>
      </c>
      <c r="L117" s="390">
        <v>1000000</v>
      </c>
      <c r="M117" s="390">
        <v>1000000</v>
      </c>
      <c r="N117" s="390">
        <v>1000000</v>
      </c>
      <c r="O117" s="182">
        <f t="shared" si="89"/>
        <v>0</v>
      </c>
      <c r="P117" s="182">
        <f>F117-N117</f>
        <v>9000000</v>
      </c>
      <c r="Q117" s="184">
        <v>0</v>
      </c>
      <c r="R117" s="185">
        <f t="shared" si="90"/>
        <v>0</v>
      </c>
      <c r="S117" s="387">
        <f t="shared" si="48"/>
        <v>0</v>
      </c>
      <c r="T117" s="388">
        <v>20101040403</v>
      </c>
      <c r="U117" s="389" t="s">
        <v>1640</v>
      </c>
      <c r="V117" s="390">
        <v>10000000</v>
      </c>
      <c r="W117" s="390">
        <v>0</v>
      </c>
      <c r="X117" s="390">
        <v>0</v>
      </c>
      <c r="Y117" s="390">
        <v>0</v>
      </c>
      <c r="Z117" s="390">
        <v>0</v>
      </c>
      <c r="AA117" s="390">
        <v>10000000</v>
      </c>
      <c r="AB117" s="390">
        <v>0</v>
      </c>
      <c r="AC117" s="390">
        <v>0</v>
      </c>
      <c r="AD117" s="390">
        <v>1000000</v>
      </c>
      <c r="AE117" s="390">
        <v>1000000</v>
      </c>
      <c r="AF117" s="390">
        <v>9000000</v>
      </c>
      <c r="AG117" s="390">
        <v>0</v>
      </c>
      <c r="AH117" s="390">
        <v>0</v>
      </c>
      <c r="AI117" s="390">
        <v>1000000</v>
      </c>
      <c r="AJ117" s="390">
        <v>1000000</v>
      </c>
      <c r="AK117" s="390">
        <v>0</v>
      </c>
      <c r="AL117" s="390">
        <v>0</v>
      </c>
      <c r="AM117" s="390">
        <v>0</v>
      </c>
      <c r="AN117" s="390">
        <v>1000000</v>
      </c>
      <c r="AO117" s="390">
        <v>1000000</v>
      </c>
      <c r="AP117" s="390">
        <v>0</v>
      </c>
      <c r="AQ117" s="390">
        <v>0</v>
      </c>
      <c r="AR117" s="390">
        <v>0</v>
      </c>
      <c r="AS117" s="390">
        <v>0</v>
      </c>
      <c r="AT117" s="390">
        <v>0</v>
      </c>
      <c r="AU117" s="390">
        <v>1000000</v>
      </c>
      <c r="AV117" s="390">
        <v>1000000</v>
      </c>
      <c r="AW117" s="390">
        <v>1000000</v>
      </c>
      <c r="AX117" s="390">
        <v>1000000</v>
      </c>
    </row>
    <row r="118" spans="1:50" ht="18" customHeight="1" x14ac:dyDescent="0.25">
      <c r="A118" s="392" t="s">
        <v>165</v>
      </c>
      <c r="B118" s="181" t="s">
        <v>166</v>
      </c>
      <c r="C118" s="182">
        <v>10000000</v>
      </c>
      <c r="D118" s="183">
        <v>0</v>
      </c>
      <c r="E118" s="183">
        <v>0</v>
      </c>
      <c r="F118" s="182">
        <f>C118+D118-E118</f>
        <v>10000000</v>
      </c>
      <c r="G118" s="390">
        <v>1000000</v>
      </c>
      <c r="H118" s="390">
        <v>1000000</v>
      </c>
      <c r="I118" s="182">
        <f>F118-H118</f>
        <v>9000000</v>
      </c>
      <c r="J118" s="390">
        <v>1000000</v>
      </c>
      <c r="K118" s="390">
        <v>1000000</v>
      </c>
      <c r="L118" s="390">
        <v>1000000</v>
      </c>
      <c r="M118" s="390">
        <v>2500000</v>
      </c>
      <c r="N118" s="390">
        <v>2500000</v>
      </c>
      <c r="O118" s="182">
        <f t="shared" si="89"/>
        <v>1500000</v>
      </c>
      <c r="P118" s="182">
        <f>F118-N118</f>
        <v>7500000</v>
      </c>
      <c r="Q118" s="184">
        <v>0</v>
      </c>
      <c r="R118" s="185">
        <f t="shared" si="90"/>
        <v>0</v>
      </c>
      <c r="S118" s="387">
        <f t="shared" si="48"/>
        <v>0</v>
      </c>
      <c r="T118" s="388">
        <v>20101040408</v>
      </c>
      <c r="U118" s="389" t="s">
        <v>1641</v>
      </c>
      <c r="V118" s="390">
        <v>10000000</v>
      </c>
      <c r="W118" s="390">
        <v>0</v>
      </c>
      <c r="X118" s="390">
        <v>0</v>
      </c>
      <c r="Y118" s="390">
        <v>0</v>
      </c>
      <c r="Z118" s="390">
        <v>0</v>
      </c>
      <c r="AA118" s="390">
        <v>10000000</v>
      </c>
      <c r="AB118" s="390">
        <v>0</v>
      </c>
      <c r="AC118" s="390">
        <v>0</v>
      </c>
      <c r="AD118" s="390">
        <v>2500000</v>
      </c>
      <c r="AE118" s="390">
        <v>2500000</v>
      </c>
      <c r="AF118" s="390">
        <v>7500000</v>
      </c>
      <c r="AG118" s="390">
        <v>0</v>
      </c>
      <c r="AH118" s="390">
        <v>0</v>
      </c>
      <c r="AI118" s="390">
        <v>1000000</v>
      </c>
      <c r="AJ118" s="390">
        <v>1000000</v>
      </c>
      <c r="AK118" s="390">
        <v>1500000</v>
      </c>
      <c r="AL118" s="390">
        <v>0</v>
      </c>
      <c r="AM118" s="390">
        <v>0</v>
      </c>
      <c r="AN118" s="390">
        <v>1000000</v>
      </c>
      <c r="AO118" s="390">
        <v>1000000</v>
      </c>
      <c r="AP118" s="390">
        <v>0</v>
      </c>
      <c r="AQ118" s="390">
        <v>0</v>
      </c>
      <c r="AR118" s="390">
        <v>0</v>
      </c>
      <c r="AS118" s="390">
        <v>0</v>
      </c>
      <c r="AT118" s="390">
        <v>0</v>
      </c>
      <c r="AU118" s="390">
        <v>1000000</v>
      </c>
      <c r="AV118" s="390">
        <v>1000000</v>
      </c>
      <c r="AW118" s="390">
        <v>1000000</v>
      </c>
      <c r="AX118" s="390">
        <v>1000000</v>
      </c>
    </row>
    <row r="119" spans="1:50" ht="18" customHeight="1" x14ac:dyDescent="0.25">
      <c r="A119" s="392" t="s">
        <v>167</v>
      </c>
      <c r="B119" s="181" t="s">
        <v>168</v>
      </c>
      <c r="C119" s="182">
        <v>40000000</v>
      </c>
      <c r="D119" s="183">
        <v>0</v>
      </c>
      <c r="E119" s="183">
        <v>0</v>
      </c>
      <c r="F119" s="182">
        <f>C119+D119-E119</f>
        <v>40000000</v>
      </c>
      <c r="G119" s="390">
        <v>1700000</v>
      </c>
      <c r="H119" s="390">
        <v>1700000</v>
      </c>
      <c r="I119" s="182">
        <f>F119-H119</f>
        <v>38300000</v>
      </c>
      <c r="J119" s="390">
        <v>1700000</v>
      </c>
      <c r="K119" s="390">
        <v>1700000</v>
      </c>
      <c r="L119" s="390">
        <v>1700000</v>
      </c>
      <c r="M119" s="390">
        <v>1700000</v>
      </c>
      <c r="N119" s="390">
        <v>1700000</v>
      </c>
      <c r="O119" s="182">
        <f t="shared" si="89"/>
        <v>0</v>
      </c>
      <c r="P119" s="182">
        <f>F119-N119</f>
        <v>38300000</v>
      </c>
      <c r="Q119" s="184">
        <v>0</v>
      </c>
      <c r="R119" s="185">
        <f t="shared" si="90"/>
        <v>0</v>
      </c>
      <c r="S119" s="387">
        <f t="shared" si="48"/>
        <v>0</v>
      </c>
      <c r="T119" s="388">
        <v>20101040409</v>
      </c>
      <c r="U119" s="389" t="s">
        <v>168</v>
      </c>
      <c r="V119" s="390">
        <v>40000000</v>
      </c>
      <c r="W119" s="390">
        <v>0</v>
      </c>
      <c r="X119" s="390">
        <v>0</v>
      </c>
      <c r="Y119" s="390">
        <v>0</v>
      </c>
      <c r="Z119" s="390">
        <v>0</v>
      </c>
      <c r="AA119" s="390">
        <v>40000000</v>
      </c>
      <c r="AB119" s="390">
        <v>0</v>
      </c>
      <c r="AC119" s="390">
        <v>0</v>
      </c>
      <c r="AD119" s="390">
        <v>1700000</v>
      </c>
      <c r="AE119" s="390">
        <v>1700000</v>
      </c>
      <c r="AF119" s="390">
        <v>38300000</v>
      </c>
      <c r="AG119" s="390">
        <v>0</v>
      </c>
      <c r="AH119" s="390">
        <v>0</v>
      </c>
      <c r="AI119" s="390">
        <v>1700000</v>
      </c>
      <c r="AJ119" s="390">
        <v>1700000</v>
      </c>
      <c r="AK119" s="390">
        <v>0</v>
      </c>
      <c r="AL119" s="390">
        <v>0</v>
      </c>
      <c r="AM119" s="390">
        <v>0</v>
      </c>
      <c r="AN119" s="390">
        <v>1700000</v>
      </c>
      <c r="AO119" s="390">
        <v>1700000</v>
      </c>
      <c r="AP119" s="390">
        <v>0</v>
      </c>
      <c r="AQ119" s="390">
        <v>0</v>
      </c>
      <c r="AR119" s="390">
        <v>0</v>
      </c>
      <c r="AS119" s="390">
        <v>0</v>
      </c>
      <c r="AT119" s="390">
        <v>0</v>
      </c>
      <c r="AU119" s="390">
        <v>1700000</v>
      </c>
      <c r="AV119" s="390">
        <v>1700000</v>
      </c>
      <c r="AW119" s="390">
        <v>1700000</v>
      </c>
      <c r="AX119" s="390">
        <v>1700000</v>
      </c>
    </row>
    <row r="120" spans="1:50" ht="18" customHeight="1" x14ac:dyDescent="0.25">
      <c r="A120" s="391" t="s">
        <v>169</v>
      </c>
      <c r="B120" s="178" t="s">
        <v>170</v>
      </c>
      <c r="C120" s="179">
        <f t="shared" ref="C120:R120" si="91">C121</f>
        <v>138210000</v>
      </c>
      <c r="D120" s="179">
        <f t="shared" si="91"/>
        <v>0</v>
      </c>
      <c r="E120" s="179">
        <f t="shared" si="91"/>
        <v>0</v>
      </c>
      <c r="F120" s="179">
        <f t="shared" si="91"/>
        <v>138210000</v>
      </c>
      <c r="G120" s="179">
        <f t="shared" si="91"/>
        <v>500000</v>
      </c>
      <c r="H120" s="179">
        <f t="shared" si="91"/>
        <v>500000</v>
      </c>
      <c r="I120" s="179">
        <f t="shared" si="91"/>
        <v>137710000</v>
      </c>
      <c r="J120" s="179">
        <f t="shared" si="91"/>
        <v>500000</v>
      </c>
      <c r="K120" s="179">
        <f t="shared" si="91"/>
        <v>500000</v>
      </c>
      <c r="L120" s="179">
        <f t="shared" si="91"/>
        <v>500000</v>
      </c>
      <c r="M120" s="179">
        <f t="shared" si="91"/>
        <v>500000</v>
      </c>
      <c r="N120" s="179">
        <f t="shared" si="91"/>
        <v>500000</v>
      </c>
      <c r="O120" s="179">
        <f t="shared" si="91"/>
        <v>0</v>
      </c>
      <c r="P120" s="179">
        <f t="shared" si="91"/>
        <v>137710000</v>
      </c>
      <c r="Q120" s="179">
        <f t="shared" si="91"/>
        <v>0</v>
      </c>
      <c r="R120" s="180">
        <f t="shared" si="91"/>
        <v>0</v>
      </c>
      <c r="S120" s="387">
        <f t="shared" si="48"/>
        <v>0</v>
      </c>
      <c r="T120" s="388">
        <v>201010405</v>
      </c>
      <c r="U120" s="389" t="s">
        <v>1642</v>
      </c>
      <c r="V120" s="390">
        <v>138210000</v>
      </c>
      <c r="W120" s="390">
        <v>0</v>
      </c>
      <c r="X120" s="390">
        <v>0</v>
      </c>
      <c r="Y120" s="390">
        <v>0</v>
      </c>
      <c r="Z120" s="390">
        <v>0</v>
      </c>
      <c r="AA120" s="390">
        <v>138210000</v>
      </c>
      <c r="AB120" s="390">
        <v>0</v>
      </c>
      <c r="AC120" s="390">
        <v>0</v>
      </c>
      <c r="AD120" s="390">
        <v>500000</v>
      </c>
      <c r="AE120" s="390">
        <v>500000</v>
      </c>
      <c r="AF120" s="390">
        <v>137710000</v>
      </c>
      <c r="AG120" s="390">
        <v>0</v>
      </c>
      <c r="AH120" s="390">
        <v>0</v>
      </c>
      <c r="AI120" s="390">
        <v>500000</v>
      </c>
      <c r="AJ120" s="390">
        <v>500000</v>
      </c>
      <c r="AK120" s="390">
        <v>0</v>
      </c>
      <c r="AL120" s="390">
        <v>0</v>
      </c>
      <c r="AM120" s="390">
        <v>0</v>
      </c>
      <c r="AN120" s="390">
        <v>500000</v>
      </c>
      <c r="AO120" s="390">
        <v>500000</v>
      </c>
      <c r="AP120" s="390">
        <v>0</v>
      </c>
      <c r="AQ120" s="390">
        <v>0</v>
      </c>
      <c r="AR120" s="390">
        <v>0</v>
      </c>
      <c r="AS120" s="390">
        <v>0</v>
      </c>
      <c r="AT120" s="390">
        <v>0</v>
      </c>
      <c r="AU120" s="390">
        <v>500000</v>
      </c>
      <c r="AV120" s="390">
        <v>500000</v>
      </c>
      <c r="AW120" s="390">
        <v>500000</v>
      </c>
      <c r="AX120" s="390">
        <v>500000</v>
      </c>
    </row>
    <row r="121" spans="1:50" ht="18" customHeight="1" x14ac:dyDescent="0.25">
      <c r="A121" s="392" t="s">
        <v>171</v>
      </c>
      <c r="B121" s="181" t="s">
        <v>172</v>
      </c>
      <c r="C121" s="182">
        <v>138210000</v>
      </c>
      <c r="D121" s="183">
        <v>0</v>
      </c>
      <c r="E121" s="183">
        <v>0</v>
      </c>
      <c r="F121" s="182">
        <f>C121+D121-E121</f>
        <v>138210000</v>
      </c>
      <c r="G121" s="390">
        <v>500000</v>
      </c>
      <c r="H121" s="390">
        <v>500000</v>
      </c>
      <c r="I121" s="182">
        <f>F121-H121</f>
        <v>137710000</v>
      </c>
      <c r="J121" s="390">
        <v>500000</v>
      </c>
      <c r="K121" s="390">
        <v>500000</v>
      </c>
      <c r="L121" s="390">
        <v>500000</v>
      </c>
      <c r="M121" s="390">
        <v>500000</v>
      </c>
      <c r="N121" s="390">
        <v>500000</v>
      </c>
      <c r="O121" s="182">
        <f>N121-H121</f>
        <v>0</v>
      </c>
      <c r="P121" s="182">
        <f>F121-N121</f>
        <v>137710000</v>
      </c>
      <c r="Q121" s="184">
        <v>0</v>
      </c>
      <c r="R121" s="185">
        <f>Q121</f>
        <v>0</v>
      </c>
      <c r="S121" s="387">
        <f t="shared" si="48"/>
        <v>0</v>
      </c>
      <c r="T121" s="388">
        <v>20101040502</v>
      </c>
      <c r="U121" s="389" t="s">
        <v>1643</v>
      </c>
      <c r="V121" s="390">
        <v>138210000</v>
      </c>
      <c r="W121" s="390">
        <v>0</v>
      </c>
      <c r="X121" s="390">
        <v>0</v>
      </c>
      <c r="Y121" s="390">
        <v>0</v>
      </c>
      <c r="Z121" s="390">
        <v>0</v>
      </c>
      <c r="AA121" s="390">
        <v>138210000</v>
      </c>
      <c r="AB121" s="390">
        <v>0</v>
      </c>
      <c r="AC121" s="390">
        <v>0</v>
      </c>
      <c r="AD121" s="390">
        <v>500000</v>
      </c>
      <c r="AE121" s="390">
        <v>500000</v>
      </c>
      <c r="AF121" s="390">
        <v>137710000</v>
      </c>
      <c r="AG121" s="390">
        <v>0</v>
      </c>
      <c r="AH121" s="390">
        <v>0</v>
      </c>
      <c r="AI121" s="390">
        <v>500000</v>
      </c>
      <c r="AJ121" s="390">
        <v>500000</v>
      </c>
      <c r="AK121" s="390">
        <v>0</v>
      </c>
      <c r="AL121" s="390">
        <v>0</v>
      </c>
      <c r="AM121" s="390">
        <v>0</v>
      </c>
      <c r="AN121" s="390">
        <v>500000</v>
      </c>
      <c r="AO121" s="390">
        <v>500000</v>
      </c>
      <c r="AP121" s="390">
        <v>0</v>
      </c>
      <c r="AQ121" s="390">
        <v>0</v>
      </c>
      <c r="AR121" s="390">
        <v>0</v>
      </c>
      <c r="AS121" s="390">
        <v>0</v>
      </c>
      <c r="AT121" s="390">
        <v>0</v>
      </c>
      <c r="AU121" s="390">
        <v>500000</v>
      </c>
      <c r="AV121" s="390">
        <v>500000</v>
      </c>
      <c r="AW121" s="390">
        <v>500000</v>
      </c>
      <c r="AX121" s="390">
        <v>500000</v>
      </c>
    </row>
    <row r="122" spans="1:50" ht="18" customHeight="1" x14ac:dyDescent="0.25">
      <c r="A122" s="391" t="s">
        <v>173</v>
      </c>
      <c r="B122" s="178" t="s">
        <v>174</v>
      </c>
      <c r="C122" s="179">
        <f t="shared" ref="C122:P122" si="92">SUM(C123:C127)</f>
        <v>64000000</v>
      </c>
      <c r="D122" s="179">
        <f t="shared" si="92"/>
        <v>0</v>
      </c>
      <c r="E122" s="179">
        <f t="shared" si="92"/>
        <v>0</v>
      </c>
      <c r="F122" s="179">
        <f t="shared" si="92"/>
        <v>64000000</v>
      </c>
      <c r="G122" s="179">
        <f t="shared" si="92"/>
        <v>1300000</v>
      </c>
      <c r="H122" s="179">
        <f t="shared" si="92"/>
        <v>1300000</v>
      </c>
      <c r="I122" s="179">
        <f t="shared" si="92"/>
        <v>62700000</v>
      </c>
      <c r="J122" s="179">
        <f t="shared" si="92"/>
        <v>1300000</v>
      </c>
      <c r="K122" s="179">
        <f t="shared" si="92"/>
        <v>1300000</v>
      </c>
      <c r="L122" s="179">
        <f t="shared" si="92"/>
        <v>1300000</v>
      </c>
      <c r="M122" s="179">
        <f t="shared" si="92"/>
        <v>9300000</v>
      </c>
      <c r="N122" s="179">
        <f t="shared" si="92"/>
        <v>9300000</v>
      </c>
      <c r="O122" s="179">
        <f t="shared" si="92"/>
        <v>8000000</v>
      </c>
      <c r="P122" s="179">
        <f t="shared" si="92"/>
        <v>54700000</v>
      </c>
      <c r="Q122" s="179">
        <f t="shared" ref="Q122:R122" si="93">SUM(Q123:Q127)</f>
        <v>0</v>
      </c>
      <c r="R122" s="180">
        <f t="shared" si="93"/>
        <v>0</v>
      </c>
      <c r="S122" s="387">
        <f t="shared" si="48"/>
        <v>0</v>
      </c>
      <c r="T122" s="388">
        <v>201010406</v>
      </c>
      <c r="U122" s="389" t="s">
        <v>1644</v>
      </c>
      <c r="V122" s="390">
        <v>64000000</v>
      </c>
      <c r="W122" s="390">
        <v>0</v>
      </c>
      <c r="X122" s="390">
        <v>0</v>
      </c>
      <c r="Y122" s="390">
        <v>0</v>
      </c>
      <c r="Z122" s="390">
        <v>0</v>
      </c>
      <c r="AA122" s="390">
        <v>64000000</v>
      </c>
      <c r="AB122" s="390">
        <v>0</v>
      </c>
      <c r="AC122" s="390">
        <v>0</v>
      </c>
      <c r="AD122" s="390">
        <v>9300000</v>
      </c>
      <c r="AE122" s="390">
        <v>9300000</v>
      </c>
      <c r="AF122" s="390">
        <v>54700000</v>
      </c>
      <c r="AG122" s="390">
        <v>0</v>
      </c>
      <c r="AH122" s="390">
        <v>0</v>
      </c>
      <c r="AI122" s="390">
        <v>1300000</v>
      </c>
      <c r="AJ122" s="390">
        <v>1300000</v>
      </c>
      <c r="AK122" s="390">
        <v>8000000</v>
      </c>
      <c r="AL122" s="390">
        <v>0</v>
      </c>
      <c r="AM122" s="390">
        <v>0</v>
      </c>
      <c r="AN122" s="390">
        <v>1300000</v>
      </c>
      <c r="AO122" s="390">
        <v>1300000</v>
      </c>
      <c r="AP122" s="390">
        <v>0</v>
      </c>
      <c r="AQ122" s="390">
        <v>0</v>
      </c>
      <c r="AR122" s="390">
        <v>0</v>
      </c>
      <c r="AS122" s="390">
        <v>0</v>
      </c>
      <c r="AT122" s="390">
        <v>0</v>
      </c>
      <c r="AU122" s="390">
        <v>1300000</v>
      </c>
      <c r="AV122" s="390">
        <v>1300000</v>
      </c>
      <c r="AW122" s="390">
        <v>1300000</v>
      </c>
      <c r="AX122" s="390">
        <v>1300000</v>
      </c>
    </row>
    <row r="123" spans="1:50" ht="18" customHeight="1" x14ac:dyDescent="0.25">
      <c r="A123" s="392" t="s">
        <v>175</v>
      </c>
      <c r="B123" s="181" t="s">
        <v>176</v>
      </c>
      <c r="C123" s="182">
        <v>10000000</v>
      </c>
      <c r="D123" s="183">
        <v>0</v>
      </c>
      <c r="E123" s="183">
        <v>0</v>
      </c>
      <c r="F123" s="182">
        <f>C123+D123-E123</f>
        <v>10000000</v>
      </c>
      <c r="G123" s="390">
        <v>0</v>
      </c>
      <c r="H123" s="390">
        <v>0</v>
      </c>
      <c r="I123" s="182">
        <f>F123-H123</f>
        <v>10000000</v>
      </c>
      <c r="J123" s="390">
        <v>0</v>
      </c>
      <c r="K123" s="390">
        <v>0</v>
      </c>
      <c r="L123" s="390">
        <v>0</v>
      </c>
      <c r="M123" s="390">
        <v>1500000</v>
      </c>
      <c r="N123" s="390">
        <v>1500000</v>
      </c>
      <c r="O123" s="182">
        <f t="shared" ref="O123:O127" si="94">N123-H123</f>
        <v>1500000</v>
      </c>
      <c r="P123" s="182">
        <f>F123-N123</f>
        <v>8500000</v>
      </c>
      <c r="Q123" s="184">
        <v>0</v>
      </c>
      <c r="R123" s="185">
        <f t="shared" ref="R123:R127" si="95">Q123</f>
        <v>0</v>
      </c>
      <c r="S123" s="387">
        <f t="shared" si="48"/>
        <v>0</v>
      </c>
      <c r="T123" s="388">
        <v>20101040601</v>
      </c>
      <c r="U123" s="389" t="s">
        <v>1645</v>
      </c>
      <c r="V123" s="390">
        <v>10000000</v>
      </c>
      <c r="W123" s="390">
        <v>0</v>
      </c>
      <c r="X123" s="390">
        <v>0</v>
      </c>
      <c r="Y123" s="390">
        <v>0</v>
      </c>
      <c r="Z123" s="390">
        <v>0</v>
      </c>
      <c r="AA123" s="390">
        <v>10000000</v>
      </c>
      <c r="AB123" s="390">
        <v>0</v>
      </c>
      <c r="AC123" s="390">
        <v>0</v>
      </c>
      <c r="AD123" s="390">
        <v>1500000</v>
      </c>
      <c r="AE123" s="390">
        <v>1500000</v>
      </c>
      <c r="AF123" s="390">
        <v>8500000</v>
      </c>
      <c r="AG123" s="390">
        <v>0</v>
      </c>
      <c r="AH123" s="390">
        <v>0</v>
      </c>
      <c r="AI123" s="390">
        <v>0</v>
      </c>
      <c r="AJ123" s="390">
        <v>0</v>
      </c>
      <c r="AK123" s="390">
        <v>1500000</v>
      </c>
      <c r="AL123" s="390">
        <v>0</v>
      </c>
      <c r="AM123" s="390">
        <v>0</v>
      </c>
      <c r="AN123" s="390">
        <v>0</v>
      </c>
      <c r="AO123" s="390">
        <v>0</v>
      </c>
      <c r="AP123" s="390">
        <v>0</v>
      </c>
      <c r="AQ123" s="390">
        <v>0</v>
      </c>
      <c r="AR123" s="390">
        <v>0</v>
      </c>
      <c r="AS123" s="390">
        <v>0</v>
      </c>
      <c r="AT123" s="390">
        <v>0</v>
      </c>
      <c r="AU123" s="390">
        <v>0</v>
      </c>
      <c r="AV123" s="390">
        <v>0</v>
      </c>
      <c r="AW123" s="390">
        <v>0</v>
      </c>
      <c r="AX123" s="390">
        <v>0</v>
      </c>
    </row>
    <row r="124" spans="1:50" ht="18" customHeight="1" x14ac:dyDescent="0.25">
      <c r="A124" s="392" t="s">
        <v>177</v>
      </c>
      <c r="B124" s="181" t="s">
        <v>178</v>
      </c>
      <c r="C124" s="182">
        <v>20000000</v>
      </c>
      <c r="D124" s="183">
        <v>0</v>
      </c>
      <c r="E124" s="183">
        <v>0</v>
      </c>
      <c r="F124" s="182">
        <f>C124+D124-E124</f>
        <v>20000000</v>
      </c>
      <c r="G124" s="390">
        <v>0</v>
      </c>
      <c r="H124" s="390">
        <v>0</v>
      </c>
      <c r="I124" s="182">
        <f>F124-H124</f>
        <v>20000000</v>
      </c>
      <c r="J124" s="390">
        <v>0</v>
      </c>
      <c r="K124" s="390">
        <v>0</v>
      </c>
      <c r="L124" s="390">
        <v>0</v>
      </c>
      <c r="M124" s="390">
        <v>2000000</v>
      </c>
      <c r="N124" s="390">
        <v>2000000</v>
      </c>
      <c r="O124" s="182">
        <f t="shared" si="94"/>
        <v>2000000</v>
      </c>
      <c r="P124" s="182">
        <f>F124-N124</f>
        <v>18000000</v>
      </c>
      <c r="Q124" s="184">
        <v>0</v>
      </c>
      <c r="R124" s="185">
        <f t="shared" si="95"/>
        <v>0</v>
      </c>
      <c r="S124" s="387">
        <f t="shared" si="48"/>
        <v>0</v>
      </c>
      <c r="T124" s="388">
        <v>20101040603</v>
      </c>
      <c r="U124" s="389" t="s">
        <v>1646</v>
      </c>
      <c r="V124" s="390">
        <v>20000000</v>
      </c>
      <c r="W124" s="390">
        <v>0</v>
      </c>
      <c r="X124" s="390">
        <v>0</v>
      </c>
      <c r="Y124" s="390">
        <v>0</v>
      </c>
      <c r="Z124" s="390">
        <v>0</v>
      </c>
      <c r="AA124" s="390">
        <v>20000000</v>
      </c>
      <c r="AB124" s="390">
        <v>0</v>
      </c>
      <c r="AC124" s="390">
        <v>0</v>
      </c>
      <c r="AD124" s="390">
        <v>2000000</v>
      </c>
      <c r="AE124" s="390">
        <v>2000000</v>
      </c>
      <c r="AF124" s="390">
        <v>18000000</v>
      </c>
      <c r="AG124" s="390">
        <v>0</v>
      </c>
      <c r="AH124" s="390">
        <v>0</v>
      </c>
      <c r="AI124" s="390">
        <v>0</v>
      </c>
      <c r="AJ124" s="390">
        <v>0</v>
      </c>
      <c r="AK124" s="390">
        <v>2000000</v>
      </c>
      <c r="AL124" s="390">
        <v>0</v>
      </c>
      <c r="AM124" s="390">
        <v>0</v>
      </c>
      <c r="AN124" s="390">
        <v>0</v>
      </c>
      <c r="AO124" s="390">
        <v>0</v>
      </c>
      <c r="AP124" s="390">
        <v>0</v>
      </c>
      <c r="AQ124" s="390">
        <v>0</v>
      </c>
      <c r="AR124" s="390">
        <v>0</v>
      </c>
      <c r="AS124" s="390">
        <v>0</v>
      </c>
      <c r="AT124" s="390">
        <v>0</v>
      </c>
      <c r="AU124" s="390">
        <v>0</v>
      </c>
      <c r="AV124" s="390">
        <v>0</v>
      </c>
      <c r="AW124" s="390">
        <v>0</v>
      </c>
      <c r="AX124" s="390">
        <v>0</v>
      </c>
    </row>
    <row r="125" spans="1:50" ht="18" customHeight="1" x14ac:dyDescent="0.25">
      <c r="A125" s="392" t="s">
        <v>179</v>
      </c>
      <c r="B125" s="181" t="s">
        <v>180</v>
      </c>
      <c r="C125" s="182">
        <v>10000000</v>
      </c>
      <c r="D125" s="183">
        <v>0</v>
      </c>
      <c r="E125" s="183">
        <v>0</v>
      </c>
      <c r="F125" s="182">
        <f>C125+D125-E125</f>
        <v>10000000</v>
      </c>
      <c r="G125" s="390">
        <v>0</v>
      </c>
      <c r="H125" s="390">
        <v>0</v>
      </c>
      <c r="I125" s="182">
        <f>F125-H125</f>
        <v>10000000</v>
      </c>
      <c r="J125" s="390">
        <v>0</v>
      </c>
      <c r="K125" s="390">
        <v>0</v>
      </c>
      <c r="L125" s="390">
        <v>0</v>
      </c>
      <c r="M125" s="390">
        <v>500000</v>
      </c>
      <c r="N125" s="390">
        <v>500000</v>
      </c>
      <c r="O125" s="182">
        <f t="shared" si="94"/>
        <v>500000</v>
      </c>
      <c r="P125" s="182">
        <f>F125-N125</f>
        <v>9500000</v>
      </c>
      <c r="Q125" s="184">
        <v>0</v>
      </c>
      <c r="R125" s="185">
        <f t="shared" si="95"/>
        <v>0</v>
      </c>
      <c r="S125" s="387">
        <f t="shared" si="48"/>
        <v>0</v>
      </c>
      <c r="T125" s="388">
        <v>20101040604</v>
      </c>
      <c r="U125" s="389" t="s">
        <v>1647</v>
      </c>
      <c r="V125" s="390">
        <v>10000000</v>
      </c>
      <c r="W125" s="390">
        <v>0</v>
      </c>
      <c r="X125" s="390">
        <v>0</v>
      </c>
      <c r="Y125" s="390">
        <v>0</v>
      </c>
      <c r="Z125" s="390">
        <v>0</v>
      </c>
      <c r="AA125" s="390">
        <v>10000000</v>
      </c>
      <c r="AB125" s="390">
        <v>0</v>
      </c>
      <c r="AC125" s="390">
        <v>0</v>
      </c>
      <c r="AD125" s="390">
        <v>500000</v>
      </c>
      <c r="AE125" s="390">
        <v>500000</v>
      </c>
      <c r="AF125" s="390">
        <v>9500000</v>
      </c>
      <c r="AG125" s="390">
        <v>0</v>
      </c>
      <c r="AH125" s="390">
        <v>0</v>
      </c>
      <c r="AI125" s="390">
        <v>0</v>
      </c>
      <c r="AJ125" s="390">
        <v>0</v>
      </c>
      <c r="AK125" s="390">
        <v>500000</v>
      </c>
      <c r="AL125" s="390">
        <v>0</v>
      </c>
      <c r="AM125" s="390">
        <v>0</v>
      </c>
      <c r="AN125" s="390">
        <v>0</v>
      </c>
      <c r="AO125" s="390">
        <v>0</v>
      </c>
      <c r="AP125" s="390">
        <v>0</v>
      </c>
      <c r="AQ125" s="390">
        <v>0</v>
      </c>
      <c r="AR125" s="390">
        <v>0</v>
      </c>
      <c r="AS125" s="390">
        <v>0</v>
      </c>
      <c r="AT125" s="390">
        <v>0</v>
      </c>
      <c r="AU125" s="390">
        <v>0</v>
      </c>
      <c r="AV125" s="390">
        <v>0</v>
      </c>
      <c r="AW125" s="390">
        <v>0</v>
      </c>
      <c r="AX125" s="390">
        <v>0</v>
      </c>
    </row>
    <row r="126" spans="1:50" ht="18" customHeight="1" x14ac:dyDescent="0.25">
      <c r="A126" s="392" t="s">
        <v>181</v>
      </c>
      <c r="B126" s="181" t="s">
        <v>780</v>
      </c>
      <c r="C126" s="182">
        <v>10000000</v>
      </c>
      <c r="D126" s="183">
        <v>0</v>
      </c>
      <c r="E126" s="183">
        <v>0</v>
      </c>
      <c r="F126" s="182">
        <f>C126+D126-E126</f>
        <v>10000000</v>
      </c>
      <c r="G126" s="390">
        <v>500000</v>
      </c>
      <c r="H126" s="390">
        <v>500000</v>
      </c>
      <c r="I126" s="182">
        <f>F126-H126</f>
        <v>9500000</v>
      </c>
      <c r="J126" s="390">
        <v>500000</v>
      </c>
      <c r="K126" s="390">
        <v>500000</v>
      </c>
      <c r="L126" s="390">
        <v>500000</v>
      </c>
      <c r="M126" s="390">
        <v>2000000</v>
      </c>
      <c r="N126" s="390">
        <v>2000000</v>
      </c>
      <c r="O126" s="182">
        <f t="shared" si="94"/>
        <v>1500000</v>
      </c>
      <c r="P126" s="182">
        <f>F126-N126</f>
        <v>8000000</v>
      </c>
      <c r="Q126" s="184">
        <v>0</v>
      </c>
      <c r="R126" s="185">
        <f t="shared" si="95"/>
        <v>0</v>
      </c>
      <c r="S126" s="387">
        <f t="shared" si="48"/>
        <v>0</v>
      </c>
      <c r="T126" s="388">
        <v>20101040605</v>
      </c>
      <c r="U126" s="389" t="s">
        <v>1648</v>
      </c>
      <c r="V126" s="390">
        <v>10000000</v>
      </c>
      <c r="W126" s="390">
        <v>0</v>
      </c>
      <c r="X126" s="390">
        <v>0</v>
      </c>
      <c r="Y126" s="390">
        <v>0</v>
      </c>
      <c r="Z126" s="390">
        <v>0</v>
      </c>
      <c r="AA126" s="390">
        <v>10000000</v>
      </c>
      <c r="AB126" s="390">
        <v>0</v>
      </c>
      <c r="AC126" s="390">
        <v>0</v>
      </c>
      <c r="AD126" s="390">
        <v>2000000</v>
      </c>
      <c r="AE126" s="390">
        <v>2000000</v>
      </c>
      <c r="AF126" s="390">
        <v>8000000</v>
      </c>
      <c r="AG126" s="390">
        <v>0</v>
      </c>
      <c r="AH126" s="390">
        <v>0</v>
      </c>
      <c r="AI126" s="390">
        <v>500000</v>
      </c>
      <c r="AJ126" s="390">
        <v>500000</v>
      </c>
      <c r="AK126" s="390">
        <v>1500000</v>
      </c>
      <c r="AL126" s="390">
        <v>0</v>
      </c>
      <c r="AM126" s="390">
        <v>0</v>
      </c>
      <c r="AN126" s="390">
        <v>500000</v>
      </c>
      <c r="AO126" s="390">
        <v>500000</v>
      </c>
      <c r="AP126" s="390">
        <v>0</v>
      </c>
      <c r="AQ126" s="390">
        <v>0</v>
      </c>
      <c r="AR126" s="390">
        <v>0</v>
      </c>
      <c r="AS126" s="390">
        <v>0</v>
      </c>
      <c r="AT126" s="390">
        <v>0</v>
      </c>
      <c r="AU126" s="390">
        <v>500000</v>
      </c>
      <c r="AV126" s="390">
        <v>500000</v>
      </c>
      <c r="AW126" s="390">
        <v>500000</v>
      </c>
      <c r="AX126" s="390">
        <v>500000</v>
      </c>
    </row>
    <row r="127" spans="1:50" ht="18" customHeight="1" x14ac:dyDescent="0.25">
      <c r="A127" s="392" t="s">
        <v>183</v>
      </c>
      <c r="B127" s="181" t="s">
        <v>184</v>
      </c>
      <c r="C127" s="182">
        <v>14000000</v>
      </c>
      <c r="D127" s="183">
        <v>0</v>
      </c>
      <c r="E127" s="183">
        <v>0</v>
      </c>
      <c r="F127" s="182">
        <f>C127+D127-E127</f>
        <v>14000000</v>
      </c>
      <c r="G127" s="390">
        <v>800000</v>
      </c>
      <c r="H127" s="390">
        <v>800000</v>
      </c>
      <c r="I127" s="182">
        <f>F127-H127</f>
        <v>13200000</v>
      </c>
      <c r="J127" s="390">
        <v>800000</v>
      </c>
      <c r="K127" s="390">
        <v>800000</v>
      </c>
      <c r="L127" s="390">
        <v>800000</v>
      </c>
      <c r="M127" s="390">
        <v>3300000</v>
      </c>
      <c r="N127" s="390">
        <v>3300000</v>
      </c>
      <c r="O127" s="182">
        <f t="shared" si="94"/>
        <v>2500000</v>
      </c>
      <c r="P127" s="182">
        <f>F127-N127</f>
        <v>10700000</v>
      </c>
      <c r="Q127" s="184">
        <v>0</v>
      </c>
      <c r="R127" s="185">
        <f t="shared" si="95"/>
        <v>0</v>
      </c>
      <c r="S127" s="387">
        <f t="shared" si="48"/>
        <v>0</v>
      </c>
      <c r="T127" s="388">
        <v>20101040609</v>
      </c>
      <c r="U127" s="389" t="s">
        <v>1649</v>
      </c>
      <c r="V127" s="390">
        <v>14000000</v>
      </c>
      <c r="W127" s="390">
        <v>0</v>
      </c>
      <c r="X127" s="390">
        <v>0</v>
      </c>
      <c r="Y127" s="390">
        <v>0</v>
      </c>
      <c r="Z127" s="390">
        <v>0</v>
      </c>
      <c r="AA127" s="390">
        <v>14000000</v>
      </c>
      <c r="AB127" s="390">
        <v>0</v>
      </c>
      <c r="AC127" s="390">
        <v>0</v>
      </c>
      <c r="AD127" s="390">
        <v>3300000</v>
      </c>
      <c r="AE127" s="390">
        <v>3300000</v>
      </c>
      <c r="AF127" s="390">
        <v>10700000</v>
      </c>
      <c r="AG127" s="390">
        <v>0</v>
      </c>
      <c r="AH127" s="390">
        <v>0</v>
      </c>
      <c r="AI127" s="390">
        <v>800000</v>
      </c>
      <c r="AJ127" s="390">
        <v>800000</v>
      </c>
      <c r="AK127" s="390">
        <v>2500000</v>
      </c>
      <c r="AL127" s="390">
        <v>0</v>
      </c>
      <c r="AM127" s="390">
        <v>0</v>
      </c>
      <c r="AN127" s="390">
        <v>800000</v>
      </c>
      <c r="AO127" s="390">
        <v>800000</v>
      </c>
      <c r="AP127" s="390">
        <v>0</v>
      </c>
      <c r="AQ127" s="390">
        <v>0</v>
      </c>
      <c r="AR127" s="390">
        <v>0</v>
      </c>
      <c r="AS127" s="390">
        <v>0</v>
      </c>
      <c r="AT127" s="390">
        <v>0</v>
      </c>
      <c r="AU127" s="390">
        <v>800000</v>
      </c>
      <c r="AV127" s="390">
        <v>800000</v>
      </c>
      <c r="AW127" s="390">
        <v>800000</v>
      </c>
      <c r="AX127" s="390">
        <v>800000</v>
      </c>
    </row>
    <row r="128" spans="1:50" ht="18" customHeight="1" x14ac:dyDescent="0.25">
      <c r="A128" s="391" t="s">
        <v>185</v>
      </c>
      <c r="B128" s="178" t="s">
        <v>186</v>
      </c>
      <c r="C128" s="179">
        <f t="shared" ref="C128:P128" si="96">SUM(C129:C130)</f>
        <v>20500000</v>
      </c>
      <c r="D128" s="179">
        <f t="shared" si="96"/>
        <v>0</v>
      </c>
      <c r="E128" s="179">
        <f t="shared" si="96"/>
        <v>0</v>
      </c>
      <c r="F128" s="179">
        <f t="shared" si="96"/>
        <v>20500000</v>
      </c>
      <c r="G128" s="179">
        <f t="shared" si="96"/>
        <v>0</v>
      </c>
      <c r="H128" s="179">
        <f t="shared" si="96"/>
        <v>0</v>
      </c>
      <c r="I128" s="179">
        <f t="shared" si="96"/>
        <v>20500000</v>
      </c>
      <c r="J128" s="179">
        <f t="shared" si="96"/>
        <v>0</v>
      </c>
      <c r="K128" s="179">
        <f t="shared" si="96"/>
        <v>0</v>
      </c>
      <c r="L128" s="179">
        <f t="shared" si="96"/>
        <v>0</v>
      </c>
      <c r="M128" s="179">
        <f t="shared" si="96"/>
        <v>4500000</v>
      </c>
      <c r="N128" s="179">
        <f t="shared" si="96"/>
        <v>4500000</v>
      </c>
      <c r="O128" s="179">
        <f t="shared" si="96"/>
        <v>4500000</v>
      </c>
      <c r="P128" s="179">
        <f t="shared" si="96"/>
        <v>16000000</v>
      </c>
      <c r="Q128" s="179">
        <f t="shared" ref="Q128:R128" si="97">SUM(Q129:Q130)</f>
        <v>0</v>
      </c>
      <c r="R128" s="180">
        <f t="shared" si="97"/>
        <v>0</v>
      </c>
      <c r="S128" s="387">
        <f t="shared" si="48"/>
        <v>0</v>
      </c>
      <c r="T128" s="388">
        <v>201010407</v>
      </c>
      <c r="U128" s="389" t="s">
        <v>1650</v>
      </c>
      <c r="V128" s="390">
        <v>20500000</v>
      </c>
      <c r="W128" s="390">
        <v>0</v>
      </c>
      <c r="X128" s="390">
        <v>0</v>
      </c>
      <c r="Y128" s="390">
        <v>0</v>
      </c>
      <c r="Z128" s="390">
        <v>0</v>
      </c>
      <c r="AA128" s="390">
        <v>20500000</v>
      </c>
      <c r="AB128" s="390">
        <v>0</v>
      </c>
      <c r="AC128" s="390">
        <v>0</v>
      </c>
      <c r="AD128" s="390">
        <v>4500000</v>
      </c>
      <c r="AE128" s="390">
        <v>4500000</v>
      </c>
      <c r="AF128" s="390">
        <v>16000000</v>
      </c>
      <c r="AG128" s="390">
        <v>0</v>
      </c>
      <c r="AH128" s="390">
        <v>0</v>
      </c>
      <c r="AI128" s="390">
        <v>0</v>
      </c>
      <c r="AJ128" s="390">
        <v>0</v>
      </c>
      <c r="AK128" s="390">
        <v>4500000</v>
      </c>
      <c r="AL128" s="390">
        <v>0</v>
      </c>
      <c r="AM128" s="390">
        <v>0</v>
      </c>
      <c r="AN128" s="390">
        <v>0</v>
      </c>
      <c r="AO128" s="390">
        <v>0</v>
      </c>
      <c r="AP128" s="390">
        <v>0</v>
      </c>
      <c r="AQ128" s="390">
        <v>0</v>
      </c>
      <c r="AR128" s="390">
        <v>0</v>
      </c>
      <c r="AS128" s="390">
        <v>0</v>
      </c>
      <c r="AT128" s="390">
        <v>0</v>
      </c>
      <c r="AU128" s="390">
        <v>0</v>
      </c>
      <c r="AV128" s="390">
        <v>0</v>
      </c>
      <c r="AW128" s="390">
        <v>0</v>
      </c>
      <c r="AX128" s="390">
        <v>0</v>
      </c>
    </row>
    <row r="129" spans="1:50" ht="18" customHeight="1" x14ac:dyDescent="0.25">
      <c r="A129" s="392" t="s">
        <v>187</v>
      </c>
      <c r="B129" s="181" t="s">
        <v>781</v>
      </c>
      <c r="C129" s="182">
        <v>8000000</v>
      </c>
      <c r="D129" s="183">
        <v>0</v>
      </c>
      <c r="E129" s="183">
        <v>0</v>
      </c>
      <c r="F129" s="182">
        <f>C129+D129-E129</f>
        <v>8000000</v>
      </c>
      <c r="G129" s="390">
        <v>0</v>
      </c>
      <c r="H129" s="390">
        <v>0</v>
      </c>
      <c r="I129" s="182">
        <f>F129-H129</f>
        <v>8000000</v>
      </c>
      <c r="J129" s="390">
        <v>0</v>
      </c>
      <c r="K129" s="390">
        <v>0</v>
      </c>
      <c r="L129" s="390">
        <v>0</v>
      </c>
      <c r="M129" s="390">
        <v>1500000</v>
      </c>
      <c r="N129" s="390">
        <v>1500000</v>
      </c>
      <c r="O129" s="182">
        <f t="shared" ref="O129:O130" si="98">N129-H129</f>
        <v>1500000</v>
      </c>
      <c r="P129" s="182">
        <f>F129-N129</f>
        <v>6500000</v>
      </c>
      <c r="Q129" s="184">
        <v>0</v>
      </c>
      <c r="R129" s="185">
        <f t="shared" ref="R129:R130" si="99">Q129</f>
        <v>0</v>
      </c>
      <c r="S129" s="387">
        <f t="shared" si="48"/>
        <v>0</v>
      </c>
      <c r="T129" s="388">
        <v>20101040702</v>
      </c>
      <c r="U129" s="389" t="s">
        <v>1651</v>
      </c>
      <c r="V129" s="390">
        <v>8000000</v>
      </c>
      <c r="W129" s="390">
        <v>0</v>
      </c>
      <c r="X129" s="390">
        <v>0</v>
      </c>
      <c r="Y129" s="390">
        <v>0</v>
      </c>
      <c r="Z129" s="390">
        <v>0</v>
      </c>
      <c r="AA129" s="390">
        <v>8000000</v>
      </c>
      <c r="AB129" s="390">
        <v>0</v>
      </c>
      <c r="AC129" s="390">
        <v>0</v>
      </c>
      <c r="AD129" s="390">
        <v>1500000</v>
      </c>
      <c r="AE129" s="390">
        <v>1500000</v>
      </c>
      <c r="AF129" s="390">
        <v>6500000</v>
      </c>
      <c r="AG129" s="390">
        <v>0</v>
      </c>
      <c r="AH129" s="390">
        <v>0</v>
      </c>
      <c r="AI129" s="390">
        <v>0</v>
      </c>
      <c r="AJ129" s="390">
        <v>0</v>
      </c>
      <c r="AK129" s="390">
        <v>1500000</v>
      </c>
      <c r="AL129" s="390">
        <v>0</v>
      </c>
      <c r="AM129" s="390">
        <v>0</v>
      </c>
      <c r="AN129" s="390">
        <v>0</v>
      </c>
      <c r="AO129" s="390">
        <v>0</v>
      </c>
      <c r="AP129" s="390">
        <v>0</v>
      </c>
      <c r="AQ129" s="390">
        <v>0</v>
      </c>
      <c r="AR129" s="390">
        <v>0</v>
      </c>
      <c r="AS129" s="390">
        <v>0</v>
      </c>
      <c r="AT129" s="390">
        <v>0</v>
      </c>
      <c r="AU129" s="390">
        <v>0</v>
      </c>
      <c r="AV129" s="390">
        <v>0</v>
      </c>
      <c r="AW129" s="390">
        <v>0</v>
      </c>
      <c r="AX129" s="390">
        <v>0</v>
      </c>
    </row>
    <row r="130" spans="1:50" ht="18" customHeight="1" x14ac:dyDescent="0.25">
      <c r="A130" s="392" t="s">
        <v>189</v>
      </c>
      <c r="B130" s="181" t="s">
        <v>782</v>
      </c>
      <c r="C130" s="182">
        <v>12500000</v>
      </c>
      <c r="D130" s="183">
        <v>0</v>
      </c>
      <c r="E130" s="183">
        <v>0</v>
      </c>
      <c r="F130" s="182">
        <f>C130+D130-E130</f>
        <v>12500000</v>
      </c>
      <c r="G130" s="390">
        <v>0</v>
      </c>
      <c r="H130" s="390">
        <v>0</v>
      </c>
      <c r="I130" s="182">
        <f>F130-H130</f>
        <v>12500000</v>
      </c>
      <c r="J130" s="390">
        <v>0</v>
      </c>
      <c r="K130" s="390">
        <v>0</v>
      </c>
      <c r="L130" s="390">
        <v>0</v>
      </c>
      <c r="M130" s="390">
        <v>3000000</v>
      </c>
      <c r="N130" s="390">
        <v>3000000</v>
      </c>
      <c r="O130" s="182">
        <f t="shared" si="98"/>
        <v>3000000</v>
      </c>
      <c r="P130" s="182">
        <f>F130-N130</f>
        <v>9500000</v>
      </c>
      <c r="Q130" s="184">
        <v>0</v>
      </c>
      <c r="R130" s="185">
        <f t="shared" si="99"/>
        <v>0</v>
      </c>
      <c r="S130" s="387">
        <f t="shared" si="48"/>
        <v>0</v>
      </c>
      <c r="T130" s="388">
        <v>20101040703</v>
      </c>
      <c r="U130" s="389" t="s">
        <v>1652</v>
      </c>
      <c r="V130" s="390">
        <v>12500000</v>
      </c>
      <c r="W130" s="390">
        <v>0</v>
      </c>
      <c r="X130" s="390">
        <v>0</v>
      </c>
      <c r="Y130" s="390">
        <v>0</v>
      </c>
      <c r="Z130" s="390">
        <v>0</v>
      </c>
      <c r="AA130" s="390">
        <v>12500000</v>
      </c>
      <c r="AB130" s="390">
        <v>0</v>
      </c>
      <c r="AC130" s="390">
        <v>0</v>
      </c>
      <c r="AD130" s="390">
        <v>3000000</v>
      </c>
      <c r="AE130" s="390">
        <v>3000000</v>
      </c>
      <c r="AF130" s="390">
        <v>9500000</v>
      </c>
      <c r="AG130" s="390">
        <v>0</v>
      </c>
      <c r="AH130" s="390">
        <v>0</v>
      </c>
      <c r="AI130" s="390">
        <v>0</v>
      </c>
      <c r="AJ130" s="390">
        <v>0</v>
      </c>
      <c r="AK130" s="390">
        <v>3000000</v>
      </c>
      <c r="AL130" s="390">
        <v>0</v>
      </c>
      <c r="AM130" s="390">
        <v>0</v>
      </c>
      <c r="AN130" s="390">
        <v>0</v>
      </c>
      <c r="AO130" s="390">
        <v>0</v>
      </c>
      <c r="AP130" s="390">
        <v>0</v>
      </c>
      <c r="AQ130" s="390">
        <v>0</v>
      </c>
      <c r="AR130" s="390">
        <v>0</v>
      </c>
      <c r="AS130" s="390">
        <v>0</v>
      </c>
      <c r="AT130" s="390">
        <v>0</v>
      </c>
      <c r="AU130" s="390">
        <v>0</v>
      </c>
      <c r="AV130" s="390">
        <v>0</v>
      </c>
      <c r="AW130" s="390">
        <v>0</v>
      </c>
      <c r="AX130" s="390">
        <v>0</v>
      </c>
    </row>
    <row r="131" spans="1:50" ht="18" customHeight="1" x14ac:dyDescent="0.25">
      <c r="A131" s="391" t="s">
        <v>191</v>
      </c>
      <c r="B131" s="178" t="s">
        <v>192</v>
      </c>
      <c r="C131" s="179">
        <f t="shared" ref="C131:R131" si="100">C132</f>
        <v>140000000</v>
      </c>
      <c r="D131" s="179">
        <f t="shared" si="100"/>
        <v>0</v>
      </c>
      <c r="E131" s="179">
        <f t="shared" si="100"/>
        <v>0</v>
      </c>
      <c r="F131" s="179">
        <f t="shared" si="100"/>
        <v>140000000</v>
      </c>
      <c r="G131" s="179">
        <f t="shared" si="100"/>
        <v>0</v>
      </c>
      <c r="H131" s="179">
        <f t="shared" si="100"/>
        <v>0</v>
      </c>
      <c r="I131" s="179">
        <f t="shared" si="100"/>
        <v>140000000</v>
      </c>
      <c r="J131" s="179">
        <f t="shared" si="100"/>
        <v>0</v>
      </c>
      <c r="K131" s="179">
        <f t="shared" si="100"/>
        <v>0</v>
      </c>
      <c r="L131" s="179">
        <f t="shared" si="100"/>
        <v>0</v>
      </c>
      <c r="M131" s="179">
        <f t="shared" si="100"/>
        <v>0</v>
      </c>
      <c r="N131" s="179">
        <f t="shared" si="100"/>
        <v>0</v>
      </c>
      <c r="O131" s="179">
        <f t="shared" si="100"/>
        <v>0</v>
      </c>
      <c r="P131" s="179">
        <f t="shared" si="100"/>
        <v>140000000</v>
      </c>
      <c r="Q131" s="179">
        <f t="shared" si="100"/>
        <v>0</v>
      </c>
      <c r="R131" s="180">
        <f t="shared" si="100"/>
        <v>0</v>
      </c>
      <c r="S131" s="387">
        <f t="shared" si="48"/>
        <v>0</v>
      </c>
      <c r="T131" s="388">
        <v>201010408</v>
      </c>
      <c r="U131" s="389" t="s">
        <v>1653</v>
      </c>
      <c r="V131" s="390">
        <v>140000000</v>
      </c>
      <c r="W131" s="390">
        <v>0</v>
      </c>
      <c r="X131" s="390">
        <v>0</v>
      </c>
      <c r="Y131" s="390">
        <v>0</v>
      </c>
      <c r="Z131" s="390">
        <v>0</v>
      </c>
      <c r="AA131" s="390">
        <v>140000000</v>
      </c>
      <c r="AB131" s="390">
        <v>0</v>
      </c>
      <c r="AC131" s="390">
        <v>0</v>
      </c>
      <c r="AD131" s="390">
        <v>0</v>
      </c>
      <c r="AE131" s="390">
        <v>0</v>
      </c>
      <c r="AF131" s="390">
        <v>140000000</v>
      </c>
      <c r="AG131" s="390">
        <v>0</v>
      </c>
      <c r="AH131" s="390">
        <v>0</v>
      </c>
      <c r="AI131" s="390">
        <v>0</v>
      </c>
      <c r="AJ131" s="390">
        <v>0</v>
      </c>
      <c r="AK131" s="390">
        <v>0</v>
      </c>
      <c r="AL131" s="390">
        <v>0</v>
      </c>
      <c r="AM131" s="390">
        <v>0</v>
      </c>
      <c r="AN131" s="390">
        <v>0</v>
      </c>
      <c r="AO131" s="390">
        <v>0</v>
      </c>
      <c r="AP131" s="390">
        <v>0</v>
      </c>
      <c r="AQ131" s="390">
        <v>0</v>
      </c>
      <c r="AR131" s="390">
        <v>0</v>
      </c>
      <c r="AS131" s="390">
        <v>0</v>
      </c>
      <c r="AT131" s="390">
        <v>0</v>
      </c>
      <c r="AU131" s="390">
        <v>0</v>
      </c>
      <c r="AV131" s="390">
        <v>0</v>
      </c>
      <c r="AW131" s="390">
        <v>0</v>
      </c>
      <c r="AX131" s="390">
        <v>0</v>
      </c>
    </row>
    <row r="132" spans="1:50" ht="18" customHeight="1" x14ac:dyDescent="0.25">
      <c r="A132" s="392" t="s">
        <v>193</v>
      </c>
      <c r="B132" s="181" t="s">
        <v>194</v>
      </c>
      <c r="C132" s="182">
        <v>140000000</v>
      </c>
      <c r="D132" s="183">
        <v>0</v>
      </c>
      <c r="E132" s="183">
        <v>0</v>
      </c>
      <c r="F132" s="182">
        <f>C132+D132-E132</f>
        <v>140000000</v>
      </c>
      <c r="G132" s="390">
        <v>0</v>
      </c>
      <c r="H132" s="390">
        <v>0</v>
      </c>
      <c r="I132" s="182">
        <f>F132-H132</f>
        <v>140000000</v>
      </c>
      <c r="J132" s="390">
        <v>0</v>
      </c>
      <c r="K132" s="390">
        <v>0</v>
      </c>
      <c r="L132" s="390">
        <v>0</v>
      </c>
      <c r="M132" s="390">
        <v>0</v>
      </c>
      <c r="N132" s="390">
        <v>0</v>
      </c>
      <c r="O132" s="182">
        <f>N132-H132</f>
        <v>0</v>
      </c>
      <c r="P132" s="182">
        <f>F132-N132</f>
        <v>140000000</v>
      </c>
      <c r="Q132" s="184">
        <v>0</v>
      </c>
      <c r="R132" s="185">
        <f>Q132</f>
        <v>0</v>
      </c>
      <c r="S132" s="387">
        <f t="shared" si="48"/>
        <v>0</v>
      </c>
      <c r="T132" s="388">
        <v>20101040801</v>
      </c>
      <c r="U132" s="389" t="s">
        <v>1654</v>
      </c>
      <c r="V132" s="390">
        <v>140000000</v>
      </c>
      <c r="W132" s="390">
        <v>0</v>
      </c>
      <c r="X132" s="390">
        <v>0</v>
      </c>
      <c r="Y132" s="390">
        <v>0</v>
      </c>
      <c r="Z132" s="390">
        <v>0</v>
      </c>
      <c r="AA132" s="390">
        <v>140000000</v>
      </c>
      <c r="AB132" s="390">
        <v>0</v>
      </c>
      <c r="AC132" s="390">
        <v>0</v>
      </c>
      <c r="AD132" s="390">
        <v>0</v>
      </c>
      <c r="AE132" s="390">
        <v>0</v>
      </c>
      <c r="AF132" s="390">
        <v>140000000</v>
      </c>
      <c r="AG132" s="390">
        <v>0</v>
      </c>
      <c r="AH132" s="390">
        <v>0</v>
      </c>
      <c r="AI132" s="390">
        <v>0</v>
      </c>
      <c r="AJ132" s="390">
        <v>0</v>
      </c>
      <c r="AK132" s="390">
        <v>0</v>
      </c>
      <c r="AL132" s="390">
        <v>0</v>
      </c>
      <c r="AM132" s="390">
        <v>0</v>
      </c>
      <c r="AN132" s="390">
        <v>0</v>
      </c>
      <c r="AO132" s="390">
        <v>0</v>
      </c>
      <c r="AP132" s="390">
        <v>0</v>
      </c>
      <c r="AQ132" s="390">
        <v>0</v>
      </c>
      <c r="AR132" s="390">
        <v>0</v>
      </c>
      <c r="AS132" s="390">
        <v>0</v>
      </c>
      <c r="AT132" s="390">
        <v>0</v>
      </c>
      <c r="AU132" s="390">
        <v>0</v>
      </c>
      <c r="AV132" s="390">
        <v>0</v>
      </c>
      <c r="AW132" s="390">
        <v>0</v>
      </c>
      <c r="AX132" s="390">
        <v>0</v>
      </c>
    </row>
    <row r="133" spans="1:50" ht="18" customHeight="1" x14ac:dyDescent="0.25">
      <c r="A133" s="391" t="s">
        <v>201</v>
      </c>
      <c r="B133" s="178" t="s">
        <v>202</v>
      </c>
      <c r="C133" s="179">
        <f t="shared" ref="C133:R133" si="101">C134</f>
        <v>225850040.59999999</v>
      </c>
      <c r="D133" s="179">
        <f t="shared" si="101"/>
        <v>0</v>
      </c>
      <c r="E133" s="179">
        <f t="shared" si="101"/>
        <v>0</v>
      </c>
      <c r="F133" s="179">
        <f t="shared" si="101"/>
        <v>225850040.59999999</v>
      </c>
      <c r="G133" s="179">
        <f t="shared" si="101"/>
        <v>0</v>
      </c>
      <c r="H133" s="179">
        <f t="shared" si="101"/>
        <v>0</v>
      </c>
      <c r="I133" s="179">
        <f t="shared" si="101"/>
        <v>225850040.59999999</v>
      </c>
      <c r="J133" s="179">
        <f t="shared" si="101"/>
        <v>0</v>
      </c>
      <c r="K133" s="179">
        <f t="shared" si="101"/>
        <v>0</v>
      </c>
      <c r="L133" s="179">
        <f t="shared" si="101"/>
        <v>0</v>
      </c>
      <c r="M133" s="179">
        <f t="shared" si="101"/>
        <v>0</v>
      </c>
      <c r="N133" s="179">
        <f t="shared" si="101"/>
        <v>0</v>
      </c>
      <c r="O133" s="179">
        <f t="shared" si="101"/>
        <v>0</v>
      </c>
      <c r="P133" s="179">
        <f t="shared" si="101"/>
        <v>225850040.59999999</v>
      </c>
      <c r="Q133" s="179">
        <f t="shared" si="101"/>
        <v>19500000</v>
      </c>
      <c r="R133" s="180">
        <f t="shared" si="101"/>
        <v>19500000</v>
      </c>
      <c r="S133" s="387">
        <f t="shared" si="48"/>
        <v>0</v>
      </c>
      <c r="T133" s="388">
        <v>2010106</v>
      </c>
      <c r="U133" s="389" t="s">
        <v>202</v>
      </c>
      <c r="V133" s="390">
        <v>225850040.59999999</v>
      </c>
      <c r="W133" s="390">
        <v>0</v>
      </c>
      <c r="X133" s="390">
        <v>0</v>
      </c>
      <c r="Y133" s="390">
        <v>0</v>
      </c>
      <c r="Z133" s="390">
        <v>0</v>
      </c>
      <c r="AA133" s="390">
        <v>225850040.59999999</v>
      </c>
      <c r="AB133" s="390">
        <v>0</v>
      </c>
      <c r="AC133" s="390">
        <v>0</v>
      </c>
      <c r="AD133" s="390">
        <v>0</v>
      </c>
      <c r="AE133" s="390">
        <v>0</v>
      </c>
      <c r="AF133" s="390">
        <v>225850040.59999999</v>
      </c>
      <c r="AG133" s="390">
        <v>0</v>
      </c>
      <c r="AH133" s="390">
        <v>0</v>
      </c>
      <c r="AI133" s="390">
        <v>0</v>
      </c>
      <c r="AJ133" s="390">
        <v>0</v>
      </c>
      <c r="AK133" s="390">
        <v>0</v>
      </c>
      <c r="AL133" s="390">
        <v>0</v>
      </c>
      <c r="AM133" s="390">
        <v>0</v>
      </c>
      <c r="AN133" s="390">
        <v>0</v>
      </c>
      <c r="AO133" s="390">
        <v>0</v>
      </c>
      <c r="AP133" s="390">
        <v>0</v>
      </c>
      <c r="AQ133" s="390">
        <v>0</v>
      </c>
      <c r="AR133" s="390">
        <v>0</v>
      </c>
      <c r="AS133" s="390">
        <v>0</v>
      </c>
      <c r="AT133" s="390">
        <v>0</v>
      </c>
      <c r="AU133" s="390">
        <v>0</v>
      </c>
      <c r="AV133" s="390">
        <v>0</v>
      </c>
      <c r="AW133" s="390">
        <v>0</v>
      </c>
      <c r="AX133" s="390">
        <v>0</v>
      </c>
    </row>
    <row r="134" spans="1:50" ht="18" customHeight="1" x14ac:dyDescent="0.25">
      <c r="A134" s="391" t="s">
        <v>203</v>
      </c>
      <c r="B134" s="178" t="s">
        <v>204</v>
      </c>
      <c r="C134" s="179">
        <f>C135+C136</f>
        <v>225850040.59999999</v>
      </c>
      <c r="D134" s="179">
        <f t="shared" ref="D134:R134" si="102">D135+D136</f>
        <v>0</v>
      </c>
      <c r="E134" s="179">
        <f t="shared" si="102"/>
        <v>0</v>
      </c>
      <c r="F134" s="179">
        <f t="shared" si="102"/>
        <v>225850040.59999999</v>
      </c>
      <c r="G134" s="179">
        <f t="shared" si="102"/>
        <v>0</v>
      </c>
      <c r="H134" s="179">
        <f t="shared" si="102"/>
        <v>0</v>
      </c>
      <c r="I134" s="179">
        <f t="shared" si="102"/>
        <v>225850040.59999999</v>
      </c>
      <c r="J134" s="179">
        <f t="shared" si="102"/>
        <v>0</v>
      </c>
      <c r="K134" s="179">
        <f t="shared" si="102"/>
        <v>0</v>
      </c>
      <c r="L134" s="179">
        <f t="shared" si="102"/>
        <v>0</v>
      </c>
      <c r="M134" s="179">
        <f t="shared" si="102"/>
        <v>0</v>
      </c>
      <c r="N134" s="179">
        <f t="shared" si="102"/>
        <v>0</v>
      </c>
      <c r="O134" s="179">
        <f t="shared" si="102"/>
        <v>0</v>
      </c>
      <c r="P134" s="179">
        <f t="shared" si="102"/>
        <v>225850040.59999999</v>
      </c>
      <c r="Q134" s="179">
        <f t="shared" si="102"/>
        <v>19500000</v>
      </c>
      <c r="R134" s="180">
        <f t="shared" si="102"/>
        <v>19500000</v>
      </c>
      <c r="S134" s="387">
        <f t="shared" si="48"/>
        <v>0</v>
      </c>
      <c r="T134" s="388">
        <v>201010602</v>
      </c>
      <c r="U134" s="389" t="s">
        <v>204</v>
      </c>
      <c r="V134" s="390">
        <v>225850040.59999999</v>
      </c>
      <c r="W134" s="390">
        <v>0</v>
      </c>
      <c r="X134" s="390">
        <v>0</v>
      </c>
      <c r="Y134" s="390">
        <v>0</v>
      </c>
      <c r="Z134" s="390">
        <v>0</v>
      </c>
      <c r="AA134" s="390">
        <v>225850040.59999999</v>
      </c>
      <c r="AB134" s="390">
        <v>0</v>
      </c>
      <c r="AC134" s="390">
        <v>0</v>
      </c>
      <c r="AD134" s="390">
        <v>0</v>
      </c>
      <c r="AE134" s="390">
        <v>0</v>
      </c>
      <c r="AF134" s="390">
        <v>225850040.59999999</v>
      </c>
      <c r="AG134" s="390">
        <v>0</v>
      </c>
      <c r="AH134" s="390">
        <v>0</v>
      </c>
      <c r="AI134" s="390">
        <v>0</v>
      </c>
      <c r="AJ134" s="390">
        <v>0</v>
      </c>
      <c r="AK134" s="390">
        <v>0</v>
      </c>
      <c r="AL134" s="390">
        <v>0</v>
      </c>
      <c r="AM134" s="390">
        <v>0</v>
      </c>
      <c r="AN134" s="390">
        <v>0</v>
      </c>
      <c r="AO134" s="390">
        <v>0</v>
      </c>
      <c r="AP134" s="390">
        <v>0</v>
      </c>
      <c r="AQ134" s="390">
        <v>0</v>
      </c>
      <c r="AR134" s="390">
        <v>0</v>
      </c>
      <c r="AS134" s="390">
        <v>0</v>
      </c>
      <c r="AT134" s="390">
        <v>0</v>
      </c>
      <c r="AU134" s="390">
        <v>0</v>
      </c>
      <c r="AV134" s="390">
        <v>0</v>
      </c>
      <c r="AW134" s="390">
        <v>0</v>
      </c>
      <c r="AX134" s="390">
        <v>0</v>
      </c>
    </row>
    <row r="135" spans="1:50" ht="18" customHeight="1" x14ac:dyDescent="0.25">
      <c r="A135" s="392" t="s">
        <v>205</v>
      </c>
      <c r="B135" s="181" t="s">
        <v>206</v>
      </c>
      <c r="C135" s="182">
        <v>118850040.59999999</v>
      </c>
      <c r="D135" s="183">
        <v>0</v>
      </c>
      <c r="E135" s="183">
        <v>0</v>
      </c>
      <c r="F135" s="182">
        <f>C135+D135-E135</f>
        <v>118850040.59999999</v>
      </c>
      <c r="G135" s="390">
        <v>0</v>
      </c>
      <c r="H135" s="390">
        <v>0</v>
      </c>
      <c r="I135" s="182">
        <f>F135-H135</f>
        <v>118850040.59999999</v>
      </c>
      <c r="J135" s="390">
        <v>0</v>
      </c>
      <c r="K135" s="390">
        <v>0</v>
      </c>
      <c r="L135" s="390">
        <v>0</v>
      </c>
      <c r="M135" s="390">
        <v>0</v>
      </c>
      <c r="N135" s="390">
        <v>0</v>
      </c>
      <c r="O135" s="182">
        <f>N135-H135</f>
        <v>0</v>
      </c>
      <c r="P135" s="182">
        <f>F135-N135</f>
        <v>118850040.59999999</v>
      </c>
      <c r="Q135" s="184">
        <v>15000000</v>
      </c>
      <c r="R135" s="185">
        <f>Q135</f>
        <v>15000000</v>
      </c>
      <c r="S135" s="387">
        <f t="shared" si="48"/>
        <v>0</v>
      </c>
      <c r="T135" s="388">
        <v>20101060201</v>
      </c>
      <c r="U135" s="389" t="s">
        <v>1655</v>
      </c>
      <c r="V135" s="390">
        <v>118850040.59999999</v>
      </c>
      <c r="W135" s="390">
        <v>0</v>
      </c>
      <c r="X135" s="390">
        <v>0</v>
      </c>
      <c r="Y135" s="390">
        <v>0</v>
      </c>
      <c r="Z135" s="390">
        <v>0</v>
      </c>
      <c r="AA135" s="390">
        <v>118850040.59999999</v>
      </c>
      <c r="AB135" s="390">
        <v>0</v>
      </c>
      <c r="AC135" s="390">
        <v>0</v>
      </c>
      <c r="AD135" s="390">
        <v>0</v>
      </c>
      <c r="AE135" s="390">
        <v>0</v>
      </c>
      <c r="AF135" s="390">
        <v>118850040.59999999</v>
      </c>
      <c r="AG135" s="390">
        <v>0</v>
      </c>
      <c r="AH135" s="390">
        <v>0</v>
      </c>
      <c r="AI135" s="390">
        <v>0</v>
      </c>
      <c r="AJ135" s="390">
        <v>0</v>
      </c>
      <c r="AK135" s="390">
        <v>0</v>
      </c>
      <c r="AL135" s="390">
        <v>0</v>
      </c>
      <c r="AM135" s="390">
        <v>0</v>
      </c>
      <c r="AN135" s="390">
        <v>0</v>
      </c>
      <c r="AO135" s="390">
        <v>0</v>
      </c>
      <c r="AP135" s="390">
        <v>0</v>
      </c>
      <c r="AQ135" s="390">
        <v>0</v>
      </c>
      <c r="AR135" s="390">
        <v>0</v>
      </c>
      <c r="AS135" s="390">
        <v>0</v>
      </c>
      <c r="AT135" s="390">
        <v>0</v>
      </c>
      <c r="AU135" s="390">
        <v>0</v>
      </c>
      <c r="AV135" s="390">
        <v>0</v>
      </c>
      <c r="AW135" s="390">
        <v>0</v>
      </c>
      <c r="AX135" s="390">
        <v>0</v>
      </c>
    </row>
    <row r="136" spans="1:50" ht="18" customHeight="1" x14ac:dyDescent="0.25">
      <c r="A136" s="391" t="s">
        <v>207</v>
      </c>
      <c r="B136" s="178" t="s">
        <v>208</v>
      </c>
      <c r="C136" s="179">
        <f>C137+C139</f>
        <v>107000000</v>
      </c>
      <c r="D136" s="179">
        <f>D137+D139</f>
        <v>0</v>
      </c>
      <c r="E136" s="179">
        <f t="shared" ref="E136:R136" si="103">E137+E139</f>
        <v>0</v>
      </c>
      <c r="F136" s="179">
        <f t="shared" si="103"/>
        <v>107000000</v>
      </c>
      <c r="G136" s="179">
        <f t="shared" si="103"/>
        <v>0</v>
      </c>
      <c r="H136" s="179">
        <f t="shared" si="103"/>
        <v>0</v>
      </c>
      <c r="I136" s="179">
        <f t="shared" si="103"/>
        <v>107000000</v>
      </c>
      <c r="J136" s="179">
        <f t="shared" si="103"/>
        <v>0</v>
      </c>
      <c r="K136" s="179">
        <f t="shared" si="103"/>
        <v>0</v>
      </c>
      <c r="L136" s="179">
        <f t="shared" si="103"/>
        <v>0</v>
      </c>
      <c r="M136" s="179">
        <f t="shared" si="103"/>
        <v>0</v>
      </c>
      <c r="N136" s="179">
        <f t="shared" si="103"/>
        <v>0</v>
      </c>
      <c r="O136" s="179">
        <f t="shared" si="103"/>
        <v>0</v>
      </c>
      <c r="P136" s="179">
        <f t="shared" si="103"/>
        <v>107000000</v>
      </c>
      <c r="Q136" s="179">
        <f t="shared" si="103"/>
        <v>4500000</v>
      </c>
      <c r="R136" s="180">
        <f t="shared" si="103"/>
        <v>4500000</v>
      </c>
      <c r="S136" s="387">
        <f t="shared" ref="S136:S199" si="104">A136-T136</f>
        <v>0</v>
      </c>
      <c r="T136" s="388">
        <v>20101060203</v>
      </c>
      <c r="U136" s="389" t="s">
        <v>1656</v>
      </c>
      <c r="V136" s="390">
        <v>107000000</v>
      </c>
      <c r="W136" s="390">
        <v>0</v>
      </c>
      <c r="X136" s="390">
        <v>0</v>
      </c>
      <c r="Y136" s="390">
        <v>0</v>
      </c>
      <c r="Z136" s="390">
        <v>0</v>
      </c>
      <c r="AA136" s="390">
        <v>107000000</v>
      </c>
      <c r="AB136" s="390">
        <v>0</v>
      </c>
      <c r="AC136" s="390">
        <v>0</v>
      </c>
      <c r="AD136" s="390">
        <v>0</v>
      </c>
      <c r="AE136" s="390">
        <v>0</v>
      </c>
      <c r="AF136" s="390">
        <v>107000000</v>
      </c>
      <c r="AG136" s="390">
        <v>0</v>
      </c>
      <c r="AH136" s="390">
        <v>0</v>
      </c>
      <c r="AI136" s="390">
        <v>0</v>
      </c>
      <c r="AJ136" s="390">
        <v>0</v>
      </c>
      <c r="AK136" s="390">
        <v>0</v>
      </c>
      <c r="AL136" s="390">
        <v>0</v>
      </c>
      <c r="AM136" s="390">
        <v>0</v>
      </c>
      <c r="AN136" s="390">
        <v>0</v>
      </c>
      <c r="AO136" s="390">
        <v>0</v>
      </c>
      <c r="AP136" s="390">
        <v>0</v>
      </c>
      <c r="AQ136" s="390">
        <v>0</v>
      </c>
      <c r="AR136" s="390">
        <v>0</v>
      </c>
      <c r="AS136" s="390">
        <v>0</v>
      </c>
      <c r="AT136" s="390">
        <v>0</v>
      </c>
      <c r="AU136" s="390">
        <v>0</v>
      </c>
      <c r="AV136" s="390">
        <v>0</v>
      </c>
      <c r="AW136" s="390">
        <v>0</v>
      </c>
      <c r="AX136" s="390">
        <v>0</v>
      </c>
    </row>
    <row r="137" spans="1:50" ht="18" customHeight="1" x14ac:dyDescent="0.25">
      <c r="A137" s="391" t="s">
        <v>209</v>
      </c>
      <c r="B137" s="178" t="s">
        <v>210</v>
      </c>
      <c r="C137" s="179">
        <f>C138</f>
        <v>65000000</v>
      </c>
      <c r="D137" s="179">
        <f t="shared" ref="D137:R137" si="105">D138</f>
        <v>0</v>
      </c>
      <c r="E137" s="179">
        <f t="shared" si="105"/>
        <v>0</v>
      </c>
      <c r="F137" s="179">
        <f t="shared" si="105"/>
        <v>65000000</v>
      </c>
      <c r="G137" s="179">
        <f t="shared" si="105"/>
        <v>0</v>
      </c>
      <c r="H137" s="179">
        <f t="shared" si="105"/>
        <v>0</v>
      </c>
      <c r="I137" s="179">
        <f t="shared" si="105"/>
        <v>65000000</v>
      </c>
      <c r="J137" s="179">
        <f t="shared" si="105"/>
        <v>0</v>
      </c>
      <c r="K137" s="179">
        <f t="shared" si="105"/>
        <v>0</v>
      </c>
      <c r="L137" s="179">
        <f t="shared" si="105"/>
        <v>0</v>
      </c>
      <c r="M137" s="179">
        <f t="shared" si="105"/>
        <v>0</v>
      </c>
      <c r="N137" s="179">
        <f t="shared" si="105"/>
        <v>0</v>
      </c>
      <c r="O137" s="179">
        <f t="shared" si="105"/>
        <v>0</v>
      </c>
      <c r="P137" s="179">
        <f t="shared" si="105"/>
        <v>65000000</v>
      </c>
      <c r="Q137" s="179">
        <f t="shared" si="105"/>
        <v>2500000</v>
      </c>
      <c r="R137" s="180">
        <f t="shared" si="105"/>
        <v>2500000</v>
      </c>
      <c r="S137" s="387">
        <f t="shared" si="104"/>
        <v>0</v>
      </c>
      <c r="T137" s="388">
        <v>201010602031</v>
      </c>
      <c r="U137" s="389" t="s">
        <v>1657</v>
      </c>
      <c r="V137" s="390">
        <v>65000000</v>
      </c>
      <c r="W137" s="390">
        <v>0</v>
      </c>
      <c r="X137" s="390">
        <v>0</v>
      </c>
      <c r="Y137" s="390">
        <v>0</v>
      </c>
      <c r="Z137" s="390">
        <v>0</v>
      </c>
      <c r="AA137" s="390">
        <v>65000000</v>
      </c>
      <c r="AB137" s="390">
        <v>0</v>
      </c>
      <c r="AC137" s="390">
        <v>0</v>
      </c>
      <c r="AD137" s="390">
        <v>0</v>
      </c>
      <c r="AE137" s="390">
        <v>0</v>
      </c>
      <c r="AF137" s="390">
        <v>65000000</v>
      </c>
      <c r="AG137" s="390">
        <v>0</v>
      </c>
      <c r="AH137" s="390">
        <v>0</v>
      </c>
      <c r="AI137" s="390">
        <v>0</v>
      </c>
      <c r="AJ137" s="390">
        <v>0</v>
      </c>
      <c r="AK137" s="390">
        <v>0</v>
      </c>
      <c r="AL137" s="390">
        <v>0</v>
      </c>
      <c r="AM137" s="390">
        <v>0</v>
      </c>
      <c r="AN137" s="390">
        <v>0</v>
      </c>
      <c r="AO137" s="390">
        <v>0</v>
      </c>
      <c r="AP137" s="390">
        <v>0</v>
      </c>
      <c r="AQ137" s="390">
        <v>0</v>
      </c>
      <c r="AR137" s="390">
        <v>0</v>
      </c>
      <c r="AS137" s="390">
        <v>0</v>
      </c>
      <c r="AT137" s="390">
        <v>0</v>
      </c>
      <c r="AU137" s="390">
        <v>0</v>
      </c>
      <c r="AV137" s="390">
        <v>0</v>
      </c>
      <c r="AW137" s="390">
        <v>0</v>
      </c>
      <c r="AX137" s="390">
        <v>0</v>
      </c>
    </row>
    <row r="138" spans="1:50" ht="18" customHeight="1" x14ac:dyDescent="0.25">
      <c r="A138" s="392" t="s">
        <v>211</v>
      </c>
      <c r="B138" s="181" t="s">
        <v>212</v>
      </c>
      <c r="C138" s="182">
        <v>65000000</v>
      </c>
      <c r="D138" s="183">
        <v>0</v>
      </c>
      <c r="E138" s="183">
        <v>0</v>
      </c>
      <c r="F138" s="182">
        <f>C138+D138-E138</f>
        <v>65000000</v>
      </c>
      <c r="G138" s="390">
        <v>0</v>
      </c>
      <c r="H138" s="390">
        <v>0</v>
      </c>
      <c r="I138" s="182">
        <f>F138-H138</f>
        <v>65000000</v>
      </c>
      <c r="J138" s="390">
        <v>0</v>
      </c>
      <c r="K138" s="390">
        <v>0</v>
      </c>
      <c r="L138" s="390">
        <v>0</v>
      </c>
      <c r="M138" s="390">
        <v>0</v>
      </c>
      <c r="N138" s="390">
        <v>0</v>
      </c>
      <c r="O138" s="182">
        <f t="shared" ref="O138:O139" si="106">N138-H138</f>
        <v>0</v>
      </c>
      <c r="P138" s="182">
        <f>F138-N138</f>
        <v>65000000</v>
      </c>
      <c r="Q138" s="184">
        <v>2500000</v>
      </c>
      <c r="R138" s="185">
        <f t="shared" ref="R138:R139" si="107">Q138</f>
        <v>2500000</v>
      </c>
      <c r="S138" s="387">
        <f t="shared" si="104"/>
        <v>0</v>
      </c>
      <c r="T138" s="388">
        <v>20101060203101</v>
      </c>
      <c r="U138" s="389" t="s">
        <v>212</v>
      </c>
      <c r="V138" s="390">
        <v>65000000</v>
      </c>
      <c r="W138" s="390">
        <v>0</v>
      </c>
      <c r="X138" s="390">
        <v>0</v>
      </c>
      <c r="Y138" s="390">
        <v>0</v>
      </c>
      <c r="Z138" s="390">
        <v>0</v>
      </c>
      <c r="AA138" s="390">
        <v>65000000</v>
      </c>
      <c r="AB138" s="390">
        <v>0</v>
      </c>
      <c r="AC138" s="390">
        <v>0</v>
      </c>
      <c r="AD138" s="390">
        <v>0</v>
      </c>
      <c r="AE138" s="390">
        <v>0</v>
      </c>
      <c r="AF138" s="390">
        <v>65000000</v>
      </c>
      <c r="AG138" s="390">
        <v>0</v>
      </c>
      <c r="AH138" s="390">
        <v>0</v>
      </c>
      <c r="AI138" s="390">
        <v>0</v>
      </c>
      <c r="AJ138" s="390">
        <v>0</v>
      </c>
      <c r="AK138" s="390">
        <v>0</v>
      </c>
      <c r="AL138" s="390">
        <v>0</v>
      </c>
      <c r="AM138" s="390">
        <v>0</v>
      </c>
      <c r="AN138" s="390">
        <v>0</v>
      </c>
      <c r="AO138" s="390">
        <v>0</v>
      </c>
      <c r="AP138" s="390">
        <v>0</v>
      </c>
      <c r="AQ138" s="390">
        <v>0</v>
      </c>
      <c r="AR138" s="390">
        <v>0</v>
      </c>
      <c r="AS138" s="390">
        <v>0</v>
      </c>
      <c r="AT138" s="390">
        <v>0</v>
      </c>
      <c r="AU138" s="390">
        <v>0</v>
      </c>
      <c r="AV138" s="390">
        <v>0</v>
      </c>
      <c r="AW138" s="390">
        <v>0</v>
      </c>
      <c r="AX138" s="390">
        <v>0</v>
      </c>
    </row>
    <row r="139" spans="1:50" ht="18" customHeight="1" x14ac:dyDescent="0.25">
      <c r="A139" s="392" t="s">
        <v>213</v>
      </c>
      <c r="B139" s="181" t="s">
        <v>214</v>
      </c>
      <c r="C139" s="182">
        <v>42000000</v>
      </c>
      <c r="D139" s="183">
        <v>0</v>
      </c>
      <c r="E139" s="183">
        <v>0</v>
      </c>
      <c r="F139" s="182">
        <f>C139+D139-E139</f>
        <v>42000000</v>
      </c>
      <c r="G139" s="390">
        <v>0</v>
      </c>
      <c r="H139" s="390">
        <v>0</v>
      </c>
      <c r="I139" s="182">
        <f>F139-H139</f>
        <v>42000000</v>
      </c>
      <c r="J139" s="390">
        <v>0</v>
      </c>
      <c r="K139" s="390">
        <v>0</v>
      </c>
      <c r="L139" s="390">
        <v>0</v>
      </c>
      <c r="M139" s="390">
        <v>0</v>
      </c>
      <c r="N139" s="390">
        <v>0</v>
      </c>
      <c r="O139" s="182">
        <f t="shared" si="106"/>
        <v>0</v>
      </c>
      <c r="P139" s="182">
        <f>F139-N139</f>
        <v>42000000</v>
      </c>
      <c r="Q139" s="184">
        <v>2000000</v>
      </c>
      <c r="R139" s="185">
        <f t="shared" si="107"/>
        <v>2000000</v>
      </c>
      <c r="S139" s="387">
        <f t="shared" si="104"/>
        <v>0</v>
      </c>
      <c r="T139" s="388">
        <v>201010602032</v>
      </c>
      <c r="U139" s="389" t="s">
        <v>214</v>
      </c>
      <c r="V139" s="390">
        <v>42000000</v>
      </c>
      <c r="W139" s="390">
        <v>0</v>
      </c>
      <c r="X139" s="390">
        <v>0</v>
      </c>
      <c r="Y139" s="390">
        <v>0</v>
      </c>
      <c r="Z139" s="390">
        <v>0</v>
      </c>
      <c r="AA139" s="390">
        <v>42000000</v>
      </c>
      <c r="AB139" s="390">
        <v>0</v>
      </c>
      <c r="AC139" s="390">
        <v>0</v>
      </c>
      <c r="AD139" s="390">
        <v>0</v>
      </c>
      <c r="AE139" s="390">
        <v>0</v>
      </c>
      <c r="AF139" s="390">
        <v>42000000</v>
      </c>
      <c r="AG139" s="390">
        <v>0</v>
      </c>
      <c r="AH139" s="390">
        <v>0</v>
      </c>
      <c r="AI139" s="390">
        <v>0</v>
      </c>
      <c r="AJ139" s="390">
        <v>0</v>
      </c>
      <c r="AK139" s="390">
        <v>0</v>
      </c>
      <c r="AL139" s="390">
        <v>0</v>
      </c>
      <c r="AM139" s="390">
        <v>0</v>
      </c>
      <c r="AN139" s="390">
        <v>0</v>
      </c>
      <c r="AO139" s="390">
        <v>0</v>
      </c>
      <c r="AP139" s="390">
        <v>0</v>
      </c>
      <c r="AQ139" s="390">
        <v>0</v>
      </c>
      <c r="AR139" s="390">
        <v>0</v>
      </c>
      <c r="AS139" s="390">
        <v>0</v>
      </c>
      <c r="AT139" s="390">
        <v>0</v>
      </c>
      <c r="AU139" s="390">
        <v>0</v>
      </c>
      <c r="AV139" s="390">
        <v>0</v>
      </c>
      <c r="AW139" s="390">
        <v>0</v>
      </c>
      <c r="AX139" s="390">
        <v>0</v>
      </c>
    </row>
    <row r="140" spans="1:50" ht="18" customHeight="1" x14ac:dyDescent="0.25">
      <c r="A140" s="391" t="s">
        <v>215</v>
      </c>
      <c r="B140" s="178" t="s">
        <v>216</v>
      </c>
      <c r="C140" s="179">
        <f>C141+C220</f>
        <v>17439925157.44693</v>
      </c>
      <c r="D140" s="179">
        <f t="shared" ref="D140:R140" si="108">D141+D220</f>
        <v>0</v>
      </c>
      <c r="E140" s="179">
        <f t="shared" si="108"/>
        <v>0</v>
      </c>
      <c r="F140" s="179">
        <f t="shared" si="108"/>
        <v>17439925157.44693</v>
      </c>
      <c r="G140" s="179">
        <f t="shared" si="108"/>
        <v>2188728985</v>
      </c>
      <c r="H140" s="179">
        <f t="shared" si="108"/>
        <v>2188728985</v>
      </c>
      <c r="I140" s="179">
        <f t="shared" si="108"/>
        <v>15251196172.44693</v>
      </c>
      <c r="J140" s="179">
        <f t="shared" si="108"/>
        <v>313539010</v>
      </c>
      <c r="K140" s="179">
        <f t="shared" si="108"/>
        <v>313539010</v>
      </c>
      <c r="L140" s="179">
        <f t="shared" si="108"/>
        <v>313539010</v>
      </c>
      <c r="M140" s="179">
        <f t="shared" si="108"/>
        <v>5784554726</v>
      </c>
      <c r="N140" s="179">
        <f t="shared" si="108"/>
        <v>5784554726</v>
      </c>
      <c r="O140" s="179">
        <f t="shared" si="108"/>
        <v>3595825741</v>
      </c>
      <c r="P140" s="179">
        <f t="shared" si="108"/>
        <v>11655370431.44693</v>
      </c>
      <c r="Q140" s="179">
        <f t="shared" si="108"/>
        <v>2306976175.2711282</v>
      </c>
      <c r="R140" s="180">
        <f t="shared" si="108"/>
        <v>2306976175.2711282</v>
      </c>
      <c r="S140" s="387">
        <f t="shared" si="104"/>
        <v>0</v>
      </c>
      <c r="T140" s="388">
        <v>202</v>
      </c>
      <c r="U140" s="389" t="s">
        <v>216</v>
      </c>
      <c r="V140" s="390">
        <v>17439925157.44693</v>
      </c>
      <c r="W140" s="390">
        <v>0</v>
      </c>
      <c r="X140" s="390">
        <v>0</v>
      </c>
      <c r="Y140" s="390">
        <v>0</v>
      </c>
      <c r="Z140" s="390">
        <v>0</v>
      </c>
      <c r="AA140" s="390">
        <v>17439925157.44693</v>
      </c>
      <c r="AB140" s="390">
        <v>0</v>
      </c>
      <c r="AC140" s="390">
        <v>0</v>
      </c>
      <c r="AD140" s="390">
        <v>5784554726</v>
      </c>
      <c r="AE140" s="390">
        <v>5784554726</v>
      </c>
      <c r="AF140" s="390">
        <v>11655370431.44693</v>
      </c>
      <c r="AG140" s="390">
        <v>75981652</v>
      </c>
      <c r="AH140" s="390">
        <v>0</v>
      </c>
      <c r="AI140" s="390">
        <v>2188728985</v>
      </c>
      <c r="AJ140" s="390">
        <v>2188728985</v>
      </c>
      <c r="AK140" s="390">
        <v>3595825741</v>
      </c>
      <c r="AL140" s="390">
        <v>76172432</v>
      </c>
      <c r="AM140" s="390">
        <v>0</v>
      </c>
      <c r="AN140" s="390">
        <v>313539010</v>
      </c>
      <c r="AO140" s="390">
        <v>313539010</v>
      </c>
      <c r="AP140" s="390">
        <v>1875189975</v>
      </c>
      <c r="AQ140" s="390">
        <v>0</v>
      </c>
      <c r="AR140" s="390">
        <v>0</v>
      </c>
      <c r="AS140" s="390">
        <v>0</v>
      </c>
      <c r="AT140" s="390">
        <v>0</v>
      </c>
      <c r="AU140" s="390">
        <v>313539010</v>
      </c>
      <c r="AV140" s="390">
        <v>313539010</v>
      </c>
      <c r="AW140" s="390">
        <v>313539010</v>
      </c>
      <c r="AX140" s="390">
        <v>389711442</v>
      </c>
    </row>
    <row r="141" spans="1:50" ht="18" customHeight="1" x14ac:dyDescent="0.25">
      <c r="A141" s="391" t="s">
        <v>217</v>
      </c>
      <c r="B141" s="178" t="s">
        <v>218</v>
      </c>
      <c r="C141" s="179">
        <f>C142+C156+C162+C176+C209</f>
        <v>3726747119.5680404</v>
      </c>
      <c r="D141" s="179">
        <f t="shared" ref="D141:R141" si="109">D142+D156+D162+D176+D209</f>
        <v>0</v>
      </c>
      <c r="E141" s="179">
        <f t="shared" si="109"/>
        <v>0</v>
      </c>
      <c r="F141" s="179">
        <f t="shared" si="109"/>
        <v>3726747119.5680404</v>
      </c>
      <c r="G141" s="179">
        <f t="shared" si="109"/>
        <v>140937698</v>
      </c>
      <c r="H141" s="179">
        <f t="shared" si="109"/>
        <v>140937698</v>
      </c>
      <c r="I141" s="179">
        <f t="shared" si="109"/>
        <v>3585809421.5680404</v>
      </c>
      <c r="J141" s="179">
        <f t="shared" si="109"/>
        <v>140634097</v>
      </c>
      <c r="K141" s="179">
        <f t="shared" si="109"/>
        <v>140634097</v>
      </c>
      <c r="L141" s="179">
        <f t="shared" si="109"/>
        <v>140634097</v>
      </c>
      <c r="M141" s="179">
        <f t="shared" si="109"/>
        <v>821140766</v>
      </c>
      <c r="N141" s="179">
        <f t="shared" si="109"/>
        <v>821140766</v>
      </c>
      <c r="O141" s="179">
        <f t="shared" si="109"/>
        <v>680203068</v>
      </c>
      <c r="P141" s="179">
        <f t="shared" si="109"/>
        <v>2905606353.5680404</v>
      </c>
      <c r="Q141" s="179">
        <f t="shared" si="109"/>
        <v>231322451.28695333</v>
      </c>
      <c r="R141" s="180">
        <f t="shared" si="109"/>
        <v>231322451.28695333</v>
      </c>
      <c r="S141" s="387">
        <f t="shared" si="104"/>
        <v>0</v>
      </c>
      <c r="T141" s="388">
        <v>20201</v>
      </c>
      <c r="U141" s="389" t="s">
        <v>218</v>
      </c>
      <c r="V141" s="390">
        <v>3726747119.5680399</v>
      </c>
      <c r="W141" s="390">
        <v>0</v>
      </c>
      <c r="X141" s="390">
        <v>0</v>
      </c>
      <c r="Y141" s="390">
        <v>0</v>
      </c>
      <c r="Z141" s="390">
        <v>0</v>
      </c>
      <c r="AA141" s="390">
        <v>3726747119.5680399</v>
      </c>
      <c r="AB141" s="390">
        <v>0</v>
      </c>
      <c r="AC141" s="390">
        <v>0</v>
      </c>
      <c r="AD141" s="390">
        <v>821140766</v>
      </c>
      <c r="AE141" s="390">
        <v>821140766</v>
      </c>
      <c r="AF141" s="390">
        <v>2905606353.5680399</v>
      </c>
      <c r="AG141" s="390">
        <v>74900000</v>
      </c>
      <c r="AH141" s="390">
        <v>0</v>
      </c>
      <c r="AI141" s="390">
        <v>140937698</v>
      </c>
      <c r="AJ141" s="390">
        <v>140937698</v>
      </c>
      <c r="AK141" s="390">
        <v>680203068</v>
      </c>
      <c r="AL141" s="390">
        <v>74900000</v>
      </c>
      <c r="AM141" s="390">
        <v>0</v>
      </c>
      <c r="AN141" s="390">
        <v>140634097</v>
      </c>
      <c r="AO141" s="390">
        <v>140634097</v>
      </c>
      <c r="AP141" s="390">
        <v>303601</v>
      </c>
      <c r="AQ141" s="390">
        <v>0</v>
      </c>
      <c r="AR141" s="390">
        <v>0</v>
      </c>
      <c r="AS141" s="390">
        <v>0</v>
      </c>
      <c r="AT141" s="390">
        <v>0</v>
      </c>
      <c r="AU141" s="390">
        <v>140634097</v>
      </c>
      <c r="AV141" s="390">
        <v>140634097</v>
      </c>
      <c r="AW141" s="390">
        <v>140634097</v>
      </c>
      <c r="AX141" s="390">
        <v>215534097</v>
      </c>
    </row>
    <row r="142" spans="1:50" ht="18" customHeight="1" x14ac:dyDescent="0.25">
      <c r="A142" s="391" t="s">
        <v>219</v>
      </c>
      <c r="B142" s="178" t="s">
        <v>220</v>
      </c>
      <c r="C142" s="179">
        <f>C143+C146</f>
        <v>116500000</v>
      </c>
      <c r="D142" s="179">
        <f t="shared" ref="D142:R142" si="110">D143+D146</f>
        <v>0</v>
      </c>
      <c r="E142" s="179">
        <f t="shared" si="110"/>
        <v>0</v>
      </c>
      <c r="F142" s="179">
        <f t="shared" si="110"/>
        <v>116500000</v>
      </c>
      <c r="G142" s="179">
        <f t="shared" si="110"/>
        <v>0</v>
      </c>
      <c r="H142" s="179">
        <f t="shared" si="110"/>
        <v>0</v>
      </c>
      <c r="I142" s="179">
        <f t="shared" si="110"/>
        <v>116500000</v>
      </c>
      <c r="J142" s="179">
        <f t="shared" si="110"/>
        <v>0</v>
      </c>
      <c r="K142" s="179">
        <f t="shared" si="110"/>
        <v>0</v>
      </c>
      <c r="L142" s="179">
        <f t="shared" si="110"/>
        <v>0</v>
      </c>
      <c r="M142" s="179">
        <f t="shared" si="110"/>
        <v>115300000</v>
      </c>
      <c r="N142" s="179">
        <f t="shared" si="110"/>
        <v>115300000</v>
      </c>
      <c r="O142" s="179">
        <f t="shared" si="110"/>
        <v>115300000</v>
      </c>
      <c r="P142" s="179">
        <f t="shared" si="110"/>
        <v>1200000</v>
      </c>
      <c r="Q142" s="179">
        <f t="shared" si="110"/>
        <v>10000000</v>
      </c>
      <c r="R142" s="180">
        <f t="shared" si="110"/>
        <v>10000000</v>
      </c>
      <c r="S142" s="387">
        <f t="shared" si="104"/>
        <v>0</v>
      </c>
      <c r="T142" s="388">
        <v>2020100</v>
      </c>
      <c r="U142" s="389" t="s">
        <v>899</v>
      </c>
      <c r="V142" s="390">
        <v>116500000</v>
      </c>
      <c r="W142" s="390">
        <v>0</v>
      </c>
      <c r="X142" s="390">
        <v>0</v>
      </c>
      <c r="Y142" s="390">
        <v>0</v>
      </c>
      <c r="Z142" s="390">
        <v>0</v>
      </c>
      <c r="AA142" s="390">
        <v>116500000</v>
      </c>
      <c r="AB142" s="390">
        <v>0</v>
      </c>
      <c r="AC142" s="390">
        <v>0</v>
      </c>
      <c r="AD142" s="390">
        <v>115300000</v>
      </c>
      <c r="AE142" s="390">
        <v>115300000</v>
      </c>
      <c r="AF142" s="390">
        <v>1200000</v>
      </c>
      <c r="AG142" s="390">
        <v>0</v>
      </c>
      <c r="AH142" s="390">
        <v>0</v>
      </c>
      <c r="AI142" s="390">
        <v>0</v>
      </c>
      <c r="AJ142" s="390">
        <v>0</v>
      </c>
      <c r="AK142" s="390">
        <v>115300000</v>
      </c>
      <c r="AL142" s="390">
        <v>0</v>
      </c>
      <c r="AM142" s="390">
        <v>0</v>
      </c>
      <c r="AN142" s="390">
        <v>0</v>
      </c>
      <c r="AO142" s="390">
        <v>0</v>
      </c>
      <c r="AP142" s="390">
        <v>0</v>
      </c>
      <c r="AQ142" s="390">
        <v>0</v>
      </c>
      <c r="AR142" s="390">
        <v>0</v>
      </c>
      <c r="AS142" s="390">
        <v>0</v>
      </c>
      <c r="AT142" s="390">
        <v>0</v>
      </c>
      <c r="AU142" s="390">
        <v>0</v>
      </c>
      <c r="AV142" s="390">
        <v>0</v>
      </c>
      <c r="AW142" s="390">
        <v>0</v>
      </c>
      <c r="AX142" s="390">
        <v>0</v>
      </c>
    </row>
    <row r="143" spans="1:50" ht="18" customHeight="1" x14ac:dyDescent="0.25">
      <c r="A143" s="391" t="s">
        <v>221</v>
      </c>
      <c r="B143" s="178" t="s">
        <v>222</v>
      </c>
      <c r="C143" s="179">
        <f>SUM(C144:C145)</f>
        <v>20400000</v>
      </c>
      <c r="D143" s="179">
        <f t="shared" ref="D143:R143" si="111">SUM(D144:D145)</f>
        <v>0</v>
      </c>
      <c r="E143" s="179">
        <f t="shared" si="111"/>
        <v>0</v>
      </c>
      <c r="F143" s="179">
        <f t="shared" si="111"/>
        <v>20400000</v>
      </c>
      <c r="G143" s="179">
        <f t="shared" si="111"/>
        <v>0</v>
      </c>
      <c r="H143" s="179">
        <f t="shared" si="111"/>
        <v>0</v>
      </c>
      <c r="I143" s="179">
        <f t="shared" si="111"/>
        <v>20400000</v>
      </c>
      <c r="J143" s="179">
        <f t="shared" si="111"/>
        <v>0</v>
      </c>
      <c r="K143" s="179">
        <f t="shared" si="111"/>
        <v>0</v>
      </c>
      <c r="L143" s="179">
        <f t="shared" si="111"/>
        <v>0</v>
      </c>
      <c r="M143" s="179">
        <f t="shared" si="111"/>
        <v>20000000</v>
      </c>
      <c r="N143" s="179">
        <f t="shared" si="111"/>
        <v>20000000</v>
      </c>
      <c r="O143" s="179">
        <f t="shared" si="111"/>
        <v>20000000</v>
      </c>
      <c r="P143" s="179">
        <f t="shared" si="111"/>
        <v>400000</v>
      </c>
      <c r="Q143" s="179">
        <f t="shared" si="111"/>
        <v>10000000</v>
      </c>
      <c r="R143" s="180">
        <f t="shared" si="111"/>
        <v>10000000</v>
      </c>
      <c r="S143" s="387">
        <f t="shared" si="104"/>
        <v>0</v>
      </c>
      <c r="T143" s="388">
        <v>202010001</v>
      </c>
      <c r="U143" s="389" t="s">
        <v>222</v>
      </c>
      <c r="V143" s="390">
        <v>20400000</v>
      </c>
      <c r="W143" s="390">
        <v>0</v>
      </c>
      <c r="X143" s="390">
        <v>0</v>
      </c>
      <c r="Y143" s="390">
        <v>0</v>
      </c>
      <c r="Z143" s="390">
        <v>0</v>
      </c>
      <c r="AA143" s="390">
        <v>20400000</v>
      </c>
      <c r="AB143" s="390">
        <v>0</v>
      </c>
      <c r="AC143" s="390">
        <v>0</v>
      </c>
      <c r="AD143" s="390">
        <v>20000000</v>
      </c>
      <c r="AE143" s="390">
        <v>20000000</v>
      </c>
      <c r="AF143" s="390">
        <v>400000</v>
      </c>
      <c r="AG143" s="390">
        <v>0</v>
      </c>
      <c r="AH143" s="390">
        <v>0</v>
      </c>
      <c r="AI143" s="390">
        <v>0</v>
      </c>
      <c r="AJ143" s="390">
        <v>0</v>
      </c>
      <c r="AK143" s="390">
        <v>20000000</v>
      </c>
      <c r="AL143" s="390">
        <v>0</v>
      </c>
      <c r="AM143" s="390">
        <v>0</v>
      </c>
      <c r="AN143" s="390">
        <v>0</v>
      </c>
      <c r="AO143" s="390">
        <v>0</v>
      </c>
      <c r="AP143" s="390">
        <v>0</v>
      </c>
      <c r="AQ143" s="390">
        <v>0</v>
      </c>
      <c r="AR143" s="390">
        <v>0</v>
      </c>
      <c r="AS143" s="390">
        <v>0</v>
      </c>
      <c r="AT143" s="390">
        <v>0</v>
      </c>
      <c r="AU143" s="390">
        <v>0</v>
      </c>
      <c r="AV143" s="390">
        <v>0</v>
      </c>
      <c r="AW143" s="390">
        <v>0</v>
      </c>
      <c r="AX143" s="390">
        <v>0</v>
      </c>
    </row>
    <row r="144" spans="1:50" ht="18" customHeight="1" x14ac:dyDescent="0.25">
      <c r="A144" s="392" t="s">
        <v>223</v>
      </c>
      <c r="B144" s="181" t="s">
        <v>224</v>
      </c>
      <c r="C144" s="182">
        <v>400000</v>
      </c>
      <c r="D144" s="183">
        <v>0</v>
      </c>
      <c r="E144" s="183">
        <v>0</v>
      </c>
      <c r="F144" s="182">
        <f>C144+D144-E144</f>
        <v>400000</v>
      </c>
      <c r="G144" s="390">
        <v>0</v>
      </c>
      <c r="H144" s="390">
        <v>0</v>
      </c>
      <c r="I144" s="182">
        <f>F144-H144</f>
        <v>400000</v>
      </c>
      <c r="J144" s="390">
        <v>0</v>
      </c>
      <c r="K144" s="390">
        <v>0</v>
      </c>
      <c r="L144" s="390">
        <v>0</v>
      </c>
      <c r="M144" s="390">
        <v>0</v>
      </c>
      <c r="N144" s="390">
        <v>0</v>
      </c>
      <c r="O144" s="182">
        <f t="shared" ref="O144:O145" si="112">N144-H144</f>
        <v>0</v>
      </c>
      <c r="P144" s="182">
        <f>F144-N144</f>
        <v>400000</v>
      </c>
      <c r="Q144" s="184">
        <v>0</v>
      </c>
      <c r="R144" s="185">
        <f t="shared" ref="R144:R145" si="113">Q144</f>
        <v>0</v>
      </c>
      <c r="S144" s="387">
        <f t="shared" si="104"/>
        <v>0</v>
      </c>
      <c r="T144" s="388">
        <v>20201000102</v>
      </c>
      <c r="U144" s="389" t="s">
        <v>224</v>
      </c>
      <c r="V144" s="390">
        <v>400000</v>
      </c>
      <c r="W144" s="390">
        <v>0</v>
      </c>
      <c r="X144" s="390">
        <v>0</v>
      </c>
      <c r="Y144" s="390">
        <v>0</v>
      </c>
      <c r="Z144" s="390">
        <v>0</v>
      </c>
      <c r="AA144" s="390">
        <v>400000</v>
      </c>
      <c r="AB144" s="390">
        <v>0</v>
      </c>
      <c r="AC144" s="390">
        <v>0</v>
      </c>
      <c r="AD144" s="390">
        <v>0</v>
      </c>
      <c r="AE144" s="390">
        <v>0</v>
      </c>
      <c r="AF144" s="390">
        <v>400000</v>
      </c>
      <c r="AG144" s="390">
        <v>0</v>
      </c>
      <c r="AH144" s="390">
        <v>0</v>
      </c>
      <c r="AI144" s="390">
        <v>0</v>
      </c>
      <c r="AJ144" s="390">
        <v>0</v>
      </c>
      <c r="AK144" s="390">
        <v>0</v>
      </c>
      <c r="AL144" s="390">
        <v>0</v>
      </c>
      <c r="AM144" s="390">
        <v>0</v>
      </c>
      <c r="AN144" s="390">
        <v>0</v>
      </c>
      <c r="AO144" s="390">
        <v>0</v>
      </c>
      <c r="AP144" s="390">
        <v>0</v>
      </c>
      <c r="AQ144" s="390">
        <v>0</v>
      </c>
      <c r="AR144" s="390">
        <v>0</v>
      </c>
      <c r="AS144" s="390">
        <v>0</v>
      </c>
      <c r="AT144" s="390">
        <v>0</v>
      </c>
      <c r="AU144" s="390">
        <v>0</v>
      </c>
      <c r="AV144" s="390">
        <v>0</v>
      </c>
      <c r="AW144" s="390">
        <v>0</v>
      </c>
      <c r="AX144" s="390">
        <v>0</v>
      </c>
    </row>
    <row r="145" spans="1:50" ht="18" customHeight="1" x14ac:dyDescent="0.25">
      <c r="A145" s="392" t="s">
        <v>225</v>
      </c>
      <c r="B145" s="181" t="s">
        <v>226</v>
      </c>
      <c r="C145" s="182">
        <v>20000000</v>
      </c>
      <c r="D145" s="183">
        <v>0</v>
      </c>
      <c r="E145" s="183">
        <v>0</v>
      </c>
      <c r="F145" s="182">
        <f>C145+D145-E145</f>
        <v>20000000</v>
      </c>
      <c r="G145" s="390">
        <v>0</v>
      </c>
      <c r="H145" s="390">
        <v>0</v>
      </c>
      <c r="I145" s="182">
        <f>F145-H145</f>
        <v>20000000</v>
      </c>
      <c r="J145" s="390">
        <v>0</v>
      </c>
      <c r="K145" s="390">
        <v>0</v>
      </c>
      <c r="L145" s="390">
        <v>0</v>
      </c>
      <c r="M145" s="390">
        <v>20000000</v>
      </c>
      <c r="N145" s="390">
        <v>20000000</v>
      </c>
      <c r="O145" s="182">
        <f t="shared" si="112"/>
        <v>20000000</v>
      </c>
      <c r="P145" s="182">
        <f>F145-N145</f>
        <v>0</v>
      </c>
      <c r="Q145" s="184">
        <v>10000000</v>
      </c>
      <c r="R145" s="185">
        <f t="shared" si="113"/>
        <v>10000000</v>
      </c>
      <c r="S145" s="387">
        <f t="shared" si="104"/>
        <v>0</v>
      </c>
      <c r="T145" s="388">
        <v>20201000104</v>
      </c>
      <c r="U145" s="389" t="s">
        <v>226</v>
      </c>
      <c r="V145" s="390">
        <v>20000000</v>
      </c>
      <c r="W145" s="390">
        <v>0</v>
      </c>
      <c r="X145" s="390">
        <v>0</v>
      </c>
      <c r="Y145" s="390">
        <v>0</v>
      </c>
      <c r="Z145" s="390">
        <v>0</v>
      </c>
      <c r="AA145" s="390">
        <v>20000000</v>
      </c>
      <c r="AB145" s="390">
        <v>0</v>
      </c>
      <c r="AC145" s="390">
        <v>0</v>
      </c>
      <c r="AD145" s="390">
        <v>20000000</v>
      </c>
      <c r="AE145" s="390">
        <v>20000000</v>
      </c>
      <c r="AF145" s="390">
        <v>0</v>
      </c>
      <c r="AG145" s="390">
        <v>0</v>
      </c>
      <c r="AH145" s="390">
        <v>0</v>
      </c>
      <c r="AI145" s="390">
        <v>0</v>
      </c>
      <c r="AJ145" s="390">
        <v>0</v>
      </c>
      <c r="AK145" s="390">
        <v>20000000</v>
      </c>
      <c r="AL145" s="390">
        <v>0</v>
      </c>
      <c r="AM145" s="390">
        <v>0</v>
      </c>
      <c r="AN145" s="390">
        <v>0</v>
      </c>
      <c r="AO145" s="390">
        <v>0</v>
      </c>
      <c r="AP145" s="390">
        <v>0</v>
      </c>
      <c r="AQ145" s="390">
        <v>0</v>
      </c>
      <c r="AR145" s="390">
        <v>0</v>
      </c>
      <c r="AS145" s="390">
        <v>0</v>
      </c>
      <c r="AT145" s="390">
        <v>0</v>
      </c>
      <c r="AU145" s="390">
        <v>0</v>
      </c>
      <c r="AV145" s="390">
        <v>0</v>
      </c>
      <c r="AW145" s="390">
        <v>0</v>
      </c>
      <c r="AX145" s="390">
        <v>0</v>
      </c>
    </row>
    <row r="146" spans="1:50" ht="18" customHeight="1" x14ac:dyDescent="0.25">
      <c r="A146" s="391" t="s">
        <v>229</v>
      </c>
      <c r="B146" s="178" t="s">
        <v>230</v>
      </c>
      <c r="C146" s="179">
        <f>C147+C153+C154+C155</f>
        <v>96100000</v>
      </c>
      <c r="D146" s="179">
        <f t="shared" ref="D146:R146" si="114">D147+D153+D154+D155</f>
        <v>0</v>
      </c>
      <c r="E146" s="179">
        <f t="shared" si="114"/>
        <v>0</v>
      </c>
      <c r="F146" s="179">
        <f t="shared" si="114"/>
        <v>96100000</v>
      </c>
      <c r="G146" s="179">
        <f t="shared" si="114"/>
        <v>0</v>
      </c>
      <c r="H146" s="179">
        <f t="shared" si="114"/>
        <v>0</v>
      </c>
      <c r="I146" s="179">
        <f t="shared" si="114"/>
        <v>96100000</v>
      </c>
      <c r="J146" s="179">
        <f t="shared" si="114"/>
        <v>0</v>
      </c>
      <c r="K146" s="179">
        <f t="shared" si="114"/>
        <v>0</v>
      </c>
      <c r="L146" s="179">
        <f t="shared" si="114"/>
        <v>0</v>
      </c>
      <c r="M146" s="179">
        <f t="shared" si="114"/>
        <v>95300000</v>
      </c>
      <c r="N146" s="179">
        <f t="shared" si="114"/>
        <v>95300000</v>
      </c>
      <c r="O146" s="179">
        <f t="shared" si="114"/>
        <v>95300000</v>
      </c>
      <c r="P146" s="179">
        <f t="shared" si="114"/>
        <v>800000</v>
      </c>
      <c r="Q146" s="179">
        <f t="shared" si="114"/>
        <v>0</v>
      </c>
      <c r="R146" s="180">
        <f t="shared" si="114"/>
        <v>0</v>
      </c>
      <c r="S146" s="387">
        <f t="shared" si="104"/>
        <v>0</v>
      </c>
      <c r="T146" s="388">
        <v>202010002</v>
      </c>
      <c r="U146" s="389" t="s">
        <v>230</v>
      </c>
      <c r="V146" s="390">
        <v>96100000</v>
      </c>
      <c r="W146" s="390">
        <v>0</v>
      </c>
      <c r="X146" s="390">
        <v>0</v>
      </c>
      <c r="Y146" s="390">
        <v>0</v>
      </c>
      <c r="Z146" s="390">
        <v>0</v>
      </c>
      <c r="AA146" s="390">
        <v>96100000</v>
      </c>
      <c r="AB146" s="390">
        <v>0</v>
      </c>
      <c r="AC146" s="390">
        <v>0</v>
      </c>
      <c r="AD146" s="390">
        <v>95300000</v>
      </c>
      <c r="AE146" s="390">
        <v>95300000</v>
      </c>
      <c r="AF146" s="390">
        <v>800000</v>
      </c>
      <c r="AG146" s="390">
        <v>0</v>
      </c>
      <c r="AH146" s="390">
        <v>0</v>
      </c>
      <c r="AI146" s="390">
        <v>0</v>
      </c>
      <c r="AJ146" s="390">
        <v>0</v>
      </c>
      <c r="AK146" s="390">
        <v>95300000</v>
      </c>
      <c r="AL146" s="390">
        <v>0</v>
      </c>
      <c r="AM146" s="390">
        <v>0</v>
      </c>
      <c r="AN146" s="390">
        <v>0</v>
      </c>
      <c r="AO146" s="390">
        <v>0</v>
      </c>
      <c r="AP146" s="390">
        <v>0</v>
      </c>
      <c r="AQ146" s="390">
        <v>0</v>
      </c>
      <c r="AR146" s="390">
        <v>0</v>
      </c>
      <c r="AS146" s="390">
        <v>0</v>
      </c>
      <c r="AT146" s="390">
        <v>0</v>
      </c>
      <c r="AU146" s="390">
        <v>0</v>
      </c>
      <c r="AV146" s="390">
        <v>0</v>
      </c>
      <c r="AW146" s="390">
        <v>0</v>
      </c>
      <c r="AX146" s="390">
        <v>0</v>
      </c>
    </row>
    <row r="147" spans="1:50" ht="18" customHeight="1" x14ac:dyDescent="0.25">
      <c r="A147" s="391" t="s">
        <v>231</v>
      </c>
      <c r="B147" s="178" t="s">
        <v>232</v>
      </c>
      <c r="C147" s="179">
        <f>SUM(C148:C152)</f>
        <v>92000000</v>
      </c>
      <c r="D147" s="179">
        <f t="shared" ref="D147:R147" si="115">SUM(D148:D152)</f>
        <v>0</v>
      </c>
      <c r="E147" s="179">
        <f t="shared" si="115"/>
        <v>0</v>
      </c>
      <c r="F147" s="179">
        <f t="shared" si="115"/>
        <v>92000000</v>
      </c>
      <c r="G147" s="179">
        <f t="shared" si="115"/>
        <v>0</v>
      </c>
      <c r="H147" s="179">
        <f t="shared" si="115"/>
        <v>0</v>
      </c>
      <c r="I147" s="179">
        <f t="shared" si="115"/>
        <v>92000000</v>
      </c>
      <c r="J147" s="179">
        <f t="shared" si="115"/>
        <v>0</v>
      </c>
      <c r="K147" s="179">
        <f t="shared" si="115"/>
        <v>0</v>
      </c>
      <c r="L147" s="179">
        <f t="shared" si="115"/>
        <v>0</v>
      </c>
      <c r="M147" s="179">
        <f t="shared" si="115"/>
        <v>92000000</v>
      </c>
      <c r="N147" s="179">
        <f t="shared" si="115"/>
        <v>92000000</v>
      </c>
      <c r="O147" s="179">
        <f t="shared" si="115"/>
        <v>92000000</v>
      </c>
      <c r="P147" s="179">
        <f t="shared" si="115"/>
        <v>0</v>
      </c>
      <c r="Q147" s="179">
        <f t="shared" si="115"/>
        <v>0</v>
      </c>
      <c r="R147" s="180">
        <f t="shared" si="115"/>
        <v>0</v>
      </c>
      <c r="S147" s="387">
        <f t="shared" si="104"/>
        <v>0</v>
      </c>
      <c r="T147" s="388">
        <v>20201000201</v>
      </c>
      <c r="U147" s="389" t="s">
        <v>232</v>
      </c>
      <c r="V147" s="390">
        <v>92000000</v>
      </c>
      <c r="W147" s="390">
        <v>0</v>
      </c>
      <c r="X147" s="390">
        <v>0</v>
      </c>
      <c r="Y147" s="390">
        <v>0</v>
      </c>
      <c r="Z147" s="390">
        <v>0</v>
      </c>
      <c r="AA147" s="390">
        <v>92000000</v>
      </c>
      <c r="AB147" s="390">
        <v>0</v>
      </c>
      <c r="AC147" s="390">
        <v>0</v>
      </c>
      <c r="AD147" s="390">
        <v>92000000</v>
      </c>
      <c r="AE147" s="390">
        <v>92000000</v>
      </c>
      <c r="AF147" s="390">
        <v>0</v>
      </c>
      <c r="AG147" s="390">
        <v>0</v>
      </c>
      <c r="AH147" s="390">
        <v>0</v>
      </c>
      <c r="AI147" s="390">
        <v>0</v>
      </c>
      <c r="AJ147" s="390">
        <v>0</v>
      </c>
      <c r="AK147" s="390">
        <v>92000000</v>
      </c>
      <c r="AL147" s="390">
        <v>0</v>
      </c>
      <c r="AM147" s="390">
        <v>0</v>
      </c>
      <c r="AN147" s="390">
        <v>0</v>
      </c>
      <c r="AO147" s="390">
        <v>0</v>
      </c>
      <c r="AP147" s="390">
        <v>0</v>
      </c>
      <c r="AQ147" s="390">
        <v>0</v>
      </c>
      <c r="AR147" s="390">
        <v>0</v>
      </c>
      <c r="AS147" s="390">
        <v>0</v>
      </c>
      <c r="AT147" s="390">
        <v>0</v>
      </c>
      <c r="AU147" s="390">
        <v>0</v>
      </c>
      <c r="AV147" s="390">
        <v>0</v>
      </c>
      <c r="AW147" s="390">
        <v>0</v>
      </c>
      <c r="AX147" s="390">
        <v>0</v>
      </c>
    </row>
    <row r="148" spans="1:50" ht="18" customHeight="1" x14ac:dyDescent="0.25">
      <c r="A148" s="392" t="s">
        <v>233</v>
      </c>
      <c r="B148" s="181" t="s">
        <v>234</v>
      </c>
      <c r="C148" s="182">
        <v>20000000</v>
      </c>
      <c r="D148" s="183">
        <v>0</v>
      </c>
      <c r="E148" s="183">
        <v>0</v>
      </c>
      <c r="F148" s="182">
        <f t="shared" ref="F148:F155" si="116">C148+D148-E148</f>
        <v>20000000</v>
      </c>
      <c r="G148" s="390">
        <v>0</v>
      </c>
      <c r="H148" s="390">
        <v>0</v>
      </c>
      <c r="I148" s="182">
        <f t="shared" ref="I148:I155" si="117">F148-H148</f>
        <v>20000000</v>
      </c>
      <c r="J148" s="390">
        <v>0</v>
      </c>
      <c r="K148" s="390">
        <v>0</v>
      </c>
      <c r="L148" s="390">
        <v>0</v>
      </c>
      <c r="M148" s="390">
        <v>20000000</v>
      </c>
      <c r="N148" s="390">
        <v>20000000</v>
      </c>
      <c r="O148" s="182">
        <f t="shared" ref="O148:O155" si="118">N148-H148</f>
        <v>20000000</v>
      </c>
      <c r="P148" s="182">
        <f t="shared" ref="P148:P155" si="119">F148-N148</f>
        <v>0</v>
      </c>
      <c r="Q148" s="184">
        <v>0</v>
      </c>
      <c r="R148" s="185">
        <f t="shared" ref="R148:R155" si="120">Q148</f>
        <v>0</v>
      </c>
      <c r="S148" s="387">
        <f t="shared" si="104"/>
        <v>0</v>
      </c>
      <c r="T148" s="388">
        <v>202010002011</v>
      </c>
      <c r="U148" s="389" t="s">
        <v>234</v>
      </c>
      <c r="V148" s="390">
        <v>20000000</v>
      </c>
      <c r="W148" s="390">
        <v>0</v>
      </c>
      <c r="X148" s="390">
        <v>0</v>
      </c>
      <c r="Y148" s="390">
        <v>0</v>
      </c>
      <c r="Z148" s="390">
        <v>0</v>
      </c>
      <c r="AA148" s="390">
        <v>20000000</v>
      </c>
      <c r="AB148" s="390">
        <v>0</v>
      </c>
      <c r="AC148" s="390">
        <v>0</v>
      </c>
      <c r="AD148" s="390">
        <v>20000000</v>
      </c>
      <c r="AE148" s="390">
        <v>20000000</v>
      </c>
      <c r="AF148" s="390">
        <v>0</v>
      </c>
      <c r="AG148" s="390">
        <v>0</v>
      </c>
      <c r="AH148" s="390">
        <v>0</v>
      </c>
      <c r="AI148" s="390">
        <v>0</v>
      </c>
      <c r="AJ148" s="390">
        <v>0</v>
      </c>
      <c r="AK148" s="390">
        <v>20000000</v>
      </c>
      <c r="AL148" s="390">
        <v>0</v>
      </c>
      <c r="AM148" s="390">
        <v>0</v>
      </c>
      <c r="AN148" s="390">
        <v>0</v>
      </c>
      <c r="AO148" s="390">
        <v>0</v>
      </c>
      <c r="AP148" s="390">
        <v>0</v>
      </c>
      <c r="AQ148" s="390">
        <v>0</v>
      </c>
      <c r="AR148" s="390">
        <v>0</v>
      </c>
      <c r="AS148" s="390">
        <v>0</v>
      </c>
      <c r="AT148" s="390">
        <v>0</v>
      </c>
      <c r="AU148" s="390">
        <v>0</v>
      </c>
      <c r="AV148" s="390">
        <v>0</v>
      </c>
      <c r="AW148" s="390">
        <v>0</v>
      </c>
      <c r="AX148" s="390">
        <v>0</v>
      </c>
    </row>
    <row r="149" spans="1:50" ht="18" customHeight="1" x14ac:dyDescent="0.25">
      <c r="A149" s="392" t="s">
        <v>235</v>
      </c>
      <c r="B149" s="181" t="s">
        <v>236</v>
      </c>
      <c r="C149" s="182">
        <v>10000000</v>
      </c>
      <c r="D149" s="183">
        <v>0</v>
      </c>
      <c r="E149" s="183">
        <v>0</v>
      </c>
      <c r="F149" s="182">
        <f t="shared" si="116"/>
        <v>10000000</v>
      </c>
      <c r="G149" s="390">
        <v>0</v>
      </c>
      <c r="H149" s="390">
        <v>0</v>
      </c>
      <c r="I149" s="182">
        <f t="shared" si="117"/>
        <v>10000000</v>
      </c>
      <c r="J149" s="390">
        <v>0</v>
      </c>
      <c r="K149" s="390">
        <v>0</v>
      </c>
      <c r="L149" s="390">
        <v>0</v>
      </c>
      <c r="M149" s="390">
        <v>10000000</v>
      </c>
      <c r="N149" s="390">
        <v>10000000</v>
      </c>
      <c r="O149" s="182">
        <f t="shared" si="118"/>
        <v>10000000</v>
      </c>
      <c r="P149" s="182">
        <f t="shared" si="119"/>
        <v>0</v>
      </c>
      <c r="Q149" s="184">
        <v>0</v>
      </c>
      <c r="R149" s="185">
        <f t="shared" si="120"/>
        <v>0</v>
      </c>
      <c r="S149" s="387">
        <f t="shared" si="104"/>
        <v>0</v>
      </c>
      <c r="T149" s="388">
        <v>202010002012</v>
      </c>
      <c r="U149" s="389" t="s">
        <v>236</v>
      </c>
      <c r="V149" s="390">
        <v>10000000</v>
      </c>
      <c r="W149" s="390">
        <v>0</v>
      </c>
      <c r="X149" s="390">
        <v>0</v>
      </c>
      <c r="Y149" s="390">
        <v>0</v>
      </c>
      <c r="Z149" s="390">
        <v>0</v>
      </c>
      <c r="AA149" s="390">
        <v>10000000</v>
      </c>
      <c r="AB149" s="390">
        <v>0</v>
      </c>
      <c r="AC149" s="390">
        <v>0</v>
      </c>
      <c r="AD149" s="390">
        <v>10000000</v>
      </c>
      <c r="AE149" s="390">
        <v>10000000</v>
      </c>
      <c r="AF149" s="390">
        <v>0</v>
      </c>
      <c r="AG149" s="390">
        <v>0</v>
      </c>
      <c r="AH149" s="390">
        <v>0</v>
      </c>
      <c r="AI149" s="390">
        <v>0</v>
      </c>
      <c r="AJ149" s="390">
        <v>0</v>
      </c>
      <c r="AK149" s="390">
        <v>10000000</v>
      </c>
      <c r="AL149" s="390">
        <v>0</v>
      </c>
      <c r="AM149" s="390">
        <v>0</v>
      </c>
      <c r="AN149" s="390">
        <v>0</v>
      </c>
      <c r="AO149" s="390">
        <v>0</v>
      </c>
      <c r="AP149" s="390">
        <v>0</v>
      </c>
      <c r="AQ149" s="390">
        <v>0</v>
      </c>
      <c r="AR149" s="390">
        <v>0</v>
      </c>
      <c r="AS149" s="390">
        <v>0</v>
      </c>
      <c r="AT149" s="390">
        <v>0</v>
      </c>
      <c r="AU149" s="390">
        <v>0</v>
      </c>
      <c r="AV149" s="390">
        <v>0</v>
      </c>
      <c r="AW149" s="390">
        <v>0</v>
      </c>
      <c r="AX149" s="390">
        <v>0</v>
      </c>
    </row>
    <row r="150" spans="1:50" ht="18" customHeight="1" x14ac:dyDescent="0.25">
      <c r="A150" s="392" t="s">
        <v>237</v>
      </c>
      <c r="B150" s="181" t="s">
        <v>238</v>
      </c>
      <c r="C150" s="182">
        <v>5000000</v>
      </c>
      <c r="D150" s="183">
        <v>0</v>
      </c>
      <c r="E150" s="183">
        <v>0</v>
      </c>
      <c r="F150" s="182">
        <f t="shared" si="116"/>
        <v>5000000</v>
      </c>
      <c r="G150" s="390">
        <v>0</v>
      </c>
      <c r="H150" s="390">
        <v>0</v>
      </c>
      <c r="I150" s="182">
        <f t="shared" si="117"/>
        <v>5000000</v>
      </c>
      <c r="J150" s="390">
        <v>0</v>
      </c>
      <c r="K150" s="390">
        <v>0</v>
      </c>
      <c r="L150" s="390">
        <v>0</v>
      </c>
      <c r="M150" s="390">
        <v>5000000</v>
      </c>
      <c r="N150" s="390">
        <v>5000000</v>
      </c>
      <c r="O150" s="182">
        <f t="shared" si="118"/>
        <v>5000000</v>
      </c>
      <c r="P150" s="182">
        <f t="shared" si="119"/>
        <v>0</v>
      </c>
      <c r="Q150" s="184">
        <v>0</v>
      </c>
      <c r="R150" s="185">
        <f t="shared" si="120"/>
        <v>0</v>
      </c>
      <c r="S150" s="387">
        <f t="shared" si="104"/>
        <v>0</v>
      </c>
      <c r="T150" s="388">
        <v>202010002013</v>
      </c>
      <c r="U150" s="389" t="s">
        <v>1658</v>
      </c>
      <c r="V150" s="390">
        <v>5000000</v>
      </c>
      <c r="W150" s="390">
        <v>0</v>
      </c>
      <c r="X150" s="390">
        <v>0</v>
      </c>
      <c r="Y150" s="390">
        <v>0</v>
      </c>
      <c r="Z150" s="390">
        <v>0</v>
      </c>
      <c r="AA150" s="390">
        <v>5000000</v>
      </c>
      <c r="AB150" s="390">
        <v>0</v>
      </c>
      <c r="AC150" s="390">
        <v>0</v>
      </c>
      <c r="AD150" s="390">
        <v>5000000</v>
      </c>
      <c r="AE150" s="390">
        <v>5000000</v>
      </c>
      <c r="AF150" s="390">
        <v>0</v>
      </c>
      <c r="AG150" s="390">
        <v>0</v>
      </c>
      <c r="AH150" s="390">
        <v>0</v>
      </c>
      <c r="AI150" s="390">
        <v>0</v>
      </c>
      <c r="AJ150" s="390">
        <v>0</v>
      </c>
      <c r="AK150" s="390">
        <v>5000000</v>
      </c>
      <c r="AL150" s="390">
        <v>0</v>
      </c>
      <c r="AM150" s="390">
        <v>0</v>
      </c>
      <c r="AN150" s="390">
        <v>0</v>
      </c>
      <c r="AO150" s="390">
        <v>0</v>
      </c>
      <c r="AP150" s="390">
        <v>0</v>
      </c>
      <c r="AQ150" s="390">
        <v>0</v>
      </c>
      <c r="AR150" s="390">
        <v>0</v>
      </c>
      <c r="AS150" s="390">
        <v>0</v>
      </c>
      <c r="AT150" s="390">
        <v>0</v>
      </c>
      <c r="AU150" s="390">
        <v>0</v>
      </c>
      <c r="AV150" s="390">
        <v>0</v>
      </c>
      <c r="AW150" s="390">
        <v>0</v>
      </c>
      <c r="AX150" s="390">
        <v>0</v>
      </c>
    </row>
    <row r="151" spans="1:50" ht="18" customHeight="1" x14ac:dyDescent="0.25">
      <c r="A151" s="392" t="s">
        <v>239</v>
      </c>
      <c r="B151" s="181" t="s">
        <v>240</v>
      </c>
      <c r="C151" s="182">
        <v>15000000</v>
      </c>
      <c r="D151" s="183">
        <v>0</v>
      </c>
      <c r="E151" s="183">
        <v>0</v>
      </c>
      <c r="F151" s="182">
        <f t="shared" si="116"/>
        <v>15000000</v>
      </c>
      <c r="G151" s="390">
        <v>0</v>
      </c>
      <c r="H151" s="390">
        <v>0</v>
      </c>
      <c r="I151" s="182">
        <f t="shared" si="117"/>
        <v>15000000</v>
      </c>
      <c r="J151" s="390">
        <v>0</v>
      </c>
      <c r="K151" s="390">
        <v>0</v>
      </c>
      <c r="L151" s="390">
        <v>0</v>
      </c>
      <c r="M151" s="390">
        <v>15000000</v>
      </c>
      <c r="N151" s="390">
        <v>15000000</v>
      </c>
      <c r="O151" s="182">
        <f t="shared" si="118"/>
        <v>15000000</v>
      </c>
      <c r="P151" s="182">
        <f t="shared" si="119"/>
        <v>0</v>
      </c>
      <c r="Q151" s="184">
        <v>0</v>
      </c>
      <c r="R151" s="185">
        <f t="shared" si="120"/>
        <v>0</v>
      </c>
      <c r="S151" s="387">
        <f t="shared" si="104"/>
        <v>0</v>
      </c>
      <c r="T151" s="388">
        <v>202010002014</v>
      </c>
      <c r="U151" s="389" t="s">
        <v>240</v>
      </c>
      <c r="V151" s="390">
        <v>15000000</v>
      </c>
      <c r="W151" s="390">
        <v>0</v>
      </c>
      <c r="X151" s="390">
        <v>0</v>
      </c>
      <c r="Y151" s="390">
        <v>0</v>
      </c>
      <c r="Z151" s="390">
        <v>0</v>
      </c>
      <c r="AA151" s="390">
        <v>15000000</v>
      </c>
      <c r="AB151" s="390">
        <v>0</v>
      </c>
      <c r="AC151" s="390">
        <v>0</v>
      </c>
      <c r="AD151" s="390">
        <v>15000000</v>
      </c>
      <c r="AE151" s="390">
        <v>15000000</v>
      </c>
      <c r="AF151" s="390">
        <v>0</v>
      </c>
      <c r="AG151" s="390">
        <v>0</v>
      </c>
      <c r="AH151" s="390">
        <v>0</v>
      </c>
      <c r="AI151" s="390">
        <v>0</v>
      </c>
      <c r="AJ151" s="390">
        <v>0</v>
      </c>
      <c r="AK151" s="390">
        <v>15000000</v>
      </c>
      <c r="AL151" s="390">
        <v>0</v>
      </c>
      <c r="AM151" s="390">
        <v>0</v>
      </c>
      <c r="AN151" s="390">
        <v>0</v>
      </c>
      <c r="AO151" s="390">
        <v>0</v>
      </c>
      <c r="AP151" s="390">
        <v>0</v>
      </c>
      <c r="AQ151" s="390">
        <v>0</v>
      </c>
      <c r="AR151" s="390">
        <v>0</v>
      </c>
      <c r="AS151" s="390">
        <v>0</v>
      </c>
      <c r="AT151" s="390">
        <v>0</v>
      </c>
      <c r="AU151" s="390">
        <v>0</v>
      </c>
      <c r="AV151" s="390">
        <v>0</v>
      </c>
      <c r="AW151" s="390">
        <v>0</v>
      </c>
      <c r="AX151" s="390">
        <v>0</v>
      </c>
    </row>
    <row r="152" spans="1:50" ht="18" customHeight="1" x14ac:dyDescent="0.25">
      <c r="A152" s="392" t="s">
        <v>241</v>
      </c>
      <c r="B152" s="181" t="s">
        <v>242</v>
      </c>
      <c r="C152" s="182">
        <v>42000000</v>
      </c>
      <c r="D152" s="183">
        <v>0</v>
      </c>
      <c r="E152" s="183">
        <v>0</v>
      </c>
      <c r="F152" s="182">
        <f t="shared" si="116"/>
        <v>42000000</v>
      </c>
      <c r="G152" s="390">
        <v>0</v>
      </c>
      <c r="H152" s="390">
        <v>0</v>
      </c>
      <c r="I152" s="182">
        <f t="shared" si="117"/>
        <v>42000000</v>
      </c>
      <c r="J152" s="390">
        <v>0</v>
      </c>
      <c r="K152" s="390">
        <v>0</v>
      </c>
      <c r="L152" s="390">
        <v>0</v>
      </c>
      <c r="M152" s="390">
        <v>42000000</v>
      </c>
      <c r="N152" s="390">
        <v>42000000</v>
      </c>
      <c r="O152" s="182">
        <f t="shared" si="118"/>
        <v>42000000</v>
      </c>
      <c r="P152" s="182">
        <f t="shared" si="119"/>
        <v>0</v>
      </c>
      <c r="Q152" s="184">
        <v>0</v>
      </c>
      <c r="R152" s="185">
        <f t="shared" si="120"/>
        <v>0</v>
      </c>
      <c r="S152" s="387">
        <f t="shared" si="104"/>
        <v>0</v>
      </c>
      <c r="T152" s="388">
        <v>202010002015</v>
      </c>
      <c r="U152" s="389" t="s">
        <v>242</v>
      </c>
      <c r="V152" s="390">
        <v>42000000</v>
      </c>
      <c r="W152" s="390">
        <v>0</v>
      </c>
      <c r="X152" s="390">
        <v>0</v>
      </c>
      <c r="Y152" s="390">
        <v>0</v>
      </c>
      <c r="Z152" s="390">
        <v>0</v>
      </c>
      <c r="AA152" s="390">
        <v>42000000</v>
      </c>
      <c r="AB152" s="390">
        <v>0</v>
      </c>
      <c r="AC152" s="390">
        <v>0</v>
      </c>
      <c r="AD152" s="390">
        <v>42000000</v>
      </c>
      <c r="AE152" s="390">
        <v>42000000</v>
      </c>
      <c r="AF152" s="390">
        <v>0</v>
      </c>
      <c r="AG152" s="390">
        <v>0</v>
      </c>
      <c r="AH152" s="390">
        <v>0</v>
      </c>
      <c r="AI152" s="390">
        <v>0</v>
      </c>
      <c r="AJ152" s="390">
        <v>0</v>
      </c>
      <c r="AK152" s="390">
        <v>42000000</v>
      </c>
      <c r="AL152" s="390">
        <v>0</v>
      </c>
      <c r="AM152" s="390">
        <v>0</v>
      </c>
      <c r="AN152" s="390">
        <v>0</v>
      </c>
      <c r="AO152" s="390">
        <v>0</v>
      </c>
      <c r="AP152" s="390">
        <v>0</v>
      </c>
      <c r="AQ152" s="390">
        <v>0</v>
      </c>
      <c r="AR152" s="390">
        <v>0</v>
      </c>
      <c r="AS152" s="390">
        <v>0</v>
      </c>
      <c r="AT152" s="390">
        <v>0</v>
      </c>
      <c r="AU152" s="390">
        <v>0</v>
      </c>
      <c r="AV152" s="390">
        <v>0</v>
      </c>
      <c r="AW152" s="390">
        <v>0</v>
      </c>
      <c r="AX152" s="390">
        <v>0</v>
      </c>
    </row>
    <row r="153" spans="1:50" ht="18" customHeight="1" x14ac:dyDescent="0.25">
      <c r="A153" s="392" t="s">
        <v>243</v>
      </c>
      <c r="B153" s="181" t="s">
        <v>244</v>
      </c>
      <c r="C153" s="182">
        <v>400000</v>
      </c>
      <c r="D153" s="183">
        <v>0</v>
      </c>
      <c r="E153" s="183">
        <v>0</v>
      </c>
      <c r="F153" s="182">
        <f t="shared" si="116"/>
        <v>400000</v>
      </c>
      <c r="G153" s="390">
        <v>0</v>
      </c>
      <c r="H153" s="390">
        <v>0</v>
      </c>
      <c r="I153" s="182">
        <f t="shared" si="117"/>
        <v>400000</v>
      </c>
      <c r="J153" s="390">
        <v>0</v>
      </c>
      <c r="K153" s="390">
        <v>0</v>
      </c>
      <c r="L153" s="390">
        <v>0</v>
      </c>
      <c r="M153" s="390">
        <v>0</v>
      </c>
      <c r="N153" s="390">
        <v>0</v>
      </c>
      <c r="O153" s="182">
        <f t="shared" si="118"/>
        <v>0</v>
      </c>
      <c r="P153" s="182">
        <f t="shared" si="119"/>
        <v>400000</v>
      </c>
      <c r="Q153" s="184">
        <v>0</v>
      </c>
      <c r="R153" s="185">
        <f t="shared" si="120"/>
        <v>0</v>
      </c>
      <c r="S153" s="387">
        <f t="shared" si="104"/>
        <v>0</v>
      </c>
      <c r="T153" s="388">
        <v>20201000202</v>
      </c>
      <c r="U153" s="389" t="s">
        <v>244</v>
      </c>
      <c r="V153" s="390">
        <v>400000</v>
      </c>
      <c r="W153" s="390">
        <v>0</v>
      </c>
      <c r="X153" s="390">
        <v>0</v>
      </c>
      <c r="Y153" s="390">
        <v>0</v>
      </c>
      <c r="Z153" s="390">
        <v>0</v>
      </c>
      <c r="AA153" s="390">
        <v>400000</v>
      </c>
      <c r="AB153" s="390">
        <v>0</v>
      </c>
      <c r="AC153" s="390">
        <v>0</v>
      </c>
      <c r="AD153" s="390">
        <v>0</v>
      </c>
      <c r="AE153" s="390">
        <v>0</v>
      </c>
      <c r="AF153" s="390">
        <v>400000</v>
      </c>
      <c r="AG153" s="390">
        <v>0</v>
      </c>
      <c r="AH153" s="390">
        <v>0</v>
      </c>
      <c r="AI153" s="390">
        <v>0</v>
      </c>
      <c r="AJ153" s="390">
        <v>0</v>
      </c>
      <c r="AK153" s="390">
        <v>0</v>
      </c>
      <c r="AL153" s="390">
        <v>0</v>
      </c>
      <c r="AM153" s="390">
        <v>0</v>
      </c>
      <c r="AN153" s="390">
        <v>0</v>
      </c>
      <c r="AO153" s="390">
        <v>0</v>
      </c>
      <c r="AP153" s="390">
        <v>0</v>
      </c>
      <c r="AQ153" s="390">
        <v>0</v>
      </c>
      <c r="AR153" s="390">
        <v>0</v>
      </c>
      <c r="AS153" s="390">
        <v>0</v>
      </c>
      <c r="AT153" s="390">
        <v>0</v>
      </c>
      <c r="AU153" s="390">
        <v>0</v>
      </c>
      <c r="AV153" s="390">
        <v>0</v>
      </c>
      <c r="AW153" s="390">
        <v>0</v>
      </c>
      <c r="AX153" s="390">
        <v>0</v>
      </c>
    </row>
    <row r="154" spans="1:50" ht="18" customHeight="1" x14ac:dyDescent="0.25">
      <c r="A154" s="392" t="s">
        <v>1297</v>
      </c>
      <c r="B154" s="181" t="s">
        <v>1298</v>
      </c>
      <c r="C154" s="182">
        <v>3300000</v>
      </c>
      <c r="D154" s="183">
        <v>0</v>
      </c>
      <c r="E154" s="183">
        <v>0</v>
      </c>
      <c r="F154" s="182">
        <f t="shared" si="116"/>
        <v>3300000</v>
      </c>
      <c r="G154" s="390">
        <v>0</v>
      </c>
      <c r="H154" s="390">
        <v>0</v>
      </c>
      <c r="I154" s="182">
        <f t="shared" si="117"/>
        <v>3300000</v>
      </c>
      <c r="J154" s="390">
        <v>0</v>
      </c>
      <c r="K154" s="390">
        <v>0</v>
      </c>
      <c r="L154" s="390">
        <v>0</v>
      </c>
      <c r="M154" s="390">
        <v>3300000</v>
      </c>
      <c r="N154" s="390">
        <v>3300000</v>
      </c>
      <c r="O154" s="182">
        <f t="shared" si="118"/>
        <v>3300000</v>
      </c>
      <c r="P154" s="182">
        <f t="shared" si="119"/>
        <v>0</v>
      </c>
      <c r="Q154" s="184">
        <v>0</v>
      </c>
      <c r="R154" s="185">
        <f t="shared" si="120"/>
        <v>0</v>
      </c>
      <c r="S154" s="387">
        <f t="shared" si="104"/>
        <v>0</v>
      </c>
      <c r="T154" s="388">
        <v>20201000204</v>
      </c>
      <c r="U154" s="389" t="s">
        <v>1298</v>
      </c>
      <c r="V154" s="390">
        <v>3300000</v>
      </c>
      <c r="W154" s="390">
        <v>0</v>
      </c>
      <c r="X154" s="390">
        <v>0</v>
      </c>
      <c r="Y154" s="390">
        <v>0</v>
      </c>
      <c r="Z154" s="390">
        <v>0</v>
      </c>
      <c r="AA154" s="390">
        <v>3300000</v>
      </c>
      <c r="AB154" s="390">
        <v>0</v>
      </c>
      <c r="AC154" s="390">
        <v>0</v>
      </c>
      <c r="AD154" s="390">
        <v>3300000</v>
      </c>
      <c r="AE154" s="390">
        <v>3300000</v>
      </c>
      <c r="AF154" s="390">
        <v>0</v>
      </c>
      <c r="AG154" s="390">
        <v>0</v>
      </c>
      <c r="AH154" s="390">
        <v>0</v>
      </c>
      <c r="AI154" s="390">
        <v>0</v>
      </c>
      <c r="AJ154" s="390">
        <v>0</v>
      </c>
      <c r="AK154" s="390">
        <v>3300000</v>
      </c>
      <c r="AL154" s="390">
        <v>0</v>
      </c>
      <c r="AM154" s="390">
        <v>0</v>
      </c>
      <c r="AN154" s="390">
        <v>0</v>
      </c>
      <c r="AO154" s="390">
        <v>0</v>
      </c>
      <c r="AP154" s="390">
        <v>0</v>
      </c>
      <c r="AQ154" s="390">
        <v>0</v>
      </c>
      <c r="AR154" s="390">
        <v>0</v>
      </c>
      <c r="AS154" s="390">
        <v>0</v>
      </c>
      <c r="AT154" s="390">
        <v>0</v>
      </c>
      <c r="AU154" s="390">
        <v>0</v>
      </c>
      <c r="AV154" s="390">
        <v>0</v>
      </c>
      <c r="AW154" s="390">
        <v>0</v>
      </c>
      <c r="AX154" s="390">
        <v>0</v>
      </c>
    </row>
    <row r="155" spans="1:50" ht="18" customHeight="1" x14ac:dyDescent="0.25">
      <c r="A155" s="392" t="s">
        <v>245</v>
      </c>
      <c r="B155" s="181" t="s">
        <v>246</v>
      </c>
      <c r="C155" s="182">
        <v>400000</v>
      </c>
      <c r="D155" s="183">
        <v>0</v>
      </c>
      <c r="E155" s="183">
        <v>0</v>
      </c>
      <c r="F155" s="182">
        <f t="shared" si="116"/>
        <v>400000</v>
      </c>
      <c r="G155" s="390">
        <v>0</v>
      </c>
      <c r="H155" s="390">
        <v>0</v>
      </c>
      <c r="I155" s="182">
        <f t="shared" si="117"/>
        <v>400000</v>
      </c>
      <c r="J155" s="390">
        <v>0</v>
      </c>
      <c r="K155" s="390">
        <v>0</v>
      </c>
      <c r="L155" s="390">
        <v>0</v>
      </c>
      <c r="M155" s="390">
        <v>0</v>
      </c>
      <c r="N155" s="390">
        <v>0</v>
      </c>
      <c r="O155" s="182">
        <f t="shared" si="118"/>
        <v>0</v>
      </c>
      <c r="P155" s="182">
        <f t="shared" si="119"/>
        <v>400000</v>
      </c>
      <c r="Q155" s="184">
        <v>0</v>
      </c>
      <c r="R155" s="185">
        <f t="shared" si="120"/>
        <v>0</v>
      </c>
      <c r="S155" s="387">
        <f t="shared" si="104"/>
        <v>0</v>
      </c>
      <c r="T155" s="388">
        <v>20201000209</v>
      </c>
      <c r="U155" s="389" t="s">
        <v>246</v>
      </c>
      <c r="V155" s="390">
        <v>400000</v>
      </c>
      <c r="W155" s="390">
        <v>0</v>
      </c>
      <c r="X155" s="390">
        <v>0</v>
      </c>
      <c r="Y155" s="390">
        <v>0</v>
      </c>
      <c r="Z155" s="390">
        <v>0</v>
      </c>
      <c r="AA155" s="390">
        <v>400000</v>
      </c>
      <c r="AB155" s="390">
        <v>0</v>
      </c>
      <c r="AC155" s="390">
        <v>0</v>
      </c>
      <c r="AD155" s="390">
        <v>0</v>
      </c>
      <c r="AE155" s="390">
        <v>0</v>
      </c>
      <c r="AF155" s="390">
        <v>400000</v>
      </c>
      <c r="AG155" s="390">
        <v>0</v>
      </c>
      <c r="AH155" s="390">
        <v>0</v>
      </c>
      <c r="AI155" s="390">
        <v>0</v>
      </c>
      <c r="AJ155" s="390">
        <v>0</v>
      </c>
      <c r="AK155" s="390">
        <v>0</v>
      </c>
      <c r="AL155" s="390">
        <v>0</v>
      </c>
      <c r="AM155" s="390">
        <v>0</v>
      </c>
      <c r="AN155" s="390">
        <v>0</v>
      </c>
      <c r="AO155" s="390">
        <v>0</v>
      </c>
      <c r="AP155" s="390">
        <v>0</v>
      </c>
      <c r="AQ155" s="390">
        <v>0</v>
      </c>
      <c r="AR155" s="390">
        <v>0</v>
      </c>
      <c r="AS155" s="390">
        <v>0</v>
      </c>
      <c r="AT155" s="390">
        <v>0</v>
      </c>
      <c r="AU155" s="390">
        <v>0</v>
      </c>
      <c r="AV155" s="390">
        <v>0</v>
      </c>
      <c r="AW155" s="390">
        <v>0</v>
      </c>
      <c r="AX155" s="390">
        <v>0</v>
      </c>
    </row>
    <row r="156" spans="1:50" ht="18" customHeight="1" x14ac:dyDescent="0.25">
      <c r="A156" s="391" t="s">
        <v>247</v>
      </c>
      <c r="B156" s="178" t="s">
        <v>248</v>
      </c>
      <c r="C156" s="179">
        <f>C157+C158+C159+C161</f>
        <v>1482961415.44344</v>
      </c>
      <c r="D156" s="179">
        <f t="shared" ref="D156:R156" si="121">D157+D158+D159+D161</f>
        <v>0</v>
      </c>
      <c r="E156" s="179">
        <f t="shared" si="121"/>
        <v>0</v>
      </c>
      <c r="F156" s="179">
        <f t="shared" si="121"/>
        <v>1482961415.44344</v>
      </c>
      <c r="G156" s="179">
        <f t="shared" si="121"/>
        <v>139937698</v>
      </c>
      <c r="H156" s="179">
        <f t="shared" si="121"/>
        <v>139937698</v>
      </c>
      <c r="I156" s="179">
        <f t="shared" si="121"/>
        <v>1343023717.44344</v>
      </c>
      <c r="J156" s="179">
        <f t="shared" si="121"/>
        <v>139634097</v>
      </c>
      <c r="K156" s="179">
        <f t="shared" si="121"/>
        <v>139634097</v>
      </c>
      <c r="L156" s="179">
        <f t="shared" si="121"/>
        <v>139634097</v>
      </c>
      <c r="M156" s="179">
        <f t="shared" si="121"/>
        <v>237732766</v>
      </c>
      <c r="N156" s="179">
        <f t="shared" si="121"/>
        <v>237732766</v>
      </c>
      <c r="O156" s="179">
        <f t="shared" si="121"/>
        <v>97795068</v>
      </c>
      <c r="P156" s="179">
        <f t="shared" si="121"/>
        <v>1245228649.44344</v>
      </c>
      <c r="Q156" s="179">
        <f t="shared" si="121"/>
        <v>126705117.95362</v>
      </c>
      <c r="R156" s="180">
        <f t="shared" si="121"/>
        <v>126705117.95362</v>
      </c>
      <c r="S156" s="387">
        <f t="shared" si="104"/>
        <v>0</v>
      </c>
      <c r="T156" s="388">
        <v>2020101</v>
      </c>
      <c r="U156" s="389" t="s">
        <v>1659</v>
      </c>
      <c r="V156" s="390">
        <v>1482961415.44344</v>
      </c>
      <c r="W156" s="390">
        <v>0</v>
      </c>
      <c r="X156" s="390">
        <v>0</v>
      </c>
      <c r="Y156" s="390">
        <v>0</v>
      </c>
      <c r="Z156" s="390">
        <v>0</v>
      </c>
      <c r="AA156" s="390">
        <v>1482961415.44344</v>
      </c>
      <c r="AB156" s="390">
        <v>0</v>
      </c>
      <c r="AC156" s="390">
        <v>0</v>
      </c>
      <c r="AD156" s="390">
        <v>237732766</v>
      </c>
      <c r="AE156" s="390">
        <v>237732766</v>
      </c>
      <c r="AF156" s="390">
        <v>1245228649.44344</v>
      </c>
      <c r="AG156" s="390">
        <v>74900000</v>
      </c>
      <c r="AH156" s="390">
        <v>0</v>
      </c>
      <c r="AI156" s="390">
        <v>139937698</v>
      </c>
      <c r="AJ156" s="390">
        <v>139937698</v>
      </c>
      <c r="AK156" s="390">
        <v>97795068</v>
      </c>
      <c r="AL156" s="390">
        <v>74900000</v>
      </c>
      <c r="AM156" s="390">
        <v>0</v>
      </c>
      <c r="AN156" s="390">
        <v>139634097</v>
      </c>
      <c r="AO156" s="390">
        <v>139634097</v>
      </c>
      <c r="AP156" s="390">
        <v>303601</v>
      </c>
      <c r="AQ156" s="390">
        <v>0</v>
      </c>
      <c r="AR156" s="390">
        <v>0</v>
      </c>
      <c r="AS156" s="390">
        <v>0</v>
      </c>
      <c r="AT156" s="390">
        <v>0</v>
      </c>
      <c r="AU156" s="390">
        <v>139634097</v>
      </c>
      <c r="AV156" s="390">
        <v>139634097</v>
      </c>
      <c r="AW156" s="390">
        <v>139634097</v>
      </c>
      <c r="AX156" s="390">
        <v>214534097</v>
      </c>
    </row>
    <row r="157" spans="1:50" ht="18" customHeight="1" x14ac:dyDescent="0.25">
      <c r="A157" s="392" t="s">
        <v>1299</v>
      </c>
      <c r="B157" s="181" t="s">
        <v>1300</v>
      </c>
      <c r="C157" s="182">
        <v>12000000</v>
      </c>
      <c r="D157" s="183">
        <v>0</v>
      </c>
      <c r="E157" s="183">
        <v>0</v>
      </c>
      <c r="F157" s="182">
        <f>C157+D157-E157</f>
        <v>12000000</v>
      </c>
      <c r="G157" s="390">
        <v>0</v>
      </c>
      <c r="H157" s="390">
        <v>0</v>
      </c>
      <c r="I157" s="182">
        <f>F157-H157</f>
        <v>12000000</v>
      </c>
      <c r="J157" s="390">
        <v>0</v>
      </c>
      <c r="K157" s="390">
        <v>0</v>
      </c>
      <c r="L157" s="390">
        <v>0</v>
      </c>
      <c r="M157" s="390">
        <v>0</v>
      </c>
      <c r="N157" s="390">
        <v>0</v>
      </c>
      <c r="O157" s="182">
        <f t="shared" ref="O157:O158" si="122">N157-H157</f>
        <v>0</v>
      </c>
      <c r="P157" s="182">
        <f>F157-N157</f>
        <v>12000000</v>
      </c>
      <c r="Q157" s="184">
        <v>1000000</v>
      </c>
      <c r="R157" s="185">
        <f t="shared" ref="R157:R158" si="123">Q157</f>
        <v>1000000</v>
      </c>
      <c r="S157" s="387">
        <f t="shared" si="104"/>
        <v>0</v>
      </c>
      <c r="T157" s="388">
        <v>202010102</v>
      </c>
      <c r="U157" s="389" t="s">
        <v>1660</v>
      </c>
      <c r="V157" s="390">
        <v>12000000</v>
      </c>
      <c r="W157" s="390">
        <v>0</v>
      </c>
      <c r="X157" s="390">
        <v>0</v>
      </c>
      <c r="Y157" s="390">
        <v>0</v>
      </c>
      <c r="Z157" s="390">
        <v>0</v>
      </c>
      <c r="AA157" s="390">
        <v>12000000</v>
      </c>
      <c r="AB157" s="390">
        <v>0</v>
      </c>
      <c r="AC157" s="390">
        <v>0</v>
      </c>
      <c r="AD157" s="390">
        <v>0</v>
      </c>
      <c r="AE157" s="390">
        <v>0</v>
      </c>
      <c r="AF157" s="390">
        <v>12000000</v>
      </c>
      <c r="AG157" s="390">
        <v>0</v>
      </c>
      <c r="AH157" s="390">
        <v>0</v>
      </c>
      <c r="AI157" s="390">
        <v>0</v>
      </c>
      <c r="AJ157" s="390">
        <v>0</v>
      </c>
      <c r="AK157" s="390">
        <v>0</v>
      </c>
      <c r="AL157" s="390">
        <v>0</v>
      </c>
      <c r="AM157" s="390">
        <v>0</v>
      </c>
      <c r="AN157" s="390">
        <v>0</v>
      </c>
      <c r="AO157" s="390">
        <v>0</v>
      </c>
      <c r="AP157" s="390">
        <v>0</v>
      </c>
      <c r="AQ157" s="390">
        <v>0</v>
      </c>
      <c r="AR157" s="390">
        <v>0</v>
      </c>
      <c r="AS157" s="390">
        <v>0</v>
      </c>
      <c r="AT157" s="390">
        <v>0</v>
      </c>
      <c r="AU157" s="390">
        <v>0</v>
      </c>
      <c r="AV157" s="390">
        <v>0</v>
      </c>
      <c r="AW157" s="390">
        <v>0</v>
      </c>
      <c r="AX157" s="390">
        <v>0</v>
      </c>
    </row>
    <row r="158" spans="1:50" ht="18" customHeight="1" x14ac:dyDescent="0.25">
      <c r="A158" s="392" t="s">
        <v>249</v>
      </c>
      <c r="B158" s="181" t="s">
        <v>250</v>
      </c>
      <c r="C158" s="182">
        <v>10000000</v>
      </c>
      <c r="D158" s="183">
        <v>0</v>
      </c>
      <c r="E158" s="183">
        <v>0</v>
      </c>
      <c r="F158" s="182">
        <f>C158+D158-E158</f>
        <v>10000000</v>
      </c>
      <c r="G158" s="390">
        <v>0</v>
      </c>
      <c r="H158" s="390">
        <v>0</v>
      </c>
      <c r="I158" s="182">
        <f>F158-H158</f>
        <v>10000000</v>
      </c>
      <c r="J158" s="390">
        <v>0</v>
      </c>
      <c r="K158" s="390">
        <v>0</v>
      </c>
      <c r="L158" s="390">
        <v>0</v>
      </c>
      <c r="M158" s="390">
        <v>2000000</v>
      </c>
      <c r="N158" s="390">
        <v>2000000</v>
      </c>
      <c r="O158" s="182">
        <f t="shared" si="122"/>
        <v>2000000</v>
      </c>
      <c r="P158" s="182">
        <f>F158-N158</f>
        <v>8000000</v>
      </c>
      <c r="Q158" s="184">
        <v>0</v>
      </c>
      <c r="R158" s="185">
        <f t="shared" si="123"/>
        <v>0</v>
      </c>
      <c r="S158" s="387">
        <f t="shared" si="104"/>
        <v>0</v>
      </c>
      <c r="T158" s="388">
        <v>202010105</v>
      </c>
      <c r="U158" s="389" t="s">
        <v>1661</v>
      </c>
      <c r="V158" s="390">
        <v>10000000</v>
      </c>
      <c r="W158" s="390">
        <v>0</v>
      </c>
      <c r="X158" s="390">
        <v>0</v>
      </c>
      <c r="Y158" s="390">
        <v>0</v>
      </c>
      <c r="Z158" s="390">
        <v>0</v>
      </c>
      <c r="AA158" s="390">
        <v>10000000</v>
      </c>
      <c r="AB158" s="390">
        <v>0</v>
      </c>
      <c r="AC158" s="390">
        <v>0</v>
      </c>
      <c r="AD158" s="390">
        <v>2000000</v>
      </c>
      <c r="AE158" s="390">
        <v>2000000</v>
      </c>
      <c r="AF158" s="390">
        <v>8000000</v>
      </c>
      <c r="AG158" s="390">
        <v>0</v>
      </c>
      <c r="AH158" s="390">
        <v>0</v>
      </c>
      <c r="AI158" s="390">
        <v>0</v>
      </c>
      <c r="AJ158" s="390">
        <v>0</v>
      </c>
      <c r="AK158" s="390">
        <v>2000000</v>
      </c>
      <c r="AL158" s="390">
        <v>0</v>
      </c>
      <c r="AM158" s="390">
        <v>0</v>
      </c>
      <c r="AN158" s="390">
        <v>0</v>
      </c>
      <c r="AO158" s="390">
        <v>0</v>
      </c>
      <c r="AP158" s="390">
        <v>0</v>
      </c>
      <c r="AQ158" s="390">
        <v>0</v>
      </c>
      <c r="AR158" s="390">
        <v>0</v>
      </c>
      <c r="AS158" s="390">
        <v>0</v>
      </c>
      <c r="AT158" s="390">
        <v>0</v>
      </c>
      <c r="AU158" s="390">
        <v>0</v>
      </c>
      <c r="AV158" s="390">
        <v>0</v>
      </c>
      <c r="AW158" s="390">
        <v>0</v>
      </c>
      <c r="AX158" s="390">
        <v>0</v>
      </c>
    </row>
    <row r="159" spans="1:50" ht="18" customHeight="1" x14ac:dyDescent="0.25">
      <c r="A159" s="391" t="s">
        <v>1301</v>
      </c>
      <c r="B159" s="178" t="s">
        <v>1302</v>
      </c>
      <c r="C159" s="179">
        <f>C160</f>
        <v>1070461415.4434398</v>
      </c>
      <c r="D159" s="179">
        <f t="shared" ref="D159:R159" si="124">D160</f>
        <v>0</v>
      </c>
      <c r="E159" s="179">
        <f t="shared" si="124"/>
        <v>0</v>
      </c>
      <c r="F159" s="179">
        <f t="shared" si="124"/>
        <v>1070461415.4434398</v>
      </c>
      <c r="G159" s="179">
        <f t="shared" si="124"/>
        <v>111784515</v>
      </c>
      <c r="H159" s="179">
        <f t="shared" si="124"/>
        <v>111784515</v>
      </c>
      <c r="I159" s="179">
        <f t="shared" si="124"/>
        <v>958676900.44343984</v>
      </c>
      <c r="J159" s="179">
        <f t="shared" si="124"/>
        <v>111480914</v>
      </c>
      <c r="K159" s="179">
        <f t="shared" si="124"/>
        <v>111480914</v>
      </c>
      <c r="L159" s="179">
        <f t="shared" si="124"/>
        <v>111480914</v>
      </c>
      <c r="M159" s="179">
        <f t="shared" si="124"/>
        <v>183954566</v>
      </c>
      <c r="N159" s="179">
        <f t="shared" si="124"/>
        <v>183954566</v>
      </c>
      <c r="O159" s="179">
        <f t="shared" si="124"/>
        <v>72170051</v>
      </c>
      <c r="P159" s="179">
        <f t="shared" si="124"/>
        <v>886506849.44343984</v>
      </c>
      <c r="Q159" s="179">
        <f t="shared" si="124"/>
        <v>89205117.953620002</v>
      </c>
      <c r="R159" s="180">
        <f t="shared" si="124"/>
        <v>89205117.953620002</v>
      </c>
      <c r="S159" s="387">
        <f t="shared" si="104"/>
        <v>0</v>
      </c>
      <c r="T159" s="388">
        <v>202010107</v>
      </c>
      <c r="U159" s="389" t="s">
        <v>1662</v>
      </c>
      <c r="V159" s="390">
        <v>1070461415.44344</v>
      </c>
      <c r="W159" s="390">
        <v>0</v>
      </c>
      <c r="X159" s="390">
        <v>0</v>
      </c>
      <c r="Y159" s="390">
        <v>0</v>
      </c>
      <c r="Z159" s="390">
        <v>0</v>
      </c>
      <c r="AA159" s="390">
        <v>1070461415.44344</v>
      </c>
      <c r="AB159" s="390">
        <v>0</v>
      </c>
      <c r="AC159" s="390">
        <v>0</v>
      </c>
      <c r="AD159" s="390">
        <v>183954566</v>
      </c>
      <c r="AE159" s="390">
        <v>183954566</v>
      </c>
      <c r="AF159" s="390">
        <v>886506849.44343996</v>
      </c>
      <c r="AG159" s="390">
        <v>74900000</v>
      </c>
      <c r="AH159" s="390">
        <v>0</v>
      </c>
      <c r="AI159" s="390">
        <v>111784515</v>
      </c>
      <c r="AJ159" s="390">
        <v>111784515</v>
      </c>
      <c r="AK159" s="390">
        <v>72170051</v>
      </c>
      <c r="AL159" s="390">
        <v>74900000</v>
      </c>
      <c r="AM159" s="390">
        <v>0</v>
      </c>
      <c r="AN159" s="390">
        <v>111480914</v>
      </c>
      <c r="AO159" s="390">
        <v>111480914</v>
      </c>
      <c r="AP159" s="390">
        <v>303601</v>
      </c>
      <c r="AQ159" s="390">
        <v>0</v>
      </c>
      <c r="AR159" s="390">
        <v>0</v>
      </c>
      <c r="AS159" s="390">
        <v>0</v>
      </c>
      <c r="AT159" s="390">
        <v>0</v>
      </c>
      <c r="AU159" s="390">
        <v>111480914</v>
      </c>
      <c r="AV159" s="390">
        <v>111480914</v>
      </c>
      <c r="AW159" s="390">
        <v>111480914</v>
      </c>
      <c r="AX159" s="390">
        <v>186380914</v>
      </c>
    </row>
    <row r="160" spans="1:50" ht="18" customHeight="1" x14ac:dyDescent="0.25">
      <c r="A160" s="392" t="s">
        <v>1303</v>
      </c>
      <c r="B160" s="181" t="s">
        <v>1304</v>
      </c>
      <c r="C160" s="182">
        <v>1070461415.4434398</v>
      </c>
      <c r="D160" s="183">
        <v>0</v>
      </c>
      <c r="E160" s="183">
        <v>0</v>
      </c>
      <c r="F160" s="182">
        <f>C160+D160-E160</f>
        <v>1070461415.4434398</v>
      </c>
      <c r="G160" s="390">
        <v>111784515</v>
      </c>
      <c r="H160" s="390">
        <v>111784515</v>
      </c>
      <c r="I160" s="182">
        <f>F160-H160</f>
        <v>958676900.44343984</v>
      </c>
      <c r="J160" s="390">
        <v>111480914</v>
      </c>
      <c r="K160" s="390">
        <v>111480914</v>
      </c>
      <c r="L160" s="390">
        <v>111480914</v>
      </c>
      <c r="M160" s="390">
        <v>183954566</v>
      </c>
      <c r="N160" s="390">
        <v>183954566</v>
      </c>
      <c r="O160" s="182">
        <f t="shared" ref="O160:O161" si="125">N160-H160</f>
        <v>72170051</v>
      </c>
      <c r="P160" s="182">
        <f>F160-N160</f>
        <v>886506849.44343984</v>
      </c>
      <c r="Q160" s="184">
        <v>89205117.953620002</v>
      </c>
      <c r="R160" s="185">
        <f t="shared" ref="R160:R161" si="126">Q160</f>
        <v>89205117.953620002</v>
      </c>
      <c r="S160" s="387">
        <f t="shared" si="104"/>
        <v>0</v>
      </c>
      <c r="T160" s="388">
        <v>20201010701</v>
      </c>
      <c r="U160" s="389" t="s">
        <v>1663</v>
      </c>
      <c r="V160" s="390">
        <v>1070461415.44344</v>
      </c>
      <c r="W160" s="390">
        <v>0</v>
      </c>
      <c r="X160" s="390">
        <v>0</v>
      </c>
      <c r="Y160" s="390">
        <v>0</v>
      </c>
      <c r="Z160" s="390">
        <v>0</v>
      </c>
      <c r="AA160" s="390">
        <v>1070461415.44344</v>
      </c>
      <c r="AB160" s="390">
        <v>0</v>
      </c>
      <c r="AC160" s="390">
        <v>0</v>
      </c>
      <c r="AD160" s="390">
        <v>183954566</v>
      </c>
      <c r="AE160" s="390">
        <v>183954566</v>
      </c>
      <c r="AF160" s="390">
        <v>886506849.44343996</v>
      </c>
      <c r="AG160" s="390">
        <v>74900000</v>
      </c>
      <c r="AH160" s="390">
        <v>0</v>
      </c>
      <c r="AI160" s="390">
        <v>111784515</v>
      </c>
      <c r="AJ160" s="390">
        <v>111784515</v>
      </c>
      <c r="AK160" s="390">
        <v>72170051</v>
      </c>
      <c r="AL160" s="390">
        <v>74900000</v>
      </c>
      <c r="AM160" s="390">
        <v>0</v>
      </c>
      <c r="AN160" s="390">
        <v>111480914</v>
      </c>
      <c r="AO160" s="390">
        <v>111480914</v>
      </c>
      <c r="AP160" s="390">
        <v>303601</v>
      </c>
      <c r="AQ160" s="390">
        <v>0</v>
      </c>
      <c r="AR160" s="390">
        <v>0</v>
      </c>
      <c r="AS160" s="390">
        <v>0</v>
      </c>
      <c r="AT160" s="390">
        <v>0</v>
      </c>
      <c r="AU160" s="390">
        <v>111480914</v>
      </c>
      <c r="AV160" s="390">
        <v>111480914</v>
      </c>
      <c r="AW160" s="390">
        <v>111480914</v>
      </c>
      <c r="AX160" s="390">
        <v>186380914</v>
      </c>
    </row>
    <row r="161" spans="1:50" ht="18" customHeight="1" x14ac:dyDescent="0.25">
      <c r="A161" s="392" t="s">
        <v>251</v>
      </c>
      <c r="B161" s="181" t="s">
        <v>252</v>
      </c>
      <c r="C161" s="182">
        <v>390500000</v>
      </c>
      <c r="D161" s="183">
        <v>0</v>
      </c>
      <c r="E161" s="183">
        <v>0</v>
      </c>
      <c r="F161" s="182">
        <f>C161+D161-E161</f>
        <v>390500000</v>
      </c>
      <c r="G161" s="390">
        <v>28153183</v>
      </c>
      <c r="H161" s="390">
        <v>28153183</v>
      </c>
      <c r="I161" s="182">
        <f>F161-H161</f>
        <v>362346817</v>
      </c>
      <c r="J161" s="390">
        <v>28153183</v>
      </c>
      <c r="K161" s="390">
        <v>28153183</v>
      </c>
      <c r="L161" s="390">
        <v>28153183</v>
      </c>
      <c r="M161" s="390">
        <v>51778200</v>
      </c>
      <c r="N161" s="390">
        <v>51778200</v>
      </c>
      <c r="O161" s="182">
        <f t="shared" si="125"/>
        <v>23625017</v>
      </c>
      <c r="P161" s="182">
        <f>F161-N161</f>
        <v>338721800</v>
      </c>
      <c r="Q161" s="184">
        <v>36500000</v>
      </c>
      <c r="R161" s="185">
        <f t="shared" si="126"/>
        <v>36500000</v>
      </c>
      <c r="S161" s="387">
        <f t="shared" si="104"/>
        <v>0</v>
      </c>
      <c r="T161" s="388">
        <v>202010108</v>
      </c>
      <c r="U161" s="389" t="s">
        <v>252</v>
      </c>
      <c r="V161" s="390">
        <v>390500000</v>
      </c>
      <c r="W161" s="390">
        <v>0</v>
      </c>
      <c r="X161" s="390">
        <v>0</v>
      </c>
      <c r="Y161" s="390">
        <v>0</v>
      </c>
      <c r="Z161" s="390">
        <v>0</v>
      </c>
      <c r="AA161" s="390">
        <v>390500000</v>
      </c>
      <c r="AB161" s="390">
        <v>0</v>
      </c>
      <c r="AC161" s="390">
        <v>0</v>
      </c>
      <c r="AD161" s="390">
        <v>51778200</v>
      </c>
      <c r="AE161" s="390">
        <v>51778200</v>
      </c>
      <c r="AF161" s="390">
        <v>338721800</v>
      </c>
      <c r="AG161" s="390">
        <v>0</v>
      </c>
      <c r="AH161" s="390">
        <v>0</v>
      </c>
      <c r="AI161" s="390">
        <v>28153183</v>
      </c>
      <c r="AJ161" s="390">
        <v>28153183</v>
      </c>
      <c r="AK161" s="390">
        <v>23625017</v>
      </c>
      <c r="AL161" s="390">
        <v>0</v>
      </c>
      <c r="AM161" s="390">
        <v>0</v>
      </c>
      <c r="AN161" s="390">
        <v>28153183</v>
      </c>
      <c r="AO161" s="390">
        <v>28153183</v>
      </c>
      <c r="AP161" s="390">
        <v>0</v>
      </c>
      <c r="AQ161" s="390">
        <v>0</v>
      </c>
      <c r="AR161" s="390">
        <v>0</v>
      </c>
      <c r="AS161" s="390">
        <v>0</v>
      </c>
      <c r="AT161" s="390">
        <v>0</v>
      </c>
      <c r="AU161" s="390">
        <v>28153183</v>
      </c>
      <c r="AV161" s="390">
        <v>28153183</v>
      </c>
      <c r="AW161" s="390">
        <v>28153183</v>
      </c>
      <c r="AX161" s="390">
        <v>28153183</v>
      </c>
    </row>
    <row r="162" spans="1:50" ht="18" customHeight="1" x14ac:dyDescent="0.25">
      <c r="A162" s="391" t="s">
        <v>253</v>
      </c>
      <c r="B162" s="178" t="s">
        <v>254</v>
      </c>
      <c r="C162" s="179">
        <f>C163+C166+C167+C172+C175</f>
        <v>677026840.12460041</v>
      </c>
      <c r="D162" s="179">
        <f t="shared" ref="D162:R162" si="127">D163+D166+D167+D172+D175</f>
        <v>0</v>
      </c>
      <c r="E162" s="179">
        <f t="shared" si="127"/>
        <v>0</v>
      </c>
      <c r="F162" s="179">
        <f t="shared" si="127"/>
        <v>677026840.12460041</v>
      </c>
      <c r="G162" s="179">
        <f t="shared" si="127"/>
        <v>500000</v>
      </c>
      <c r="H162" s="179">
        <f t="shared" si="127"/>
        <v>500000</v>
      </c>
      <c r="I162" s="179">
        <f t="shared" si="127"/>
        <v>676526840.12460041</v>
      </c>
      <c r="J162" s="179">
        <f t="shared" si="127"/>
        <v>500000</v>
      </c>
      <c r="K162" s="179">
        <f t="shared" si="127"/>
        <v>500000</v>
      </c>
      <c r="L162" s="179">
        <f t="shared" si="127"/>
        <v>500000</v>
      </c>
      <c r="M162" s="179">
        <f t="shared" si="127"/>
        <v>145700000</v>
      </c>
      <c r="N162" s="179">
        <f t="shared" si="127"/>
        <v>145700000</v>
      </c>
      <c r="O162" s="179">
        <f t="shared" si="127"/>
        <v>145200000</v>
      </c>
      <c r="P162" s="179">
        <f t="shared" si="127"/>
        <v>531326840.12460041</v>
      </c>
      <c r="Q162" s="179">
        <f t="shared" si="127"/>
        <v>22300000</v>
      </c>
      <c r="R162" s="180">
        <f t="shared" si="127"/>
        <v>22300000</v>
      </c>
      <c r="S162" s="387">
        <f t="shared" si="104"/>
        <v>0</v>
      </c>
      <c r="T162" s="388">
        <v>2020102</v>
      </c>
      <c r="U162" s="389" t="s">
        <v>1664</v>
      </c>
      <c r="V162" s="390">
        <v>677026840.12459993</v>
      </c>
      <c r="W162" s="390">
        <v>0</v>
      </c>
      <c r="X162" s="390">
        <v>0</v>
      </c>
      <c r="Y162" s="390">
        <v>0</v>
      </c>
      <c r="Z162" s="390">
        <v>0</v>
      </c>
      <c r="AA162" s="390">
        <v>677026840.12459993</v>
      </c>
      <c r="AB162" s="390">
        <v>0</v>
      </c>
      <c r="AC162" s="390">
        <v>0</v>
      </c>
      <c r="AD162" s="390">
        <v>145700000</v>
      </c>
      <c r="AE162" s="390">
        <v>145700000</v>
      </c>
      <c r="AF162" s="390">
        <v>531326840.12459993</v>
      </c>
      <c r="AG162" s="390">
        <v>0</v>
      </c>
      <c r="AH162" s="390">
        <v>0</v>
      </c>
      <c r="AI162" s="390">
        <v>500000</v>
      </c>
      <c r="AJ162" s="390">
        <v>500000</v>
      </c>
      <c r="AK162" s="390">
        <v>145200000</v>
      </c>
      <c r="AL162" s="390">
        <v>0</v>
      </c>
      <c r="AM162" s="390">
        <v>0</v>
      </c>
      <c r="AN162" s="390">
        <v>500000</v>
      </c>
      <c r="AO162" s="390">
        <v>500000</v>
      </c>
      <c r="AP162" s="390">
        <v>0</v>
      </c>
      <c r="AQ162" s="390">
        <v>0</v>
      </c>
      <c r="AR162" s="390">
        <v>0</v>
      </c>
      <c r="AS162" s="390">
        <v>0</v>
      </c>
      <c r="AT162" s="390">
        <v>0</v>
      </c>
      <c r="AU162" s="390">
        <v>500000</v>
      </c>
      <c r="AV162" s="390">
        <v>500000</v>
      </c>
      <c r="AW162" s="390">
        <v>500000</v>
      </c>
      <c r="AX162" s="390">
        <v>500000</v>
      </c>
    </row>
    <row r="163" spans="1:50" ht="18" customHeight="1" x14ac:dyDescent="0.25">
      <c r="A163" s="391" t="s">
        <v>255</v>
      </c>
      <c r="B163" s="178" t="s">
        <v>256</v>
      </c>
      <c r="C163" s="179">
        <f>SUM(C164:C165)</f>
        <v>800000</v>
      </c>
      <c r="D163" s="179">
        <f t="shared" ref="D163:R163" si="128">SUM(D164:D165)</f>
        <v>0</v>
      </c>
      <c r="E163" s="179">
        <f t="shared" si="128"/>
        <v>0</v>
      </c>
      <c r="F163" s="179">
        <f t="shared" si="128"/>
        <v>800000</v>
      </c>
      <c r="G163" s="179">
        <f t="shared" si="128"/>
        <v>0</v>
      </c>
      <c r="H163" s="179">
        <f t="shared" si="128"/>
        <v>0</v>
      </c>
      <c r="I163" s="179">
        <f t="shared" si="128"/>
        <v>800000</v>
      </c>
      <c r="J163" s="179">
        <f t="shared" si="128"/>
        <v>0</v>
      </c>
      <c r="K163" s="179">
        <f t="shared" si="128"/>
        <v>0</v>
      </c>
      <c r="L163" s="179">
        <f t="shared" si="128"/>
        <v>0</v>
      </c>
      <c r="M163" s="179">
        <f t="shared" si="128"/>
        <v>0</v>
      </c>
      <c r="N163" s="179">
        <f t="shared" si="128"/>
        <v>0</v>
      </c>
      <c r="O163" s="179">
        <f t="shared" si="128"/>
        <v>0</v>
      </c>
      <c r="P163" s="179">
        <f t="shared" si="128"/>
        <v>800000</v>
      </c>
      <c r="Q163" s="179">
        <f t="shared" si="128"/>
        <v>0</v>
      </c>
      <c r="R163" s="180">
        <f t="shared" si="128"/>
        <v>0</v>
      </c>
      <c r="S163" s="387">
        <f t="shared" si="104"/>
        <v>0</v>
      </c>
      <c r="T163" s="388">
        <v>202010201</v>
      </c>
      <c r="U163" s="389" t="s">
        <v>1665</v>
      </c>
      <c r="V163" s="390">
        <v>800000</v>
      </c>
      <c r="W163" s="390">
        <v>0</v>
      </c>
      <c r="X163" s="390">
        <v>0</v>
      </c>
      <c r="Y163" s="390">
        <v>0</v>
      </c>
      <c r="Z163" s="390">
        <v>0</v>
      </c>
      <c r="AA163" s="390">
        <v>800000</v>
      </c>
      <c r="AB163" s="390">
        <v>0</v>
      </c>
      <c r="AC163" s="390">
        <v>0</v>
      </c>
      <c r="AD163" s="390">
        <v>0</v>
      </c>
      <c r="AE163" s="390">
        <v>0</v>
      </c>
      <c r="AF163" s="390">
        <v>800000</v>
      </c>
      <c r="AG163" s="390">
        <v>0</v>
      </c>
      <c r="AH163" s="390">
        <v>0</v>
      </c>
      <c r="AI163" s="390">
        <v>0</v>
      </c>
      <c r="AJ163" s="390">
        <v>0</v>
      </c>
      <c r="AK163" s="390">
        <v>0</v>
      </c>
      <c r="AL163" s="390">
        <v>0</v>
      </c>
      <c r="AM163" s="390">
        <v>0</v>
      </c>
      <c r="AN163" s="390">
        <v>0</v>
      </c>
      <c r="AO163" s="390">
        <v>0</v>
      </c>
      <c r="AP163" s="390">
        <v>0</v>
      </c>
      <c r="AQ163" s="390">
        <v>0</v>
      </c>
      <c r="AR163" s="390">
        <v>0</v>
      </c>
      <c r="AS163" s="390">
        <v>0</v>
      </c>
      <c r="AT163" s="390">
        <v>0</v>
      </c>
      <c r="AU163" s="390">
        <v>0</v>
      </c>
      <c r="AV163" s="390">
        <v>0</v>
      </c>
      <c r="AW163" s="390">
        <v>0</v>
      </c>
      <c r="AX163" s="390">
        <v>0</v>
      </c>
    </row>
    <row r="164" spans="1:50" ht="18" customHeight="1" x14ac:dyDescent="0.25">
      <c r="A164" s="392" t="s">
        <v>257</v>
      </c>
      <c r="B164" s="181" t="s">
        <v>258</v>
      </c>
      <c r="C164" s="182">
        <v>500000</v>
      </c>
      <c r="D164" s="183">
        <v>0</v>
      </c>
      <c r="E164" s="183">
        <v>0</v>
      </c>
      <c r="F164" s="182">
        <f>C164+D164-E164</f>
        <v>500000</v>
      </c>
      <c r="G164" s="390">
        <v>0</v>
      </c>
      <c r="H164" s="390">
        <v>0</v>
      </c>
      <c r="I164" s="182">
        <f>F164-H164</f>
        <v>500000</v>
      </c>
      <c r="J164" s="390">
        <v>0</v>
      </c>
      <c r="K164" s="390">
        <v>0</v>
      </c>
      <c r="L164" s="390">
        <v>0</v>
      </c>
      <c r="M164" s="390">
        <v>0</v>
      </c>
      <c r="N164" s="390">
        <v>0</v>
      </c>
      <c r="O164" s="182">
        <f t="shared" ref="O164:O166" si="129">N164-H164</f>
        <v>0</v>
      </c>
      <c r="P164" s="182">
        <f>F164-N164</f>
        <v>500000</v>
      </c>
      <c r="Q164" s="184">
        <v>0</v>
      </c>
      <c r="R164" s="185">
        <f t="shared" ref="R164:R166" si="130">Q164</f>
        <v>0</v>
      </c>
      <c r="S164" s="387">
        <f t="shared" si="104"/>
        <v>0</v>
      </c>
      <c r="T164" s="388">
        <v>20201020101</v>
      </c>
      <c r="U164" s="389" t="s">
        <v>1666</v>
      </c>
      <c r="V164" s="390">
        <v>500000</v>
      </c>
      <c r="W164" s="390">
        <v>0</v>
      </c>
      <c r="X164" s="390">
        <v>0</v>
      </c>
      <c r="Y164" s="390">
        <v>0</v>
      </c>
      <c r="Z164" s="390">
        <v>0</v>
      </c>
      <c r="AA164" s="390">
        <v>500000</v>
      </c>
      <c r="AB164" s="390">
        <v>0</v>
      </c>
      <c r="AC164" s="390">
        <v>0</v>
      </c>
      <c r="AD164" s="390">
        <v>0</v>
      </c>
      <c r="AE164" s="390">
        <v>0</v>
      </c>
      <c r="AF164" s="390">
        <v>500000</v>
      </c>
      <c r="AG164" s="390">
        <v>0</v>
      </c>
      <c r="AH164" s="390">
        <v>0</v>
      </c>
      <c r="AI164" s="390">
        <v>0</v>
      </c>
      <c r="AJ164" s="390">
        <v>0</v>
      </c>
      <c r="AK164" s="390">
        <v>0</v>
      </c>
      <c r="AL164" s="390">
        <v>0</v>
      </c>
      <c r="AM164" s="390">
        <v>0</v>
      </c>
      <c r="AN164" s="390">
        <v>0</v>
      </c>
      <c r="AO164" s="390">
        <v>0</v>
      </c>
      <c r="AP164" s="390">
        <v>0</v>
      </c>
      <c r="AQ164" s="390">
        <v>0</v>
      </c>
      <c r="AR164" s="390">
        <v>0</v>
      </c>
      <c r="AS164" s="390">
        <v>0</v>
      </c>
      <c r="AT164" s="390">
        <v>0</v>
      </c>
      <c r="AU164" s="390">
        <v>0</v>
      </c>
      <c r="AV164" s="390">
        <v>0</v>
      </c>
      <c r="AW164" s="390">
        <v>0</v>
      </c>
      <c r="AX164" s="390">
        <v>0</v>
      </c>
    </row>
    <row r="165" spans="1:50" ht="18" customHeight="1" x14ac:dyDescent="0.25">
      <c r="A165" s="392" t="s">
        <v>259</v>
      </c>
      <c r="B165" s="181" t="s">
        <v>260</v>
      </c>
      <c r="C165" s="182">
        <v>300000</v>
      </c>
      <c r="D165" s="183">
        <v>0</v>
      </c>
      <c r="E165" s="183">
        <v>0</v>
      </c>
      <c r="F165" s="182">
        <f>C165+D165-E165</f>
        <v>300000</v>
      </c>
      <c r="G165" s="390">
        <v>0</v>
      </c>
      <c r="H165" s="390">
        <v>0</v>
      </c>
      <c r="I165" s="182">
        <f>F165-H165</f>
        <v>300000</v>
      </c>
      <c r="J165" s="390">
        <v>0</v>
      </c>
      <c r="K165" s="390">
        <v>0</v>
      </c>
      <c r="L165" s="390">
        <v>0</v>
      </c>
      <c r="M165" s="390">
        <v>0</v>
      </c>
      <c r="N165" s="390">
        <v>0</v>
      </c>
      <c r="O165" s="182">
        <f t="shared" si="129"/>
        <v>0</v>
      </c>
      <c r="P165" s="182">
        <f>F165-N165</f>
        <v>300000</v>
      </c>
      <c r="Q165" s="184">
        <v>0</v>
      </c>
      <c r="R165" s="185">
        <f t="shared" si="130"/>
        <v>0</v>
      </c>
      <c r="S165" s="387">
        <f t="shared" si="104"/>
        <v>0</v>
      </c>
      <c r="T165" s="388">
        <v>20201020103</v>
      </c>
      <c r="U165" s="389" t="s">
        <v>1667</v>
      </c>
      <c r="V165" s="390">
        <v>300000</v>
      </c>
      <c r="W165" s="390">
        <v>0</v>
      </c>
      <c r="X165" s="390">
        <v>0</v>
      </c>
      <c r="Y165" s="390">
        <v>0</v>
      </c>
      <c r="Z165" s="390">
        <v>0</v>
      </c>
      <c r="AA165" s="390">
        <v>300000</v>
      </c>
      <c r="AB165" s="390">
        <v>0</v>
      </c>
      <c r="AC165" s="390">
        <v>0</v>
      </c>
      <c r="AD165" s="390">
        <v>0</v>
      </c>
      <c r="AE165" s="390">
        <v>0</v>
      </c>
      <c r="AF165" s="390">
        <v>300000</v>
      </c>
      <c r="AG165" s="390">
        <v>0</v>
      </c>
      <c r="AH165" s="390">
        <v>0</v>
      </c>
      <c r="AI165" s="390">
        <v>0</v>
      </c>
      <c r="AJ165" s="390">
        <v>0</v>
      </c>
      <c r="AK165" s="390">
        <v>0</v>
      </c>
      <c r="AL165" s="390">
        <v>0</v>
      </c>
      <c r="AM165" s="390">
        <v>0</v>
      </c>
      <c r="AN165" s="390">
        <v>0</v>
      </c>
      <c r="AO165" s="390">
        <v>0</v>
      </c>
      <c r="AP165" s="390">
        <v>0</v>
      </c>
      <c r="AQ165" s="390">
        <v>0</v>
      </c>
      <c r="AR165" s="390">
        <v>0</v>
      </c>
      <c r="AS165" s="390">
        <v>0</v>
      </c>
      <c r="AT165" s="390">
        <v>0</v>
      </c>
      <c r="AU165" s="390">
        <v>0</v>
      </c>
      <c r="AV165" s="390">
        <v>0</v>
      </c>
      <c r="AW165" s="390">
        <v>0</v>
      </c>
      <c r="AX165" s="390">
        <v>0</v>
      </c>
    </row>
    <row r="166" spans="1:50" ht="18" customHeight="1" x14ac:dyDescent="0.25">
      <c r="A166" s="392" t="s">
        <v>261</v>
      </c>
      <c r="B166" s="181" t="s">
        <v>262</v>
      </c>
      <c r="C166" s="182">
        <v>200000</v>
      </c>
      <c r="D166" s="183">
        <v>0</v>
      </c>
      <c r="E166" s="183">
        <v>0</v>
      </c>
      <c r="F166" s="182">
        <f>C166+D166-E166</f>
        <v>200000</v>
      </c>
      <c r="G166" s="390">
        <v>0</v>
      </c>
      <c r="H166" s="390">
        <v>0</v>
      </c>
      <c r="I166" s="182">
        <f>F166-H166</f>
        <v>200000</v>
      </c>
      <c r="J166" s="390">
        <v>0</v>
      </c>
      <c r="K166" s="390">
        <v>0</v>
      </c>
      <c r="L166" s="390">
        <v>0</v>
      </c>
      <c r="M166" s="390">
        <v>0</v>
      </c>
      <c r="N166" s="390">
        <v>0</v>
      </c>
      <c r="O166" s="182">
        <f t="shared" si="129"/>
        <v>0</v>
      </c>
      <c r="P166" s="182">
        <f>F166-N166</f>
        <v>200000</v>
      </c>
      <c r="Q166" s="184">
        <v>0</v>
      </c>
      <c r="R166" s="185">
        <f t="shared" si="130"/>
        <v>0</v>
      </c>
      <c r="S166" s="387">
        <f t="shared" si="104"/>
        <v>0</v>
      </c>
      <c r="T166" s="388">
        <v>202010202</v>
      </c>
      <c r="U166" s="389" t="s">
        <v>1668</v>
      </c>
      <c r="V166" s="390">
        <v>200000</v>
      </c>
      <c r="W166" s="390">
        <v>0</v>
      </c>
      <c r="X166" s="390">
        <v>0</v>
      </c>
      <c r="Y166" s="390">
        <v>0</v>
      </c>
      <c r="Z166" s="390">
        <v>0</v>
      </c>
      <c r="AA166" s="390">
        <v>200000</v>
      </c>
      <c r="AB166" s="390">
        <v>0</v>
      </c>
      <c r="AC166" s="390">
        <v>0</v>
      </c>
      <c r="AD166" s="390">
        <v>0</v>
      </c>
      <c r="AE166" s="390">
        <v>0</v>
      </c>
      <c r="AF166" s="390">
        <v>200000</v>
      </c>
      <c r="AG166" s="390">
        <v>0</v>
      </c>
      <c r="AH166" s="390">
        <v>0</v>
      </c>
      <c r="AI166" s="390">
        <v>0</v>
      </c>
      <c r="AJ166" s="390">
        <v>0</v>
      </c>
      <c r="AK166" s="390">
        <v>0</v>
      </c>
      <c r="AL166" s="390">
        <v>0</v>
      </c>
      <c r="AM166" s="390">
        <v>0</v>
      </c>
      <c r="AN166" s="390">
        <v>0</v>
      </c>
      <c r="AO166" s="390">
        <v>0</v>
      </c>
      <c r="AP166" s="390">
        <v>0</v>
      </c>
      <c r="AQ166" s="390">
        <v>0</v>
      </c>
      <c r="AR166" s="390">
        <v>0</v>
      </c>
      <c r="AS166" s="390">
        <v>0</v>
      </c>
      <c r="AT166" s="390">
        <v>0</v>
      </c>
      <c r="AU166" s="390">
        <v>0</v>
      </c>
      <c r="AV166" s="390">
        <v>0</v>
      </c>
      <c r="AW166" s="390">
        <v>0</v>
      </c>
      <c r="AX166" s="390">
        <v>0</v>
      </c>
    </row>
    <row r="167" spans="1:50" ht="18" customHeight="1" x14ac:dyDescent="0.25">
      <c r="A167" s="391" t="s">
        <v>263</v>
      </c>
      <c r="B167" s="178" t="s">
        <v>785</v>
      </c>
      <c r="C167" s="179">
        <f>SUM(C168:C171)</f>
        <v>281900000</v>
      </c>
      <c r="D167" s="179">
        <f t="shared" ref="D167:R167" si="131">SUM(D168:D171)</f>
        <v>0</v>
      </c>
      <c r="E167" s="179">
        <f t="shared" si="131"/>
        <v>0</v>
      </c>
      <c r="F167" s="179">
        <f t="shared" si="131"/>
        <v>281900000</v>
      </c>
      <c r="G167" s="179">
        <f t="shared" si="131"/>
        <v>0</v>
      </c>
      <c r="H167" s="179">
        <f t="shared" si="131"/>
        <v>0</v>
      </c>
      <c r="I167" s="179">
        <f t="shared" si="131"/>
        <v>281900000</v>
      </c>
      <c r="J167" s="179">
        <f t="shared" si="131"/>
        <v>0</v>
      </c>
      <c r="K167" s="179">
        <f t="shared" si="131"/>
        <v>0</v>
      </c>
      <c r="L167" s="179">
        <f t="shared" si="131"/>
        <v>0</v>
      </c>
      <c r="M167" s="179">
        <f t="shared" si="131"/>
        <v>145200000</v>
      </c>
      <c r="N167" s="179">
        <f t="shared" si="131"/>
        <v>145200000</v>
      </c>
      <c r="O167" s="179">
        <f t="shared" si="131"/>
        <v>145200000</v>
      </c>
      <c r="P167" s="179">
        <f t="shared" si="131"/>
        <v>136700000</v>
      </c>
      <c r="Q167" s="179">
        <f t="shared" si="131"/>
        <v>22300000</v>
      </c>
      <c r="R167" s="180">
        <f t="shared" si="131"/>
        <v>22300000</v>
      </c>
      <c r="S167" s="387">
        <f t="shared" si="104"/>
        <v>0</v>
      </c>
      <c r="T167" s="388">
        <v>202010203</v>
      </c>
      <c r="U167" s="389" t="s">
        <v>1669</v>
      </c>
      <c r="V167" s="390">
        <v>281900000</v>
      </c>
      <c r="W167" s="390">
        <v>0</v>
      </c>
      <c r="X167" s="390">
        <v>0</v>
      </c>
      <c r="Y167" s="390">
        <v>0</v>
      </c>
      <c r="Z167" s="390">
        <v>0</v>
      </c>
      <c r="AA167" s="390">
        <v>281900000</v>
      </c>
      <c r="AB167" s="390">
        <v>0</v>
      </c>
      <c r="AC167" s="390">
        <v>0</v>
      </c>
      <c r="AD167" s="390">
        <v>145200000</v>
      </c>
      <c r="AE167" s="390">
        <v>145200000</v>
      </c>
      <c r="AF167" s="390">
        <v>136700000</v>
      </c>
      <c r="AG167" s="390">
        <v>0</v>
      </c>
      <c r="AH167" s="390">
        <v>0</v>
      </c>
      <c r="AI167" s="390">
        <v>0</v>
      </c>
      <c r="AJ167" s="390">
        <v>0</v>
      </c>
      <c r="AK167" s="390">
        <v>145200000</v>
      </c>
      <c r="AL167" s="390">
        <v>0</v>
      </c>
      <c r="AM167" s="390">
        <v>0</v>
      </c>
      <c r="AN167" s="390">
        <v>0</v>
      </c>
      <c r="AO167" s="390">
        <v>0</v>
      </c>
      <c r="AP167" s="390">
        <v>0</v>
      </c>
      <c r="AQ167" s="390">
        <v>0</v>
      </c>
      <c r="AR167" s="390">
        <v>0</v>
      </c>
      <c r="AS167" s="390">
        <v>0</v>
      </c>
      <c r="AT167" s="390">
        <v>0</v>
      </c>
      <c r="AU167" s="390">
        <v>0</v>
      </c>
      <c r="AV167" s="390">
        <v>0</v>
      </c>
      <c r="AW167" s="390">
        <v>0</v>
      </c>
      <c r="AX167" s="390">
        <v>0</v>
      </c>
    </row>
    <row r="168" spans="1:50" ht="18" customHeight="1" x14ac:dyDescent="0.25">
      <c r="A168" s="392" t="s">
        <v>265</v>
      </c>
      <c r="B168" s="181" t="s">
        <v>266</v>
      </c>
      <c r="C168" s="182">
        <v>144000000</v>
      </c>
      <c r="D168" s="183">
        <v>0</v>
      </c>
      <c r="E168" s="183">
        <v>0</v>
      </c>
      <c r="F168" s="182">
        <f>C168+D168-E168</f>
        <v>144000000</v>
      </c>
      <c r="G168" s="390">
        <v>0</v>
      </c>
      <c r="H168" s="390">
        <v>0</v>
      </c>
      <c r="I168" s="182">
        <f>F168-H168</f>
        <v>144000000</v>
      </c>
      <c r="J168" s="390">
        <v>0</v>
      </c>
      <c r="K168" s="390">
        <v>0</v>
      </c>
      <c r="L168" s="390">
        <v>0</v>
      </c>
      <c r="M168" s="390">
        <v>144000000</v>
      </c>
      <c r="N168" s="390">
        <v>144000000</v>
      </c>
      <c r="O168" s="182">
        <f t="shared" ref="O168:O171" si="132">N168-H168</f>
        <v>144000000</v>
      </c>
      <c r="P168" s="182">
        <f>F168-N168</f>
        <v>0</v>
      </c>
      <c r="Q168" s="184">
        <v>12000000</v>
      </c>
      <c r="R168" s="185">
        <f t="shared" ref="R168:R171" si="133">Q168</f>
        <v>12000000</v>
      </c>
      <c r="S168" s="387">
        <f t="shared" si="104"/>
        <v>0</v>
      </c>
      <c r="T168" s="388">
        <v>20201020303</v>
      </c>
      <c r="U168" s="389" t="s">
        <v>1670</v>
      </c>
      <c r="V168" s="390">
        <v>144000000</v>
      </c>
      <c r="W168" s="390">
        <v>0</v>
      </c>
      <c r="X168" s="390">
        <v>0</v>
      </c>
      <c r="Y168" s="390">
        <v>0</v>
      </c>
      <c r="Z168" s="390">
        <v>0</v>
      </c>
      <c r="AA168" s="390">
        <v>144000000</v>
      </c>
      <c r="AB168" s="390">
        <v>0</v>
      </c>
      <c r="AC168" s="390">
        <v>0</v>
      </c>
      <c r="AD168" s="390">
        <v>144000000</v>
      </c>
      <c r="AE168" s="390">
        <v>144000000</v>
      </c>
      <c r="AF168" s="390">
        <v>0</v>
      </c>
      <c r="AG168" s="390">
        <v>0</v>
      </c>
      <c r="AH168" s="390">
        <v>0</v>
      </c>
      <c r="AI168" s="390">
        <v>0</v>
      </c>
      <c r="AJ168" s="390">
        <v>0</v>
      </c>
      <c r="AK168" s="390">
        <v>144000000</v>
      </c>
      <c r="AL168" s="390">
        <v>0</v>
      </c>
      <c r="AM168" s="390">
        <v>0</v>
      </c>
      <c r="AN168" s="390">
        <v>0</v>
      </c>
      <c r="AO168" s="390">
        <v>0</v>
      </c>
      <c r="AP168" s="390">
        <v>0</v>
      </c>
      <c r="AQ168" s="390">
        <v>0</v>
      </c>
      <c r="AR168" s="390">
        <v>0</v>
      </c>
      <c r="AS168" s="390">
        <v>0</v>
      </c>
      <c r="AT168" s="390">
        <v>0</v>
      </c>
      <c r="AU168" s="390">
        <v>0</v>
      </c>
      <c r="AV168" s="390">
        <v>0</v>
      </c>
      <c r="AW168" s="390">
        <v>0</v>
      </c>
      <c r="AX168" s="390">
        <v>0</v>
      </c>
    </row>
    <row r="169" spans="1:50" ht="18" customHeight="1" x14ac:dyDescent="0.25">
      <c r="A169" s="392" t="s">
        <v>267</v>
      </c>
      <c r="B169" s="181" t="s">
        <v>268</v>
      </c>
      <c r="C169" s="182">
        <v>2400000</v>
      </c>
      <c r="D169" s="183">
        <v>0</v>
      </c>
      <c r="E169" s="183">
        <v>0</v>
      </c>
      <c r="F169" s="182">
        <f>C169+D169-E169</f>
        <v>2400000</v>
      </c>
      <c r="G169" s="390">
        <v>0</v>
      </c>
      <c r="H169" s="390">
        <v>0</v>
      </c>
      <c r="I169" s="182">
        <f>F169-H169</f>
        <v>2400000</v>
      </c>
      <c r="J169" s="390">
        <v>0</v>
      </c>
      <c r="K169" s="390">
        <v>0</v>
      </c>
      <c r="L169" s="390">
        <v>0</v>
      </c>
      <c r="M169" s="390">
        <v>300000</v>
      </c>
      <c r="N169" s="390">
        <v>300000</v>
      </c>
      <c r="O169" s="182">
        <f t="shared" si="132"/>
        <v>300000</v>
      </c>
      <c r="P169" s="182">
        <f>F169-N169</f>
        <v>2100000</v>
      </c>
      <c r="Q169" s="184">
        <v>100000</v>
      </c>
      <c r="R169" s="185">
        <f t="shared" si="133"/>
        <v>100000</v>
      </c>
      <c r="S169" s="387">
        <f t="shared" si="104"/>
        <v>0</v>
      </c>
      <c r="T169" s="388">
        <v>20201020305</v>
      </c>
      <c r="U169" s="389" t="s">
        <v>1671</v>
      </c>
      <c r="V169" s="390">
        <v>2400000</v>
      </c>
      <c r="W169" s="390">
        <v>0</v>
      </c>
      <c r="X169" s="390">
        <v>0</v>
      </c>
      <c r="Y169" s="390">
        <v>0</v>
      </c>
      <c r="Z169" s="390">
        <v>0</v>
      </c>
      <c r="AA169" s="390">
        <v>2400000</v>
      </c>
      <c r="AB169" s="390">
        <v>0</v>
      </c>
      <c r="AC169" s="390">
        <v>0</v>
      </c>
      <c r="AD169" s="390">
        <v>300000</v>
      </c>
      <c r="AE169" s="390">
        <v>300000</v>
      </c>
      <c r="AF169" s="390">
        <v>2100000</v>
      </c>
      <c r="AG169" s="390">
        <v>0</v>
      </c>
      <c r="AH169" s="390">
        <v>0</v>
      </c>
      <c r="AI169" s="390">
        <v>0</v>
      </c>
      <c r="AJ169" s="390">
        <v>0</v>
      </c>
      <c r="AK169" s="390">
        <v>300000</v>
      </c>
      <c r="AL169" s="390">
        <v>0</v>
      </c>
      <c r="AM169" s="390">
        <v>0</v>
      </c>
      <c r="AN169" s="390">
        <v>0</v>
      </c>
      <c r="AO169" s="390">
        <v>0</v>
      </c>
      <c r="AP169" s="390">
        <v>0</v>
      </c>
      <c r="AQ169" s="390">
        <v>0</v>
      </c>
      <c r="AR169" s="390">
        <v>0</v>
      </c>
      <c r="AS169" s="390">
        <v>0</v>
      </c>
      <c r="AT169" s="390">
        <v>0</v>
      </c>
      <c r="AU169" s="390">
        <v>0</v>
      </c>
      <c r="AV169" s="390">
        <v>0</v>
      </c>
      <c r="AW169" s="390">
        <v>0</v>
      </c>
      <c r="AX169" s="390">
        <v>0</v>
      </c>
    </row>
    <row r="170" spans="1:50" ht="18" customHeight="1" x14ac:dyDescent="0.25">
      <c r="A170" s="392" t="s">
        <v>269</v>
      </c>
      <c r="B170" s="181" t="s">
        <v>270</v>
      </c>
      <c r="C170" s="182">
        <v>2300000</v>
      </c>
      <c r="D170" s="183">
        <v>0</v>
      </c>
      <c r="E170" s="183">
        <v>0</v>
      </c>
      <c r="F170" s="182">
        <f>C170+D170-E170</f>
        <v>2300000</v>
      </c>
      <c r="G170" s="390">
        <v>0</v>
      </c>
      <c r="H170" s="390">
        <v>0</v>
      </c>
      <c r="I170" s="182">
        <f>F170-H170</f>
        <v>2300000</v>
      </c>
      <c r="J170" s="390">
        <v>0</v>
      </c>
      <c r="K170" s="390">
        <v>0</v>
      </c>
      <c r="L170" s="390">
        <v>0</v>
      </c>
      <c r="M170" s="390">
        <v>300000</v>
      </c>
      <c r="N170" s="390">
        <v>300000</v>
      </c>
      <c r="O170" s="182">
        <f t="shared" si="132"/>
        <v>300000</v>
      </c>
      <c r="P170" s="182">
        <f>F170-N170</f>
        <v>2000000</v>
      </c>
      <c r="Q170" s="184">
        <v>100000</v>
      </c>
      <c r="R170" s="185">
        <f t="shared" si="133"/>
        <v>100000</v>
      </c>
      <c r="S170" s="387">
        <f t="shared" si="104"/>
        <v>0</v>
      </c>
      <c r="T170" s="388">
        <v>20201020308</v>
      </c>
      <c r="U170" s="389" t="s">
        <v>1672</v>
      </c>
      <c r="V170" s="390">
        <v>2300000</v>
      </c>
      <c r="W170" s="390">
        <v>0</v>
      </c>
      <c r="X170" s="390">
        <v>0</v>
      </c>
      <c r="Y170" s="390">
        <v>0</v>
      </c>
      <c r="Z170" s="390">
        <v>0</v>
      </c>
      <c r="AA170" s="390">
        <v>2300000</v>
      </c>
      <c r="AB170" s="390">
        <v>0</v>
      </c>
      <c r="AC170" s="390">
        <v>0</v>
      </c>
      <c r="AD170" s="390">
        <v>300000</v>
      </c>
      <c r="AE170" s="390">
        <v>300000</v>
      </c>
      <c r="AF170" s="390">
        <v>2000000</v>
      </c>
      <c r="AG170" s="390">
        <v>0</v>
      </c>
      <c r="AH170" s="390">
        <v>0</v>
      </c>
      <c r="AI170" s="390">
        <v>0</v>
      </c>
      <c r="AJ170" s="390">
        <v>0</v>
      </c>
      <c r="AK170" s="390">
        <v>300000</v>
      </c>
      <c r="AL170" s="390">
        <v>0</v>
      </c>
      <c r="AM170" s="390">
        <v>0</v>
      </c>
      <c r="AN170" s="390">
        <v>0</v>
      </c>
      <c r="AO170" s="390">
        <v>0</v>
      </c>
      <c r="AP170" s="390">
        <v>0</v>
      </c>
      <c r="AQ170" s="390">
        <v>0</v>
      </c>
      <c r="AR170" s="390">
        <v>0</v>
      </c>
      <c r="AS170" s="390">
        <v>0</v>
      </c>
      <c r="AT170" s="390">
        <v>0</v>
      </c>
      <c r="AU170" s="390">
        <v>0</v>
      </c>
      <c r="AV170" s="390">
        <v>0</v>
      </c>
      <c r="AW170" s="390">
        <v>0</v>
      </c>
      <c r="AX170" s="390">
        <v>0</v>
      </c>
    </row>
    <row r="171" spans="1:50" ht="18" customHeight="1" x14ac:dyDescent="0.25">
      <c r="A171" s="392" t="s">
        <v>271</v>
      </c>
      <c r="B171" s="181" t="s">
        <v>272</v>
      </c>
      <c r="C171" s="182">
        <v>133200000</v>
      </c>
      <c r="D171" s="183">
        <v>0</v>
      </c>
      <c r="E171" s="183">
        <v>0</v>
      </c>
      <c r="F171" s="182">
        <f>C171+D171-E171</f>
        <v>133200000</v>
      </c>
      <c r="G171" s="390">
        <v>0</v>
      </c>
      <c r="H171" s="390">
        <v>0</v>
      </c>
      <c r="I171" s="182">
        <f>F171-H171</f>
        <v>133200000</v>
      </c>
      <c r="J171" s="390">
        <v>0</v>
      </c>
      <c r="K171" s="390">
        <v>0</v>
      </c>
      <c r="L171" s="390">
        <v>0</v>
      </c>
      <c r="M171" s="390">
        <v>600000</v>
      </c>
      <c r="N171" s="390">
        <v>600000</v>
      </c>
      <c r="O171" s="182">
        <f t="shared" si="132"/>
        <v>600000</v>
      </c>
      <c r="P171" s="182">
        <f>F171-N171</f>
        <v>132600000</v>
      </c>
      <c r="Q171" s="184">
        <v>10100000</v>
      </c>
      <c r="R171" s="185">
        <f t="shared" si="133"/>
        <v>10100000</v>
      </c>
      <c r="S171" s="387">
        <f t="shared" si="104"/>
        <v>0</v>
      </c>
      <c r="T171" s="388">
        <v>20201020309</v>
      </c>
      <c r="U171" s="389" t="s">
        <v>272</v>
      </c>
      <c r="V171" s="390">
        <v>133200000</v>
      </c>
      <c r="W171" s="390">
        <v>0</v>
      </c>
      <c r="X171" s="390">
        <v>0</v>
      </c>
      <c r="Y171" s="390">
        <v>0</v>
      </c>
      <c r="Z171" s="390">
        <v>0</v>
      </c>
      <c r="AA171" s="390">
        <v>133200000</v>
      </c>
      <c r="AB171" s="390">
        <v>0</v>
      </c>
      <c r="AC171" s="390">
        <v>0</v>
      </c>
      <c r="AD171" s="390">
        <v>600000</v>
      </c>
      <c r="AE171" s="390">
        <v>600000</v>
      </c>
      <c r="AF171" s="390">
        <v>132600000</v>
      </c>
      <c r="AG171" s="390">
        <v>0</v>
      </c>
      <c r="AH171" s="390">
        <v>0</v>
      </c>
      <c r="AI171" s="390">
        <v>0</v>
      </c>
      <c r="AJ171" s="390">
        <v>0</v>
      </c>
      <c r="AK171" s="390">
        <v>600000</v>
      </c>
      <c r="AL171" s="390">
        <v>0</v>
      </c>
      <c r="AM171" s="390">
        <v>0</v>
      </c>
      <c r="AN171" s="390">
        <v>0</v>
      </c>
      <c r="AO171" s="390">
        <v>0</v>
      </c>
      <c r="AP171" s="390">
        <v>0</v>
      </c>
      <c r="AQ171" s="390">
        <v>0</v>
      </c>
      <c r="AR171" s="390">
        <v>0</v>
      </c>
      <c r="AS171" s="390">
        <v>0</v>
      </c>
      <c r="AT171" s="390">
        <v>0</v>
      </c>
      <c r="AU171" s="390">
        <v>0</v>
      </c>
      <c r="AV171" s="390">
        <v>0</v>
      </c>
      <c r="AW171" s="390">
        <v>0</v>
      </c>
      <c r="AX171" s="390">
        <v>0</v>
      </c>
    </row>
    <row r="172" spans="1:50" ht="18" customHeight="1" x14ac:dyDescent="0.25">
      <c r="A172" s="391" t="s">
        <v>1305</v>
      </c>
      <c r="B172" s="178" t="s">
        <v>1306</v>
      </c>
      <c r="C172" s="179">
        <f>SUM(C173:C174)</f>
        <v>7800000</v>
      </c>
      <c r="D172" s="179">
        <f t="shared" ref="D172:R172" si="134">SUM(D173:D174)</f>
        <v>0</v>
      </c>
      <c r="E172" s="179">
        <f t="shared" si="134"/>
        <v>0</v>
      </c>
      <c r="F172" s="179">
        <f t="shared" si="134"/>
        <v>7800000</v>
      </c>
      <c r="G172" s="179">
        <f t="shared" si="134"/>
        <v>0</v>
      </c>
      <c r="H172" s="179">
        <f t="shared" si="134"/>
        <v>0</v>
      </c>
      <c r="I172" s="179">
        <f t="shared" si="134"/>
        <v>7800000</v>
      </c>
      <c r="J172" s="179">
        <f t="shared" si="134"/>
        <v>0</v>
      </c>
      <c r="K172" s="179">
        <f t="shared" si="134"/>
        <v>0</v>
      </c>
      <c r="L172" s="179">
        <f t="shared" si="134"/>
        <v>0</v>
      </c>
      <c r="M172" s="179">
        <f t="shared" si="134"/>
        <v>0</v>
      </c>
      <c r="N172" s="179">
        <f t="shared" si="134"/>
        <v>0</v>
      </c>
      <c r="O172" s="179">
        <f t="shared" si="134"/>
        <v>0</v>
      </c>
      <c r="P172" s="179">
        <f t="shared" si="134"/>
        <v>7800000</v>
      </c>
      <c r="Q172" s="179">
        <f t="shared" si="134"/>
        <v>0</v>
      </c>
      <c r="R172" s="180">
        <f t="shared" si="134"/>
        <v>0</v>
      </c>
      <c r="S172" s="387">
        <f t="shared" si="104"/>
        <v>0</v>
      </c>
      <c r="T172" s="388">
        <v>202010204</v>
      </c>
      <c r="U172" s="389" t="s">
        <v>1306</v>
      </c>
      <c r="V172" s="390">
        <v>7800000</v>
      </c>
      <c r="W172" s="390">
        <v>0</v>
      </c>
      <c r="X172" s="390">
        <v>0</v>
      </c>
      <c r="Y172" s="390">
        <v>0</v>
      </c>
      <c r="Z172" s="390">
        <v>0</v>
      </c>
      <c r="AA172" s="390">
        <v>7800000</v>
      </c>
      <c r="AB172" s="390">
        <v>0</v>
      </c>
      <c r="AC172" s="390">
        <v>0</v>
      </c>
      <c r="AD172" s="390">
        <v>0</v>
      </c>
      <c r="AE172" s="390">
        <v>0</v>
      </c>
      <c r="AF172" s="390">
        <v>7800000</v>
      </c>
      <c r="AG172" s="390">
        <v>0</v>
      </c>
      <c r="AH172" s="390">
        <v>0</v>
      </c>
      <c r="AI172" s="390">
        <v>0</v>
      </c>
      <c r="AJ172" s="390">
        <v>0</v>
      </c>
      <c r="AK172" s="390">
        <v>0</v>
      </c>
      <c r="AL172" s="390">
        <v>0</v>
      </c>
      <c r="AM172" s="390">
        <v>0</v>
      </c>
      <c r="AN172" s="390">
        <v>0</v>
      </c>
      <c r="AO172" s="390">
        <v>0</v>
      </c>
      <c r="AP172" s="390">
        <v>0</v>
      </c>
      <c r="AQ172" s="390">
        <v>0</v>
      </c>
      <c r="AR172" s="390">
        <v>0</v>
      </c>
      <c r="AS172" s="390">
        <v>0</v>
      </c>
      <c r="AT172" s="390">
        <v>0</v>
      </c>
      <c r="AU172" s="390">
        <v>0</v>
      </c>
      <c r="AV172" s="390">
        <v>0</v>
      </c>
      <c r="AW172" s="390">
        <v>0</v>
      </c>
      <c r="AX172" s="390">
        <v>0</v>
      </c>
    </row>
    <row r="173" spans="1:50" ht="18" customHeight="1" x14ac:dyDescent="0.25">
      <c r="A173" s="392" t="s">
        <v>1307</v>
      </c>
      <c r="B173" s="181" t="s">
        <v>1308</v>
      </c>
      <c r="C173" s="182">
        <v>300000</v>
      </c>
      <c r="D173" s="183">
        <v>0</v>
      </c>
      <c r="E173" s="183">
        <v>0</v>
      </c>
      <c r="F173" s="182">
        <f>C173+D173-E173</f>
        <v>300000</v>
      </c>
      <c r="G173" s="390">
        <v>0</v>
      </c>
      <c r="H173" s="390">
        <v>0</v>
      </c>
      <c r="I173" s="182">
        <f>F173-H173</f>
        <v>300000</v>
      </c>
      <c r="J173" s="390">
        <v>0</v>
      </c>
      <c r="K173" s="390">
        <v>0</v>
      </c>
      <c r="L173" s="390">
        <v>0</v>
      </c>
      <c r="M173" s="390">
        <v>0</v>
      </c>
      <c r="N173" s="390">
        <v>0</v>
      </c>
      <c r="O173" s="182">
        <f t="shared" ref="O173:O175" si="135">N173-H173</f>
        <v>0</v>
      </c>
      <c r="P173" s="182">
        <f>F173-N173</f>
        <v>300000</v>
      </c>
      <c r="Q173" s="184">
        <v>0</v>
      </c>
      <c r="R173" s="185">
        <f t="shared" ref="R173:R175" si="136">Q173</f>
        <v>0</v>
      </c>
      <c r="S173" s="387">
        <f t="shared" si="104"/>
        <v>0</v>
      </c>
      <c r="T173" s="388">
        <v>20201020403</v>
      </c>
      <c r="U173" s="389" t="s">
        <v>1308</v>
      </c>
      <c r="V173" s="390">
        <v>300000</v>
      </c>
      <c r="W173" s="390">
        <v>0</v>
      </c>
      <c r="X173" s="390">
        <v>0</v>
      </c>
      <c r="Y173" s="390">
        <v>0</v>
      </c>
      <c r="Z173" s="390">
        <v>0</v>
      </c>
      <c r="AA173" s="390">
        <v>300000</v>
      </c>
      <c r="AB173" s="390">
        <v>0</v>
      </c>
      <c r="AC173" s="390">
        <v>0</v>
      </c>
      <c r="AD173" s="390">
        <v>0</v>
      </c>
      <c r="AE173" s="390">
        <v>0</v>
      </c>
      <c r="AF173" s="390">
        <v>300000</v>
      </c>
      <c r="AG173" s="390">
        <v>0</v>
      </c>
      <c r="AH173" s="390">
        <v>0</v>
      </c>
      <c r="AI173" s="390">
        <v>0</v>
      </c>
      <c r="AJ173" s="390">
        <v>0</v>
      </c>
      <c r="AK173" s="390">
        <v>0</v>
      </c>
      <c r="AL173" s="390">
        <v>0</v>
      </c>
      <c r="AM173" s="390">
        <v>0</v>
      </c>
      <c r="AN173" s="390">
        <v>0</v>
      </c>
      <c r="AO173" s="390">
        <v>0</v>
      </c>
      <c r="AP173" s="390">
        <v>0</v>
      </c>
      <c r="AQ173" s="390">
        <v>0</v>
      </c>
      <c r="AR173" s="390">
        <v>0</v>
      </c>
      <c r="AS173" s="390">
        <v>0</v>
      </c>
      <c r="AT173" s="390">
        <v>0</v>
      </c>
      <c r="AU173" s="390">
        <v>0</v>
      </c>
      <c r="AV173" s="390">
        <v>0</v>
      </c>
      <c r="AW173" s="390">
        <v>0</v>
      </c>
      <c r="AX173" s="390">
        <v>0</v>
      </c>
    </row>
    <row r="174" spans="1:50" ht="18" customHeight="1" x14ac:dyDescent="0.25">
      <c r="A174" s="392" t="s">
        <v>1309</v>
      </c>
      <c r="B174" s="181" t="s">
        <v>1310</v>
      </c>
      <c r="C174" s="182">
        <v>7500000</v>
      </c>
      <c r="D174" s="183">
        <v>0</v>
      </c>
      <c r="E174" s="183">
        <v>0</v>
      </c>
      <c r="F174" s="182">
        <f>C174+D174-E174</f>
        <v>7500000</v>
      </c>
      <c r="G174" s="390">
        <v>0</v>
      </c>
      <c r="H174" s="390">
        <v>0</v>
      </c>
      <c r="I174" s="182">
        <f>F174-H174</f>
        <v>7500000</v>
      </c>
      <c r="J174" s="390">
        <v>0</v>
      </c>
      <c r="K174" s="390">
        <v>0</v>
      </c>
      <c r="L174" s="390">
        <v>0</v>
      </c>
      <c r="M174" s="390">
        <v>0</v>
      </c>
      <c r="N174" s="390">
        <v>0</v>
      </c>
      <c r="O174" s="182">
        <f t="shared" si="135"/>
        <v>0</v>
      </c>
      <c r="P174" s="182">
        <f>F174-N174</f>
        <v>7500000</v>
      </c>
      <c r="Q174" s="184">
        <v>0</v>
      </c>
      <c r="R174" s="185">
        <f t="shared" si="136"/>
        <v>0</v>
      </c>
      <c r="S174" s="387">
        <f t="shared" si="104"/>
        <v>0</v>
      </c>
      <c r="T174" s="388">
        <v>20201020404</v>
      </c>
      <c r="U174" s="389" t="s">
        <v>1673</v>
      </c>
      <c r="V174" s="390">
        <v>7500000</v>
      </c>
      <c r="W174" s="390">
        <v>0</v>
      </c>
      <c r="X174" s="390">
        <v>0</v>
      </c>
      <c r="Y174" s="390">
        <v>0</v>
      </c>
      <c r="Z174" s="390">
        <v>0</v>
      </c>
      <c r="AA174" s="390">
        <v>7500000</v>
      </c>
      <c r="AB174" s="390">
        <v>0</v>
      </c>
      <c r="AC174" s="390">
        <v>0</v>
      </c>
      <c r="AD174" s="390">
        <v>0</v>
      </c>
      <c r="AE174" s="390">
        <v>0</v>
      </c>
      <c r="AF174" s="390">
        <v>7500000</v>
      </c>
      <c r="AG174" s="390">
        <v>0</v>
      </c>
      <c r="AH174" s="390">
        <v>0</v>
      </c>
      <c r="AI174" s="390">
        <v>0</v>
      </c>
      <c r="AJ174" s="390">
        <v>0</v>
      </c>
      <c r="AK174" s="390">
        <v>0</v>
      </c>
      <c r="AL174" s="390">
        <v>0</v>
      </c>
      <c r="AM174" s="390">
        <v>0</v>
      </c>
      <c r="AN174" s="390">
        <v>0</v>
      </c>
      <c r="AO174" s="390">
        <v>0</v>
      </c>
      <c r="AP174" s="390">
        <v>0</v>
      </c>
      <c r="AQ174" s="390">
        <v>0</v>
      </c>
      <c r="AR174" s="390">
        <v>0</v>
      </c>
      <c r="AS174" s="390">
        <v>0</v>
      </c>
      <c r="AT174" s="390">
        <v>0</v>
      </c>
      <c r="AU174" s="390">
        <v>0</v>
      </c>
      <c r="AV174" s="390">
        <v>0</v>
      </c>
      <c r="AW174" s="390">
        <v>0</v>
      </c>
      <c r="AX174" s="390">
        <v>0</v>
      </c>
    </row>
    <row r="175" spans="1:50" ht="18" customHeight="1" x14ac:dyDescent="0.25">
      <c r="A175" s="392" t="s">
        <v>273</v>
      </c>
      <c r="B175" s="181" t="s">
        <v>274</v>
      </c>
      <c r="C175" s="182">
        <v>386326840.12460041</v>
      </c>
      <c r="D175" s="183">
        <v>0</v>
      </c>
      <c r="E175" s="183">
        <v>0</v>
      </c>
      <c r="F175" s="182">
        <f>C175+D175-E175</f>
        <v>386326840.12460041</v>
      </c>
      <c r="G175" s="390">
        <v>500000</v>
      </c>
      <c r="H175" s="390">
        <v>500000</v>
      </c>
      <c r="I175" s="182">
        <f>F175-H175</f>
        <v>385826840.12460041</v>
      </c>
      <c r="J175" s="390">
        <v>500000</v>
      </c>
      <c r="K175" s="390">
        <v>500000</v>
      </c>
      <c r="L175" s="390">
        <v>500000</v>
      </c>
      <c r="M175" s="390">
        <v>500000</v>
      </c>
      <c r="N175" s="390">
        <v>500000</v>
      </c>
      <c r="O175" s="182">
        <f t="shared" si="135"/>
        <v>0</v>
      </c>
      <c r="P175" s="182">
        <f>F175-N175</f>
        <v>385826840.12460041</v>
      </c>
      <c r="Q175" s="184">
        <v>0</v>
      </c>
      <c r="R175" s="185">
        <f t="shared" si="136"/>
        <v>0</v>
      </c>
      <c r="S175" s="387">
        <f t="shared" si="104"/>
        <v>0</v>
      </c>
      <c r="T175" s="388">
        <v>202010208</v>
      </c>
      <c r="U175" s="389" t="s">
        <v>1674</v>
      </c>
      <c r="V175" s="390">
        <v>386326840.12459999</v>
      </c>
      <c r="W175" s="390">
        <v>0</v>
      </c>
      <c r="X175" s="390">
        <v>0</v>
      </c>
      <c r="Y175" s="390">
        <v>0</v>
      </c>
      <c r="Z175" s="390">
        <v>0</v>
      </c>
      <c r="AA175" s="390">
        <v>386326840.12459999</v>
      </c>
      <c r="AB175" s="390">
        <v>0</v>
      </c>
      <c r="AC175" s="390">
        <v>0</v>
      </c>
      <c r="AD175" s="390">
        <v>500000</v>
      </c>
      <c r="AE175" s="390">
        <v>500000</v>
      </c>
      <c r="AF175" s="390">
        <v>385826840.12459999</v>
      </c>
      <c r="AG175" s="390">
        <v>0</v>
      </c>
      <c r="AH175" s="390">
        <v>0</v>
      </c>
      <c r="AI175" s="390">
        <v>500000</v>
      </c>
      <c r="AJ175" s="390">
        <v>500000</v>
      </c>
      <c r="AK175" s="390">
        <v>0</v>
      </c>
      <c r="AL175" s="390">
        <v>0</v>
      </c>
      <c r="AM175" s="390">
        <v>0</v>
      </c>
      <c r="AN175" s="390">
        <v>500000</v>
      </c>
      <c r="AO175" s="390">
        <v>500000</v>
      </c>
      <c r="AP175" s="390">
        <v>0</v>
      </c>
      <c r="AQ175" s="390">
        <v>0</v>
      </c>
      <c r="AR175" s="390">
        <v>0</v>
      </c>
      <c r="AS175" s="390">
        <v>0</v>
      </c>
      <c r="AT175" s="390">
        <v>0</v>
      </c>
      <c r="AU175" s="390">
        <v>500000</v>
      </c>
      <c r="AV175" s="390">
        <v>500000</v>
      </c>
      <c r="AW175" s="390">
        <v>500000</v>
      </c>
      <c r="AX175" s="390">
        <v>500000</v>
      </c>
    </row>
    <row r="176" spans="1:50" ht="18" customHeight="1" x14ac:dyDescent="0.25">
      <c r="A176" s="391" t="s">
        <v>275</v>
      </c>
      <c r="B176" s="178" t="s">
        <v>276</v>
      </c>
      <c r="C176" s="179">
        <f>C177+C184+C187+C192+C197+C200+C203</f>
        <v>1258910864</v>
      </c>
      <c r="D176" s="179">
        <f t="shared" ref="D176:R176" si="137">D177+D184+D187+D192+D197+D200+D203</f>
        <v>0</v>
      </c>
      <c r="E176" s="179">
        <f t="shared" si="137"/>
        <v>0</v>
      </c>
      <c r="F176" s="179">
        <f t="shared" si="137"/>
        <v>1258910864</v>
      </c>
      <c r="G176" s="179">
        <f t="shared" si="137"/>
        <v>500000</v>
      </c>
      <c r="H176" s="179">
        <f t="shared" si="137"/>
        <v>500000</v>
      </c>
      <c r="I176" s="179">
        <f t="shared" si="137"/>
        <v>1258410864</v>
      </c>
      <c r="J176" s="179">
        <f t="shared" si="137"/>
        <v>500000</v>
      </c>
      <c r="K176" s="179">
        <f t="shared" si="137"/>
        <v>500000</v>
      </c>
      <c r="L176" s="179">
        <f t="shared" si="137"/>
        <v>500000</v>
      </c>
      <c r="M176" s="179">
        <f t="shared" si="137"/>
        <v>302408000</v>
      </c>
      <c r="N176" s="179">
        <f t="shared" si="137"/>
        <v>302408000</v>
      </c>
      <c r="O176" s="179">
        <f t="shared" si="137"/>
        <v>301908000</v>
      </c>
      <c r="P176" s="179">
        <f t="shared" si="137"/>
        <v>956502864</v>
      </c>
      <c r="Q176" s="179">
        <f t="shared" si="137"/>
        <v>70317333.333333328</v>
      </c>
      <c r="R176" s="180">
        <f t="shared" si="137"/>
        <v>70317333.333333328</v>
      </c>
      <c r="S176" s="387">
        <f t="shared" si="104"/>
        <v>0</v>
      </c>
      <c r="T176" s="388">
        <v>2020103</v>
      </c>
      <c r="U176" s="389" t="s">
        <v>1675</v>
      </c>
      <c r="V176" s="390">
        <v>1258910864</v>
      </c>
      <c r="W176" s="390">
        <v>0</v>
      </c>
      <c r="X176" s="390">
        <v>0</v>
      </c>
      <c r="Y176" s="390">
        <v>0</v>
      </c>
      <c r="Z176" s="390">
        <v>0</v>
      </c>
      <c r="AA176" s="390">
        <v>1258910864</v>
      </c>
      <c r="AB176" s="390">
        <v>0</v>
      </c>
      <c r="AC176" s="390">
        <v>0</v>
      </c>
      <c r="AD176" s="390">
        <v>302408000</v>
      </c>
      <c r="AE176" s="390">
        <v>302408000</v>
      </c>
      <c r="AF176" s="390">
        <v>956502864</v>
      </c>
      <c r="AG176" s="390">
        <v>0</v>
      </c>
      <c r="AH176" s="390">
        <v>0</v>
      </c>
      <c r="AI176" s="390">
        <v>500000</v>
      </c>
      <c r="AJ176" s="390">
        <v>500000</v>
      </c>
      <c r="AK176" s="390">
        <v>301908000</v>
      </c>
      <c r="AL176" s="390">
        <v>0</v>
      </c>
      <c r="AM176" s="390">
        <v>0</v>
      </c>
      <c r="AN176" s="390">
        <v>500000</v>
      </c>
      <c r="AO176" s="390">
        <v>500000</v>
      </c>
      <c r="AP176" s="390">
        <v>0</v>
      </c>
      <c r="AQ176" s="390">
        <v>0</v>
      </c>
      <c r="AR176" s="390">
        <v>0</v>
      </c>
      <c r="AS176" s="390">
        <v>0</v>
      </c>
      <c r="AT176" s="390">
        <v>0</v>
      </c>
      <c r="AU176" s="390">
        <v>500000</v>
      </c>
      <c r="AV176" s="390">
        <v>500000</v>
      </c>
      <c r="AW176" s="390">
        <v>500000</v>
      </c>
      <c r="AX176" s="390">
        <v>500000</v>
      </c>
    </row>
    <row r="177" spans="1:50" ht="18" customHeight="1" x14ac:dyDescent="0.25">
      <c r="A177" s="391" t="s">
        <v>277</v>
      </c>
      <c r="B177" s="178" t="s">
        <v>278</v>
      </c>
      <c r="C177" s="179">
        <f>SUM(C178:C183)</f>
        <v>185928665</v>
      </c>
      <c r="D177" s="179">
        <f t="shared" ref="D177:R177" si="138">SUM(D178:D183)</f>
        <v>0</v>
      </c>
      <c r="E177" s="179">
        <f t="shared" si="138"/>
        <v>0</v>
      </c>
      <c r="F177" s="179">
        <f t="shared" si="138"/>
        <v>185928665</v>
      </c>
      <c r="G177" s="179">
        <f t="shared" si="138"/>
        <v>200000</v>
      </c>
      <c r="H177" s="179">
        <f t="shared" si="138"/>
        <v>200000</v>
      </c>
      <c r="I177" s="179">
        <f t="shared" si="138"/>
        <v>185728665</v>
      </c>
      <c r="J177" s="179">
        <f t="shared" si="138"/>
        <v>200000</v>
      </c>
      <c r="K177" s="179">
        <f t="shared" si="138"/>
        <v>200000</v>
      </c>
      <c r="L177" s="179">
        <f t="shared" si="138"/>
        <v>200000</v>
      </c>
      <c r="M177" s="179">
        <f t="shared" si="138"/>
        <v>4200000</v>
      </c>
      <c r="N177" s="179">
        <f t="shared" si="138"/>
        <v>4200000</v>
      </c>
      <c r="O177" s="179">
        <f t="shared" si="138"/>
        <v>4000000</v>
      </c>
      <c r="P177" s="179">
        <f t="shared" si="138"/>
        <v>181728665</v>
      </c>
      <c r="Q177" s="179">
        <f t="shared" si="138"/>
        <v>3000000</v>
      </c>
      <c r="R177" s="180">
        <f t="shared" si="138"/>
        <v>3000000</v>
      </c>
      <c r="S177" s="387">
        <f t="shared" si="104"/>
        <v>0</v>
      </c>
      <c r="T177" s="388">
        <v>202010302</v>
      </c>
      <c r="U177" s="389" t="s">
        <v>1676</v>
      </c>
      <c r="V177" s="390">
        <v>185928665</v>
      </c>
      <c r="W177" s="390">
        <v>0</v>
      </c>
      <c r="X177" s="390">
        <v>0</v>
      </c>
      <c r="Y177" s="390">
        <v>0</v>
      </c>
      <c r="Z177" s="390">
        <v>0</v>
      </c>
      <c r="AA177" s="390">
        <v>185928665</v>
      </c>
      <c r="AB177" s="390">
        <v>0</v>
      </c>
      <c r="AC177" s="390">
        <v>0</v>
      </c>
      <c r="AD177" s="390">
        <v>4200000</v>
      </c>
      <c r="AE177" s="390">
        <v>4200000</v>
      </c>
      <c r="AF177" s="390">
        <v>181728665</v>
      </c>
      <c r="AG177" s="390">
        <v>0</v>
      </c>
      <c r="AH177" s="390">
        <v>0</v>
      </c>
      <c r="AI177" s="390">
        <v>200000</v>
      </c>
      <c r="AJ177" s="390">
        <v>200000</v>
      </c>
      <c r="AK177" s="390">
        <v>4000000</v>
      </c>
      <c r="AL177" s="390">
        <v>0</v>
      </c>
      <c r="AM177" s="390">
        <v>0</v>
      </c>
      <c r="AN177" s="390">
        <v>200000</v>
      </c>
      <c r="AO177" s="390">
        <v>200000</v>
      </c>
      <c r="AP177" s="390">
        <v>0</v>
      </c>
      <c r="AQ177" s="390">
        <v>0</v>
      </c>
      <c r="AR177" s="390">
        <v>0</v>
      </c>
      <c r="AS177" s="390">
        <v>0</v>
      </c>
      <c r="AT177" s="390">
        <v>0</v>
      </c>
      <c r="AU177" s="390">
        <v>200000</v>
      </c>
      <c r="AV177" s="390">
        <v>200000</v>
      </c>
      <c r="AW177" s="390">
        <v>200000</v>
      </c>
      <c r="AX177" s="390">
        <v>200000</v>
      </c>
    </row>
    <row r="178" spans="1:50" ht="18" customHeight="1" x14ac:dyDescent="0.25">
      <c r="A178" s="392" t="s">
        <v>279</v>
      </c>
      <c r="B178" s="181" t="s">
        <v>280</v>
      </c>
      <c r="C178" s="182">
        <v>52550000</v>
      </c>
      <c r="D178" s="183">
        <v>0</v>
      </c>
      <c r="E178" s="183">
        <v>0</v>
      </c>
      <c r="F178" s="182">
        <f t="shared" ref="F178:F183" si="139">C178+D178-E178</f>
        <v>52550000</v>
      </c>
      <c r="G178" s="390">
        <v>0</v>
      </c>
      <c r="H178" s="390">
        <v>0</v>
      </c>
      <c r="I178" s="182">
        <f t="shared" ref="I178:I183" si="140">F178-H178</f>
        <v>52550000</v>
      </c>
      <c r="J178" s="390">
        <v>0</v>
      </c>
      <c r="K178" s="390">
        <v>0</v>
      </c>
      <c r="L178" s="390">
        <v>0</v>
      </c>
      <c r="M178" s="390">
        <v>1000000</v>
      </c>
      <c r="N178" s="390">
        <v>1000000</v>
      </c>
      <c r="O178" s="182">
        <f t="shared" ref="O178:O183" si="141">N178-H178</f>
        <v>1000000</v>
      </c>
      <c r="P178" s="182">
        <f t="shared" ref="P178:P183" si="142">F178-N178</f>
        <v>51550000</v>
      </c>
      <c r="Q178" s="184">
        <v>1500000</v>
      </c>
      <c r="R178" s="185">
        <f t="shared" ref="R178:R183" si="143">Q178</f>
        <v>1500000</v>
      </c>
      <c r="S178" s="387">
        <f t="shared" si="104"/>
        <v>0</v>
      </c>
      <c r="T178" s="388">
        <v>20201030201</v>
      </c>
      <c r="U178" s="389" t="s">
        <v>1677</v>
      </c>
      <c r="V178" s="390">
        <v>52550000</v>
      </c>
      <c r="W178" s="390">
        <v>0</v>
      </c>
      <c r="X178" s="390">
        <v>0</v>
      </c>
      <c r="Y178" s="390">
        <v>0</v>
      </c>
      <c r="Z178" s="390">
        <v>0</v>
      </c>
      <c r="AA178" s="390">
        <v>52550000</v>
      </c>
      <c r="AB178" s="390">
        <v>0</v>
      </c>
      <c r="AC178" s="390">
        <v>0</v>
      </c>
      <c r="AD178" s="390">
        <v>1000000</v>
      </c>
      <c r="AE178" s="390">
        <v>1000000</v>
      </c>
      <c r="AF178" s="390">
        <v>51550000</v>
      </c>
      <c r="AG178" s="390">
        <v>0</v>
      </c>
      <c r="AH178" s="390">
        <v>0</v>
      </c>
      <c r="AI178" s="390">
        <v>0</v>
      </c>
      <c r="AJ178" s="390">
        <v>0</v>
      </c>
      <c r="AK178" s="390">
        <v>1000000</v>
      </c>
      <c r="AL178" s="390">
        <v>0</v>
      </c>
      <c r="AM178" s="390">
        <v>0</v>
      </c>
      <c r="AN178" s="390">
        <v>0</v>
      </c>
      <c r="AO178" s="390">
        <v>0</v>
      </c>
      <c r="AP178" s="390">
        <v>0</v>
      </c>
      <c r="AQ178" s="390">
        <v>0</v>
      </c>
      <c r="AR178" s="390">
        <v>0</v>
      </c>
      <c r="AS178" s="390">
        <v>0</v>
      </c>
      <c r="AT178" s="390">
        <v>0</v>
      </c>
      <c r="AU178" s="390">
        <v>0</v>
      </c>
      <c r="AV178" s="390">
        <v>0</v>
      </c>
      <c r="AW178" s="390">
        <v>0</v>
      </c>
      <c r="AX178" s="390">
        <v>0</v>
      </c>
    </row>
    <row r="179" spans="1:50" ht="18" customHeight="1" x14ac:dyDescent="0.25">
      <c r="A179" s="392" t="s">
        <v>281</v>
      </c>
      <c r="B179" s="181" t="s">
        <v>282</v>
      </c>
      <c r="C179" s="182">
        <v>61600000</v>
      </c>
      <c r="D179" s="183">
        <v>0</v>
      </c>
      <c r="E179" s="183">
        <v>0</v>
      </c>
      <c r="F179" s="182">
        <f t="shared" si="139"/>
        <v>61600000</v>
      </c>
      <c r="G179" s="390">
        <v>0</v>
      </c>
      <c r="H179" s="390">
        <v>0</v>
      </c>
      <c r="I179" s="182">
        <f t="shared" si="140"/>
        <v>61600000</v>
      </c>
      <c r="J179" s="390">
        <v>0</v>
      </c>
      <c r="K179" s="390">
        <v>0</v>
      </c>
      <c r="L179" s="390">
        <v>0</v>
      </c>
      <c r="M179" s="390">
        <v>0</v>
      </c>
      <c r="N179" s="390">
        <v>0</v>
      </c>
      <c r="O179" s="182">
        <f t="shared" si="141"/>
        <v>0</v>
      </c>
      <c r="P179" s="182">
        <f t="shared" si="142"/>
        <v>61600000</v>
      </c>
      <c r="Q179" s="184">
        <v>0</v>
      </c>
      <c r="R179" s="185">
        <f t="shared" si="143"/>
        <v>0</v>
      </c>
      <c r="S179" s="387">
        <f t="shared" si="104"/>
        <v>0</v>
      </c>
      <c r="T179" s="388">
        <v>20201030202</v>
      </c>
      <c r="U179" s="389" t="s">
        <v>282</v>
      </c>
      <c r="V179" s="390">
        <v>61600000</v>
      </c>
      <c r="W179" s="390">
        <v>0</v>
      </c>
      <c r="X179" s="390">
        <v>0</v>
      </c>
      <c r="Y179" s="390">
        <v>0</v>
      </c>
      <c r="Z179" s="390">
        <v>0</v>
      </c>
      <c r="AA179" s="390">
        <v>61600000</v>
      </c>
      <c r="AB179" s="390">
        <v>0</v>
      </c>
      <c r="AC179" s="390">
        <v>0</v>
      </c>
      <c r="AD179" s="390">
        <v>0</v>
      </c>
      <c r="AE179" s="390">
        <v>0</v>
      </c>
      <c r="AF179" s="390">
        <v>61600000</v>
      </c>
      <c r="AG179" s="390">
        <v>0</v>
      </c>
      <c r="AH179" s="390">
        <v>0</v>
      </c>
      <c r="AI179" s="390">
        <v>0</v>
      </c>
      <c r="AJ179" s="390">
        <v>0</v>
      </c>
      <c r="AK179" s="390">
        <v>0</v>
      </c>
      <c r="AL179" s="390">
        <v>0</v>
      </c>
      <c r="AM179" s="390">
        <v>0</v>
      </c>
      <c r="AN179" s="390">
        <v>0</v>
      </c>
      <c r="AO179" s="390">
        <v>0</v>
      </c>
      <c r="AP179" s="390">
        <v>0</v>
      </c>
      <c r="AQ179" s="390">
        <v>0</v>
      </c>
      <c r="AR179" s="390">
        <v>0</v>
      </c>
      <c r="AS179" s="390">
        <v>0</v>
      </c>
      <c r="AT179" s="390">
        <v>0</v>
      </c>
      <c r="AU179" s="390">
        <v>0</v>
      </c>
      <c r="AV179" s="390">
        <v>0</v>
      </c>
      <c r="AW179" s="390">
        <v>0</v>
      </c>
      <c r="AX179" s="390">
        <v>0</v>
      </c>
    </row>
    <row r="180" spans="1:50" ht="18" customHeight="1" x14ac:dyDescent="0.25">
      <c r="A180" s="392" t="s">
        <v>285</v>
      </c>
      <c r="B180" s="181" t="s">
        <v>286</v>
      </c>
      <c r="C180" s="182">
        <v>15000000</v>
      </c>
      <c r="D180" s="183">
        <v>0</v>
      </c>
      <c r="E180" s="183">
        <v>0</v>
      </c>
      <c r="F180" s="182">
        <f t="shared" si="139"/>
        <v>15000000</v>
      </c>
      <c r="G180" s="390">
        <v>0</v>
      </c>
      <c r="H180" s="390">
        <v>0</v>
      </c>
      <c r="I180" s="182">
        <f t="shared" si="140"/>
        <v>15000000</v>
      </c>
      <c r="J180" s="390">
        <v>0</v>
      </c>
      <c r="K180" s="390">
        <v>0</v>
      </c>
      <c r="L180" s="390">
        <v>0</v>
      </c>
      <c r="M180" s="390">
        <v>0</v>
      </c>
      <c r="N180" s="390">
        <v>0</v>
      </c>
      <c r="O180" s="182">
        <f t="shared" si="141"/>
        <v>0</v>
      </c>
      <c r="P180" s="182">
        <f t="shared" si="142"/>
        <v>15000000</v>
      </c>
      <c r="Q180" s="184">
        <v>1000000</v>
      </c>
      <c r="R180" s="185">
        <f t="shared" si="143"/>
        <v>1000000</v>
      </c>
      <c r="S180" s="387">
        <f t="shared" si="104"/>
        <v>0</v>
      </c>
      <c r="T180" s="388">
        <v>20201030204</v>
      </c>
      <c r="U180" s="389" t="s">
        <v>1678</v>
      </c>
      <c r="V180" s="390">
        <v>15000000</v>
      </c>
      <c r="W180" s="390">
        <v>0</v>
      </c>
      <c r="X180" s="390">
        <v>0</v>
      </c>
      <c r="Y180" s="390">
        <v>0</v>
      </c>
      <c r="Z180" s="390">
        <v>0</v>
      </c>
      <c r="AA180" s="390">
        <v>15000000</v>
      </c>
      <c r="AB180" s="390">
        <v>0</v>
      </c>
      <c r="AC180" s="390">
        <v>0</v>
      </c>
      <c r="AD180" s="390">
        <v>0</v>
      </c>
      <c r="AE180" s="390">
        <v>0</v>
      </c>
      <c r="AF180" s="390">
        <v>15000000</v>
      </c>
      <c r="AG180" s="390">
        <v>0</v>
      </c>
      <c r="AH180" s="390">
        <v>0</v>
      </c>
      <c r="AI180" s="390">
        <v>0</v>
      </c>
      <c r="AJ180" s="390">
        <v>0</v>
      </c>
      <c r="AK180" s="390">
        <v>0</v>
      </c>
      <c r="AL180" s="390">
        <v>0</v>
      </c>
      <c r="AM180" s="390">
        <v>0</v>
      </c>
      <c r="AN180" s="390">
        <v>0</v>
      </c>
      <c r="AO180" s="390">
        <v>0</v>
      </c>
      <c r="AP180" s="390">
        <v>0</v>
      </c>
      <c r="AQ180" s="390">
        <v>0</v>
      </c>
      <c r="AR180" s="390">
        <v>0</v>
      </c>
      <c r="AS180" s="390">
        <v>0</v>
      </c>
      <c r="AT180" s="390">
        <v>0</v>
      </c>
      <c r="AU180" s="390">
        <v>0</v>
      </c>
      <c r="AV180" s="390">
        <v>0</v>
      </c>
      <c r="AW180" s="390">
        <v>0</v>
      </c>
      <c r="AX180" s="390">
        <v>0</v>
      </c>
    </row>
    <row r="181" spans="1:50" ht="18" customHeight="1" x14ac:dyDescent="0.25">
      <c r="A181" s="392" t="s">
        <v>287</v>
      </c>
      <c r="B181" s="181" t="s">
        <v>787</v>
      </c>
      <c r="C181" s="182">
        <v>23650000</v>
      </c>
      <c r="D181" s="183">
        <v>0</v>
      </c>
      <c r="E181" s="183">
        <v>0</v>
      </c>
      <c r="F181" s="182">
        <f t="shared" si="139"/>
        <v>23650000</v>
      </c>
      <c r="G181" s="390">
        <v>0</v>
      </c>
      <c r="H181" s="390">
        <v>0</v>
      </c>
      <c r="I181" s="182">
        <f t="shared" si="140"/>
        <v>23650000</v>
      </c>
      <c r="J181" s="390">
        <v>0</v>
      </c>
      <c r="K181" s="390">
        <v>0</v>
      </c>
      <c r="L181" s="390">
        <v>0</v>
      </c>
      <c r="M181" s="390">
        <v>0</v>
      </c>
      <c r="N181" s="390">
        <v>0</v>
      </c>
      <c r="O181" s="182">
        <f t="shared" si="141"/>
        <v>0</v>
      </c>
      <c r="P181" s="182">
        <f t="shared" si="142"/>
        <v>23650000</v>
      </c>
      <c r="Q181" s="184">
        <v>0</v>
      </c>
      <c r="R181" s="185">
        <f t="shared" si="143"/>
        <v>0</v>
      </c>
      <c r="S181" s="387">
        <f t="shared" si="104"/>
        <v>0</v>
      </c>
      <c r="T181" s="388">
        <v>20201030206</v>
      </c>
      <c r="U181" s="389" t="s">
        <v>1679</v>
      </c>
      <c r="V181" s="390">
        <v>23650000</v>
      </c>
      <c r="W181" s="390">
        <v>0</v>
      </c>
      <c r="X181" s="390">
        <v>0</v>
      </c>
      <c r="Y181" s="390">
        <v>0</v>
      </c>
      <c r="Z181" s="390">
        <v>0</v>
      </c>
      <c r="AA181" s="390">
        <v>23650000</v>
      </c>
      <c r="AB181" s="390">
        <v>0</v>
      </c>
      <c r="AC181" s="390">
        <v>0</v>
      </c>
      <c r="AD181" s="390">
        <v>0</v>
      </c>
      <c r="AE181" s="390">
        <v>0</v>
      </c>
      <c r="AF181" s="390">
        <v>23650000</v>
      </c>
      <c r="AG181" s="390">
        <v>0</v>
      </c>
      <c r="AH181" s="390">
        <v>0</v>
      </c>
      <c r="AI181" s="390">
        <v>0</v>
      </c>
      <c r="AJ181" s="390">
        <v>0</v>
      </c>
      <c r="AK181" s="390">
        <v>0</v>
      </c>
      <c r="AL181" s="390">
        <v>0</v>
      </c>
      <c r="AM181" s="390">
        <v>0</v>
      </c>
      <c r="AN181" s="390">
        <v>0</v>
      </c>
      <c r="AO181" s="390">
        <v>0</v>
      </c>
      <c r="AP181" s="390">
        <v>0</v>
      </c>
      <c r="AQ181" s="390">
        <v>0</v>
      </c>
      <c r="AR181" s="390">
        <v>0</v>
      </c>
      <c r="AS181" s="390">
        <v>0</v>
      </c>
      <c r="AT181" s="390">
        <v>0</v>
      </c>
      <c r="AU181" s="390">
        <v>0</v>
      </c>
      <c r="AV181" s="390">
        <v>0</v>
      </c>
      <c r="AW181" s="390">
        <v>0</v>
      </c>
      <c r="AX181" s="390">
        <v>0</v>
      </c>
    </row>
    <row r="182" spans="1:50" ht="18" customHeight="1" x14ac:dyDescent="0.25">
      <c r="A182" s="392" t="s">
        <v>289</v>
      </c>
      <c r="B182" s="181" t="s">
        <v>788</v>
      </c>
      <c r="C182" s="182">
        <v>12128665</v>
      </c>
      <c r="D182" s="183">
        <v>0</v>
      </c>
      <c r="E182" s="183">
        <v>0</v>
      </c>
      <c r="F182" s="182">
        <f t="shared" si="139"/>
        <v>12128665</v>
      </c>
      <c r="G182" s="390">
        <v>200000</v>
      </c>
      <c r="H182" s="390">
        <v>200000</v>
      </c>
      <c r="I182" s="182">
        <f t="shared" si="140"/>
        <v>11928665</v>
      </c>
      <c r="J182" s="390">
        <v>200000</v>
      </c>
      <c r="K182" s="390">
        <v>200000</v>
      </c>
      <c r="L182" s="390">
        <v>200000</v>
      </c>
      <c r="M182" s="390">
        <v>3200000</v>
      </c>
      <c r="N182" s="390">
        <v>3200000</v>
      </c>
      <c r="O182" s="182">
        <f t="shared" si="141"/>
        <v>3000000</v>
      </c>
      <c r="P182" s="182">
        <f t="shared" si="142"/>
        <v>8928665</v>
      </c>
      <c r="Q182" s="184">
        <v>500000</v>
      </c>
      <c r="R182" s="185">
        <f t="shared" si="143"/>
        <v>500000</v>
      </c>
      <c r="S182" s="387">
        <f t="shared" si="104"/>
        <v>0</v>
      </c>
      <c r="T182" s="388">
        <v>20201030207</v>
      </c>
      <c r="U182" s="389" t="s">
        <v>1680</v>
      </c>
      <c r="V182" s="390">
        <v>12128665</v>
      </c>
      <c r="W182" s="390">
        <v>0</v>
      </c>
      <c r="X182" s="390">
        <v>0</v>
      </c>
      <c r="Y182" s="390">
        <v>0</v>
      </c>
      <c r="Z182" s="390">
        <v>0</v>
      </c>
      <c r="AA182" s="390">
        <v>12128665</v>
      </c>
      <c r="AB182" s="390">
        <v>0</v>
      </c>
      <c r="AC182" s="390">
        <v>0</v>
      </c>
      <c r="AD182" s="390">
        <v>3200000</v>
      </c>
      <c r="AE182" s="390">
        <v>3200000</v>
      </c>
      <c r="AF182" s="390">
        <v>8928665</v>
      </c>
      <c r="AG182" s="390">
        <v>0</v>
      </c>
      <c r="AH182" s="390">
        <v>0</v>
      </c>
      <c r="AI182" s="390">
        <v>200000</v>
      </c>
      <c r="AJ182" s="390">
        <v>200000</v>
      </c>
      <c r="AK182" s="390">
        <v>3000000</v>
      </c>
      <c r="AL182" s="390">
        <v>0</v>
      </c>
      <c r="AM182" s="390">
        <v>0</v>
      </c>
      <c r="AN182" s="390">
        <v>200000</v>
      </c>
      <c r="AO182" s="390">
        <v>200000</v>
      </c>
      <c r="AP182" s="390">
        <v>0</v>
      </c>
      <c r="AQ182" s="390">
        <v>0</v>
      </c>
      <c r="AR182" s="390">
        <v>0</v>
      </c>
      <c r="AS182" s="390">
        <v>0</v>
      </c>
      <c r="AT182" s="390">
        <v>0</v>
      </c>
      <c r="AU182" s="390">
        <v>200000</v>
      </c>
      <c r="AV182" s="390">
        <v>200000</v>
      </c>
      <c r="AW182" s="390">
        <v>200000</v>
      </c>
      <c r="AX182" s="390">
        <v>200000</v>
      </c>
    </row>
    <row r="183" spans="1:50" ht="18" customHeight="1" x14ac:dyDescent="0.25">
      <c r="A183" s="392" t="s">
        <v>291</v>
      </c>
      <c r="B183" s="181" t="s">
        <v>789</v>
      </c>
      <c r="C183" s="182">
        <v>21000000</v>
      </c>
      <c r="D183" s="183">
        <v>0</v>
      </c>
      <c r="E183" s="183">
        <v>0</v>
      </c>
      <c r="F183" s="182">
        <f t="shared" si="139"/>
        <v>21000000</v>
      </c>
      <c r="G183" s="390">
        <v>0</v>
      </c>
      <c r="H183" s="390">
        <v>0</v>
      </c>
      <c r="I183" s="182">
        <f t="shared" si="140"/>
        <v>21000000</v>
      </c>
      <c r="J183" s="390">
        <v>0</v>
      </c>
      <c r="K183" s="390">
        <v>0</v>
      </c>
      <c r="L183" s="390">
        <v>0</v>
      </c>
      <c r="M183" s="390">
        <v>0</v>
      </c>
      <c r="N183" s="390">
        <v>0</v>
      </c>
      <c r="O183" s="182">
        <f t="shared" si="141"/>
        <v>0</v>
      </c>
      <c r="P183" s="182">
        <f t="shared" si="142"/>
        <v>21000000</v>
      </c>
      <c r="Q183" s="184">
        <v>0</v>
      </c>
      <c r="R183" s="185">
        <f t="shared" si="143"/>
        <v>0</v>
      </c>
      <c r="S183" s="387">
        <f t="shared" si="104"/>
        <v>0</v>
      </c>
      <c r="T183" s="388">
        <v>20201030208</v>
      </c>
      <c r="U183" s="389" t="s">
        <v>1681</v>
      </c>
      <c r="V183" s="390">
        <v>21000000</v>
      </c>
      <c r="W183" s="390">
        <v>0</v>
      </c>
      <c r="X183" s="390">
        <v>0</v>
      </c>
      <c r="Y183" s="390">
        <v>0</v>
      </c>
      <c r="Z183" s="390">
        <v>0</v>
      </c>
      <c r="AA183" s="390">
        <v>21000000</v>
      </c>
      <c r="AB183" s="390">
        <v>0</v>
      </c>
      <c r="AC183" s="390">
        <v>0</v>
      </c>
      <c r="AD183" s="390">
        <v>0</v>
      </c>
      <c r="AE183" s="390">
        <v>0</v>
      </c>
      <c r="AF183" s="390">
        <v>21000000</v>
      </c>
      <c r="AG183" s="390">
        <v>0</v>
      </c>
      <c r="AH183" s="390">
        <v>0</v>
      </c>
      <c r="AI183" s="390">
        <v>0</v>
      </c>
      <c r="AJ183" s="390">
        <v>0</v>
      </c>
      <c r="AK183" s="390">
        <v>0</v>
      </c>
      <c r="AL183" s="390">
        <v>0</v>
      </c>
      <c r="AM183" s="390">
        <v>0</v>
      </c>
      <c r="AN183" s="390">
        <v>0</v>
      </c>
      <c r="AO183" s="390">
        <v>0</v>
      </c>
      <c r="AP183" s="390">
        <v>0</v>
      </c>
      <c r="AQ183" s="390">
        <v>0</v>
      </c>
      <c r="AR183" s="390">
        <v>0</v>
      </c>
      <c r="AS183" s="390">
        <v>0</v>
      </c>
      <c r="AT183" s="390">
        <v>0</v>
      </c>
      <c r="AU183" s="390">
        <v>0</v>
      </c>
      <c r="AV183" s="390">
        <v>0</v>
      </c>
      <c r="AW183" s="390">
        <v>0</v>
      </c>
      <c r="AX183" s="390">
        <v>0</v>
      </c>
    </row>
    <row r="184" spans="1:50" ht="18" customHeight="1" x14ac:dyDescent="0.25">
      <c r="A184" s="391" t="s">
        <v>293</v>
      </c>
      <c r="B184" s="178" t="s">
        <v>294</v>
      </c>
      <c r="C184" s="179">
        <f>SUM(C185:C186)</f>
        <v>49600000</v>
      </c>
      <c r="D184" s="179">
        <f t="shared" ref="D184:R184" si="144">SUM(D185:D186)</f>
        <v>0</v>
      </c>
      <c r="E184" s="179">
        <f t="shared" si="144"/>
        <v>0</v>
      </c>
      <c r="F184" s="179">
        <f t="shared" si="144"/>
        <v>49600000</v>
      </c>
      <c r="G184" s="179">
        <f t="shared" si="144"/>
        <v>0</v>
      </c>
      <c r="H184" s="179">
        <f t="shared" si="144"/>
        <v>0</v>
      </c>
      <c r="I184" s="179">
        <f t="shared" si="144"/>
        <v>49600000</v>
      </c>
      <c r="J184" s="179">
        <f t="shared" si="144"/>
        <v>0</v>
      </c>
      <c r="K184" s="179">
        <f t="shared" si="144"/>
        <v>0</v>
      </c>
      <c r="L184" s="179">
        <f t="shared" si="144"/>
        <v>0</v>
      </c>
      <c r="M184" s="179">
        <f t="shared" si="144"/>
        <v>36000000</v>
      </c>
      <c r="N184" s="179">
        <f t="shared" si="144"/>
        <v>36000000</v>
      </c>
      <c r="O184" s="179">
        <f t="shared" si="144"/>
        <v>36000000</v>
      </c>
      <c r="P184" s="179">
        <f t="shared" si="144"/>
        <v>13600000</v>
      </c>
      <c r="Q184" s="179">
        <f t="shared" si="144"/>
        <v>3000000</v>
      </c>
      <c r="R184" s="180">
        <f t="shared" si="144"/>
        <v>3000000</v>
      </c>
      <c r="S184" s="387">
        <f t="shared" si="104"/>
        <v>0</v>
      </c>
      <c r="T184" s="388">
        <v>202010303</v>
      </c>
      <c r="U184" s="389" t="s">
        <v>1682</v>
      </c>
      <c r="V184" s="390">
        <v>49600000</v>
      </c>
      <c r="W184" s="390">
        <v>0</v>
      </c>
      <c r="X184" s="390">
        <v>0</v>
      </c>
      <c r="Y184" s="390">
        <v>0</v>
      </c>
      <c r="Z184" s="390">
        <v>0</v>
      </c>
      <c r="AA184" s="390">
        <v>49600000</v>
      </c>
      <c r="AB184" s="390">
        <v>0</v>
      </c>
      <c r="AC184" s="390">
        <v>0</v>
      </c>
      <c r="AD184" s="390">
        <v>36000000</v>
      </c>
      <c r="AE184" s="390">
        <v>36000000</v>
      </c>
      <c r="AF184" s="390">
        <v>13600000</v>
      </c>
      <c r="AG184" s="390">
        <v>0</v>
      </c>
      <c r="AH184" s="390">
        <v>0</v>
      </c>
      <c r="AI184" s="390">
        <v>0</v>
      </c>
      <c r="AJ184" s="390">
        <v>0</v>
      </c>
      <c r="AK184" s="390">
        <v>36000000</v>
      </c>
      <c r="AL184" s="390">
        <v>0</v>
      </c>
      <c r="AM184" s="390">
        <v>0</v>
      </c>
      <c r="AN184" s="390">
        <v>0</v>
      </c>
      <c r="AO184" s="390">
        <v>0</v>
      </c>
      <c r="AP184" s="390">
        <v>0</v>
      </c>
      <c r="AQ184" s="390">
        <v>0</v>
      </c>
      <c r="AR184" s="390">
        <v>0</v>
      </c>
      <c r="AS184" s="390">
        <v>0</v>
      </c>
      <c r="AT184" s="390">
        <v>0</v>
      </c>
      <c r="AU184" s="390">
        <v>0</v>
      </c>
      <c r="AV184" s="390">
        <v>0</v>
      </c>
      <c r="AW184" s="390">
        <v>0</v>
      </c>
      <c r="AX184" s="390">
        <v>0</v>
      </c>
    </row>
    <row r="185" spans="1:50" ht="18" customHeight="1" x14ac:dyDescent="0.25">
      <c r="A185" s="392" t="s">
        <v>295</v>
      </c>
      <c r="B185" s="181" t="s">
        <v>790</v>
      </c>
      <c r="C185" s="182">
        <v>46000000</v>
      </c>
      <c r="D185" s="183">
        <v>0</v>
      </c>
      <c r="E185" s="183">
        <v>0</v>
      </c>
      <c r="F185" s="182">
        <f>C185+D185-E185</f>
        <v>46000000</v>
      </c>
      <c r="G185" s="390">
        <v>0</v>
      </c>
      <c r="H185" s="390">
        <v>0</v>
      </c>
      <c r="I185" s="182">
        <f>F185-H185</f>
        <v>46000000</v>
      </c>
      <c r="J185" s="390">
        <v>0</v>
      </c>
      <c r="K185" s="390">
        <v>0</v>
      </c>
      <c r="L185" s="390">
        <v>0</v>
      </c>
      <c r="M185" s="390">
        <v>36000000</v>
      </c>
      <c r="N185" s="390">
        <v>36000000</v>
      </c>
      <c r="O185" s="182">
        <f t="shared" ref="O185:O186" si="145">N185-H185</f>
        <v>36000000</v>
      </c>
      <c r="P185" s="182">
        <f>F185-N185</f>
        <v>10000000</v>
      </c>
      <c r="Q185" s="184">
        <v>3000000</v>
      </c>
      <c r="R185" s="185">
        <f t="shared" ref="R185:R186" si="146">Q185</f>
        <v>3000000</v>
      </c>
      <c r="S185" s="387">
        <f t="shared" si="104"/>
        <v>0</v>
      </c>
      <c r="T185" s="388">
        <v>20201030303</v>
      </c>
      <c r="U185" s="389" t="s">
        <v>1683</v>
      </c>
      <c r="V185" s="390">
        <v>46000000</v>
      </c>
      <c r="W185" s="390">
        <v>0</v>
      </c>
      <c r="X185" s="390">
        <v>0</v>
      </c>
      <c r="Y185" s="390">
        <v>0</v>
      </c>
      <c r="Z185" s="390">
        <v>0</v>
      </c>
      <c r="AA185" s="390">
        <v>46000000</v>
      </c>
      <c r="AB185" s="390">
        <v>0</v>
      </c>
      <c r="AC185" s="390">
        <v>0</v>
      </c>
      <c r="AD185" s="390">
        <v>36000000</v>
      </c>
      <c r="AE185" s="390">
        <v>36000000</v>
      </c>
      <c r="AF185" s="390">
        <v>10000000</v>
      </c>
      <c r="AG185" s="390">
        <v>0</v>
      </c>
      <c r="AH185" s="390">
        <v>0</v>
      </c>
      <c r="AI185" s="390">
        <v>0</v>
      </c>
      <c r="AJ185" s="390">
        <v>0</v>
      </c>
      <c r="AK185" s="390">
        <v>36000000</v>
      </c>
      <c r="AL185" s="390">
        <v>0</v>
      </c>
      <c r="AM185" s="390">
        <v>0</v>
      </c>
      <c r="AN185" s="390">
        <v>0</v>
      </c>
      <c r="AO185" s="390">
        <v>0</v>
      </c>
      <c r="AP185" s="390">
        <v>0</v>
      </c>
      <c r="AQ185" s="390">
        <v>0</v>
      </c>
      <c r="AR185" s="390">
        <v>0</v>
      </c>
      <c r="AS185" s="390">
        <v>0</v>
      </c>
      <c r="AT185" s="390">
        <v>0</v>
      </c>
      <c r="AU185" s="390">
        <v>0</v>
      </c>
      <c r="AV185" s="390">
        <v>0</v>
      </c>
      <c r="AW185" s="390">
        <v>0</v>
      </c>
      <c r="AX185" s="390">
        <v>0</v>
      </c>
    </row>
    <row r="186" spans="1:50" ht="18" customHeight="1" x14ac:dyDescent="0.25">
      <c r="A186" s="392" t="s">
        <v>1311</v>
      </c>
      <c r="B186" s="181" t="s">
        <v>1142</v>
      </c>
      <c r="C186" s="182">
        <v>3600000</v>
      </c>
      <c r="D186" s="183">
        <v>0</v>
      </c>
      <c r="E186" s="183">
        <v>0</v>
      </c>
      <c r="F186" s="182">
        <f>C186+D186-E186</f>
        <v>3600000</v>
      </c>
      <c r="G186" s="390">
        <v>0</v>
      </c>
      <c r="H186" s="390">
        <v>0</v>
      </c>
      <c r="I186" s="182">
        <f>F186-H186</f>
        <v>3600000</v>
      </c>
      <c r="J186" s="390">
        <v>0</v>
      </c>
      <c r="K186" s="390">
        <v>0</v>
      </c>
      <c r="L186" s="390">
        <v>0</v>
      </c>
      <c r="M186" s="390">
        <v>0</v>
      </c>
      <c r="N186" s="390">
        <v>0</v>
      </c>
      <c r="O186" s="182">
        <f t="shared" si="145"/>
        <v>0</v>
      </c>
      <c r="P186" s="182">
        <f>F186-N186</f>
        <v>3600000</v>
      </c>
      <c r="Q186" s="184">
        <v>0</v>
      </c>
      <c r="R186" s="185">
        <f t="shared" si="146"/>
        <v>0</v>
      </c>
      <c r="S186" s="387">
        <f t="shared" si="104"/>
        <v>0</v>
      </c>
      <c r="T186" s="388">
        <v>20201030304</v>
      </c>
      <c r="U186" s="389" t="s">
        <v>1684</v>
      </c>
      <c r="V186" s="390">
        <v>3600000</v>
      </c>
      <c r="W186" s="390">
        <v>0</v>
      </c>
      <c r="X186" s="390">
        <v>0</v>
      </c>
      <c r="Y186" s="390">
        <v>0</v>
      </c>
      <c r="Z186" s="390">
        <v>0</v>
      </c>
      <c r="AA186" s="390">
        <v>3600000</v>
      </c>
      <c r="AB186" s="390">
        <v>0</v>
      </c>
      <c r="AC186" s="390">
        <v>0</v>
      </c>
      <c r="AD186" s="390">
        <v>0</v>
      </c>
      <c r="AE186" s="390">
        <v>0</v>
      </c>
      <c r="AF186" s="390">
        <v>3600000</v>
      </c>
      <c r="AG186" s="390">
        <v>0</v>
      </c>
      <c r="AH186" s="390">
        <v>0</v>
      </c>
      <c r="AI186" s="390">
        <v>0</v>
      </c>
      <c r="AJ186" s="390">
        <v>0</v>
      </c>
      <c r="AK186" s="390">
        <v>0</v>
      </c>
      <c r="AL186" s="390">
        <v>0</v>
      </c>
      <c r="AM186" s="390">
        <v>0</v>
      </c>
      <c r="AN186" s="390">
        <v>0</v>
      </c>
      <c r="AO186" s="390">
        <v>0</v>
      </c>
      <c r="AP186" s="390">
        <v>0</v>
      </c>
      <c r="AQ186" s="390">
        <v>0</v>
      </c>
      <c r="AR186" s="390">
        <v>0</v>
      </c>
      <c r="AS186" s="390">
        <v>0</v>
      </c>
      <c r="AT186" s="390">
        <v>0</v>
      </c>
      <c r="AU186" s="390">
        <v>0</v>
      </c>
      <c r="AV186" s="390">
        <v>0</v>
      </c>
      <c r="AW186" s="390">
        <v>0</v>
      </c>
      <c r="AX186" s="390">
        <v>0</v>
      </c>
    </row>
    <row r="187" spans="1:50" ht="18" customHeight="1" x14ac:dyDescent="0.25">
      <c r="A187" s="391" t="s">
        <v>297</v>
      </c>
      <c r="B187" s="178" t="s">
        <v>298</v>
      </c>
      <c r="C187" s="179">
        <f>SUM(C188:C191)</f>
        <v>359524199</v>
      </c>
      <c r="D187" s="179">
        <f t="shared" ref="D187:R187" si="147">SUM(D188:D191)</f>
        <v>0</v>
      </c>
      <c r="E187" s="179">
        <f t="shared" si="147"/>
        <v>0</v>
      </c>
      <c r="F187" s="179">
        <f t="shared" si="147"/>
        <v>359524199</v>
      </c>
      <c r="G187" s="179">
        <f t="shared" si="147"/>
        <v>300000</v>
      </c>
      <c r="H187" s="179">
        <f t="shared" si="147"/>
        <v>300000</v>
      </c>
      <c r="I187" s="179">
        <f t="shared" si="147"/>
        <v>359224199</v>
      </c>
      <c r="J187" s="179">
        <f t="shared" si="147"/>
        <v>300000</v>
      </c>
      <c r="K187" s="179">
        <f t="shared" si="147"/>
        <v>300000</v>
      </c>
      <c r="L187" s="179">
        <f t="shared" si="147"/>
        <v>300000</v>
      </c>
      <c r="M187" s="179">
        <f t="shared" si="147"/>
        <v>238300000</v>
      </c>
      <c r="N187" s="179">
        <f t="shared" si="147"/>
        <v>238300000</v>
      </c>
      <c r="O187" s="179">
        <f t="shared" si="147"/>
        <v>238000000</v>
      </c>
      <c r="P187" s="179">
        <f t="shared" si="147"/>
        <v>121224199</v>
      </c>
      <c r="Q187" s="179">
        <f t="shared" si="147"/>
        <v>28700000</v>
      </c>
      <c r="R187" s="180">
        <f t="shared" si="147"/>
        <v>28700000</v>
      </c>
      <c r="S187" s="387">
        <f t="shared" si="104"/>
        <v>0</v>
      </c>
      <c r="T187" s="388">
        <v>202010304</v>
      </c>
      <c r="U187" s="389" t="s">
        <v>1685</v>
      </c>
      <c r="V187" s="390">
        <v>359524199</v>
      </c>
      <c r="W187" s="390">
        <v>0</v>
      </c>
      <c r="X187" s="390">
        <v>0</v>
      </c>
      <c r="Y187" s="390">
        <v>0</v>
      </c>
      <c r="Z187" s="390">
        <v>0</v>
      </c>
      <c r="AA187" s="390">
        <v>359524199</v>
      </c>
      <c r="AB187" s="390">
        <v>0</v>
      </c>
      <c r="AC187" s="390">
        <v>0</v>
      </c>
      <c r="AD187" s="390">
        <v>238300000</v>
      </c>
      <c r="AE187" s="390">
        <v>238300000</v>
      </c>
      <c r="AF187" s="390">
        <v>121224199</v>
      </c>
      <c r="AG187" s="390">
        <v>0</v>
      </c>
      <c r="AH187" s="390">
        <v>0</v>
      </c>
      <c r="AI187" s="390">
        <v>300000</v>
      </c>
      <c r="AJ187" s="390">
        <v>300000</v>
      </c>
      <c r="AK187" s="390">
        <v>238000000</v>
      </c>
      <c r="AL187" s="390">
        <v>0</v>
      </c>
      <c r="AM187" s="390">
        <v>0</v>
      </c>
      <c r="AN187" s="390">
        <v>300000</v>
      </c>
      <c r="AO187" s="390">
        <v>300000</v>
      </c>
      <c r="AP187" s="390">
        <v>0</v>
      </c>
      <c r="AQ187" s="390">
        <v>0</v>
      </c>
      <c r="AR187" s="390">
        <v>0</v>
      </c>
      <c r="AS187" s="390">
        <v>0</v>
      </c>
      <c r="AT187" s="390">
        <v>0</v>
      </c>
      <c r="AU187" s="390">
        <v>300000</v>
      </c>
      <c r="AV187" s="390">
        <v>300000</v>
      </c>
      <c r="AW187" s="390">
        <v>300000</v>
      </c>
      <c r="AX187" s="390">
        <v>300000</v>
      </c>
    </row>
    <row r="188" spans="1:50" ht="18" customHeight="1" x14ac:dyDescent="0.25">
      <c r="A188" s="392" t="s">
        <v>299</v>
      </c>
      <c r="B188" s="181" t="s">
        <v>300</v>
      </c>
      <c r="C188" s="182">
        <v>70124199</v>
      </c>
      <c r="D188" s="183">
        <v>0</v>
      </c>
      <c r="E188" s="183">
        <v>0</v>
      </c>
      <c r="F188" s="182">
        <f>C188+D188-E188</f>
        <v>70124199</v>
      </c>
      <c r="G188" s="390">
        <v>0</v>
      </c>
      <c r="H188" s="390">
        <v>0</v>
      </c>
      <c r="I188" s="182">
        <f>F188-H188</f>
        <v>70124199</v>
      </c>
      <c r="J188" s="390">
        <v>0</v>
      </c>
      <c r="K188" s="390">
        <v>0</v>
      </c>
      <c r="L188" s="390">
        <v>0</v>
      </c>
      <c r="M188" s="390">
        <v>0</v>
      </c>
      <c r="N188" s="390">
        <v>0</v>
      </c>
      <c r="O188" s="182">
        <f t="shared" ref="O188:O191" si="148">N188-H188</f>
        <v>0</v>
      </c>
      <c r="P188" s="182">
        <f>F188-N188</f>
        <v>70124199</v>
      </c>
      <c r="Q188" s="184">
        <v>0</v>
      </c>
      <c r="R188" s="185">
        <f t="shared" ref="R188:R191" si="149">Q188</f>
        <v>0</v>
      </c>
      <c r="S188" s="387">
        <f t="shared" si="104"/>
        <v>0</v>
      </c>
      <c r="T188" s="388">
        <v>20201030401</v>
      </c>
      <c r="U188" s="389" t="s">
        <v>1686</v>
      </c>
      <c r="V188" s="390">
        <v>70124199</v>
      </c>
      <c r="W188" s="390">
        <v>0</v>
      </c>
      <c r="X188" s="390">
        <v>0</v>
      </c>
      <c r="Y188" s="390">
        <v>0</v>
      </c>
      <c r="Z188" s="390">
        <v>0</v>
      </c>
      <c r="AA188" s="390">
        <v>70124199</v>
      </c>
      <c r="AB188" s="390">
        <v>0</v>
      </c>
      <c r="AC188" s="390">
        <v>0</v>
      </c>
      <c r="AD188" s="390">
        <v>0</v>
      </c>
      <c r="AE188" s="390">
        <v>0</v>
      </c>
      <c r="AF188" s="390">
        <v>70124199</v>
      </c>
      <c r="AG188" s="390">
        <v>0</v>
      </c>
      <c r="AH188" s="390">
        <v>0</v>
      </c>
      <c r="AI188" s="390">
        <v>0</v>
      </c>
      <c r="AJ188" s="390">
        <v>0</v>
      </c>
      <c r="AK188" s="390">
        <v>0</v>
      </c>
      <c r="AL188" s="390">
        <v>0</v>
      </c>
      <c r="AM188" s="390">
        <v>0</v>
      </c>
      <c r="AN188" s="390">
        <v>0</v>
      </c>
      <c r="AO188" s="390">
        <v>0</v>
      </c>
      <c r="AP188" s="390">
        <v>0</v>
      </c>
      <c r="AQ188" s="390">
        <v>0</v>
      </c>
      <c r="AR188" s="390">
        <v>0</v>
      </c>
      <c r="AS188" s="390">
        <v>0</v>
      </c>
      <c r="AT188" s="390">
        <v>0</v>
      </c>
      <c r="AU188" s="390">
        <v>0</v>
      </c>
      <c r="AV188" s="390">
        <v>0</v>
      </c>
      <c r="AW188" s="390">
        <v>0</v>
      </c>
      <c r="AX188" s="390">
        <v>0</v>
      </c>
    </row>
    <row r="189" spans="1:50" ht="18" customHeight="1" x14ac:dyDescent="0.25">
      <c r="A189" s="392" t="s">
        <v>301</v>
      </c>
      <c r="B189" s="181" t="s">
        <v>302</v>
      </c>
      <c r="C189" s="182">
        <v>21400000</v>
      </c>
      <c r="D189" s="183">
        <v>0</v>
      </c>
      <c r="E189" s="183">
        <v>0</v>
      </c>
      <c r="F189" s="182">
        <f>C189+D189-E189</f>
        <v>21400000</v>
      </c>
      <c r="G189" s="390">
        <v>0</v>
      </c>
      <c r="H189" s="390">
        <v>0</v>
      </c>
      <c r="I189" s="182">
        <f>F189-H189</f>
        <v>21400000</v>
      </c>
      <c r="J189" s="390">
        <v>0</v>
      </c>
      <c r="K189" s="390">
        <v>0</v>
      </c>
      <c r="L189" s="390">
        <v>0</v>
      </c>
      <c r="M189" s="390">
        <v>21400000</v>
      </c>
      <c r="N189" s="390">
        <v>21400000</v>
      </c>
      <c r="O189" s="182">
        <f t="shared" si="148"/>
        <v>21400000</v>
      </c>
      <c r="P189" s="182">
        <f>F189-N189</f>
        <v>0</v>
      </c>
      <c r="Q189" s="184">
        <v>10700000</v>
      </c>
      <c r="R189" s="185">
        <f t="shared" si="149"/>
        <v>10700000</v>
      </c>
      <c r="S189" s="387">
        <f t="shared" si="104"/>
        <v>0</v>
      </c>
      <c r="T189" s="388">
        <v>20201030402</v>
      </c>
      <c r="U189" s="389" t="s">
        <v>1687</v>
      </c>
      <c r="V189" s="390">
        <v>21400000</v>
      </c>
      <c r="W189" s="390">
        <v>0</v>
      </c>
      <c r="X189" s="390">
        <v>0</v>
      </c>
      <c r="Y189" s="390">
        <v>0</v>
      </c>
      <c r="Z189" s="390">
        <v>0</v>
      </c>
      <c r="AA189" s="390">
        <v>21400000</v>
      </c>
      <c r="AB189" s="390">
        <v>0</v>
      </c>
      <c r="AC189" s="390">
        <v>0</v>
      </c>
      <c r="AD189" s="390">
        <v>21400000</v>
      </c>
      <c r="AE189" s="390">
        <v>21400000</v>
      </c>
      <c r="AF189" s="390">
        <v>0</v>
      </c>
      <c r="AG189" s="390">
        <v>0</v>
      </c>
      <c r="AH189" s="390">
        <v>0</v>
      </c>
      <c r="AI189" s="390">
        <v>0</v>
      </c>
      <c r="AJ189" s="390">
        <v>0</v>
      </c>
      <c r="AK189" s="390">
        <v>21400000</v>
      </c>
      <c r="AL189" s="390">
        <v>0</v>
      </c>
      <c r="AM189" s="390">
        <v>0</v>
      </c>
      <c r="AN189" s="390">
        <v>0</v>
      </c>
      <c r="AO189" s="390">
        <v>0</v>
      </c>
      <c r="AP189" s="390">
        <v>0</v>
      </c>
      <c r="AQ189" s="390">
        <v>0</v>
      </c>
      <c r="AR189" s="390">
        <v>0</v>
      </c>
      <c r="AS189" s="390">
        <v>0</v>
      </c>
      <c r="AT189" s="390">
        <v>0</v>
      </c>
      <c r="AU189" s="390">
        <v>0</v>
      </c>
      <c r="AV189" s="390">
        <v>0</v>
      </c>
      <c r="AW189" s="390">
        <v>0</v>
      </c>
      <c r="AX189" s="390">
        <v>0</v>
      </c>
    </row>
    <row r="190" spans="1:50" ht="18" customHeight="1" x14ac:dyDescent="0.25">
      <c r="A190" s="392" t="s">
        <v>305</v>
      </c>
      <c r="B190" s="181" t="s">
        <v>306</v>
      </c>
      <c r="C190" s="182">
        <v>42000000</v>
      </c>
      <c r="D190" s="183">
        <v>0</v>
      </c>
      <c r="E190" s="183">
        <v>0</v>
      </c>
      <c r="F190" s="182">
        <f>C190+D190-E190</f>
        <v>42000000</v>
      </c>
      <c r="G190" s="390">
        <v>300000</v>
      </c>
      <c r="H190" s="390">
        <v>300000</v>
      </c>
      <c r="I190" s="182">
        <f>F190-H190</f>
        <v>41700000</v>
      </c>
      <c r="J190" s="390">
        <v>300000</v>
      </c>
      <c r="K190" s="390">
        <v>300000</v>
      </c>
      <c r="L190" s="390">
        <v>300000</v>
      </c>
      <c r="M190" s="390">
        <v>900000</v>
      </c>
      <c r="N190" s="390">
        <v>900000</v>
      </c>
      <c r="O190" s="182">
        <f t="shared" si="148"/>
        <v>600000</v>
      </c>
      <c r="P190" s="182">
        <f>F190-N190</f>
        <v>41100000</v>
      </c>
      <c r="Q190" s="184">
        <v>0</v>
      </c>
      <c r="R190" s="185">
        <f t="shared" si="149"/>
        <v>0</v>
      </c>
      <c r="S190" s="387">
        <f t="shared" si="104"/>
        <v>0</v>
      </c>
      <c r="T190" s="388">
        <v>20201030405</v>
      </c>
      <c r="U190" s="389" t="s">
        <v>1688</v>
      </c>
      <c r="V190" s="390">
        <v>42000000</v>
      </c>
      <c r="W190" s="390">
        <v>0</v>
      </c>
      <c r="X190" s="390">
        <v>0</v>
      </c>
      <c r="Y190" s="390">
        <v>0</v>
      </c>
      <c r="Z190" s="390">
        <v>0</v>
      </c>
      <c r="AA190" s="390">
        <v>42000000</v>
      </c>
      <c r="AB190" s="390">
        <v>0</v>
      </c>
      <c r="AC190" s="390">
        <v>0</v>
      </c>
      <c r="AD190" s="390">
        <v>900000</v>
      </c>
      <c r="AE190" s="390">
        <v>900000</v>
      </c>
      <c r="AF190" s="390">
        <v>41100000</v>
      </c>
      <c r="AG190" s="390">
        <v>0</v>
      </c>
      <c r="AH190" s="390">
        <v>0</v>
      </c>
      <c r="AI190" s="390">
        <v>300000</v>
      </c>
      <c r="AJ190" s="390">
        <v>300000</v>
      </c>
      <c r="AK190" s="390">
        <v>600000</v>
      </c>
      <c r="AL190" s="390">
        <v>0</v>
      </c>
      <c r="AM190" s="390">
        <v>0</v>
      </c>
      <c r="AN190" s="390">
        <v>300000</v>
      </c>
      <c r="AO190" s="390">
        <v>300000</v>
      </c>
      <c r="AP190" s="390">
        <v>0</v>
      </c>
      <c r="AQ190" s="390">
        <v>0</v>
      </c>
      <c r="AR190" s="390">
        <v>0</v>
      </c>
      <c r="AS190" s="390">
        <v>0</v>
      </c>
      <c r="AT190" s="390">
        <v>0</v>
      </c>
      <c r="AU190" s="390">
        <v>300000</v>
      </c>
      <c r="AV190" s="390">
        <v>300000</v>
      </c>
      <c r="AW190" s="390">
        <v>300000</v>
      </c>
      <c r="AX190" s="390">
        <v>300000</v>
      </c>
    </row>
    <row r="191" spans="1:50" ht="18" customHeight="1" x14ac:dyDescent="0.25">
      <c r="A191" s="392" t="s">
        <v>307</v>
      </c>
      <c r="B191" s="181" t="s">
        <v>308</v>
      </c>
      <c r="C191" s="182">
        <v>226000000</v>
      </c>
      <c r="D191" s="183">
        <v>0</v>
      </c>
      <c r="E191" s="183">
        <v>0</v>
      </c>
      <c r="F191" s="182">
        <f>C191+D191-E191</f>
        <v>226000000</v>
      </c>
      <c r="G191" s="390">
        <v>0</v>
      </c>
      <c r="H191" s="390">
        <v>0</v>
      </c>
      <c r="I191" s="182">
        <f>F191-H191</f>
        <v>226000000</v>
      </c>
      <c r="J191" s="390">
        <v>0</v>
      </c>
      <c r="K191" s="390">
        <v>0</v>
      </c>
      <c r="L191" s="390">
        <v>0</v>
      </c>
      <c r="M191" s="390">
        <v>216000000</v>
      </c>
      <c r="N191" s="390">
        <v>216000000</v>
      </c>
      <c r="O191" s="182">
        <f t="shared" si="148"/>
        <v>216000000</v>
      </c>
      <c r="P191" s="182">
        <f>F191-N191</f>
        <v>10000000</v>
      </c>
      <c r="Q191" s="184">
        <v>18000000</v>
      </c>
      <c r="R191" s="185">
        <f t="shared" si="149"/>
        <v>18000000</v>
      </c>
      <c r="S191" s="387">
        <f t="shared" si="104"/>
        <v>0</v>
      </c>
      <c r="T191" s="388">
        <v>20201030406</v>
      </c>
      <c r="U191" s="389" t="s">
        <v>308</v>
      </c>
      <c r="V191" s="390">
        <v>226000000</v>
      </c>
      <c r="W191" s="390">
        <v>0</v>
      </c>
      <c r="X191" s="390">
        <v>0</v>
      </c>
      <c r="Y191" s="390">
        <v>0</v>
      </c>
      <c r="Z191" s="390">
        <v>0</v>
      </c>
      <c r="AA191" s="390">
        <v>226000000</v>
      </c>
      <c r="AB191" s="390">
        <v>0</v>
      </c>
      <c r="AC191" s="390">
        <v>0</v>
      </c>
      <c r="AD191" s="390">
        <v>216000000</v>
      </c>
      <c r="AE191" s="390">
        <v>216000000</v>
      </c>
      <c r="AF191" s="390">
        <v>10000000</v>
      </c>
      <c r="AG191" s="390">
        <v>0</v>
      </c>
      <c r="AH191" s="390">
        <v>0</v>
      </c>
      <c r="AI191" s="390">
        <v>0</v>
      </c>
      <c r="AJ191" s="390">
        <v>0</v>
      </c>
      <c r="AK191" s="390">
        <v>216000000</v>
      </c>
      <c r="AL191" s="390">
        <v>0</v>
      </c>
      <c r="AM191" s="390">
        <v>0</v>
      </c>
      <c r="AN191" s="390">
        <v>0</v>
      </c>
      <c r="AO191" s="390">
        <v>0</v>
      </c>
      <c r="AP191" s="390">
        <v>0</v>
      </c>
      <c r="AQ191" s="390">
        <v>0</v>
      </c>
      <c r="AR191" s="390">
        <v>0</v>
      </c>
      <c r="AS191" s="390">
        <v>0</v>
      </c>
      <c r="AT191" s="390">
        <v>0</v>
      </c>
      <c r="AU191" s="390">
        <v>0</v>
      </c>
      <c r="AV191" s="390">
        <v>0</v>
      </c>
      <c r="AW191" s="390">
        <v>0</v>
      </c>
      <c r="AX191" s="390">
        <v>0</v>
      </c>
    </row>
    <row r="192" spans="1:50" ht="18" customHeight="1" x14ac:dyDescent="0.25">
      <c r="A192" s="391" t="s">
        <v>309</v>
      </c>
      <c r="B192" s="178" t="s">
        <v>310</v>
      </c>
      <c r="C192" s="179">
        <f>SUM(C193:C196)</f>
        <v>544408000</v>
      </c>
      <c r="D192" s="179">
        <f t="shared" ref="D192:R192" si="150">SUM(D193:D196)</f>
        <v>0</v>
      </c>
      <c r="E192" s="179">
        <f t="shared" si="150"/>
        <v>0</v>
      </c>
      <c r="F192" s="179">
        <f t="shared" si="150"/>
        <v>544408000</v>
      </c>
      <c r="G192" s="179">
        <f t="shared" si="150"/>
        <v>0</v>
      </c>
      <c r="H192" s="179">
        <f t="shared" si="150"/>
        <v>0</v>
      </c>
      <c r="I192" s="179">
        <f t="shared" si="150"/>
        <v>544408000</v>
      </c>
      <c r="J192" s="179">
        <f t="shared" si="150"/>
        <v>0</v>
      </c>
      <c r="K192" s="179">
        <f t="shared" si="150"/>
        <v>0</v>
      </c>
      <c r="L192" s="179">
        <f t="shared" si="150"/>
        <v>0</v>
      </c>
      <c r="M192" s="179">
        <f t="shared" si="150"/>
        <v>17908000</v>
      </c>
      <c r="N192" s="179">
        <f t="shared" si="150"/>
        <v>17908000</v>
      </c>
      <c r="O192" s="179">
        <f t="shared" si="150"/>
        <v>17908000</v>
      </c>
      <c r="P192" s="179">
        <f t="shared" si="150"/>
        <v>526499999.99999994</v>
      </c>
      <c r="Q192" s="179">
        <f t="shared" si="150"/>
        <v>34617333.333333328</v>
      </c>
      <c r="R192" s="180">
        <f t="shared" si="150"/>
        <v>34617333.333333328</v>
      </c>
      <c r="S192" s="387">
        <f t="shared" si="104"/>
        <v>0</v>
      </c>
      <c r="T192" s="388">
        <v>202010305</v>
      </c>
      <c r="U192" s="389" t="s">
        <v>1689</v>
      </c>
      <c r="V192" s="390">
        <v>544408000</v>
      </c>
      <c r="W192" s="390">
        <v>0</v>
      </c>
      <c r="X192" s="390">
        <v>0</v>
      </c>
      <c r="Y192" s="390">
        <v>0</v>
      </c>
      <c r="Z192" s="390">
        <v>0</v>
      </c>
      <c r="AA192" s="390">
        <v>544408000</v>
      </c>
      <c r="AB192" s="390">
        <v>0</v>
      </c>
      <c r="AC192" s="390">
        <v>0</v>
      </c>
      <c r="AD192" s="390">
        <v>17908000</v>
      </c>
      <c r="AE192" s="390">
        <v>17908000</v>
      </c>
      <c r="AF192" s="390">
        <v>526500000</v>
      </c>
      <c r="AG192" s="390">
        <v>0</v>
      </c>
      <c r="AH192" s="390">
        <v>0</v>
      </c>
      <c r="AI192" s="390">
        <v>0</v>
      </c>
      <c r="AJ192" s="390">
        <v>0</v>
      </c>
      <c r="AK192" s="390">
        <v>17908000</v>
      </c>
      <c r="AL192" s="390">
        <v>0</v>
      </c>
      <c r="AM192" s="390">
        <v>0</v>
      </c>
      <c r="AN192" s="390">
        <v>0</v>
      </c>
      <c r="AO192" s="390">
        <v>0</v>
      </c>
      <c r="AP192" s="390">
        <v>0</v>
      </c>
      <c r="AQ192" s="390">
        <v>0</v>
      </c>
      <c r="AR192" s="390">
        <v>0</v>
      </c>
      <c r="AS192" s="390">
        <v>0</v>
      </c>
      <c r="AT192" s="390">
        <v>0</v>
      </c>
      <c r="AU192" s="390">
        <v>0</v>
      </c>
      <c r="AV192" s="390">
        <v>0</v>
      </c>
      <c r="AW192" s="390">
        <v>0</v>
      </c>
      <c r="AX192" s="390">
        <v>0</v>
      </c>
    </row>
    <row r="193" spans="1:50" ht="18" customHeight="1" x14ac:dyDescent="0.25">
      <c r="A193" s="392" t="s">
        <v>311</v>
      </c>
      <c r="B193" s="181" t="s">
        <v>312</v>
      </c>
      <c r="C193" s="182">
        <v>41000000</v>
      </c>
      <c r="D193" s="183">
        <v>0</v>
      </c>
      <c r="E193" s="183">
        <v>0</v>
      </c>
      <c r="F193" s="182">
        <f>C193+D193-E193</f>
        <v>41000000</v>
      </c>
      <c r="G193" s="390">
        <v>0</v>
      </c>
      <c r="H193" s="390">
        <v>0</v>
      </c>
      <c r="I193" s="182">
        <f>F193-H193</f>
        <v>41000000</v>
      </c>
      <c r="J193" s="390">
        <v>0</v>
      </c>
      <c r="K193" s="390">
        <v>0</v>
      </c>
      <c r="L193" s="390">
        <v>0</v>
      </c>
      <c r="M193" s="390">
        <v>2000000</v>
      </c>
      <c r="N193" s="390">
        <v>2000000</v>
      </c>
      <c r="O193" s="182">
        <f t="shared" ref="O193:O196" si="151">N193-H193</f>
        <v>2000000</v>
      </c>
      <c r="P193" s="182">
        <f>F193-N193</f>
        <v>39000000</v>
      </c>
      <c r="Q193" s="184">
        <v>0</v>
      </c>
      <c r="R193" s="185">
        <f t="shared" ref="R193:R196" si="152">Q193</f>
        <v>0</v>
      </c>
      <c r="S193" s="387">
        <f t="shared" si="104"/>
        <v>0</v>
      </c>
      <c r="T193" s="388">
        <v>20201030501</v>
      </c>
      <c r="U193" s="389" t="s">
        <v>1690</v>
      </c>
      <c r="V193" s="390">
        <v>41000000</v>
      </c>
      <c r="W193" s="390">
        <v>0</v>
      </c>
      <c r="X193" s="390">
        <v>0</v>
      </c>
      <c r="Y193" s="390">
        <v>0</v>
      </c>
      <c r="Z193" s="390">
        <v>0</v>
      </c>
      <c r="AA193" s="390">
        <v>41000000</v>
      </c>
      <c r="AB193" s="390">
        <v>0</v>
      </c>
      <c r="AC193" s="390">
        <v>0</v>
      </c>
      <c r="AD193" s="390">
        <v>2000000</v>
      </c>
      <c r="AE193" s="390">
        <v>2000000</v>
      </c>
      <c r="AF193" s="390">
        <v>39000000</v>
      </c>
      <c r="AG193" s="390">
        <v>0</v>
      </c>
      <c r="AH193" s="390">
        <v>0</v>
      </c>
      <c r="AI193" s="390">
        <v>0</v>
      </c>
      <c r="AJ193" s="390">
        <v>0</v>
      </c>
      <c r="AK193" s="390">
        <v>2000000</v>
      </c>
      <c r="AL193" s="390">
        <v>0</v>
      </c>
      <c r="AM193" s="390">
        <v>0</v>
      </c>
      <c r="AN193" s="390">
        <v>0</v>
      </c>
      <c r="AO193" s="390">
        <v>0</v>
      </c>
      <c r="AP193" s="390">
        <v>0</v>
      </c>
      <c r="AQ193" s="390">
        <v>0</v>
      </c>
      <c r="AR193" s="390">
        <v>0</v>
      </c>
      <c r="AS193" s="390">
        <v>0</v>
      </c>
      <c r="AT193" s="390">
        <v>0</v>
      </c>
      <c r="AU193" s="390">
        <v>0</v>
      </c>
      <c r="AV193" s="390">
        <v>0</v>
      </c>
      <c r="AW193" s="390">
        <v>0</v>
      </c>
      <c r="AX193" s="390">
        <v>0</v>
      </c>
    </row>
    <row r="194" spans="1:50" ht="18" customHeight="1" x14ac:dyDescent="0.25">
      <c r="A194" s="392" t="s">
        <v>313</v>
      </c>
      <c r="B194" s="181" t="s">
        <v>314</v>
      </c>
      <c r="C194" s="182">
        <v>465407999.99999994</v>
      </c>
      <c r="D194" s="183">
        <v>0</v>
      </c>
      <c r="E194" s="183">
        <v>0</v>
      </c>
      <c r="F194" s="182">
        <f>C194+D194-E194</f>
        <v>465407999.99999994</v>
      </c>
      <c r="G194" s="390">
        <v>0</v>
      </c>
      <c r="H194" s="390">
        <v>0</v>
      </c>
      <c r="I194" s="182">
        <f>F194-H194</f>
        <v>465407999.99999994</v>
      </c>
      <c r="J194" s="390">
        <v>0</v>
      </c>
      <c r="K194" s="390">
        <v>0</v>
      </c>
      <c r="L194" s="390">
        <v>0</v>
      </c>
      <c r="M194" s="390">
        <v>15408000</v>
      </c>
      <c r="N194" s="390">
        <v>15408000</v>
      </c>
      <c r="O194" s="182">
        <f t="shared" si="151"/>
        <v>15408000</v>
      </c>
      <c r="P194" s="182">
        <f>F194-N194</f>
        <v>449999999.99999994</v>
      </c>
      <c r="Q194" s="184">
        <v>34617333.333333328</v>
      </c>
      <c r="R194" s="185">
        <f t="shared" si="152"/>
        <v>34617333.333333328</v>
      </c>
      <c r="S194" s="387">
        <f t="shared" si="104"/>
        <v>0</v>
      </c>
      <c r="T194" s="388">
        <v>20201030502</v>
      </c>
      <c r="U194" s="389" t="s">
        <v>1691</v>
      </c>
      <c r="V194" s="390">
        <v>465408000</v>
      </c>
      <c r="W194" s="390">
        <v>0</v>
      </c>
      <c r="X194" s="390">
        <v>0</v>
      </c>
      <c r="Y194" s="390">
        <v>0</v>
      </c>
      <c r="Z194" s="390">
        <v>0</v>
      </c>
      <c r="AA194" s="390">
        <v>465408000</v>
      </c>
      <c r="AB194" s="390">
        <v>0</v>
      </c>
      <c r="AC194" s="390">
        <v>0</v>
      </c>
      <c r="AD194" s="390">
        <v>15408000</v>
      </c>
      <c r="AE194" s="390">
        <v>15408000</v>
      </c>
      <c r="AF194" s="390">
        <v>450000000</v>
      </c>
      <c r="AG194" s="390">
        <v>0</v>
      </c>
      <c r="AH194" s="390">
        <v>0</v>
      </c>
      <c r="AI194" s="390">
        <v>0</v>
      </c>
      <c r="AJ194" s="390">
        <v>0</v>
      </c>
      <c r="AK194" s="390">
        <v>15408000</v>
      </c>
      <c r="AL194" s="390">
        <v>0</v>
      </c>
      <c r="AM194" s="390">
        <v>0</v>
      </c>
      <c r="AN194" s="390">
        <v>0</v>
      </c>
      <c r="AO194" s="390">
        <v>0</v>
      </c>
      <c r="AP194" s="390">
        <v>0</v>
      </c>
      <c r="AQ194" s="390">
        <v>0</v>
      </c>
      <c r="AR194" s="390">
        <v>0</v>
      </c>
      <c r="AS194" s="390">
        <v>0</v>
      </c>
      <c r="AT194" s="390">
        <v>0</v>
      </c>
      <c r="AU194" s="390">
        <v>0</v>
      </c>
      <c r="AV194" s="390">
        <v>0</v>
      </c>
      <c r="AW194" s="390">
        <v>0</v>
      </c>
      <c r="AX194" s="390">
        <v>0</v>
      </c>
    </row>
    <row r="195" spans="1:50" ht="18" customHeight="1" x14ac:dyDescent="0.25">
      <c r="A195" s="392" t="s">
        <v>315</v>
      </c>
      <c r="B195" s="181" t="s">
        <v>316</v>
      </c>
      <c r="C195" s="182">
        <v>30000000</v>
      </c>
      <c r="D195" s="183">
        <v>0</v>
      </c>
      <c r="E195" s="183">
        <v>0</v>
      </c>
      <c r="F195" s="182">
        <f>C195+D195-E195</f>
        <v>30000000</v>
      </c>
      <c r="G195" s="390">
        <v>0</v>
      </c>
      <c r="H195" s="390">
        <v>0</v>
      </c>
      <c r="I195" s="182">
        <f>F195-H195</f>
        <v>30000000</v>
      </c>
      <c r="J195" s="390">
        <v>0</v>
      </c>
      <c r="K195" s="390">
        <v>0</v>
      </c>
      <c r="L195" s="390">
        <v>0</v>
      </c>
      <c r="M195" s="390">
        <v>500000</v>
      </c>
      <c r="N195" s="390">
        <v>500000</v>
      </c>
      <c r="O195" s="182">
        <f t="shared" si="151"/>
        <v>500000</v>
      </c>
      <c r="P195" s="182">
        <f>F195-N195</f>
        <v>29500000</v>
      </c>
      <c r="Q195" s="184">
        <v>0</v>
      </c>
      <c r="R195" s="185">
        <f t="shared" si="152"/>
        <v>0</v>
      </c>
      <c r="S195" s="387">
        <f t="shared" si="104"/>
        <v>0</v>
      </c>
      <c r="T195" s="388">
        <v>20201030503</v>
      </c>
      <c r="U195" s="389" t="s">
        <v>1692</v>
      </c>
      <c r="V195" s="390">
        <v>30000000</v>
      </c>
      <c r="W195" s="390">
        <v>0</v>
      </c>
      <c r="X195" s="390">
        <v>0</v>
      </c>
      <c r="Y195" s="390">
        <v>0</v>
      </c>
      <c r="Z195" s="390">
        <v>0</v>
      </c>
      <c r="AA195" s="390">
        <v>30000000</v>
      </c>
      <c r="AB195" s="390">
        <v>0</v>
      </c>
      <c r="AC195" s="390">
        <v>0</v>
      </c>
      <c r="AD195" s="390">
        <v>500000</v>
      </c>
      <c r="AE195" s="390">
        <v>500000</v>
      </c>
      <c r="AF195" s="390">
        <v>29500000</v>
      </c>
      <c r="AG195" s="390">
        <v>0</v>
      </c>
      <c r="AH195" s="390">
        <v>0</v>
      </c>
      <c r="AI195" s="390">
        <v>0</v>
      </c>
      <c r="AJ195" s="390">
        <v>0</v>
      </c>
      <c r="AK195" s="390">
        <v>500000</v>
      </c>
      <c r="AL195" s="390">
        <v>0</v>
      </c>
      <c r="AM195" s="390">
        <v>0</v>
      </c>
      <c r="AN195" s="390">
        <v>0</v>
      </c>
      <c r="AO195" s="390">
        <v>0</v>
      </c>
      <c r="AP195" s="390">
        <v>0</v>
      </c>
      <c r="AQ195" s="390">
        <v>0</v>
      </c>
      <c r="AR195" s="390">
        <v>0</v>
      </c>
      <c r="AS195" s="390">
        <v>0</v>
      </c>
      <c r="AT195" s="390">
        <v>0</v>
      </c>
      <c r="AU195" s="390">
        <v>0</v>
      </c>
      <c r="AV195" s="390">
        <v>0</v>
      </c>
      <c r="AW195" s="390">
        <v>0</v>
      </c>
      <c r="AX195" s="390">
        <v>0</v>
      </c>
    </row>
    <row r="196" spans="1:50" ht="18" customHeight="1" x14ac:dyDescent="0.25">
      <c r="A196" s="392" t="s">
        <v>1312</v>
      </c>
      <c r="B196" s="181" t="s">
        <v>1149</v>
      </c>
      <c r="C196" s="182">
        <v>8000000</v>
      </c>
      <c r="D196" s="183">
        <v>0</v>
      </c>
      <c r="E196" s="183">
        <v>0</v>
      </c>
      <c r="F196" s="182">
        <f>C196+D196-E196</f>
        <v>8000000</v>
      </c>
      <c r="G196" s="390">
        <v>0</v>
      </c>
      <c r="H196" s="390">
        <v>0</v>
      </c>
      <c r="I196" s="182">
        <f>F196-H196</f>
        <v>8000000</v>
      </c>
      <c r="J196" s="390">
        <v>0</v>
      </c>
      <c r="K196" s="390">
        <v>0</v>
      </c>
      <c r="L196" s="390">
        <v>0</v>
      </c>
      <c r="M196" s="390">
        <v>0</v>
      </c>
      <c r="N196" s="390">
        <v>0</v>
      </c>
      <c r="O196" s="182">
        <f t="shared" si="151"/>
        <v>0</v>
      </c>
      <c r="P196" s="182">
        <f>F196-N196</f>
        <v>8000000</v>
      </c>
      <c r="Q196" s="184">
        <v>0</v>
      </c>
      <c r="R196" s="185">
        <f t="shared" si="152"/>
        <v>0</v>
      </c>
      <c r="S196" s="387">
        <f t="shared" si="104"/>
        <v>0</v>
      </c>
      <c r="T196" s="388">
        <v>20201030504</v>
      </c>
      <c r="U196" s="389" t="s">
        <v>1693</v>
      </c>
      <c r="V196" s="390">
        <v>8000000</v>
      </c>
      <c r="W196" s="390">
        <v>0</v>
      </c>
      <c r="X196" s="390">
        <v>0</v>
      </c>
      <c r="Y196" s="390">
        <v>0</v>
      </c>
      <c r="Z196" s="390">
        <v>0</v>
      </c>
      <c r="AA196" s="390">
        <v>8000000</v>
      </c>
      <c r="AB196" s="390">
        <v>0</v>
      </c>
      <c r="AC196" s="390">
        <v>0</v>
      </c>
      <c r="AD196" s="390">
        <v>0</v>
      </c>
      <c r="AE196" s="390">
        <v>0</v>
      </c>
      <c r="AF196" s="390">
        <v>8000000</v>
      </c>
      <c r="AG196" s="390">
        <v>0</v>
      </c>
      <c r="AH196" s="390">
        <v>0</v>
      </c>
      <c r="AI196" s="390">
        <v>0</v>
      </c>
      <c r="AJ196" s="390">
        <v>0</v>
      </c>
      <c r="AK196" s="390">
        <v>0</v>
      </c>
      <c r="AL196" s="390">
        <v>0</v>
      </c>
      <c r="AM196" s="390">
        <v>0</v>
      </c>
      <c r="AN196" s="390">
        <v>0</v>
      </c>
      <c r="AO196" s="390">
        <v>0</v>
      </c>
      <c r="AP196" s="390">
        <v>0</v>
      </c>
      <c r="AQ196" s="390">
        <v>0</v>
      </c>
      <c r="AR196" s="390">
        <v>0</v>
      </c>
      <c r="AS196" s="390">
        <v>0</v>
      </c>
      <c r="AT196" s="390">
        <v>0</v>
      </c>
      <c r="AU196" s="390">
        <v>0</v>
      </c>
      <c r="AV196" s="390">
        <v>0</v>
      </c>
      <c r="AW196" s="390">
        <v>0</v>
      </c>
      <c r="AX196" s="390">
        <v>0</v>
      </c>
    </row>
    <row r="197" spans="1:50" ht="18" customHeight="1" x14ac:dyDescent="0.25">
      <c r="A197" s="391" t="s">
        <v>319</v>
      </c>
      <c r="B197" s="178" t="s">
        <v>320</v>
      </c>
      <c r="C197" s="179">
        <f>SUM(C198:C199)</f>
        <v>22500000</v>
      </c>
      <c r="D197" s="179">
        <f t="shared" ref="D197:R197" si="153">SUM(D198:D199)</f>
        <v>0</v>
      </c>
      <c r="E197" s="179">
        <f t="shared" si="153"/>
        <v>0</v>
      </c>
      <c r="F197" s="179">
        <f t="shared" si="153"/>
        <v>22500000</v>
      </c>
      <c r="G197" s="179">
        <f t="shared" si="153"/>
        <v>0</v>
      </c>
      <c r="H197" s="179">
        <f t="shared" si="153"/>
        <v>0</v>
      </c>
      <c r="I197" s="179">
        <f t="shared" si="153"/>
        <v>22500000</v>
      </c>
      <c r="J197" s="179">
        <f t="shared" si="153"/>
        <v>0</v>
      </c>
      <c r="K197" s="179">
        <f t="shared" si="153"/>
        <v>0</v>
      </c>
      <c r="L197" s="179">
        <f t="shared" si="153"/>
        <v>0</v>
      </c>
      <c r="M197" s="179">
        <f t="shared" si="153"/>
        <v>0</v>
      </c>
      <c r="N197" s="179">
        <f t="shared" si="153"/>
        <v>0</v>
      </c>
      <c r="O197" s="179">
        <f t="shared" si="153"/>
        <v>0</v>
      </c>
      <c r="P197" s="179">
        <f t="shared" si="153"/>
        <v>22500000</v>
      </c>
      <c r="Q197" s="179">
        <f t="shared" si="153"/>
        <v>1000000</v>
      </c>
      <c r="R197" s="180">
        <f t="shared" si="153"/>
        <v>1000000</v>
      </c>
      <c r="S197" s="387">
        <f t="shared" si="104"/>
        <v>0</v>
      </c>
      <c r="T197" s="388">
        <v>202010306</v>
      </c>
      <c r="U197" s="389" t="s">
        <v>1694</v>
      </c>
      <c r="V197" s="390">
        <v>22500000</v>
      </c>
      <c r="W197" s="390">
        <v>0</v>
      </c>
      <c r="X197" s="390">
        <v>0</v>
      </c>
      <c r="Y197" s="390">
        <v>0</v>
      </c>
      <c r="Z197" s="390">
        <v>0</v>
      </c>
      <c r="AA197" s="390">
        <v>22500000</v>
      </c>
      <c r="AB197" s="390">
        <v>0</v>
      </c>
      <c r="AC197" s="390">
        <v>0</v>
      </c>
      <c r="AD197" s="390">
        <v>0</v>
      </c>
      <c r="AE197" s="390">
        <v>0</v>
      </c>
      <c r="AF197" s="390">
        <v>22500000</v>
      </c>
      <c r="AG197" s="390">
        <v>0</v>
      </c>
      <c r="AH197" s="390">
        <v>0</v>
      </c>
      <c r="AI197" s="390">
        <v>0</v>
      </c>
      <c r="AJ197" s="390">
        <v>0</v>
      </c>
      <c r="AK197" s="390">
        <v>0</v>
      </c>
      <c r="AL197" s="390">
        <v>0</v>
      </c>
      <c r="AM197" s="390">
        <v>0</v>
      </c>
      <c r="AN197" s="390">
        <v>0</v>
      </c>
      <c r="AO197" s="390">
        <v>0</v>
      </c>
      <c r="AP197" s="390">
        <v>0</v>
      </c>
      <c r="AQ197" s="390">
        <v>0</v>
      </c>
      <c r="AR197" s="390">
        <v>0</v>
      </c>
      <c r="AS197" s="390">
        <v>0</v>
      </c>
      <c r="AT197" s="390">
        <v>0</v>
      </c>
      <c r="AU197" s="390">
        <v>0</v>
      </c>
      <c r="AV197" s="390">
        <v>0</v>
      </c>
      <c r="AW197" s="390">
        <v>0</v>
      </c>
      <c r="AX197" s="390">
        <v>0</v>
      </c>
    </row>
    <row r="198" spans="1:50" ht="18" customHeight="1" x14ac:dyDescent="0.25">
      <c r="A198" s="392" t="s">
        <v>1313</v>
      </c>
      <c r="B198" s="181" t="s">
        <v>1152</v>
      </c>
      <c r="C198" s="182">
        <v>10000000</v>
      </c>
      <c r="D198" s="183">
        <v>0</v>
      </c>
      <c r="E198" s="183">
        <v>0</v>
      </c>
      <c r="F198" s="182">
        <f>C198+D198-E198</f>
        <v>10000000</v>
      </c>
      <c r="G198" s="390">
        <v>0</v>
      </c>
      <c r="H198" s="390">
        <v>0</v>
      </c>
      <c r="I198" s="182">
        <f>F198-H198</f>
        <v>10000000</v>
      </c>
      <c r="J198" s="390">
        <v>0</v>
      </c>
      <c r="K198" s="390">
        <v>0</v>
      </c>
      <c r="L198" s="390">
        <v>0</v>
      </c>
      <c r="M198" s="390">
        <v>0</v>
      </c>
      <c r="N198" s="390">
        <v>0</v>
      </c>
      <c r="O198" s="182">
        <f t="shared" ref="O198:O199" si="154">N198-H198</f>
        <v>0</v>
      </c>
      <c r="P198" s="182">
        <f>F198-N198</f>
        <v>10000000</v>
      </c>
      <c r="Q198" s="184">
        <v>0</v>
      </c>
      <c r="R198" s="185">
        <f t="shared" ref="R198:R199" si="155">Q198</f>
        <v>0</v>
      </c>
      <c r="S198" s="387">
        <f t="shared" si="104"/>
        <v>0</v>
      </c>
      <c r="T198" s="388">
        <v>20201030604</v>
      </c>
      <c r="U198" s="389" t="s">
        <v>1695</v>
      </c>
      <c r="V198" s="390">
        <v>10000000</v>
      </c>
      <c r="W198" s="390">
        <v>0</v>
      </c>
      <c r="X198" s="390">
        <v>0</v>
      </c>
      <c r="Y198" s="390">
        <v>0</v>
      </c>
      <c r="Z198" s="390">
        <v>0</v>
      </c>
      <c r="AA198" s="390">
        <v>10000000</v>
      </c>
      <c r="AB198" s="390">
        <v>0</v>
      </c>
      <c r="AC198" s="390">
        <v>0</v>
      </c>
      <c r="AD198" s="390">
        <v>0</v>
      </c>
      <c r="AE198" s="390">
        <v>0</v>
      </c>
      <c r="AF198" s="390">
        <v>10000000</v>
      </c>
      <c r="AG198" s="390">
        <v>0</v>
      </c>
      <c r="AH198" s="390">
        <v>0</v>
      </c>
      <c r="AI198" s="390">
        <v>0</v>
      </c>
      <c r="AJ198" s="390">
        <v>0</v>
      </c>
      <c r="AK198" s="390">
        <v>0</v>
      </c>
      <c r="AL198" s="390">
        <v>0</v>
      </c>
      <c r="AM198" s="390">
        <v>0</v>
      </c>
      <c r="AN198" s="390">
        <v>0</v>
      </c>
      <c r="AO198" s="390">
        <v>0</v>
      </c>
      <c r="AP198" s="390">
        <v>0</v>
      </c>
      <c r="AQ198" s="390">
        <v>0</v>
      </c>
      <c r="AR198" s="390">
        <v>0</v>
      </c>
      <c r="AS198" s="390">
        <v>0</v>
      </c>
      <c r="AT198" s="390">
        <v>0</v>
      </c>
      <c r="AU198" s="390">
        <v>0</v>
      </c>
      <c r="AV198" s="390">
        <v>0</v>
      </c>
      <c r="AW198" s="390">
        <v>0</v>
      </c>
      <c r="AX198" s="390">
        <v>0</v>
      </c>
    </row>
    <row r="199" spans="1:50" ht="18" customHeight="1" x14ac:dyDescent="0.25">
      <c r="A199" s="392" t="s">
        <v>323</v>
      </c>
      <c r="B199" s="181" t="s">
        <v>324</v>
      </c>
      <c r="C199" s="182">
        <v>12500000</v>
      </c>
      <c r="D199" s="183">
        <v>0</v>
      </c>
      <c r="E199" s="183">
        <v>0</v>
      </c>
      <c r="F199" s="182">
        <f>C199+D199-E199</f>
        <v>12500000</v>
      </c>
      <c r="G199" s="390">
        <v>0</v>
      </c>
      <c r="H199" s="390">
        <v>0</v>
      </c>
      <c r="I199" s="182">
        <f>F199-H199</f>
        <v>12500000</v>
      </c>
      <c r="J199" s="390">
        <v>0</v>
      </c>
      <c r="K199" s="390">
        <v>0</v>
      </c>
      <c r="L199" s="390">
        <v>0</v>
      </c>
      <c r="M199" s="390">
        <v>0</v>
      </c>
      <c r="N199" s="390">
        <v>0</v>
      </c>
      <c r="O199" s="182">
        <f t="shared" si="154"/>
        <v>0</v>
      </c>
      <c r="P199" s="182">
        <f>F199-N199</f>
        <v>12500000</v>
      </c>
      <c r="Q199" s="184">
        <v>1000000</v>
      </c>
      <c r="R199" s="185">
        <f t="shared" si="155"/>
        <v>1000000</v>
      </c>
      <c r="S199" s="387">
        <f t="shared" si="104"/>
        <v>0</v>
      </c>
      <c r="T199" s="388">
        <v>20201030609</v>
      </c>
      <c r="U199" s="389" t="s">
        <v>1696</v>
      </c>
      <c r="V199" s="390">
        <v>12500000</v>
      </c>
      <c r="W199" s="390">
        <v>0</v>
      </c>
      <c r="X199" s="390">
        <v>0</v>
      </c>
      <c r="Y199" s="390">
        <v>0</v>
      </c>
      <c r="Z199" s="390">
        <v>0</v>
      </c>
      <c r="AA199" s="390">
        <v>12500000</v>
      </c>
      <c r="AB199" s="390">
        <v>0</v>
      </c>
      <c r="AC199" s="390">
        <v>0</v>
      </c>
      <c r="AD199" s="390">
        <v>0</v>
      </c>
      <c r="AE199" s="390">
        <v>0</v>
      </c>
      <c r="AF199" s="390">
        <v>12500000</v>
      </c>
      <c r="AG199" s="390">
        <v>0</v>
      </c>
      <c r="AH199" s="390">
        <v>0</v>
      </c>
      <c r="AI199" s="390">
        <v>0</v>
      </c>
      <c r="AJ199" s="390">
        <v>0</v>
      </c>
      <c r="AK199" s="390">
        <v>0</v>
      </c>
      <c r="AL199" s="390">
        <v>0</v>
      </c>
      <c r="AM199" s="390">
        <v>0</v>
      </c>
      <c r="AN199" s="390">
        <v>0</v>
      </c>
      <c r="AO199" s="390">
        <v>0</v>
      </c>
      <c r="AP199" s="390">
        <v>0</v>
      </c>
      <c r="AQ199" s="390">
        <v>0</v>
      </c>
      <c r="AR199" s="390">
        <v>0</v>
      </c>
      <c r="AS199" s="390">
        <v>0</v>
      </c>
      <c r="AT199" s="390">
        <v>0</v>
      </c>
      <c r="AU199" s="390">
        <v>0</v>
      </c>
      <c r="AV199" s="390">
        <v>0</v>
      </c>
      <c r="AW199" s="390">
        <v>0</v>
      </c>
      <c r="AX199" s="390">
        <v>0</v>
      </c>
    </row>
    <row r="200" spans="1:50" ht="18" customHeight="1" x14ac:dyDescent="0.25">
      <c r="A200" s="391" t="s">
        <v>325</v>
      </c>
      <c r="B200" s="178" t="s">
        <v>326</v>
      </c>
      <c r="C200" s="179">
        <f>SUM(C201:C202)</f>
        <v>44500000</v>
      </c>
      <c r="D200" s="179">
        <f t="shared" ref="D200:R200" si="156">SUM(D201:D202)</f>
        <v>0</v>
      </c>
      <c r="E200" s="179">
        <f t="shared" si="156"/>
        <v>0</v>
      </c>
      <c r="F200" s="179">
        <f t="shared" si="156"/>
        <v>44500000</v>
      </c>
      <c r="G200" s="179">
        <f t="shared" si="156"/>
        <v>0</v>
      </c>
      <c r="H200" s="179">
        <f t="shared" si="156"/>
        <v>0</v>
      </c>
      <c r="I200" s="179">
        <f t="shared" si="156"/>
        <v>44500000</v>
      </c>
      <c r="J200" s="179">
        <f t="shared" si="156"/>
        <v>0</v>
      </c>
      <c r="K200" s="179">
        <f t="shared" si="156"/>
        <v>0</v>
      </c>
      <c r="L200" s="179">
        <f t="shared" si="156"/>
        <v>0</v>
      </c>
      <c r="M200" s="179">
        <f t="shared" si="156"/>
        <v>2000000</v>
      </c>
      <c r="N200" s="179">
        <f t="shared" si="156"/>
        <v>2000000</v>
      </c>
      <c r="O200" s="179">
        <f t="shared" si="156"/>
        <v>2000000</v>
      </c>
      <c r="P200" s="179">
        <f t="shared" si="156"/>
        <v>42500000</v>
      </c>
      <c r="Q200" s="179">
        <f t="shared" si="156"/>
        <v>0</v>
      </c>
      <c r="R200" s="180">
        <f t="shared" si="156"/>
        <v>0</v>
      </c>
      <c r="S200" s="387">
        <f t="shared" ref="S200:S263" si="157">A200-T200</f>
        <v>0</v>
      </c>
      <c r="T200" s="388">
        <v>202010307</v>
      </c>
      <c r="U200" s="389" t="s">
        <v>1697</v>
      </c>
      <c r="V200" s="390">
        <v>44500000</v>
      </c>
      <c r="W200" s="390">
        <v>0</v>
      </c>
      <c r="X200" s="390">
        <v>0</v>
      </c>
      <c r="Y200" s="390">
        <v>0</v>
      </c>
      <c r="Z200" s="390">
        <v>0</v>
      </c>
      <c r="AA200" s="390">
        <v>44500000</v>
      </c>
      <c r="AB200" s="390">
        <v>0</v>
      </c>
      <c r="AC200" s="390">
        <v>0</v>
      </c>
      <c r="AD200" s="390">
        <v>2000000</v>
      </c>
      <c r="AE200" s="390">
        <v>2000000</v>
      </c>
      <c r="AF200" s="390">
        <v>42500000</v>
      </c>
      <c r="AG200" s="390">
        <v>0</v>
      </c>
      <c r="AH200" s="390">
        <v>0</v>
      </c>
      <c r="AI200" s="390">
        <v>0</v>
      </c>
      <c r="AJ200" s="390">
        <v>0</v>
      </c>
      <c r="AK200" s="390">
        <v>2000000</v>
      </c>
      <c r="AL200" s="390">
        <v>0</v>
      </c>
      <c r="AM200" s="390">
        <v>0</v>
      </c>
      <c r="AN200" s="390">
        <v>0</v>
      </c>
      <c r="AO200" s="390">
        <v>0</v>
      </c>
      <c r="AP200" s="390">
        <v>0</v>
      </c>
      <c r="AQ200" s="390">
        <v>0</v>
      </c>
      <c r="AR200" s="390">
        <v>0</v>
      </c>
      <c r="AS200" s="390">
        <v>0</v>
      </c>
      <c r="AT200" s="390">
        <v>0</v>
      </c>
      <c r="AU200" s="390">
        <v>0</v>
      </c>
      <c r="AV200" s="390">
        <v>0</v>
      </c>
      <c r="AW200" s="390">
        <v>0</v>
      </c>
      <c r="AX200" s="390">
        <v>0</v>
      </c>
    </row>
    <row r="201" spans="1:50" ht="18" customHeight="1" x14ac:dyDescent="0.25">
      <c r="A201" s="392" t="s">
        <v>327</v>
      </c>
      <c r="B201" s="181" t="s">
        <v>328</v>
      </c>
      <c r="C201" s="182">
        <v>14500000</v>
      </c>
      <c r="D201" s="183">
        <v>0</v>
      </c>
      <c r="E201" s="183">
        <v>0</v>
      </c>
      <c r="F201" s="182">
        <f>C201+D201-E201</f>
        <v>14500000</v>
      </c>
      <c r="G201" s="390">
        <v>0</v>
      </c>
      <c r="H201" s="390">
        <v>0</v>
      </c>
      <c r="I201" s="182">
        <f>F201-H201</f>
        <v>14500000</v>
      </c>
      <c r="J201" s="390">
        <v>0</v>
      </c>
      <c r="K201" s="390">
        <v>0</v>
      </c>
      <c r="L201" s="390">
        <v>0</v>
      </c>
      <c r="M201" s="390">
        <v>0</v>
      </c>
      <c r="N201" s="390">
        <v>0</v>
      </c>
      <c r="O201" s="182">
        <f t="shared" ref="O201:O202" si="158">N201-H201</f>
        <v>0</v>
      </c>
      <c r="P201" s="182">
        <f>F201-N201</f>
        <v>14500000</v>
      </c>
      <c r="Q201" s="184">
        <v>0</v>
      </c>
      <c r="R201" s="185">
        <f t="shared" ref="R201:R202" si="159">Q201</f>
        <v>0</v>
      </c>
      <c r="S201" s="387">
        <f t="shared" si="157"/>
        <v>0</v>
      </c>
      <c r="T201" s="388">
        <v>20201030701</v>
      </c>
      <c r="U201" s="389" t="s">
        <v>328</v>
      </c>
      <c r="V201" s="390">
        <v>14500000</v>
      </c>
      <c r="W201" s="390">
        <v>0</v>
      </c>
      <c r="X201" s="390">
        <v>0</v>
      </c>
      <c r="Y201" s="390">
        <v>0</v>
      </c>
      <c r="Z201" s="390">
        <v>0</v>
      </c>
      <c r="AA201" s="390">
        <v>14500000</v>
      </c>
      <c r="AB201" s="390">
        <v>0</v>
      </c>
      <c r="AC201" s="390">
        <v>0</v>
      </c>
      <c r="AD201" s="390">
        <v>0</v>
      </c>
      <c r="AE201" s="390">
        <v>0</v>
      </c>
      <c r="AF201" s="390">
        <v>14500000</v>
      </c>
      <c r="AG201" s="390">
        <v>0</v>
      </c>
      <c r="AH201" s="390">
        <v>0</v>
      </c>
      <c r="AI201" s="390">
        <v>0</v>
      </c>
      <c r="AJ201" s="390">
        <v>0</v>
      </c>
      <c r="AK201" s="390">
        <v>0</v>
      </c>
      <c r="AL201" s="390">
        <v>0</v>
      </c>
      <c r="AM201" s="390">
        <v>0</v>
      </c>
      <c r="AN201" s="390">
        <v>0</v>
      </c>
      <c r="AO201" s="390">
        <v>0</v>
      </c>
      <c r="AP201" s="390">
        <v>0</v>
      </c>
      <c r="AQ201" s="390">
        <v>0</v>
      </c>
      <c r="AR201" s="390">
        <v>0</v>
      </c>
      <c r="AS201" s="390">
        <v>0</v>
      </c>
      <c r="AT201" s="390">
        <v>0</v>
      </c>
      <c r="AU201" s="390">
        <v>0</v>
      </c>
      <c r="AV201" s="390">
        <v>0</v>
      </c>
      <c r="AW201" s="390">
        <v>0</v>
      </c>
      <c r="AX201" s="390">
        <v>0</v>
      </c>
    </row>
    <row r="202" spans="1:50" ht="18" customHeight="1" x14ac:dyDescent="0.25">
      <c r="A202" s="392" t="s">
        <v>329</v>
      </c>
      <c r="B202" s="181" t="s">
        <v>330</v>
      </c>
      <c r="C202" s="182">
        <v>30000000</v>
      </c>
      <c r="D202" s="183">
        <v>0</v>
      </c>
      <c r="E202" s="183">
        <v>0</v>
      </c>
      <c r="F202" s="182">
        <f>C202+D202-E202</f>
        <v>30000000</v>
      </c>
      <c r="G202" s="390">
        <v>0</v>
      </c>
      <c r="H202" s="390">
        <v>0</v>
      </c>
      <c r="I202" s="182">
        <f>F202-H202</f>
        <v>30000000</v>
      </c>
      <c r="J202" s="390">
        <v>0</v>
      </c>
      <c r="K202" s="390">
        <v>0</v>
      </c>
      <c r="L202" s="390">
        <v>0</v>
      </c>
      <c r="M202" s="390">
        <v>2000000</v>
      </c>
      <c r="N202" s="390">
        <v>2000000</v>
      </c>
      <c r="O202" s="182">
        <f t="shared" si="158"/>
        <v>2000000</v>
      </c>
      <c r="P202" s="182">
        <f>F202-N202</f>
        <v>28000000</v>
      </c>
      <c r="Q202" s="184">
        <v>0</v>
      </c>
      <c r="R202" s="185">
        <f t="shared" si="159"/>
        <v>0</v>
      </c>
      <c r="S202" s="387">
        <f t="shared" si="157"/>
        <v>0</v>
      </c>
      <c r="T202" s="388">
        <v>20201030704</v>
      </c>
      <c r="U202" s="389" t="s">
        <v>1698</v>
      </c>
      <c r="V202" s="390">
        <v>30000000</v>
      </c>
      <c r="W202" s="390">
        <v>0</v>
      </c>
      <c r="X202" s="390">
        <v>0</v>
      </c>
      <c r="Y202" s="390">
        <v>0</v>
      </c>
      <c r="Z202" s="390">
        <v>0</v>
      </c>
      <c r="AA202" s="390">
        <v>30000000</v>
      </c>
      <c r="AB202" s="390">
        <v>0</v>
      </c>
      <c r="AC202" s="390">
        <v>0</v>
      </c>
      <c r="AD202" s="390">
        <v>2000000</v>
      </c>
      <c r="AE202" s="390">
        <v>2000000</v>
      </c>
      <c r="AF202" s="390">
        <v>28000000</v>
      </c>
      <c r="AG202" s="390">
        <v>0</v>
      </c>
      <c r="AH202" s="390">
        <v>0</v>
      </c>
      <c r="AI202" s="390">
        <v>0</v>
      </c>
      <c r="AJ202" s="390">
        <v>0</v>
      </c>
      <c r="AK202" s="390">
        <v>2000000</v>
      </c>
      <c r="AL202" s="390">
        <v>0</v>
      </c>
      <c r="AM202" s="390">
        <v>0</v>
      </c>
      <c r="AN202" s="390">
        <v>0</v>
      </c>
      <c r="AO202" s="390">
        <v>0</v>
      </c>
      <c r="AP202" s="390">
        <v>0</v>
      </c>
      <c r="AQ202" s="390">
        <v>0</v>
      </c>
      <c r="AR202" s="390">
        <v>0</v>
      </c>
      <c r="AS202" s="390">
        <v>0</v>
      </c>
      <c r="AT202" s="390">
        <v>0</v>
      </c>
      <c r="AU202" s="390">
        <v>0</v>
      </c>
      <c r="AV202" s="390">
        <v>0</v>
      </c>
      <c r="AW202" s="390">
        <v>0</v>
      </c>
      <c r="AX202" s="390">
        <v>0</v>
      </c>
    </row>
    <row r="203" spans="1:50" ht="18" customHeight="1" x14ac:dyDescent="0.25">
      <c r="A203" s="391" t="s">
        <v>331</v>
      </c>
      <c r="B203" s="178" t="s">
        <v>332</v>
      </c>
      <c r="C203" s="179">
        <f>C204+C208</f>
        <v>52450000</v>
      </c>
      <c r="D203" s="179">
        <f t="shared" ref="D203:R203" si="160">D204+D208</f>
        <v>0</v>
      </c>
      <c r="E203" s="179">
        <f t="shared" si="160"/>
        <v>0</v>
      </c>
      <c r="F203" s="179">
        <f t="shared" si="160"/>
        <v>52450000</v>
      </c>
      <c r="G203" s="179">
        <f t="shared" si="160"/>
        <v>0</v>
      </c>
      <c r="H203" s="179">
        <f t="shared" si="160"/>
        <v>0</v>
      </c>
      <c r="I203" s="179">
        <f t="shared" si="160"/>
        <v>52450000</v>
      </c>
      <c r="J203" s="179">
        <f t="shared" si="160"/>
        <v>0</v>
      </c>
      <c r="K203" s="179">
        <f t="shared" si="160"/>
        <v>0</v>
      </c>
      <c r="L203" s="179">
        <f t="shared" si="160"/>
        <v>0</v>
      </c>
      <c r="M203" s="179">
        <f t="shared" si="160"/>
        <v>4000000</v>
      </c>
      <c r="N203" s="179">
        <f t="shared" si="160"/>
        <v>4000000</v>
      </c>
      <c r="O203" s="179">
        <f t="shared" si="160"/>
        <v>4000000</v>
      </c>
      <c r="P203" s="179">
        <f t="shared" si="160"/>
        <v>48450000</v>
      </c>
      <c r="Q203" s="179">
        <f t="shared" si="160"/>
        <v>0</v>
      </c>
      <c r="R203" s="180">
        <f t="shared" si="160"/>
        <v>0</v>
      </c>
      <c r="S203" s="387">
        <f t="shared" si="157"/>
        <v>0</v>
      </c>
      <c r="T203" s="388">
        <v>202010308</v>
      </c>
      <c r="U203" s="389" t="s">
        <v>332</v>
      </c>
      <c r="V203" s="390">
        <v>52450000</v>
      </c>
      <c r="W203" s="390">
        <v>0</v>
      </c>
      <c r="X203" s="390">
        <v>0</v>
      </c>
      <c r="Y203" s="390">
        <v>0</v>
      </c>
      <c r="Z203" s="390">
        <v>0</v>
      </c>
      <c r="AA203" s="390">
        <v>52450000</v>
      </c>
      <c r="AB203" s="390">
        <v>0</v>
      </c>
      <c r="AC203" s="390">
        <v>0</v>
      </c>
      <c r="AD203" s="390">
        <v>4000000</v>
      </c>
      <c r="AE203" s="390">
        <v>4000000</v>
      </c>
      <c r="AF203" s="390">
        <v>48450000</v>
      </c>
      <c r="AG203" s="390">
        <v>0</v>
      </c>
      <c r="AH203" s="390">
        <v>0</v>
      </c>
      <c r="AI203" s="390">
        <v>0</v>
      </c>
      <c r="AJ203" s="390">
        <v>0</v>
      </c>
      <c r="AK203" s="390">
        <v>4000000</v>
      </c>
      <c r="AL203" s="390">
        <v>0</v>
      </c>
      <c r="AM203" s="390">
        <v>0</v>
      </c>
      <c r="AN203" s="390">
        <v>0</v>
      </c>
      <c r="AO203" s="390">
        <v>0</v>
      </c>
      <c r="AP203" s="390">
        <v>0</v>
      </c>
      <c r="AQ203" s="390">
        <v>0</v>
      </c>
      <c r="AR203" s="390">
        <v>0</v>
      </c>
      <c r="AS203" s="390">
        <v>0</v>
      </c>
      <c r="AT203" s="390">
        <v>0</v>
      </c>
      <c r="AU203" s="390">
        <v>0</v>
      </c>
      <c r="AV203" s="390">
        <v>0</v>
      </c>
      <c r="AW203" s="390">
        <v>0</v>
      </c>
      <c r="AX203" s="390">
        <v>0</v>
      </c>
    </row>
    <row r="204" spans="1:50" ht="18" customHeight="1" x14ac:dyDescent="0.25">
      <c r="A204" s="391" t="s">
        <v>333</v>
      </c>
      <c r="B204" s="178" t="s">
        <v>144</v>
      </c>
      <c r="C204" s="179">
        <f>SUM(C205:C207)</f>
        <v>31150000</v>
      </c>
      <c r="D204" s="179">
        <f t="shared" ref="D204:R204" si="161">SUM(D205:D207)</f>
        <v>0</v>
      </c>
      <c r="E204" s="179">
        <f t="shared" si="161"/>
        <v>0</v>
      </c>
      <c r="F204" s="179">
        <f t="shared" si="161"/>
        <v>31150000</v>
      </c>
      <c r="G204" s="179">
        <f t="shared" si="161"/>
        <v>0</v>
      </c>
      <c r="H204" s="179">
        <f t="shared" si="161"/>
        <v>0</v>
      </c>
      <c r="I204" s="179">
        <f t="shared" si="161"/>
        <v>31150000</v>
      </c>
      <c r="J204" s="179">
        <f t="shared" si="161"/>
        <v>0</v>
      </c>
      <c r="K204" s="179">
        <f t="shared" si="161"/>
        <v>0</v>
      </c>
      <c r="L204" s="179">
        <f t="shared" si="161"/>
        <v>0</v>
      </c>
      <c r="M204" s="179">
        <f t="shared" si="161"/>
        <v>1000000</v>
      </c>
      <c r="N204" s="179">
        <f t="shared" si="161"/>
        <v>1000000</v>
      </c>
      <c r="O204" s="179">
        <f t="shared" si="161"/>
        <v>1000000</v>
      </c>
      <c r="P204" s="179">
        <f t="shared" si="161"/>
        <v>30150000</v>
      </c>
      <c r="Q204" s="179">
        <f t="shared" si="161"/>
        <v>0</v>
      </c>
      <c r="R204" s="180">
        <f t="shared" si="161"/>
        <v>0</v>
      </c>
      <c r="S204" s="387">
        <f t="shared" si="157"/>
        <v>0</v>
      </c>
      <c r="T204" s="388">
        <v>20201030801</v>
      </c>
      <c r="U204" s="389" t="s">
        <v>144</v>
      </c>
      <c r="V204" s="390">
        <v>31150000</v>
      </c>
      <c r="W204" s="390">
        <v>0</v>
      </c>
      <c r="X204" s="390">
        <v>0</v>
      </c>
      <c r="Y204" s="390">
        <v>0</v>
      </c>
      <c r="Z204" s="390">
        <v>0</v>
      </c>
      <c r="AA204" s="390">
        <v>31150000</v>
      </c>
      <c r="AB204" s="390">
        <v>0</v>
      </c>
      <c r="AC204" s="390">
        <v>0</v>
      </c>
      <c r="AD204" s="390">
        <v>1000000</v>
      </c>
      <c r="AE204" s="390">
        <v>1000000</v>
      </c>
      <c r="AF204" s="390">
        <v>30150000</v>
      </c>
      <c r="AG204" s="390">
        <v>0</v>
      </c>
      <c r="AH204" s="390">
        <v>0</v>
      </c>
      <c r="AI204" s="390">
        <v>0</v>
      </c>
      <c r="AJ204" s="390">
        <v>0</v>
      </c>
      <c r="AK204" s="390">
        <v>1000000</v>
      </c>
      <c r="AL204" s="390">
        <v>0</v>
      </c>
      <c r="AM204" s="390">
        <v>0</v>
      </c>
      <c r="AN204" s="390">
        <v>0</v>
      </c>
      <c r="AO204" s="390">
        <v>0</v>
      </c>
      <c r="AP204" s="390">
        <v>0</v>
      </c>
      <c r="AQ204" s="390">
        <v>0</v>
      </c>
      <c r="AR204" s="390">
        <v>0</v>
      </c>
      <c r="AS204" s="390">
        <v>0</v>
      </c>
      <c r="AT204" s="390">
        <v>0</v>
      </c>
      <c r="AU204" s="390">
        <v>0</v>
      </c>
      <c r="AV204" s="390">
        <v>0</v>
      </c>
      <c r="AW204" s="390">
        <v>0</v>
      </c>
      <c r="AX204" s="390">
        <v>0</v>
      </c>
    </row>
    <row r="205" spans="1:50" ht="18" customHeight="1" x14ac:dyDescent="0.25">
      <c r="A205" s="392" t="s">
        <v>1314</v>
      </c>
      <c r="B205" s="181" t="s">
        <v>1295</v>
      </c>
      <c r="C205" s="182">
        <v>1800000</v>
      </c>
      <c r="D205" s="183">
        <v>0</v>
      </c>
      <c r="E205" s="183">
        <v>0</v>
      </c>
      <c r="F205" s="182">
        <f>C205+D205-E205</f>
        <v>1800000</v>
      </c>
      <c r="G205" s="390">
        <v>0</v>
      </c>
      <c r="H205" s="390">
        <v>0</v>
      </c>
      <c r="I205" s="182">
        <f>F205-H205</f>
        <v>1800000</v>
      </c>
      <c r="J205" s="390">
        <v>0</v>
      </c>
      <c r="K205" s="390">
        <v>0</v>
      </c>
      <c r="L205" s="390">
        <v>0</v>
      </c>
      <c r="M205" s="390">
        <v>0</v>
      </c>
      <c r="N205" s="390">
        <v>0</v>
      </c>
      <c r="O205" s="182">
        <f t="shared" ref="O205:O208" si="162">N205-H205</f>
        <v>0</v>
      </c>
      <c r="P205" s="182">
        <f>F205-N205</f>
        <v>1800000</v>
      </c>
      <c r="Q205" s="184">
        <v>0</v>
      </c>
      <c r="R205" s="185">
        <f t="shared" ref="R205:R208" si="163">Q205</f>
        <v>0</v>
      </c>
      <c r="S205" s="387">
        <f t="shared" si="157"/>
        <v>0</v>
      </c>
      <c r="T205" s="388">
        <v>202010308011</v>
      </c>
      <c r="U205" s="389" t="s">
        <v>1295</v>
      </c>
      <c r="V205" s="390">
        <v>1800000</v>
      </c>
      <c r="W205" s="390">
        <v>0</v>
      </c>
      <c r="X205" s="390">
        <v>0</v>
      </c>
      <c r="Y205" s="390">
        <v>0</v>
      </c>
      <c r="Z205" s="390">
        <v>0</v>
      </c>
      <c r="AA205" s="390">
        <v>1800000</v>
      </c>
      <c r="AB205" s="390">
        <v>0</v>
      </c>
      <c r="AC205" s="390">
        <v>0</v>
      </c>
      <c r="AD205" s="390">
        <v>0</v>
      </c>
      <c r="AE205" s="390">
        <v>0</v>
      </c>
      <c r="AF205" s="390">
        <v>1800000</v>
      </c>
      <c r="AG205" s="390">
        <v>0</v>
      </c>
      <c r="AH205" s="390">
        <v>0</v>
      </c>
      <c r="AI205" s="390">
        <v>0</v>
      </c>
      <c r="AJ205" s="390">
        <v>0</v>
      </c>
      <c r="AK205" s="390">
        <v>0</v>
      </c>
      <c r="AL205" s="390">
        <v>0</v>
      </c>
      <c r="AM205" s="390">
        <v>0</v>
      </c>
      <c r="AN205" s="390">
        <v>0</v>
      </c>
      <c r="AO205" s="390">
        <v>0</v>
      </c>
      <c r="AP205" s="390">
        <v>0</v>
      </c>
      <c r="AQ205" s="390">
        <v>0</v>
      </c>
      <c r="AR205" s="390">
        <v>0</v>
      </c>
      <c r="AS205" s="390">
        <v>0</v>
      </c>
      <c r="AT205" s="390">
        <v>0</v>
      </c>
      <c r="AU205" s="390">
        <v>0</v>
      </c>
      <c r="AV205" s="390">
        <v>0</v>
      </c>
      <c r="AW205" s="390">
        <v>0</v>
      </c>
      <c r="AX205" s="390">
        <v>0</v>
      </c>
    </row>
    <row r="206" spans="1:50" ht="18" customHeight="1" x14ac:dyDescent="0.25">
      <c r="A206" s="392" t="s">
        <v>334</v>
      </c>
      <c r="B206" s="181" t="s">
        <v>146</v>
      </c>
      <c r="C206" s="182">
        <v>19350000</v>
      </c>
      <c r="D206" s="183">
        <v>0</v>
      </c>
      <c r="E206" s="183">
        <v>0</v>
      </c>
      <c r="F206" s="182">
        <f>C206+D206-E206</f>
        <v>19350000</v>
      </c>
      <c r="G206" s="390">
        <v>0</v>
      </c>
      <c r="H206" s="390">
        <v>0</v>
      </c>
      <c r="I206" s="182">
        <f>F206-H206</f>
        <v>19350000</v>
      </c>
      <c r="J206" s="390">
        <v>0</v>
      </c>
      <c r="K206" s="390">
        <v>0</v>
      </c>
      <c r="L206" s="390">
        <v>0</v>
      </c>
      <c r="M206" s="390">
        <v>0</v>
      </c>
      <c r="N206" s="390">
        <v>0</v>
      </c>
      <c r="O206" s="182">
        <f t="shared" si="162"/>
        <v>0</v>
      </c>
      <c r="P206" s="182">
        <f>F206-N206</f>
        <v>19350000</v>
      </c>
      <c r="Q206" s="184">
        <v>0</v>
      </c>
      <c r="R206" s="185">
        <f t="shared" si="163"/>
        <v>0</v>
      </c>
      <c r="S206" s="387">
        <f t="shared" si="157"/>
        <v>0</v>
      </c>
      <c r="T206" s="388">
        <v>202010308012</v>
      </c>
      <c r="U206" s="389" t="s">
        <v>1636</v>
      </c>
      <c r="V206" s="390">
        <v>19350000</v>
      </c>
      <c r="W206" s="390">
        <v>0</v>
      </c>
      <c r="X206" s="390">
        <v>0</v>
      </c>
      <c r="Y206" s="390">
        <v>0</v>
      </c>
      <c r="Z206" s="390">
        <v>0</v>
      </c>
      <c r="AA206" s="390">
        <v>19350000</v>
      </c>
      <c r="AB206" s="390">
        <v>0</v>
      </c>
      <c r="AC206" s="390">
        <v>0</v>
      </c>
      <c r="AD206" s="390">
        <v>0</v>
      </c>
      <c r="AE206" s="390">
        <v>0</v>
      </c>
      <c r="AF206" s="390">
        <v>19350000</v>
      </c>
      <c r="AG206" s="390">
        <v>0</v>
      </c>
      <c r="AH206" s="390">
        <v>0</v>
      </c>
      <c r="AI206" s="390">
        <v>0</v>
      </c>
      <c r="AJ206" s="390">
        <v>0</v>
      </c>
      <c r="AK206" s="390">
        <v>0</v>
      </c>
      <c r="AL206" s="390">
        <v>0</v>
      </c>
      <c r="AM206" s="390">
        <v>0</v>
      </c>
      <c r="AN206" s="390">
        <v>0</v>
      </c>
      <c r="AO206" s="390">
        <v>0</v>
      </c>
      <c r="AP206" s="390">
        <v>0</v>
      </c>
      <c r="AQ206" s="390">
        <v>0</v>
      </c>
      <c r="AR206" s="390">
        <v>0</v>
      </c>
      <c r="AS206" s="390">
        <v>0</v>
      </c>
      <c r="AT206" s="390">
        <v>0</v>
      </c>
      <c r="AU206" s="390">
        <v>0</v>
      </c>
      <c r="AV206" s="390">
        <v>0</v>
      </c>
      <c r="AW206" s="390">
        <v>0</v>
      </c>
      <c r="AX206" s="390">
        <v>0</v>
      </c>
    </row>
    <row r="207" spans="1:50" ht="18" customHeight="1" x14ac:dyDescent="0.25">
      <c r="A207" s="392" t="s">
        <v>335</v>
      </c>
      <c r="B207" s="181" t="s">
        <v>336</v>
      </c>
      <c r="C207" s="182">
        <v>10000000</v>
      </c>
      <c r="D207" s="183">
        <v>0</v>
      </c>
      <c r="E207" s="183">
        <v>0</v>
      </c>
      <c r="F207" s="182">
        <f>C207+D207-E207</f>
        <v>10000000</v>
      </c>
      <c r="G207" s="390">
        <v>0</v>
      </c>
      <c r="H207" s="390">
        <v>0</v>
      </c>
      <c r="I207" s="182">
        <f>F207-H207</f>
        <v>10000000</v>
      </c>
      <c r="J207" s="390">
        <v>0</v>
      </c>
      <c r="K207" s="390">
        <v>0</v>
      </c>
      <c r="L207" s="390">
        <v>0</v>
      </c>
      <c r="M207" s="390">
        <v>1000000</v>
      </c>
      <c r="N207" s="390">
        <v>1000000</v>
      </c>
      <c r="O207" s="182">
        <f t="shared" si="162"/>
        <v>1000000</v>
      </c>
      <c r="P207" s="182">
        <f>F207-N207</f>
        <v>9000000</v>
      </c>
      <c r="Q207" s="184">
        <v>0</v>
      </c>
      <c r="R207" s="185">
        <f t="shared" si="163"/>
        <v>0</v>
      </c>
      <c r="S207" s="387">
        <f t="shared" si="157"/>
        <v>0</v>
      </c>
      <c r="T207" s="388">
        <v>202010308016</v>
      </c>
      <c r="U207" s="389" t="s">
        <v>336</v>
      </c>
      <c r="V207" s="390">
        <v>10000000</v>
      </c>
      <c r="W207" s="390">
        <v>0</v>
      </c>
      <c r="X207" s="390">
        <v>0</v>
      </c>
      <c r="Y207" s="390">
        <v>0</v>
      </c>
      <c r="Z207" s="390">
        <v>0</v>
      </c>
      <c r="AA207" s="390">
        <v>10000000</v>
      </c>
      <c r="AB207" s="390">
        <v>0</v>
      </c>
      <c r="AC207" s="390">
        <v>0</v>
      </c>
      <c r="AD207" s="390">
        <v>1000000</v>
      </c>
      <c r="AE207" s="390">
        <v>1000000</v>
      </c>
      <c r="AF207" s="390">
        <v>9000000</v>
      </c>
      <c r="AG207" s="390">
        <v>0</v>
      </c>
      <c r="AH207" s="390">
        <v>0</v>
      </c>
      <c r="AI207" s="390">
        <v>0</v>
      </c>
      <c r="AJ207" s="390">
        <v>0</v>
      </c>
      <c r="AK207" s="390">
        <v>1000000</v>
      </c>
      <c r="AL207" s="390">
        <v>0</v>
      </c>
      <c r="AM207" s="390">
        <v>0</v>
      </c>
      <c r="AN207" s="390">
        <v>0</v>
      </c>
      <c r="AO207" s="390">
        <v>0</v>
      </c>
      <c r="AP207" s="390">
        <v>0</v>
      </c>
      <c r="AQ207" s="390">
        <v>0</v>
      </c>
      <c r="AR207" s="390">
        <v>0</v>
      </c>
      <c r="AS207" s="390">
        <v>0</v>
      </c>
      <c r="AT207" s="390">
        <v>0</v>
      </c>
      <c r="AU207" s="390">
        <v>0</v>
      </c>
      <c r="AV207" s="390">
        <v>0</v>
      </c>
      <c r="AW207" s="390">
        <v>0</v>
      </c>
      <c r="AX207" s="390">
        <v>0</v>
      </c>
    </row>
    <row r="208" spans="1:50" ht="18" customHeight="1" x14ac:dyDescent="0.25">
      <c r="A208" s="392" t="s">
        <v>339</v>
      </c>
      <c r="B208" s="181" t="s">
        <v>340</v>
      </c>
      <c r="C208" s="182">
        <v>21300000</v>
      </c>
      <c r="D208" s="183">
        <v>0</v>
      </c>
      <c r="E208" s="183">
        <v>0</v>
      </c>
      <c r="F208" s="182">
        <f>C208+D208-E208</f>
        <v>21300000</v>
      </c>
      <c r="G208" s="390">
        <v>0</v>
      </c>
      <c r="H208" s="390">
        <v>0</v>
      </c>
      <c r="I208" s="182">
        <f>F208-H208</f>
        <v>21300000</v>
      </c>
      <c r="J208" s="390">
        <v>0</v>
      </c>
      <c r="K208" s="390">
        <v>0</v>
      </c>
      <c r="L208" s="390">
        <v>0</v>
      </c>
      <c r="M208" s="390">
        <v>3000000</v>
      </c>
      <c r="N208" s="390">
        <v>3000000</v>
      </c>
      <c r="O208" s="182">
        <f t="shared" si="162"/>
        <v>3000000</v>
      </c>
      <c r="P208" s="182">
        <f>F208-N208</f>
        <v>18300000</v>
      </c>
      <c r="Q208" s="184">
        <v>0</v>
      </c>
      <c r="R208" s="185">
        <f t="shared" si="163"/>
        <v>0</v>
      </c>
      <c r="S208" s="387">
        <f t="shared" si="157"/>
        <v>0</v>
      </c>
      <c r="T208" s="388">
        <v>20201030809</v>
      </c>
      <c r="U208" s="389" t="s">
        <v>1699</v>
      </c>
      <c r="V208" s="390">
        <v>21300000</v>
      </c>
      <c r="W208" s="390">
        <v>0</v>
      </c>
      <c r="X208" s="390">
        <v>0</v>
      </c>
      <c r="Y208" s="390">
        <v>0</v>
      </c>
      <c r="Z208" s="390">
        <v>0</v>
      </c>
      <c r="AA208" s="390">
        <v>21300000</v>
      </c>
      <c r="AB208" s="390">
        <v>0</v>
      </c>
      <c r="AC208" s="390">
        <v>0</v>
      </c>
      <c r="AD208" s="390">
        <v>3000000</v>
      </c>
      <c r="AE208" s="390">
        <v>3000000</v>
      </c>
      <c r="AF208" s="390">
        <v>18300000</v>
      </c>
      <c r="AG208" s="390">
        <v>0</v>
      </c>
      <c r="AH208" s="390">
        <v>0</v>
      </c>
      <c r="AI208" s="390">
        <v>0</v>
      </c>
      <c r="AJ208" s="390">
        <v>0</v>
      </c>
      <c r="AK208" s="390">
        <v>3000000</v>
      </c>
      <c r="AL208" s="390">
        <v>0</v>
      </c>
      <c r="AM208" s="390">
        <v>0</v>
      </c>
      <c r="AN208" s="390">
        <v>0</v>
      </c>
      <c r="AO208" s="390">
        <v>0</v>
      </c>
      <c r="AP208" s="390">
        <v>0</v>
      </c>
      <c r="AQ208" s="390">
        <v>0</v>
      </c>
      <c r="AR208" s="390">
        <v>0</v>
      </c>
      <c r="AS208" s="390">
        <v>0</v>
      </c>
      <c r="AT208" s="390">
        <v>0</v>
      </c>
      <c r="AU208" s="390">
        <v>0</v>
      </c>
      <c r="AV208" s="390">
        <v>0</v>
      </c>
      <c r="AW208" s="390">
        <v>0</v>
      </c>
      <c r="AX208" s="390">
        <v>0</v>
      </c>
    </row>
    <row r="209" spans="1:50" ht="18" customHeight="1" x14ac:dyDescent="0.25">
      <c r="A209" s="391" t="s">
        <v>343</v>
      </c>
      <c r="B209" s="178" t="s">
        <v>344</v>
      </c>
      <c r="C209" s="179">
        <f>C210+C212+C215+C218</f>
        <v>191348000</v>
      </c>
      <c r="D209" s="179">
        <f t="shared" ref="D209:R209" si="164">D210+D212+D215+D218</f>
        <v>0</v>
      </c>
      <c r="E209" s="179">
        <f t="shared" si="164"/>
        <v>0</v>
      </c>
      <c r="F209" s="179">
        <f t="shared" si="164"/>
        <v>191348000</v>
      </c>
      <c r="G209" s="179">
        <f t="shared" si="164"/>
        <v>0</v>
      </c>
      <c r="H209" s="179">
        <f t="shared" si="164"/>
        <v>0</v>
      </c>
      <c r="I209" s="179">
        <f t="shared" si="164"/>
        <v>191348000</v>
      </c>
      <c r="J209" s="179">
        <f t="shared" si="164"/>
        <v>0</v>
      </c>
      <c r="K209" s="179">
        <f t="shared" si="164"/>
        <v>0</v>
      </c>
      <c r="L209" s="179">
        <f t="shared" si="164"/>
        <v>0</v>
      </c>
      <c r="M209" s="179">
        <f t="shared" si="164"/>
        <v>20000000</v>
      </c>
      <c r="N209" s="179">
        <f t="shared" si="164"/>
        <v>20000000</v>
      </c>
      <c r="O209" s="179">
        <f t="shared" si="164"/>
        <v>20000000</v>
      </c>
      <c r="P209" s="179">
        <f t="shared" si="164"/>
        <v>171348000</v>
      </c>
      <c r="Q209" s="179">
        <f t="shared" si="164"/>
        <v>2000000</v>
      </c>
      <c r="R209" s="180">
        <f t="shared" si="164"/>
        <v>2000000</v>
      </c>
      <c r="S209" s="387">
        <f t="shared" si="157"/>
        <v>0</v>
      </c>
      <c r="T209" s="388">
        <v>2020104</v>
      </c>
      <c r="U209" s="389" t="s">
        <v>1700</v>
      </c>
      <c r="V209" s="390">
        <v>191348000</v>
      </c>
      <c r="W209" s="390">
        <v>0</v>
      </c>
      <c r="X209" s="390">
        <v>0</v>
      </c>
      <c r="Y209" s="390">
        <v>0</v>
      </c>
      <c r="Z209" s="390">
        <v>0</v>
      </c>
      <c r="AA209" s="390">
        <v>191348000</v>
      </c>
      <c r="AB209" s="390">
        <v>0</v>
      </c>
      <c r="AC209" s="390">
        <v>0</v>
      </c>
      <c r="AD209" s="390">
        <v>20000000</v>
      </c>
      <c r="AE209" s="390">
        <v>20000000</v>
      </c>
      <c r="AF209" s="390">
        <v>171348000</v>
      </c>
      <c r="AG209" s="390">
        <v>0</v>
      </c>
      <c r="AH209" s="390">
        <v>0</v>
      </c>
      <c r="AI209" s="390">
        <v>0</v>
      </c>
      <c r="AJ209" s="390">
        <v>0</v>
      </c>
      <c r="AK209" s="390">
        <v>20000000</v>
      </c>
      <c r="AL209" s="390">
        <v>0</v>
      </c>
      <c r="AM209" s="390">
        <v>0</v>
      </c>
      <c r="AN209" s="390">
        <v>0</v>
      </c>
      <c r="AO209" s="390">
        <v>0</v>
      </c>
      <c r="AP209" s="390">
        <v>0</v>
      </c>
      <c r="AQ209" s="390">
        <v>0</v>
      </c>
      <c r="AR209" s="390">
        <v>0</v>
      </c>
      <c r="AS209" s="390">
        <v>0</v>
      </c>
      <c r="AT209" s="390">
        <v>0</v>
      </c>
      <c r="AU209" s="390">
        <v>0</v>
      </c>
      <c r="AV209" s="390">
        <v>0</v>
      </c>
      <c r="AW209" s="390">
        <v>0</v>
      </c>
      <c r="AX209" s="390">
        <v>0</v>
      </c>
    </row>
    <row r="210" spans="1:50" ht="18" customHeight="1" x14ac:dyDescent="0.25">
      <c r="A210" s="391" t="s">
        <v>345</v>
      </c>
      <c r="B210" s="178" t="s">
        <v>160</v>
      </c>
      <c r="C210" s="179">
        <f>C211</f>
        <v>18000000</v>
      </c>
      <c r="D210" s="179">
        <f t="shared" ref="D210:R210" si="165">D211</f>
        <v>0</v>
      </c>
      <c r="E210" s="179">
        <f t="shared" si="165"/>
        <v>0</v>
      </c>
      <c r="F210" s="179">
        <f t="shared" si="165"/>
        <v>18000000</v>
      </c>
      <c r="G210" s="179">
        <f t="shared" si="165"/>
        <v>0</v>
      </c>
      <c r="H210" s="179">
        <f t="shared" si="165"/>
        <v>0</v>
      </c>
      <c r="I210" s="179">
        <f t="shared" si="165"/>
        <v>18000000</v>
      </c>
      <c r="J210" s="179">
        <f t="shared" si="165"/>
        <v>0</v>
      </c>
      <c r="K210" s="179">
        <f t="shared" si="165"/>
        <v>0</v>
      </c>
      <c r="L210" s="179">
        <f t="shared" si="165"/>
        <v>0</v>
      </c>
      <c r="M210" s="179">
        <f t="shared" si="165"/>
        <v>18000000</v>
      </c>
      <c r="N210" s="179">
        <f t="shared" si="165"/>
        <v>18000000</v>
      </c>
      <c r="O210" s="179">
        <f t="shared" si="165"/>
        <v>18000000</v>
      </c>
      <c r="P210" s="179">
        <f t="shared" si="165"/>
        <v>0</v>
      </c>
      <c r="Q210" s="179">
        <f t="shared" si="165"/>
        <v>1500000</v>
      </c>
      <c r="R210" s="180">
        <f t="shared" si="165"/>
        <v>1500000</v>
      </c>
      <c r="S210" s="387">
        <f t="shared" si="157"/>
        <v>0</v>
      </c>
      <c r="T210" s="388">
        <v>202010404</v>
      </c>
      <c r="U210" s="389" t="s">
        <v>160</v>
      </c>
      <c r="V210" s="390">
        <v>18000000</v>
      </c>
      <c r="W210" s="390">
        <v>0</v>
      </c>
      <c r="X210" s="390">
        <v>0</v>
      </c>
      <c r="Y210" s="390">
        <v>0</v>
      </c>
      <c r="Z210" s="390">
        <v>0</v>
      </c>
      <c r="AA210" s="390">
        <v>18000000</v>
      </c>
      <c r="AB210" s="390">
        <v>0</v>
      </c>
      <c r="AC210" s="390">
        <v>0</v>
      </c>
      <c r="AD210" s="390">
        <v>18000000</v>
      </c>
      <c r="AE210" s="390">
        <v>18000000</v>
      </c>
      <c r="AF210" s="390">
        <v>0</v>
      </c>
      <c r="AG210" s="390">
        <v>0</v>
      </c>
      <c r="AH210" s="390">
        <v>0</v>
      </c>
      <c r="AI210" s="390">
        <v>0</v>
      </c>
      <c r="AJ210" s="390">
        <v>0</v>
      </c>
      <c r="AK210" s="390">
        <v>18000000</v>
      </c>
      <c r="AL210" s="390">
        <v>0</v>
      </c>
      <c r="AM210" s="390">
        <v>0</v>
      </c>
      <c r="AN210" s="390">
        <v>0</v>
      </c>
      <c r="AO210" s="390">
        <v>0</v>
      </c>
      <c r="AP210" s="390">
        <v>0</v>
      </c>
      <c r="AQ210" s="390">
        <v>0</v>
      </c>
      <c r="AR210" s="390">
        <v>0</v>
      </c>
      <c r="AS210" s="390">
        <v>0</v>
      </c>
      <c r="AT210" s="390">
        <v>0</v>
      </c>
      <c r="AU210" s="390">
        <v>0</v>
      </c>
      <c r="AV210" s="390">
        <v>0</v>
      </c>
      <c r="AW210" s="390">
        <v>0</v>
      </c>
      <c r="AX210" s="390">
        <v>0</v>
      </c>
    </row>
    <row r="211" spans="1:50" ht="18" customHeight="1" x14ac:dyDescent="0.25">
      <c r="A211" s="392" t="s">
        <v>1315</v>
      </c>
      <c r="B211" s="181" t="s">
        <v>162</v>
      </c>
      <c r="C211" s="182">
        <v>18000000</v>
      </c>
      <c r="D211" s="183">
        <v>0</v>
      </c>
      <c r="E211" s="183">
        <v>0</v>
      </c>
      <c r="F211" s="182">
        <f>C211+D211-E211</f>
        <v>18000000</v>
      </c>
      <c r="G211" s="390">
        <v>0</v>
      </c>
      <c r="H211" s="390">
        <v>0</v>
      </c>
      <c r="I211" s="182">
        <f>F211-H211</f>
        <v>18000000</v>
      </c>
      <c r="J211" s="390">
        <v>0</v>
      </c>
      <c r="K211" s="390">
        <v>0</v>
      </c>
      <c r="L211" s="390">
        <v>0</v>
      </c>
      <c r="M211" s="390">
        <v>18000000</v>
      </c>
      <c r="N211" s="390">
        <v>18000000</v>
      </c>
      <c r="O211" s="182">
        <f>N211-H211</f>
        <v>18000000</v>
      </c>
      <c r="P211" s="182">
        <f>F211-N211</f>
        <v>0</v>
      </c>
      <c r="Q211" s="184">
        <v>1500000</v>
      </c>
      <c r="R211" s="185">
        <f>Q211</f>
        <v>1500000</v>
      </c>
      <c r="S211" s="387">
        <f t="shared" si="157"/>
        <v>0</v>
      </c>
      <c r="T211" s="388">
        <v>20201040402</v>
      </c>
      <c r="U211" s="389" t="s">
        <v>1639</v>
      </c>
      <c r="V211" s="390">
        <v>18000000</v>
      </c>
      <c r="W211" s="390">
        <v>0</v>
      </c>
      <c r="X211" s="390">
        <v>0</v>
      </c>
      <c r="Y211" s="390">
        <v>0</v>
      </c>
      <c r="Z211" s="390">
        <v>0</v>
      </c>
      <c r="AA211" s="390">
        <v>18000000</v>
      </c>
      <c r="AB211" s="390">
        <v>0</v>
      </c>
      <c r="AC211" s="390">
        <v>0</v>
      </c>
      <c r="AD211" s="390">
        <v>18000000</v>
      </c>
      <c r="AE211" s="390">
        <v>18000000</v>
      </c>
      <c r="AF211" s="390">
        <v>0</v>
      </c>
      <c r="AG211" s="390">
        <v>0</v>
      </c>
      <c r="AH211" s="390">
        <v>0</v>
      </c>
      <c r="AI211" s="390">
        <v>0</v>
      </c>
      <c r="AJ211" s="390">
        <v>0</v>
      </c>
      <c r="AK211" s="390">
        <v>18000000</v>
      </c>
      <c r="AL211" s="390">
        <v>0</v>
      </c>
      <c r="AM211" s="390">
        <v>0</v>
      </c>
      <c r="AN211" s="390">
        <v>0</v>
      </c>
      <c r="AO211" s="390">
        <v>0</v>
      </c>
      <c r="AP211" s="390">
        <v>0</v>
      </c>
      <c r="AQ211" s="390">
        <v>0</v>
      </c>
      <c r="AR211" s="390">
        <v>0</v>
      </c>
      <c r="AS211" s="390">
        <v>0</v>
      </c>
      <c r="AT211" s="390">
        <v>0</v>
      </c>
      <c r="AU211" s="390">
        <v>0</v>
      </c>
      <c r="AV211" s="390">
        <v>0</v>
      </c>
      <c r="AW211" s="390">
        <v>0</v>
      </c>
      <c r="AX211" s="390">
        <v>0</v>
      </c>
    </row>
    <row r="212" spans="1:50" ht="18" customHeight="1" x14ac:dyDescent="0.25">
      <c r="A212" s="391" t="s">
        <v>349</v>
      </c>
      <c r="B212" s="178" t="s">
        <v>170</v>
      </c>
      <c r="C212" s="179">
        <f>SUM(C213:C214)</f>
        <v>113348000</v>
      </c>
      <c r="D212" s="179">
        <f t="shared" ref="D212:R212" si="166">SUM(D213:D214)</f>
        <v>0</v>
      </c>
      <c r="E212" s="179">
        <f t="shared" si="166"/>
        <v>0</v>
      </c>
      <c r="F212" s="179">
        <f t="shared" si="166"/>
        <v>113348000</v>
      </c>
      <c r="G212" s="179">
        <f t="shared" si="166"/>
        <v>0</v>
      </c>
      <c r="H212" s="179">
        <f t="shared" si="166"/>
        <v>0</v>
      </c>
      <c r="I212" s="179">
        <f t="shared" si="166"/>
        <v>113348000</v>
      </c>
      <c r="J212" s="179">
        <f t="shared" si="166"/>
        <v>0</v>
      </c>
      <c r="K212" s="179">
        <f t="shared" si="166"/>
        <v>0</v>
      </c>
      <c r="L212" s="179">
        <f t="shared" si="166"/>
        <v>0</v>
      </c>
      <c r="M212" s="179">
        <f t="shared" si="166"/>
        <v>2000000</v>
      </c>
      <c r="N212" s="179">
        <f t="shared" si="166"/>
        <v>2000000</v>
      </c>
      <c r="O212" s="179">
        <f t="shared" si="166"/>
        <v>2000000</v>
      </c>
      <c r="P212" s="179">
        <f t="shared" si="166"/>
        <v>111348000</v>
      </c>
      <c r="Q212" s="179">
        <f t="shared" si="166"/>
        <v>500000</v>
      </c>
      <c r="R212" s="180">
        <f t="shared" si="166"/>
        <v>500000</v>
      </c>
      <c r="S212" s="387">
        <f t="shared" si="157"/>
        <v>0</v>
      </c>
      <c r="T212" s="388">
        <v>202010405</v>
      </c>
      <c r="U212" s="389" t="s">
        <v>1642</v>
      </c>
      <c r="V212" s="390">
        <v>113348000</v>
      </c>
      <c r="W212" s="390">
        <v>0</v>
      </c>
      <c r="X212" s="390">
        <v>0</v>
      </c>
      <c r="Y212" s="390">
        <v>0</v>
      </c>
      <c r="Z212" s="390">
        <v>0</v>
      </c>
      <c r="AA212" s="390">
        <v>113348000</v>
      </c>
      <c r="AB212" s="390">
        <v>0</v>
      </c>
      <c r="AC212" s="390">
        <v>0</v>
      </c>
      <c r="AD212" s="390">
        <v>2000000</v>
      </c>
      <c r="AE212" s="390">
        <v>2000000</v>
      </c>
      <c r="AF212" s="390">
        <v>111348000</v>
      </c>
      <c r="AG212" s="390">
        <v>0</v>
      </c>
      <c r="AH212" s="390">
        <v>0</v>
      </c>
      <c r="AI212" s="390">
        <v>0</v>
      </c>
      <c r="AJ212" s="390">
        <v>0</v>
      </c>
      <c r="AK212" s="390">
        <v>2000000</v>
      </c>
      <c r="AL212" s="390">
        <v>0</v>
      </c>
      <c r="AM212" s="390">
        <v>0</v>
      </c>
      <c r="AN212" s="390">
        <v>0</v>
      </c>
      <c r="AO212" s="390">
        <v>0</v>
      </c>
      <c r="AP212" s="390">
        <v>0</v>
      </c>
      <c r="AQ212" s="390">
        <v>0</v>
      </c>
      <c r="AR212" s="390">
        <v>0</v>
      </c>
      <c r="AS212" s="390">
        <v>0</v>
      </c>
      <c r="AT212" s="390">
        <v>0</v>
      </c>
      <c r="AU212" s="390">
        <v>0</v>
      </c>
      <c r="AV212" s="390">
        <v>0</v>
      </c>
      <c r="AW212" s="390">
        <v>0</v>
      </c>
      <c r="AX212" s="390">
        <v>0</v>
      </c>
    </row>
    <row r="213" spans="1:50" ht="18" customHeight="1" x14ac:dyDescent="0.25">
      <c r="A213" s="392" t="s">
        <v>350</v>
      </c>
      <c r="B213" s="181" t="s">
        <v>351</v>
      </c>
      <c r="C213" s="182">
        <v>41500000</v>
      </c>
      <c r="D213" s="183">
        <v>0</v>
      </c>
      <c r="E213" s="183">
        <v>0</v>
      </c>
      <c r="F213" s="182">
        <f>C213+D213-E213</f>
        <v>41500000</v>
      </c>
      <c r="G213" s="390">
        <v>0</v>
      </c>
      <c r="H213" s="390">
        <v>0</v>
      </c>
      <c r="I213" s="182">
        <f>F213-H213</f>
        <v>41500000</v>
      </c>
      <c r="J213" s="390">
        <v>0</v>
      </c>
      <c r="K213" s="390">
        <v>0</v>
      </c>
      <c r="L213" s="390">
        <v>0</v>
      </c>
      <c r="M213" s="390">
        <v>0</v>
      </c>
      <c r="N213" s="390">
        <v>0</v>
      </c>
      <c r="O213" s="182">
        <f t="shared" ref="O213:O214" si="167">N213-H213</f>
        <v>0</v>
      </c>
      <c r="P213" s="182">
        <f>F213-N213</f>
        <v>41500000</v>
      </c>
      <c r="Q213" s="184">
        <v>250000</v>
      </c>
      <c r="R213" s="185">
        <f t="shared" ref="R213:R214" si="168">Q213</f>
        <v>250000</v>
      </c>
      <c r="S213" s="387">
        <f t="shared" si="157"/>
        <v>0</v>
      </c>
      <c r="T213" s="388">
        <v>20201040501</v>
      </c>
      <c r="U213" s="389" t="s">
        <v>1701</v>
      </c>
      <c r="V213" s="390">
        <v>41500000</v>
      </c>
      <c r="W213" s="390">
        <v>0</v>
      </c>
      <c r="X213" s="390">
        <v>0</v>
      </c>
      <c r="Y213" s="390">
        <v>0</v>
      </c>
      <c r="Z213" s="390">
        <v>0</v>
      </c>
      <c r="AA213" s="390">
        <v>41500000</v>
      </c>
      <c r="AB213" s="390">
        <v>0</v>
      </c>
      <c r="AC213" s="390">
        <v>0</v>
      </c>
      <c r="AD213" s="390">
        <v>0</v>
      </c>
      <c r="AE213" s="390">
        <v>0</v>
      </c>
      <c r="AF213" s="390">
        <v>41500000</v>
      </c>
      <c r="AG213" s="390">
        <v>0</v>
      </c>
      <c r="AH213" s="390">
        <v>0</v>
      </c>
      <c r="AI213" s="390">
        <v>0</v>
      </c>
      <c r="AJ213" s="390">
        <v>0</v>
      </c>
      <c r="AK213" s="390">
        <v>0</v>
      </c>
      <c r="AL213" s="390">
        <v>0</v>
      </c>
      <c r="AM213" s="390">
        <v>0</v>
      </c>
      <c r="AN213" s="390">
        <v>0</v>
      </c>
      <c r="AO213" s="390">
        <v>0</v>
      </c>
      <c r="AP213" s="390">
        <v>0</v>
      </c>
      <c r="AQ213" s="390">
        <v>0</v>
      </c>
      <c r="AR213" s="390">
        <v>0</v>
      </c>
      <c r="AS213" s="390">
        <v>0</v>
      </c>
      <c r="AT213" s="390">
        <v>0</v>
      </c>
      <c r="AU213" s="390">
        <v>0</v>
      </c>
      <c r="AV213" s="390">
        <v>0</v>
      </c>
      <c r="AW213" s="390">
        <v>0</v>
      </c>
      <c r="AX213" s="390">
        <v>0</v>
      </c>
    </row>
    <row r="214" spans="1:50" ht="18" customHeight="1" x14ac:dyDescent="0.25">
      <c r="A214" s="392" t="s">
        <v>352</v>
      </c>
      <c r="B214" s="181" t="s">
        <v>172</v>
      </c>
      <c r="C214" s="182">
        <v>71848000</v>
      </c>
      <c r="D214" s="183">
        <v>0</v>
      </c>
      <c r="E214" s="183">
        <v>0</v>
      </c>
      <c r="F214" s="182">
        <f>C214+D214-E214</f>
        <v>71848000</v>
      </c>
      <c r="G214" s="390">
        <v>0</v>
      </c>
      <c r="H214" s="390">
        <v>0</v>
      </c>
      <c r="I214" s="182">
        <f>F214-H214</f>
        <v>71848000</v>
      </c>
      <c r="J214" s="390">
        <v>0</v>
      </c>
      <c r="K214" s="390">
        <v>0</v>
      </c>
      <c r="L214" s="390">
        <v>0</v>
      </c>
      <c r="M214" s="390">
        <v>2000000</v>
      </c>
      <c r="N214" s="390">
        <v>2000000</v>
      </c>
      <c r="O214" s="182">
        <f t="shared" si="167"/>
        <v>2000000</v>
      </c>
      <c r="P214" s="182">
        <f>F214-N214</f>
        <v>69848000</v>
      </c>
      <c r="Q214" s="184">
        <v>250000</v>
      </c>
      <c r="R214" s="185">
        <f t="shared" si="168"/>
        <v>250000</v>
      </c>
      <c r="S214" s="387">
        <f t="shared" si="157"/>
        <v>0</v>
      </c>
      <c r="T214" s="388">
        <v>20201040502</v>
      </c>
      <c r="U214" s="389" t="s">
        <v>1643</v>
      </c>
      <c r="V214" s="390">
        <v>71848000</v>
      </c>
      <c r="W214" s="390">
        <v>0</v>
      </c>
      <c r="X214" s="390">
        <v>0</v>
      </c>
      <c r="Y214" s="390">
        <v>0</v>
      </c>
      <c r="Z214" s="390">
        <v>0</v>
      </c>
      <c r="AA214" s="390">
        <v>71848000</v>
      </c>
      <c r="AB214" s="390">
        <v>0</v>
      </c>
      <c r="AC214" s="390">
        <v>0</v>
      </c>
      <c r="AD214" s="390">
        <v>2000000</v>
      </c>
      <c r="AE214" s="390">
        <v>2000000</v>
      </c>
      <c r="AF214" s="390">
        <v>69848000</v>
      </c>
      <c r="AG214" s="390">
        <v>0</v>
      </c>
      <c r="AH214" s="390">
        <v>0</v>
      </c>
      <c r="AI214" s="390">
        <v>0</v>
      </c>
      <c r="AJ214" s="390">
        <v>0</v>
      </c>
      <c r="AK214" s="390">
        <v>2000000</v>
      </c>
      <c r="AL214" s="390">
        <v>0</v>
      </c>
      <c r="AM214" s="390">
        <v>0</v>
      </c>
      <c r="AN214" s="390">
        <v>0</v>
      </c>
      <c r="AO214" s="390">
        <v>0</v>
      </c>
      <c r="AP214" s="390">
        <v>0</v>
      </c>
      <c r="AQ214" s="390">
        <v>0</v>
      </c>
      <c r="AR214" s="390">
        <v>0</v>
      </c>
      <c r="AS214" s="390">
        <v>0</v>
      </c>
      <c r="AT214" s="390">
        <v>0</v>
      </c>
      <c r="AU214" s="390">
        <v>0</v>
      </c>
      <c r="AV214" s="390">
        <v>0</v>
      </c>
      <c r="AW214" s="390">
        <v>0</v>
      </c>
      <c r="AX214" s="390">
        <v>0</v>
      </c>
    </row>
    <row r="215" spans="1:50" ht="18" customHeight="1" x14ac:dyDescent="0.25">
      <c r="A215" s="391" t="s">
        <v>353</v>
      </c>
      <c r="B215" s="178" t="s">
        <v>174</v>
      </c>
      <c r="C215" s="179">
        <f>SUM(C216:C217)</f>
        <v>30000000</v>
      </c>
      <c r="D215" s="179">
        <f t="shared" ref="D215:R215" si="169">SUM(D216:D217)</f>
        <v>0</v>
      </c>
      <c r="E215" s="179">
        <f t="shared" si="169"/>
        <v>0</v>
      </c>
      <c r="F215" s="179">
        <f t="shared" si="169"/>
        <v>30000000</v>
      </c>
      <c r="G215" s="179">
        <f t="shared" si="169"/>
        <v>0</v>
      </c>
      <c r="H215" s="179">
        <f t="shared" si="169"/>
        <v>0</v>
      </c>
      <c r="I215" s="179">
        <f t="shared" si="169"/>
        <v>30000000</v>
      </c>
      <c r="J215" s="179">
        <f t="shared" si="169"/>
        <v>0</v>
      </c>
      <c r="K215" s="179">
        <f t="shared" si="169"/>
        <v>0</v>
      </c>
      <c r="L215" s="179">
        <f t="shared" si="169"/>
        <v>0</v>
      </c>
      <c r="M215" s="179">
        <f t="shared" si="169"/>
        <v>0</v>
      </c>
      <c r="N215" s="179">
        <f t="shared" si="169"/>
        <v>0</v>
      </c>
      <c r="O215" s="179">
        <f t="shared" si="169"/>
        <v>0</v>
      </c>
      <c r="P215" s="179">
        <f t="shared" si="169"/>
        <v>30000000</v>
      </c>
      <c r="Q215" s="179">
        <f t="shared" si="169"/>
        <v>0</v>
      </c>
      <c r="R215" s="180">
        <f t="shared" si="169"/>
        <v>0</v>
      </c>
      <c r="S215" s="387">
        <f t="shared" si="157"/>
        <v>0</v>
      </c>
      <c r="T215" s="388">
        <v>202010406</v>
      </c>
      <c r="U215" s="389" t="s">
        <v>1644</v>
      </c>
      <c r="V215" s="390">
        <v>30000000</v>
      </c>
      <c r="W215" s="390">
        <v>0</v>
      </c>
      <c r="X215" s="390">
        <v>0</v>
      </c>
      <c r="Y215" s="390">
        <v>0</v>
      </c>
      <c r="Z215" s="390">
        <v>0</v>
      </c>
      <c r="AA215" s="390">
        <v>30000000</v>
      </c>
      <c r="AB215" s="390">
        <v>0</v>
      </c>
      <c r="AC215" s="390">
        <v>0</v>
      </c>
      <c r="AD215" s="390">
        <v>0</v>
      </c>
      <c r="AE215" s="390">
        <v>0</v>
      </c>
      <c r="AF215" s="390">
        <v>30000000</v>
      </c>
      <c r="AG215" s="390">
        <v>0</v>
      </c>
      <c r="AH215" s="390">
        <v>0</v>
      </c>
      <c r="AI215" s="390">
        <v>0</v>
      </c>
      <c r="AJ215" s="390">
        <v>0</v>
      </c>
      <c r="AK215" s="390">
        <v>0</v>
      </c>
      <c r="AL215" s="390">
        <v>0</v>
      </c>
      <c r="AM215" s="390">
        <v>0</v>
      </c>
      <c r="AN215" s="390">
        <v>0</v>
      </c>
      <c r="AO215" s="390">
        <v>0</v>
      </c>
      <c r="AP215" s="390">
        <v>0</v>
      </c>
      <c r="AQ215" s="390">
        <v>0</v>
      </c>
      <c r="AR215" s="390">
        <v>0</v>
      </c>
      <c r="AS215" s="390">
        <v>0</v>
      </c>
      <c r="AT215" s="390">
        <v>0</v>
      </c>
      <c r="AU215" s="390">
        <v>0</v>
      </c>
      <c r="AV215" s="390">
        <v>0</v>
      </c>
      <c r="AW215" s="390">
        <v>0</v>
      </c>
      <c r="AX215" s="390">
        <v>0</v>
      </c>
    </row>
    <row r="216" spans="1:50" ht="18" customHeight="1" x14ac:dyDescent="0.25">
      <c r="A216" s="392" t="s">
        <v>1316</v>
      </c>
      <c r="B216" s="181" t="s">
        <v>780</v>
      </c>
      <c r="C216" s="182">
        <v>10000000</v>
      </c>
      <c r="D216" s="183">
        <v>0</v>
      </c>
      <c r="E216" s="183">
        <v>0</v>
      </c>
      <c r="F216" s="182">
        <f>C216+D216-E216</f>
        <v>10000000</v>
      </c>
      <c r="G216" s="390">
        <v>0</v>
      </c>
      <c r="H216" s="390">
        <v>0</v>
      </c>
      <c r="I216" s="182">
        <f>F216-H216</f>
        <v>10000000</v>
      </c>
      <c r="J216" s="390">
        <v>0</v>
      </c>
      <c r="K216" s="390">
        <v>0</v>
      </c>
      <c r="L216" s="390">
        <v>0</v>
      </c>
      <c r="M216" s="390">
        <v>0</v>
      </c>
      <c r="N216" s="390">
        <v>0</v>
      </c>
      <c r="O216" s="182">
        <f t="shared" ref="O216:O217" si="170">N216-H216</f>
        <v>0</v>
      </c>
      <c r="P216" s="182">
        <f>F216-N216</f>
        <v>10000000</v>
      </c>
      <c r="Q216" s="184">
        <v>0</v>
      </c>
      <c r="R216" s="185">
        <f t="shared" ref="R216:R217" si="171">Q216</f>
        <v>0</v>
      </c>
      <c r="S216" s="387">
        <f t="shared" si="157"/>
        <v>0</v>
      </c>
      <c r="T216" s="388">
        <v>20201040605</v>
      </c>
      <c r="U216" s="389" t="s">
        <v>1648</v>
      </c>
      <c r="V216" s="390">
        <v>10000000</v>
      </c>
      <c r="W216" s="390">
        <v>0</v>
      </c>
      <c r="X216" s="390">
        <v>0</v>
      </c>
      <c r="Y216" s="390">
        <v>0</v>
      </c>
      <c r="Z216" s="390">
        <v>0</v>
      </c>
      <c r="AA216" s="390">
        <v>10000000</v>
      </c>
      <c r="AB216" s="390">
        <v>0</v>
      </c>
      <c r="AC216" s="390">
        <v>0</v>
      </c>
      <c r="AD216" s="390">
        <v>0</v>
      </c>
      <c r="AE216" s="390">
        <v>0</v>
      </c>
      <c r="AF216" s="390">
        <v>10000000</v>
      </c>
      <c r="AG216" s="390">
        <v>0</v>
      </c>
      <c r="AH216" s="390">
        <v>0</v>
      </c>
      <c r="AI216" s="390">
        <v>0</v>
      </c>
      <c r="AJ216" s="390">
        <v>0</v>
      </c>
      <c r="AK216" s="390">
        <v>0</v>
      </c>
      <c r="AL216" s="390">
        <v>0</v>
      </c>
      <c r="AM216" s="390">
        <v>0</v>
      </c>
      <c r="AN216" s="390">
        <v>0</v>
      </c>
      <c r="AO216" s="390">
        <v>0</v>
      </c>
      <c r="AP216" s="390">
        <v>0</v>
      </c>
      <c r="AQ216" s="390">
        <v>0</v>
      </c>
      <c r="AR216" s="390">
        <v>0</v>
      </c>
      <c r="AS216" s="390">
        <v>0</v>
      </c>
      <c r="AT216" s="390">
        <v>0</v>
      </c>
      <c r="AU216" s="390">
        <v>0</v>
      </c>
      <c r="AV216" s="390">
        <v>0</v>
      </c>
      <c r="AW216" s="390">
        <v>0</v>
      </c>
      <c r="AX216" s="390">
        <v>0</v>
      </c>
    </row>
    <row r="217" spans="1:50" ht="18" customHeight="1" x14ac:dyDescent="0.25">
      <c r="A217" s="392" t="s">
        <v>354</v>
      </c>
      <c r="B217" s="181" t="s">
        <v>184</v>
      </c>
      <c r="C217" s="182">
        <v>20000000</v>
      </c>
      <c r="D217" s="183">
        <v>0</v>
      </c>
      <c r="E217" s="183">
        <v>0</v>
      </c>
      <c r="F217" s="182">
        <f>C217+D217-E217</f>
        <v>20000000</v>
      </c>
      <c r="G217" s="390">
        <v>0</v>
      </c>
      <c r="H217" s="390">
        <v>0</v>
      </c>
      <c r="I217" s="182">
        <f>F217-H217</f>
        <v>20000000</v>
      </c>
      <c r="J217" s="390">
        <v>0</v>
      </c>
      <c r="K217" s="390">
        <v>0</v>
      </c>
      <c r="L217" s="390">
        <v>0</v>
      </c>
      <c r="M217" s="390">
        <v>0</v>
      </c>
      <c r="N217" s="390">
        <v>0</v>
      </c>
      <c r="O217" s="182">
        <f t="shared" si="170"/>
        <v>0</v>
      </c>
      <c r="P217" s="182">
        <f>F217-N217</f>
        <v>20000000</v>
      </c>
      <c r="Q217" s="184">
        <v>0</v>
      </c>
      <c r="R217" s="185">
        <f t="shared" si="171"/>
        <v>0</v>
      </c>
      <c r="S217" s="387">
        <f t="shared" si="157"/>
        <v>0</v>
      </c>
      <c r="T217" s="388">
        <v>20201040609</v>
      </c>
      <c r="U217" s="389" t="s">
        <v>1649</v>
      </c>
      <c r="V217" s="390">
        <v>20000000</v>
      </c>
      <c r="W217" s="390">
        <v>0</v>
      </c>
      <c r="X217" s="390">
        <v>0</v>
      </c>
      <c r="Y217" s="390">
        <v>0</v>
      </c>
      <c r="Z217" s="390">
        <v>0</v>
      </c>
      <c r="AA217" s="390">
        <v>20000000</v>
      </c>
      <c r="AB217" s="390">
        <v>0</v>
      </c>
      <c r="AC217" s="390">
        <v>0</v>
      </c>
      <c r="AD217" s="390">
        <v>0</v>
      </c>
      <c r="AE217" s="390">
        <v>0</v>
      </c>
      <c r="AF217" s="390">
        <v>20000000</v>
      </c>
      <c r="AG217" s="390">
        <v>0</v>
      </c>
      <c r="AH217" s="390">
        <v>0</v>
      </c>
      <c r="AI217" s="390">
        <v>0</v>
      </c>
      <c r="AJ217" s="390">
        <v>0</v>
      </c>
      <c r="AK217" s="390">
        <v>0</v>
      </c>
      <c r="AL217" s="390">
        <v>0</v>
      </c>
      <c r="AM217" s="390">
        <v>0</v>
      </c>
      <c r="AN217" s="390">
        <v>0</v>
      </c>
      <c r="AO217" s="390">
        <v>0</v>
      </c>
      <c r="AP217" s="390">
        <v>0</v>
      </c>
      <c r="AQ217" s="390">
        <v>0</v>
      </c>
      <c r="AR217" s="390">
        <v>0</v>
      </c>
      <c r="AS217" s="390">
        <v>0</v>
      </c>
      <c r="AT217" s="390">
        <v>0</v>
      </c>
      <c r="AU217" s="390">
        <v>0</v>
      </c>
      <c r="AV217" s="390">
        <v>0</v>
      </c>
      <c r="AW217" s="390">
        <v>0</v>
      </c>
      <c r="AX217" s="390">
        <v>0</v>
      </c>
    </row>
    <row r="218" spans="1:50" ht="18" customHeight="1" x14ac:dyDescent="0.25">
      <c r="A218" s="391" t="s">
        <v>1317</v>
      </c>
      <c r="B218" s="178" t="s">
        <v>192</v>
      </c>
      <c r="C218" s="179">
        <f>C219</f>
        <v>30000000</v>
      </c>
      <c r="D218" s="179">
        <f t="shared" ref="D218:R218" si="172">D219</f>
        <v>0</v>
      </c>
      <c r="E218" s="179">
        <f t="shared" si="172"/>
        <v>0</v>
      </c>
      <c r="F218" s="179">
        <f t="shared" si="172"/>
        <v>30000000</v>
      </c>
      <c r="G218" s="179">
        <f t="shared" si="172"/>
        <v>0</v>
      </c>
      <c r="H218" s="179">
        <f t="shared" si="172"/>
        <v>0</v>
      </c>
      <c r="I218" s="179">
        <f t="shared" si="172"/>
        <v>30000000</v>
      </c>
      <c r="J218" s="179">
        <f t="shared" si="172"/>
        <v>0</v>
      </c>
      <c r="K218" s="179">
        <f t="shared" si="172"/>
        <v>0</v>
      </c>
      <c r="L218" s="179">
        <f t="shared" si="172"/>
        <v>0</v>
      </c>
      <c r="M218" s="179">
        <f t="shared" si="172"/>
        <v>0</v>
      </c>
      <c r="N218" s="179">
        <f t="shared" si="172"/>
        <v>0</v>
      </c>
      <c r="O218" s="179">
        <f t="shared" si="172"/>
        <v>0</v>
      </c>
      <c r="P218" s="179">
        <f t="shared" si="172"/>
        <v>30000000</v>
      </c>
      <c r="Q218" s="179">
        <f t="shared" si="172"/>
        <v>0</v>
      </c>
      <c r="R218" s="180">
        <f t="shared" si="172"/>
        <v>0</v>
      </c>
      <c r="S218" s="387">
        <f t="shared" si="157"/>
        <v>0</v>
      </c>
      <c r="T218" s="388">
        <v>202010408</v>
      </c>
      <c r="U218" s="389" t="s">
        <v>1653</v>
      </c>
      <c r="V218" s="390">
        <v>30000000</v>
      </c>
      <c r="W218" s="390">
        <v>0</v>
      </c>
      <c r="X218" s="390">
        <v>0</v>
      </c>
      <c r="Y218" s="390">
        <v>0</v>
      </c>
      <c r="Z218" s="390">
        <v>0</v>
      </c>
      <c r="AA218" s="390">
        <v>30000000</v>
      </c>
      <c r="AB218" s="390">
        <v>0</v>
      </c>
      <c r="AC218" s="390">
        <v>0</v>
      </c>
      <c r="AD218" s="390">
        <v>0</v>
      </c>
      <c r="AE218" s="390">
        <v>0</v>
      </c>
      <c r="AF218" s="390">
        <v>30000000</v>
      </c>
      <c r="AG218" s="390">
        <v>0</v>
      </c>
      <c r="AH218" s="390">
        <v>0</v>
      </c>
      <c r="AI218" s="390">
        <v>0</v>
      </c>
      <c r="AJ218" s="390">
        <v>0</v>
      </c>
      <c r="AK218" s="390">
        <v>0</v>
      </c>
      <c r="AL218" s="390">
        <v>0</v>
      </c>
      <c r="AM218" s="390">
        <v>0</v>
      </c>
      <c r="AN218" s="390">
        <v>0</v>
      </c>
      <c r="AO218" s="390">
        <v>0</v>
      </c>
      <c r="AP218" s="390">
        <v>0</v>
      </c>
      <c r="AQ218" s="390">
        <v>0</v>
      </c>
      <c r="AR218" s="390">
        <v>0</v>
      </c>
      <c r="AS218" s="390">
        <v>0</v>
      </c>
      <c r="AT218" s="390">
        <v>0</v>
      </c>
      <c r="AU218" s="390">
        <v>0</v>
      </c>
      <c r="AV218" s="390">
        <v>0</v>
      </c>
      <c r="AW218" s="390">
        <v>0</v>
      </c>
      <c r="AX218" s="390">
        <v>0</v>
      </c>
    </row>
    <row r="219" spans="1:50" ht="18" customHeight="1" x14ac:dyDescent="0.25">
      <c r="A219" s="392" t="s">
        <v>1318</v>
      </c>
      <c r="B219" s="181" t="s">
        <v>194</v>
      </c>
      <c r="C219" s="182">
        <v>30000000</v>
      </c>
      <c r="D219" s="183">
        <v>0</v>
      </c>
      <c r="E219" s="183">
        <v>0</v>
      </c>
      <c r="F219" s="182">
        <f>C219+D219-E219</f>
        <v>30000000</v>
      </c>
      <c r="G219" s="390">
        <v>0</v>
      </c>
      <c r="H219" s="390">
        <v>0</v>
      </c>
      <c r="I219" s="182">
        <f>F219-H219</f>
        <v>30000000</v>
      </c>
      <c r="J219" s="390">
        <v>0</v>
      </c>
      <c r="K219" s="390">
        <v>0</v>
      </c>
      <c r="L219" s="390">
        <v>0</v>
      </c>
      <c r="M219" s="390">
        <v>0</v>
      </c>
      <c r="N219" s="390">
        <v>0</v>
      </c>
      <c r="O219" s="182">
        <f>N219-H219</f>
        <v>0</v>
      </c>
      <c r="P219" s="182">
        <f>F219-N219</f>
        <v>30000000</v>
      </c>
      <c r="Q219" s="184">
        <v>0</v>
      </c>
      <c r="R219" s="185">
        <f>Q219</f>
        <v>0</v>
      </c>
      <c r="S219" s="387">
        <f t="shared" si="157"/>
        <v>0</v>
      </c>
      <c r="T219" s="388">
        <v>20201040801</v>
      </c>
      <c r="U219" s="389" t="s">
        <v>1654</v>
      </c>
      <c r="V219" s="390">
        <v>30000000</v>
      </c>
      <c r="W219" s="390">
        <v>0</v>
      </c>
      <c r="X219" s="390">
        <v>0</v>
      </c>
      <c r="Y219" s="390">
        <v>0</v>
      </c>
      <c r="Z219" s="390">
        <v>0</v>
      </c>
      <c r="AA219" s="390">
        <v>30000000</v>
      </c>
      <c r="AB219" s="390">
        <v>0</v>
      </c>
      <c r="AC219" s="390">
        <v>0</v>
      </c>
      <c r="AD219" s="390">
        <v>0</v>
      </c>
      <c r="AE219" s="390">
        <v>0</v>
      </c>
      <c r="AF219" s="390">
        <v>30000000</v>
      </c>
      <c r="AG219" s="390">
        <v>0</v>
      </c>
      <c r="AH219" s="390">
        <v>0</v>
      </c>
      <c r="AI219" s="390">
        <v>0</v>
      </c>
      <c r="AJ219" s="390">
        <v>0</v>
      </c>
      <c r="AK219" s="390">
        <v>0</v>
      </c>
      <c r="AL219" s="390">
        <v>0</v>
      </c>
      <c r="AM219" s="390">
        <v>0</v>
      </c>
      <c r="AN219" s="390">
        <v>0</v>
      </c>
      <c r="AO219" s="390">
        <v>0</v>
      </c>
      <c r="AP219" s="390">
        <v>0</v>
      </c>
      <c r="AQ219" s="390">
        <v>0</v>
      </c>
      <c r="AR219" s="390">
        <v>0</v>
      </c>
      <c r="AS219" s="390">
        <v>0</v>
      </c>
      <c r="AT219" s="390">
        <v>0</v>
      </c>
      <c r="AU219" s="390">
        <v>0</v>
      </c>
      <c r="AV219" s="390">
        <v>0</v>
      </c>
      <c r="AW219" s="390">
        <v>0</v>
      </c>
      <c r="AX219" s="390">
        <v>0</v>
      </c>
    </row>
    <row r="220" spans="1:50" ht="18" customHeight="1" x14ac:dyDescent="0.25">
      <c r="A220" s="391" t="s">
        <v>357</v>
      </c>
      <c r="B220" s="178" t="s">
        <v>358</v>
      </c>
      <c r="C220" s="179">
        <f>C221+C236+C259+C297+C311+C313</f>
        <v>13713178037.878889</v>
      </c>
      <c r="D220" s="179">
        <f>D221+D236+D259+D297+D311+D313</f>
        <v>0</v>
      </c>
      <c r="E220" s="179">
        <f>E221+E236+E259+E297+E311+E313</f>
        <v>0</v>
      </c>
      <c r="F220" s="179">
        <f>F221+F236+F259+F297+F311+F313</f>
        <v>13713178037.878889</v>
      </c>
      <c r="G220" s="179">
        <f t="shared" ref="G220:N220" si="173">G221+G236+G259+G297+G311+G313</f>
        <v>2047791287</v>
      </c>
      <c r="H220" s="179">
        <f t="shared" si="173"/>
        <v>2047791287</v>
      </c>
      <c r="I220" s="179">
        <f t="shared" si="173"/>
        <v>11665386750.878889</v>
      </c>
      <c r="J220" s="179">
        <f t="shared" si="173"/>
        <v>172904913</v>
      </c>
      <c r="K220" s="179">
        <f t="shared" si="173"/>
        <v>172904913</v>
      </c>
      <c r="L220" s="179">
        <f t="shared" si="173"/>
        <v>172904913</v>
      </c>
      <c r="M220" s="179">
        <f t="shared" si="173"/>
        <v>4963413960</v>
      </c>
      <c r="N220" s="179">
        <f t="shared" si="173"/>
        <v>4963413960</v>
      </c>
      <c r="O220" s="179">
        <f>O221+O236+O259+O297+O311+O313</f>
        <v>2915622673</v>
      </c>
      <c r="P220" s="179">
        <f>P221+P236+P259+P297+P311+P313</f>
        <v>8749764077.8788891</v>
      </c>
      <c r="Q220" s="179">
        <f>Q221+Q236+Q259+Q297+Q311+Q313</f>
        <v>2075653723.9841747</v>
      </c>
      <c r="R220" s="180">
        <f>R221+R236+R259+R297+R311+R313</f>
        <v>2075653723.9841747</v>
      </c>
      <c r="S220" s="387">
        <f t="shared" si="157"/>
        <v>0</v>
      </c>
      <c r="T220" s="388">
        <v>20202</v>
      </c>
      <c r="U220" s="389" t="s">
        <v>1702</v>
      </c>
      <c r="V220" s="390">
        <v>13713178037.878889</v>
      </c>
      <c r="W220" s="390">
        <v>0</v>
      </c>
      <c r="X220" s="390">
        <v>0</v>
      </c>
      <c r="Y220" s="390">
        <v>0</v>
      </c>
      <c r="Z220" s="390">
        <v>0</v>
      </c>
      <c r="AA220" s="390">
        <v>13713178037.878889</v>
      </c>
      <c r="AB220" s="390">
        <v>0</v>
      </c>
      <c r="AC220" s="390">
        <v>0</v>
      </c>
      <c r="AD220" s="390">
        <v>4963413960</v>
      </c>
      <c r="AE220" s="390">
        <v>4963413960</v>
      </c>
      <c r="AF220" s="390">
        <v>8749764077.8788891</v>
      </c>
      <c r="AG220" s="390">
        <v>1081652</v>
      </c>
      <c r="AH220" s="390">
        <v>0</v>
      </c>
      <c r="AI220" s="390">
        <v>2047791287</v>
      </c>
      <c r="AJ220" s="390">
        <v>2047791287</v>
      </c>
      <c r="AK220" s="390">
        <v>2915622673</v>
      </c>
      <c r="AL220" s="390">
        <v>1272432</v>
      </c>
      <c r="AM220" s="390">
        <v>0</v>
      </c>
      <c r="AN220" s="390">
        <v>172904913</v>
      </c>
      <c r="AO220" s="390">
        <v>172904913</v>
      </c>
      <c r="AP220" s="390">
        <v>1874886374</v>
      </c>
      <c r="AQ220" s="390">
        <v>0</v>
      </c>
      <c r="AR220" s="390">
        <v>0</v>
      </c>
      <c r="AS220" s="390">
        <v>0</v>
      </c>
      <c r="AT220" s="390">
        <v>0</v>
      </c>
      <c r="AU220" s="390">
        <v>172904913</v>
      </c>
      <c r="AV220" s="390">
        <v>172904913</v>
      </c>
      <c r="AW220" s="390">
        <v>172904913</v>
      </c>
      <c r="AX220" s="390">
        <v>174177345</v>
      </c>
    </row>
    <row r="221" spans="1:50" ht="18" customHeight="1" x14ac:dyDescent="0.25">
      <c r="A221" s="391" t="s">
        <v>359</v>
      </c>
      <c r="B221" s="178" t="s">
        <v>791</v>
      </c>
      <c r="C221" s="179">
        <f>C222+C226+C227+C230+C232+C233+C229</f>
        <v>471092710.99205005</v>
      </c>
      <c r="D221" s="179">
        <f t="shared" ref="D221:R221" si="174">D222+D226+D227+D230+D232+D233+D229</f>
        <v>0</v>
      </c>
      <c r="E221" s="179">
        <f t="shared" si="174"/>
        <v>0</v>
      </c>
      <c r="F221" s="179">
        <f t="shared" si="174"/>
        <v>471092710.99205005</v>
      </c>
      <c r="G221" s="179">
        <f t="shared" si="174"/>
        <v>1404920</v>
      </c>
      <c r="H221" s="179">
        <f t="shared" si="174"/>
        <v>1404920</v>
      </c>
      <c r="I221" s="179">
        <f t="shared" si="174"/>
        <v>469687790.99205005</v>
      </c>
      <c r="J221" s="179">
        <f t="shared" si="174"/>
        <v>1404920</v>
      </c>
      <c r="K221" s="179">
        <f t="shared" si="174"/>
        <v>1404920</v>
      </c>
      <c r="L221" s="179">
        <f t="shared" si="174"/>
        <v>1404920</v>
      </c>
      <c r="M221" s="179">
        <f t="shared" si="174"/>
        <v>25904920</v>
      </c>
      <c r="N221" s="179">
        <f t="shared" si="174"/>
        <v>25904920</v>
      </c>
      <c r="O221" s="179">
        <f t="shared" si="174"/>
        <v>24500000</v>
      </c>
      <c r="P221" s="179">
        <f t="shared" si="174"/>
        <v>445187790.99205005</v>
      </c>
      <c r="Q221" s="179">
        <f t="shared" si="174"/>
        <v>201866455.99205002</v>
      </c>
      <c r="R221" s="180">
        <f t="shared" si="174"/>
        <v>201866455.99205002</v>
      </c>
      <c r="S221" s="387">
        <f t="shared" si="157"/>
        <v>0</v>
      </c>
      <c r="T221" s="388">
        <v>2020206</v>
      </c>
      <c r="U221" s="389" t="s">
        <v>360</v>
      </c>
      <c r="V221" s="390">
        <v>471092710.99205005</v>
      </c>
      <c r="W221" s="390">
        <v>0</v>
      </c>
      <c r="X221" s="390">
        <v>0</v>
      </c>
      <c r="Y221" s="390">
        <v>0</v>
      </c>
      <c r="Z221" s="390">
        <v>0</v>
      </c>
      <c r="AA221" s="390">
        <v>471092710.99205005</v>
      </c>
      <c r="AB221" s="390">
        <v>0</v>
      </c>
      <c r="AC221" s="390">
        <v>0</v>
      </c>
      <c r="AD221" s="390">
        <v>25904920</v>
      </c>
      <c r="AE221" s="390">
        <v>25904920</v>
      </c>
      <c r="AF221" s="390">
        <v>445187790.99205005</v>
      </c>
      <c r="AG221" s="390">
        <v>0</v>
      </c>
      <c r="AH221" s="390">
        <v>0</v>
      </c>
      <c r="AI221" s="390">
        <v>1404920</v>
      </c>
      <c r="AJ221" s="390">
        <v>1404920</v>
      </c>
      <c r="AK221" s="390">
        <v>24500000</v>
      </c>
      <c r="AL221" s="390">
        <v>0</v>
      </c>
      <c r="AM221" s="390">
        <v>0</v>
      </c>
      <c r="AN221" s="390">
        <v>1404920</v>
      </c>
      <c r="AO221" s="390">
        <v>1404920</v>
      </c>
      <c r="AP221" s="390">
        <v>0</v>
      </c>
      <c r="AQ221" s="390">
        <v>0</v>
      </c>
      <c r="AR221" s="390">
        <v>0</v>
      </c>
      <c r="AS221" s="390">
        <v>0</v>
      </c>
      <c r="AT221" s="390">
        <v>0</v>
      </c>
      <c r="AU221" s="390">
        <v>1404920</v>
      </c>
      <c r="AV221" s="390">
        <v>1404920</v>
      </c>
      <c r="AW221" s="390">
        <v>1404920</v>
      </c>
      <c r="AX221" s="390">
        <v>1404920</v>
      </c>
    </row>
    <row r="222" spans="1:50" ht="18" customHeight="1" x14ac:dyDescent="0.25">
      <c r="A222" s="391" t="s">
        <v>361</v>
      </c>
      <c r="B222" s="178" t="s">
        <v>362</v>
      </c>
      <c r="C222" s="179">
        <f>SUM(C223:C225)</f>
        <v>164138126.3028</v>
      </c>
      <c r="D222" s="179">
        <f t="shared" ref="D222:R222" si="175">SUM(D223:D225)</f>
        <v>0</v>
      </c>
      <c r="E222" s="179">
        <f t="shared" si="175"/>
        <v>0</v>
      </c>
      <c r="F222" s="179">
        <f t="shared" si="175"/>
        <v>164138126.3028</v>
      </c>
      <c r="G222" s="179">
        <f t="shared" si="175"/>
        <v>0</v>
      </c>
      <c r="H222" s="179">
        <f t="shared" si="175"/>
        <v>0</v>
      </c>
      <c r="I222" s="179">
        <f t="shared" si="175"/>
        <v>164138126.3028</v>
      </c>
      <c r="J222" s="179">
        <f t="shared" si="175"/>
        <v>0</v>
      </c>
      <c r="K222" s="179">
        <f t="shared" si="175"/>
        <v>0</v>
      </c>
      <c r="L222" s="179">
        <f t="shared" si="175"/>
        <v>0</v>
      </c>
      <c r="M222" s="179">
        <f t="shared" si="175"/>
        <v>0</v>
      </c>
      <c r="N222" s="179">
        <f t="shared" si="175"/>
        <v>0</v>
      </c>
      <c r="O222" s="179">
        <f t="shared" si="175"/>
        <v>0</v>
      </c>
      <c r="P222" s="179">
        <f t="shared" si="175"/>
        <v>164138126.3028</v>
      </c>
      <c r="Q222" s="179">
        <f t="shared" si="175"/>
        <v>98175626.3028</v>
      </c>
      <c r="R222" s="180">
        <f t="shared" si="175"/>
        <v>98175626.3028</v>
      </c>
      <c r="S222" s="387">
        <f t="shared" si="157"/>
        <v>0</v>
      </c>
      <c r="T222" s="388">
        <v>202020603</v>
      </c>
      <c r="U222" s="389" t="s">
        <v>362</v>
      </c>
      <c r="V222" s="390">
        <v>164138126.3028</v>
      </c>
      <c r="W222" s="390">
        <v>0</v>
      </c>
      <c r="X222" s="390">
        <v>0</v>
      </c>
      <c r="Y222" s="390">
        <v>0</v>
      </c>
      <c r="Z222" s="390">
        <v>0</v>
      </c>
      <c r="AA222" s="390">
        <v>164138126.3028</v>
      </c>
      <c r="AB222" s="390">
        <v>0</v>
      </c>
      <c r="AC222" s="390">
        <v>0</v>
      </c>
      <c r="AD222" s="390">
        <v>0</v>
      </c>
      <c r="AE222" s="390">
        <v>0</v>
      </c>
      <c r="AF222" s="390">
        <v>164138126.3028</v>
      </c>
      <c r="AG222" s="390">
        <v>0</v>
      </c>
      <c r="AH222" s="390">
        <v>0</v>
      </c>
      <c r="AI222" s="390">
        <v>0</v>
      </c>
      <c r="AJ222" s="390">
        <v>0</v>
      </c>
      <c r="AK222" s="390">
        <v>0</v>
      </c>
      <c r="AL222" s="390">
        <v>0</v>
      </c>
      <c r="AM222" s="390">
        <v>0</v>
      </c>
      <c r="AN222" s="390">
        <v>0</v>
      </c>
      <c r="AO222" s="390">
        <v>0</v>
      </c>
      <c r="AP222" s="390">
        <v>0</v>
      </c>
      <c r="AQ222" s="390">
        <v>0</v>
      </c>
      <c r="AR222" s="390">
        <v>0</v>
      </c>
      <c r="AS222" s="390">
        <v>0</v>
      </c>
      <c r="AT222" s="390">
        <v>0</v>
      </c>
      <c r="AU222" s="390">
        <v>0</v>
      </c>
      <c r="AV222" s="390">
        <v>0</v>
      </c>
      <c r="AW222" s="390">
        <v>0</v>
      </c>
      <c r="AX222" s="390">
        <v>0</v>
      </c>
    </row>
    <row r="223" spans="1:50" ht="18" customHeight="1" x14ac:dyDescent="0.25">
      <c r="A223" s="397" t="s">
        <v>363</v>
      </c>
      <c r="B223" s="181" t="s">
        <v>364</v>
      </c>
      <c r="C223" s="182">
        <v>83700126.3028</v>
      </c>
      <c r="D223" s="183">
        <v>0</v>
      </c>
      <c r="E223" s="183">
        <v>0</v>
      </c>
      <c r="F223" s="182">
        <f>C223+D223-E223</f>
        <v>83700126.3028</v>
      </c>
      <c r="G223" s="390">
        <v>0</v>
      </c>
      <c r="H223" s="390">
        <v>0</v>
      </c>
      <c r="I223" s="182">
        <f>F223-H223</f>
        <v>83700126.3028</v>
      </c>
      <c r="J223" s="390">
        <v>0</v>
      </c>
      <c r="K223" s="390">
        <v>0</v>
      </c>
      <c r="L223" s="390">
        <v>0</v>
      </c>
      <c r="M223" s="390">
        <v>0</v>
      </c>
      <c r="N223" s="390">
        <v>0</v>
      </c>
      <c r="O223" s="182">
        <f t="shared" ref="O223:O226" si="176">N223-H223</f>
        <v>0</v>
      </c>
      <c r="P223" s="182">
        <f>F223-N223</f>
        <v>83700126.3028</v>
      </c>
      <c r="Q223" s="184">
        <v>38175626.3028</v>
      </c>
      <c r="R223" s="185">
        <f t="shared" ref="R223:R226" si="177">Q223</f>
        <v>38175626.3028</v>
      </c>
      <c r="S223" s="387">
        <f t="shared" si="157"/>
        <v>0</v>
      </c>
      <c r="T223" s="388">
        <v>20202060301</v>
      </c>
      <c r="U223" s="389" t="s">
        <v>364</v>
      </c>
      <c r="V223" s="390">
        <v>83700126.3028</v>
      </c>
      <c r="W223" s="390">
        <v>0</v>
      </c>
      <c r="X223" s="390">
        <v>0</v>
      </c>
      <c r="Y223" s="390">
        <v>0</v>
      </c>
      <c r="Z223" s="390">
        <v>0</v>
      </c>
      <c r="AA223" s="390">
        <v>83700126.3028</v>
      </c>
      <c r="AB223" s="390">
        <v>0</v>
      </c>
      <c r="AC223" s="390">
        <v>0</v>
      </c>
      <c r="AD223" s="390">
        <v>0</v>
      </c>
      <c r="AE223" s="390">
        <v>0</v>
      </c>
      <c r="AF223" s="390">
        <v>83700126.3028</v>
      </c>
      <c r="AG223" s="390">
        <v>0</v>
      </c>
      <c r="AH223" s="390">
        <v>0</v>
      </c>
      <c r="AI223" s="390">
        <v>0</v>
      </c>
      <c r="AJ223" s="390">
        <v>0</v>
      </c>
      <c r="AK223" s="390">
        <v>0</v>
      </c>
      <c r="AL223" s="390">
        <v>0</v>
      </c>
      <c r="AM223" s="390">
        <v>0</v>
      </c>
      <c r="AN223" s="390">
        <v>0</v>
      </c>
      <c r="AO223" s="390">
        <v>0</v>
      </c>
      <c r="AP223" s="390">
        <v>0</v>
      </c>
      <c r="AQ223" s="390">
        <v>0</v>
      </c>
      <c r="AR223" s="390">
        <v>0</v>
      </c>
      <c r="AS223" s="390">
        <v>0</v>
      </c>
      <c r="AT223" s="390">
        <v>0</v>
      </c>
      <c r="AU223" s="390">
        <v>0</v>
      </c>
      <c r="AV223" s="390">
        <v>0</v>
      </c>
      <c r="AW223" s="390">
        <v>0</v>
      </c>
      <c r="AX223" s="390">
        <v>0</v>
      </c>
    </row>
    <row r="224" spans="1:50" ht="18" customHeight="1" x14ac:dyDescent="0.25">
      <c r="A224" s="397" t="s">
        <v>365</v>
      </c>
      <c r="B224" s="181" t="s">
        <v>366</v>
      </c>
      <c r="C224" s="182">
        <v>30000000</v>
      </c>
      <c r="D224" s="183">
        <v>0</v>
      </c>
      <c r="E224" s="183">
        <v>0</v>
      </c>
      <c r="F224" s="182">
        <f>C224+D224-E224</f>
        <v>30000000</v>
      </c>
      <c r="G224" s="390">
        <v>0</v>
      </c>
      <c r="H224" s="390">
        <v>0</v>
      </c>
      <c r="I224" s="182">
        <f>F224-H224</f>
        <v>30000000</v>
      </c>
      <c r="J224" s="390">
        <v>0</v>
      </c>
      <c r="K224" s="390">
        <v>0</v>
      </c>
      <c r="L224" s="390">
        <v>0</v>
      </c>
      <c r="M224" s="390">
        <v>0</v>
      </c>
      <c r="N224" s="390">
        <v>0</v>
      </c>
      <c r="O224" s="182">
        <f t="shared" si="176"/>
        <v>0</v>
      </c>
      <c r="P224" s="182">
        <f>F224-N224</f>
        <v>30000000</v>
      </c>
      <c r="Q224" s="184">
        <v>30000000</v>
      </c>
      <c r="R224" s="185">
        <f t="shared" si="177"/>
        <v>30000000</v>
      </c>
      <c r="S224" s="387">
        <f t="shared" si="157"/>
        <v>0</v>
      </c>
      <c r="T224" s="388">
        <v>20202060302</v>
      </c>
      <c r="U224" s="389" t="s">
        <v>366</v>
      </c>
      <c r="V224" s="390">
        <v>30000000</v>
      </c>
      <c r="W224" s="390">
        <v>0</v>
      </c>
      <c r="X224" s="390">
        <v>0</v>
      </c>
      <c r="Y224" s="390">
        <v>0</v>
      </c>
      <c r="Z224" s="390">
        <v>0</v>
      </c>
      <c r="AA224" s="390">
        <v>30000000</v>
      </c>
      <c r="AB224" s="390">
        <v>0</v>
      </c>
      <c r="AC224" s="390">
        <v>0</v>
      </c>
      <c r="AD224" s="390">
        <v>0</v>
      </c>
      <c r="AE224" s="390">
        <v>0</v>
      </c>
      <c r="AF224" s="390">
        <v>30000000</v>
      </c>
      <c r="AG224" s="390">
        <v>0</v>
      </c>
      <c r="AH224" s="390">
        <v>0</v>
      </c>
      <c r="AI224" s="390">
        <v>0</v>
      </c>
      <c r="AJ224" s="390">
        <v>0</v>
      </c>
      <c r="AK224" s="390">
        <v>0</v>
      </c>
      <c r="AL224" s="390">
        <v>0</v>
      </c>
      <c r="AM224" s="390">
        <v>0</v>
      </c>
      <c r="AN224" s="390">
        <v>0</v>
      </c>
      <c r="AO224" s="390">
        <v>0</v>
      </c>
      <c r="AP224" s="390">
        <v>0</v>
      </c>
      <c r="AQ224" s="390">
        <v>0</v>
      </c>
      <c r="AR224" s="390">
        <v>0</v>
      </c>
      <c r="AS224" s="390">
        <v>0</v>
      </c>
      <c r="AT224" s="390">
        <v>0</v>
      </c>
      <c r="AU224" s="390">
        <v>0</v>
      </c>
      <c r="AV224" s="390">
        <v>0</v>
      </c>
      <c r="AW224" s="390">
        <v>0</v>
      </c>
      <c r="AX224" s="390">
        <v>0</v>
      </c>
    </row>
    <row r="225" spans="1:50" ht="18" customHeight="1" x14ac:dyDescent="0.25">
      <c r="A225" s="397" t="s">
        <v>367</v>
      </c>
      <c r="B225" s="181" t="s">
        <v>368</v>
      </c>
      <c r="C225" s="182">
        <v>50438000</v>
      </c>
      <c r="D225" s="183">
        <v>0</v>
      </c>
      <c r="E225" s="183">
        <v>0</v>
      </c>
      <c r="F225" s="182">
        <f>C225+D225-E225</f>
        <v>50438000</v>
      </c>
      <c r="G225" s="390">
        <v>0</v>
      </c>
      <c r="H225" s="390">
        <v>0</v>
      </c>
      <c r="I225" s="182">
        <f>F225-H225</f>
        <v>50438000</v>
      </c>
      <c r="J225" s="390">
        <v>0</v>
      </c>
      <c r="K225" s="390">
        <v>0</v>
      </c>
      <c r="L225" s="390">
        <v>0</v>
      </c>
      <c r="M225" s="390">
        <v>0</v>
      </c>
      <c r="N225" s="390">
        <v>0</v>
      </c>
      <c r="O225" s="182">
        <f t="shared" si="176"/>
        <v>0</v>
      </c>
      <c r="P225" s="182">
        <f>F225-N225</f>
        <v>50438000</v>
      </c>
      <c r="Q225" s="184">
        <v>30000000</v>
      </c>
      <c r="R225" s="185">
        <f t="shared" si="177"/>
        <v>30000000</v>
      </c>
      <c r="S225" s="387">
        <f t="shared" si="157"/>
        <v>0</v>
      </c>
      <c r="T225" s="388">
        <v>20202060303</v>
      </c>
      <c r="U225" s="389" t="s">
        <v>368</v>
      </c>
      <c r="V225" s="390">
        <v>50438000</v>
      </c>
      <c r="W225" s="390">
        <v>0</v>
      </c>
      <c r="X225" s="390">
        <v>0</v>
      </c>
      <c r="Y225" s="390">
        <v>0</v>
      </c>
      <c r="Z225" s="390">
        <v>0</v>
      </c>
      <c r="AA225" s="390">
        <v>50438000</v>
      </c>
      <c r="AB225" s="390">
        <v>0</v>
      </c>
      <c r="AC225" s="390">
        <v>0</v>
      </c>
      <c r="AD225" s="390">
        <v>0</v>
      </c>
      <c r="AE225" s="390">
        <v>0</v>
      </c>
      <c r="AF225" s="390">
        <v>50438000</v>
      </c>
      <c r="AG225" s="390">
        <v>0</v>
      </c>
      <c r="AH225" s="390">
        <v>0</v>
      </c>
      <c r="AI225" s="390">
        <v>0</v>
      </c>
      <c r="AJ225" s="390">
        <v>0</v>
      </c>
      <c r="AK225" s="390">
        <v>0</v>
      </c>
      <c r="AL225" s="390">
        <v>0</v>
      </c>
      <c r="AM225" s="390">
        <v>0</v>
      </c>
      <c r="AN225" s="390">
        <v>0</v>
      </c>
      <c r="AO225" s="390">
        <v>0</v>
      </c>
      <c r="AP225" s="390">
        <v>0</v>
      </c>
      <c r="AQ225" s="390">
        <v>0</v>
      </c>
      <c r="AR225" s="390">
        <v>0</v>
      </c>
      <c r="AS225" s="390">
        <v>0</v>
      </c>
      <c r="AT225" s="390">
        <v>0</v>
      </c>
      <c r="AU225" s="390">
        <v>0</v>
      </c>
      <c r="AV225" s="390">
        <v>0</v>
      </c>
      <c r="AW225" s="390">
        <v>0</v>
      </c>
      <c r="AX225" s="390">
        <v>0</v>
      </c>
    </row>
    <row r="226" spans="1:50" ht="18" customHeight="1" x14ac:dyDescent="0.25">
      <c r="A226" s="392" t="s">
        <v>1319</v>
      </c>
      <c r="B226" s="181" t="s">
        <v>1220</v>
      </c>
      <c r="C226" s="182">
        <v>22200000</v>
      </c>
      <c r="D226" s="183">
        <v>0</v>
      </c>
      <c r="E226" s="183">
        <v>0</v>
      </c>
      <c r="F226" s="182">
        <f>C226+D226-E226</f>
        <v>22200000</v>
      </c>
      <c r="G226" s="390">
        <v>800000</v>
      </c>
      <c r="H226" s="390">
        <v>800000</v>
      </c>
      <c r="I226" s="182">
        <f>F226-H226</f>
        <v>21400000</v>
      </c>
      <c r="J226" s="390">
        <v>800000</v>
      </c>
      <c r="K226" s="390">
        <v>800000</v>
      </c>
      <c r="L226" s="390">
        <v>800000</v>
      </c>
      <c r="M226" s="390">
        <v>800000</v>
      </c>
      <c r="N226" s="390">
        <v>800000</v>
      </c>
      <c r="O226" s="182">
        <f t="shared" si="176"/>
        <v>0</v>
      </c>
      <c r="P226" s="182">
        <f>F226-N226</f>
        <v>21400000</v>
      </c>
      <c r="Q226" s="184">
        <v>0</v>
      </c>
      <c r="R226" s="185">
        <f t="shared" si="177"/>
        <v>0</v>
      </c>
      <c r="S226" s="387">
        <f t="shared" si="157"/>
        <v>0</v>
      </c>
      <c r="T226" s="388">
        <v>202020604</v>
      </c>
      <c r="U226" s="389" t="s">
        <v>1220</v>
      </c>
      <c r="V226" s="390">
        <v>22200000</v>
      </c>
      <c r="W226" s="390">
        <v>0</v>
      </c>
      <c r="X226" s="390">
        <v>0</v>
      </c>
      <c r="Y226" s="390">
        <v>0</v>
      </c>
      <c r="Z226" s="390">
        <v>0</v>
      </c>
      <c r="AA226" s="390">
        <v>22200000</v>
      </c>
      <c r="AB226" s="390">
        <v>0</v>
      </c>
      <c r="AC226" s="390">
        <v>0</v>
      </c>
      <c r="AD226" s="390">
        <v>800000</v>
      </c>
      <c r="AE226" s="390">
        <v>800000</v>
      </c>
      <c r="AF226" s="390">
        <v>21400000</v>
      </c>
      <c r="AG226" s="390">
        <v>0</v>
      </c>
      <c r="AH226" s="390">
        <v>0</v>
      </c>
      <c r="AI226" s="390">
        <v>800000</v>
      </c>
      <c r="AJ226" s="390">
        <v>800000</v>
      </c>
      <c r="AK226" s="390">
        <v>0</v>
      </c>
      <c r="AL226" s="390">
        <v>0</v>
      </c>
      <c r="AM226" s="390">
        <v>0</v>
      </c>
      <c r="AN226" s="390">
        <v>800000</v>
      </c>
      <c r="AO226" s="390">
        <v>800000</v>
      </c>
      <c r="AP226" s="390">
        <v>0</v>
      </c>
      <c r="AQ226" s="390">
        <v>0</v>
      </c>
      <c r="AR226" s="390">
        <v>0</v>
      </c>
      <c r="AS226" s="390">
        <v>0</v>
      </c>
      <c r="AT226" s="390">
        <v>0</v>
      </c>
      <c r="AU226" s="390">
        <v>800000</v>
      </c>
      <c r="AV226" s="390">
        <v>800000</v>
      </c>
      <c r="AW226" s="390">
        <v>800000</v>
      </c>
      <c r="AX226" s="390">
        <v>800000</v>
      </c>
    </row>
    <row r="227" spans="1:50" ht="18" customHeight="1" x14ac:dyDescent="0.25">
      <c r="A227" s="391" t="s">
        <v>1320</v>
      </c>
      <c r="B227" s="178" t="s">
        <v>1223</v>
      </c>
      <c r="C227" s="179">
        <f>C228</f>
        <v>10000000</v>
      </c>
      <c r="D227" s="179">
        <f t="shared" ref="D227:R227" si="178">D228</f>
        <v>0</v>
      </c>
      <c r="E227" s="179">
        <f t="shared" si="178"/>
        <v>0</v>
      </c>
      <c r="F227" s="179">
        <f t="shared" si="178"/>
        <v>10000000</v>
      </c>
      <c r="G227" s="179">
        <f t="shared" si="178"/>
        <v>600000</v>
      </c>
      <c r="H227" s="179">
        <f t="shared" si="178"/>
        <v>600000</v>
      </c>
      <c r="I227" s="179">
        <f t="shared" si="178"/>
        <v>9400000</v>
      </c>
      <c r="J227" s="179">
        <f t="shared" si="178"/>
        <v>600000</v>
      </c>
      <c r="K227" s="179">
        <f t="shared" si="178"/>
        <v>600000</v>
      </c>
      <c r="L227" s="179">
        <f t="shared" si="178"/>
        <v>600000</v>
      </c>
      <c r="M227" s="179">
        <f t="shared" si="178"/>
        <v>600000</v>
      </c>
      <c r="N227" s="179">
        <f t="shared" si="178"/>
        <v>600000</v>
      </c>
      <c r="O227" s="179">
        <f t="shared" si="178"/>
        <v>0</v>
      </c>
      <c r="P227" s="179">
        <f t="shared" si="178"/>
        <v>9400000</v>
      </c>
      <c r="Q227" s="179">
        <f t="shared" si="178"/>
        <v>0</v>
      </c>
      <c r="R227" s="180">
        <f t="shared" si="178"/>
        <v>0</v>
      </c>
      <c r="S227" s="387">
        <f t="shared" si="157"/>
        <v>0</v>
      </c>
      <c r="T227" s="388">
        <v>202020605</v>
      </c>
      <c r="U227" s="389" t="s">
        <v>1223</v>
      </c>
      <c r="V227" s="390">
        <v>10000000</v>
      </c>
      <c r="W227" s="390">
        <v>0</v>
      </c>
      <c r="X227" s="390">
        <v>0</v>
      </c>
      <c r="Y227" s="390">
        <v>0</v>
      </c>
      <c r="Z227" s="390">
        <v>0</v>
      </c>
      <c r="AA227" s="390">
        <v>10000000</v>
      </c>
      <c r="AB227" s="390">
        <v>0</v>
      </c>
      <c r="AC227" s="390">
        <v>0</v>
      </c>
      <c r="AD227" s="390">
        <v>600000</v>
      </c>
      <c r="AE227" s="390">
        <v>600000</v>
      </c>
      <c r="AF227" s="390">
        <v>9400000</v>
      </c>
      <c r="AG227" s="390">
        <v>0</v>
      </c>
      <c r="AH227" s="390">
        <v>0</v>
      </c>
      <c r="AI227" s="390">
        <v>600000</v>
      </c>
      <c r="AJ227" s="390">
        <v>600000</v>
      </c>
      <c r="AK227" s="390">
        <v>0</v>
      </c>
      <c r="AL227" s="390">
        <v>0</v>
      </c>
      <c r="AM227" s="390">
        <v>0</v>
      </c>
      <c r="AN227" s="390">
        <v>600000</v>
      </c>
      <c r="AO227" s="390">
        <v>600000</v>
      </c>
      <c r="AP227" s="390">
        <v>0</v>
      </c>
      <c r="AQ227" s="390">
        <v>0</v>
      </c>
      <c r="AR227" s="390">
        <v>0</v>
      </c>
      <c r="AS227" s="390">
        <v>0</v>
      </c>
      <c r="AT227" s="390">
        <v>0</v>
      </c>
      <c r="AU227" s="390">
        <v>600000</v>
      </c>
      <c r="AV227" s="390">
        <v>600000</v>
      </c>
      <c r="AW227" s="390">
        <v>600000</v>
      </c>
      <c r="AX227" s="390">
        <v>600000</v>
      </c>
    </row>
    <row r="228" spans="1:50" ht="18" customHeight="1" x14ac:dyDescent="0.25">
      <c r="A228" s="392" t="s">
        <v>1321</v>
      </c>
      <c r="B228" s="181" t="s">
        <v>1224</v>
      </c>
      <c r="C228" s="182">
        <v>10000000</v>
      </c>
      <c r="D228" s="183">
        <v>0</v>
      </c>
      <c r="E228" s="183">
        <v>0</v>
      </c>
      <c r="F228" s="182">
        <f>C228+D228-E228</f>
        <v>10000000</v>
      </c>
      <c r="G228" s="390">
        <v>600000</v>
      </c>
      <c r="H228" s="390">
        <v>600000</v>
      </c>
      <c r="I228" s="182">
        <f>F228-H228</f>
        <v>9400000</v>
      </c>
      <c r="J228" s="390">
        <v>600000</v>
      </c>
      <c r="K228" s="390">
        <v>600000</v>
      </c>
      <c r="L228" s="390">
        <v>600000</v>
      </c>
      <c r="M228" s="390">
        <v>600000</v>
      </c>
      <c r="N228" s="390">
        <v>600000</v>
      </c>
      <c r="O228" s="182">
        <f t="shared" ref="O228:O229" si="179">N228-H228</f>
        <v>0</v>
      </c>
      <c r="P228" s="182">
        <f>F228-N228</f>
        <v>9400000</v>
      </c>
      <c r="Q228" s="184">
        <v>0</v>
      </c>
      <c r="R228" s="185">
        <f t="shared" ref="R228:R229" si="180">Q228</f>
        <v>0</v>
      </c>
      <c r="S228" s="387">
        <f t="shared" si="157"/>
        <v>0</v>
      </c>
      <c r="T228" s="388">
        <v>20202060501</v>
      </c>
      <c r="U228" s="389" t="s">
        <v>1703</v>
      </c>
      <c r="V228" s="390">
        <v>10000000</v>
      </c>
      <c r="W228" s="390">
        <v>0</v>
      </c>
      <c r="X228" s="390">
        <v>0</v>
      </c>
      <c r="Y228" s="390">
        <v>0</v>
      </c>
      <c r="Z228" s="390">
        <v>0</v>
      </c>
      <c r="AA228" s="390">
        <v>10000000</v>
      </c>
      <c r="AB228" s="390">
        <v>0</v>
      </c>
      <c r="AC228" s="390">
        <v>0</v>
      </c>
      <c r="AD228" s="390">
        <v>600000</v>
      </c>
      <c r="AE228" s="390">
        <v>600000</v>
      </c>
      <c r="AF228" s="390">
        <v>9400000</v>
      </c>
      <c r="AG228" s="390">
        <v>0</v>
      </c>
      <c r="AH228" s="390">
        <v>0</v>
      </c>
      <c r="AI228" s="390">
        <v>600000</v>
      </c>
      <c r="AJ228" s="390">
        <v>600000</v>
      </c>
      <c r="AK228" s="390">
        <v>0</v>
      </c>
      <c r="AL228" s="390">
        <v>0</v>
      </c>
      <c r="AM228" s="390">
        <v>0</v>
      </c>
      <c r="AN228" s="390">
        <v>600000</v>
      </c>
      <c r="AO228" s="390">
        <v>600000</v>
      </c>
      <c r="AP228" s="390">
        <v>0</v>
      </c>
      <c r="AQ228" s="390">
        <v>0</v>
      </c>
      <c r="AR228" s="390">
        <v>0</v>
      </c>
      <c r="AS228" s="390">
        <v>0</v>
      </c>
      <c r="AT228" s="390">
        <v>0</v>
      </c>
      <c r="AU228" s="390">
        <v>600000</v>
      </c>
      <c r="AV228" s="390">
        <v>600000</v>
      </c>
      <c r="AW228" s="390">
        <v>600000</v>
      </c>
      <c r="AX228" s="390">
        <v>600000</v>
      </c>
    </row>
    <row r="229" spans="1:50" ht="18" customHeight="1" x14ac:dyDescent="0.25">
      <c r="A229" s="392" t="s">
        <v>371</v>
      </c>
      <c r="B229" s="181" t="s">
        <v>372</v>
      </c>
      <c r="C229" s="182">
        <v>16190764.024500012</v>
      </c>
      <c r="D229" s="183">
        <v>0</v>
      </c>
      <c r="E229" s="183">
        <v>0</v>
      </c>
      <c r="F229" s="182">
        <f>C229+D229-E229</f>
        <v>16190764.024500012</v>
      </c>
      <c r="G229" s="390">
        <v>0</v>
      </c>
      <c r="H229" s="390">
        <v>0</v>
      </c>
      <c r="I229" s="182">
        <f>F229-H229</f>
        <v>16190764.024500012</v>
      </c>
      <c r="J229" s="390">
        <v>0</v>
      </c>
      <c r="K229" s="390">
        <v>0</v>
      </c>
      <c r="L229" s="390">
        <v>0</v>
      </c>
      <c r="M229" s="390">
        <v>0</v>
      </c>
      <c r="N229" s="390">
        <v>0</v>
      </c>
      <c r="O229" s="182">
        <f t="shared" si="179"/>
        <v>0</v>
      </c>
      <c r="P229" s="182">
        <f>F229-N229</f>
        <v>16190764.024500012</v>
      </c>
      <c r="Q229" s="184">
        <v>16190764.024500012</v>
      </c>
      <c r="R229" s="185">
        <f t="shared" si="180"/>
        <v>16190764.024500012</v>
      </c>
      <c r="S229" s="387">
        <f t="shared" si="157"/>
        <v>0</v>
      </c>
      <c r="T229" s="388">
        <v>202020606</v>
      </c>
      <c r="U229" s="389" t="s">
        <v>1704</v>
      </c>
      <c r="V229" s="390">
        <v>16190764.024499999</v>
      </c>
      <c r="W229" s="390">
        <v>0</v>
      </c>
      <c r="X229" s="390">
        <v>0</v>
      </c>
      <c r="Y229" s="390">
        <v>0</v>
      </c>
      <c r="Z229" s="390">
        <v>0</v>
      </c>
      <c r="AA229" s="390">
        <v>16190764.024499999</v>
      </c>
      <c r="AB229" s="390">
        <v>0</v>
      </c>
      <c r="AC229" s="390">
        <v>0</v>
      </c>
      <c r="AD229" s="390">
        <v>0</v>
      </c>
      <c r="AE229" s="390">
        <v>0</v>
      </c>
      <c r="AF229" s="390">
        <v>16190764.024499999</v>
      </c>
      <c r="AG229" s="390">
        <v>0</v>
      </c>
      <c r="AH229" s="390">
        <v>0</v>
      </c>
      <c r="AI229" s="390">
        <v>0</v>
      </c>
      <c r="AJ229" s="390">
        <v>0</v>
      </c>
      <c r="AK229" s="390">
        <v>0</v>
      </c>
      <c r="AL229" s="390">
        <v>0</v>
      </c>
      <c r="AM229" s="390">
        <v>0</v>
      </c>
      <c r="AN229" s="390">
        <v>0</v>
      </c>
      <c r="AO229" s="390">
        <v>0</v>
      </c>
      <c r="AP229" s="390">
        <v>0</v>
      </c>
      <c r="AQ229" s="390">
        <v>0</v>
      </c>
      <c r="AR229" s="390">
        <v>0</v>
      </c>
      <c r="AS229" s="390">
        <v>0</v>
      </c>
      <c r="AT229" s="390">
        <v>0</v>
      </c>
      <c r="AU229" s="390">
        <v>0</v>
      </c>
      <c r="AV229" s="390">
        <v>0</v>
      </c>
      <c r="AW229" s="390">
        <v>0</v>
      </c>
      <c r="AX229" s="390">
        <v>0</v>
      </c>
    </row>
    <row r="230" spans="1:50" ht="18" customHeight="1" x14ac:dyDescent="0.25">
      <c r="A230" s="391" t="s">
        <v>373</v>
      </c>
      <c r="B230" s="178" t="s">
        <v>374</v>
      </c>
      <c r="C230" s="179">
        <f>C231</f>
        <v>75403360.66475001</v>
      </c>
      <c r="D230" s="179">
        <f t="shared" ref="D230:R230" si="181">D231</f>
        <v>0</v>
      </c>
      <c r="E230" s="179">
        <f t="shared" si="181"/>
        <v>0</v>
      </c>
      <c r="F230" s="179">
        <f t="shared" si="181"/>
        <v>75403360.66475001</v>
      </c>
      <c r="G230" s="179">
        <f t="shared" si="181"/>
        <v>0</v>
      </c>
      <c r="H230" s="179">
        <f t="shared" si="181"/>
        <v>0</v>
      </c>
      <c r="I230" s="179">
        <f t="shared" si="181"/>
        <v>75403360.66475001</v>
      </c>
      <c r="J230" s="179">
        <f t="shared" si="181"/>
        <v>0</v>
      </c>
      <c r="K230" s="179">
        <f t="shared" si="181"/>
        <v>0</v>
      </c>
      <c r="L230" s="179">
        <f t="shared" si="181"/>
        <v>0</v>
      </c>
      <c r="M230" s="179">
        <f t="shared" si="181"/>
        <v>0</v>
      </c>
      <c r="N230" s="179">
        <f t="shared" si="181"/>
        <v>0</v>
      </c>
      <c r="O230" s="179">
        <f t="shared" si="181"/>
        <v>0</v>
      </c>
      <c r="P230" s="179">
        <f t="shared" si="181"/>
        <v>75403360.66475001</v>
      </c>
      <c r="Q230" s="179">
        <f t="shared" si="181"/>
        <v>28903360.66475001</v>
      </c>
      <c r="R230" s="180">
        <f t="shared" si="181"/>
        <v>28903360.66475001</v>
      </c>
      <c r="S230" s="387">
        <f t="shared" si="157"/>
        <v>0</v>
      </c>
      <c r="T230" s="388">
        <v>202020607</v>
      </c>
      <c r="U230" s="389" t="s">
        <v>374</v>
      </c>
      <c r="V230" s="390">
        <v>75403360.664749995</v>
      </c>
      <c r="W230" s="390">
        <v>0</v>
      </c>
      <c r="X230" s="390">
        <v>0</v>
      </c>
      <c r="Y230" s="390">
        <v>0</v>
      </c>
      <c r="Z230" s="390">
        <v>0</v>
      </c>
      <c r="AA230" s="390">
        <v>75403360.664749995</v>
      </c>
      <c r="AB230" s="390">
        <v>0</v>
      </c>
      <c r="AC230" s="390">
        <v>0</v>
      </c>
      <c r="AD230" s="390">
        <v>0</v>
      </c>
      <c r="AE230" s="390">
        <v>0</v>
      </c>
      <c r="AF230" s="390">
        <v>75403360.664749995</v>
      </c>
      <c r="AG230" s="390">
        <v>0</v>
      </c>
      <c r="AH230" s="390">
        <v>0</v>
      </c>
      <c r="AI230" s="390">
        <v>0</v>
      </c>
      <c r="AJ230" s="390">
        <v>0</v>
      </c>
      <c r="AK230" s="390">
        <v>0</v>
      </c>
      <c r="AL230" s="390">
        <v>0</v>
      </c>
      <c r="AM230" s="390">
        <v>0</v>
      </c>
      <c r="AN230" s="390">
        <v>0</v>
      </c>
      <c r="AO230" s="390">
        <v>0</v>
      </c>
      <c r="AP230" s="390">
        <v>0</v>
      </c>
      <c r="AQ230" s="390">
        <v>0</v>
      </c>
      <c r="AR230" s="390">
        <v>0</v>
      </c>
      <c r="AS230" s="390">
        <v>0</v>
      </c>
      <c r="AT230" s="390">
        <v>0</v>
      </c>
      <c r="AU230" s="390">
        <v>0</v>
      </c>
      <c r="AV230" s="390">
        <v>0</v>
      </c>
      <c r="AW230" s="390">
        <v>0</v>
      </c>
      <c r="AX230" s="390">
        <v>0</v>
      </c>
    </row>
    <row r="231" spans="1:50" ht="18" customHeight="1" x14ac:dyDescent="0.25">
      <c r="A231" s="392" t="s">
        <v>377</v>
      </c>
      <c r="B231" s="181" t="s">
        <v>378</v>
      </c>
      <c r="C231" s="182">
        <v>75403360.66475001</v>
      </c>
      <c r="D231" s="183">
        <v>0</v>
      </c>
      <c r="E231" s="183">
        <v>0</v>
      </c>
      <c r="F231" s="182">
        <f>C231+D231-E231</f>
        <v>75403360.66475001</v>
      </c>
      <c r="G231" s="390">
        <v>0</v>
      </c>
      <c r="H231" s="390">
        <v>0</v>
      </c>
      <c r="I231" s="182">
        <f>F231-H231</f>
        <v>75403360.66475001</v>
      </c>
      <c r="J231" s="390">
        <v>0</v>
      </c>
      <c r="K231" s="390">
        <v>0</v>
      </c>
      <c r="L231" s="390">
        <v>0</v>
      </c>
      <c r="M231" s="390">
        <v>0</v>
      </c>
      <c r="N231" s="390">
        <v>0</v>
      </c>
      <c r="O231" s="182">
        <f t="shared" ref="O231:O232" si="182">N231-H231</f>
        <v>0</v>
      </c>
      <c r="P231" s="182">
        <f>F231-N231</f>
        <v>75403360.66475001</v>
      </c>
      <c r="Q231" s="184">
        <v>28903360.66475001</v>
      </c>
      <c r="R231" s="185">
        <f t="shared" ref="R231:R232" si="183">Q231</f>
        <v>28903360.66475001</v>
      </c>
      <c r="S231" s="387">
        <f t="shared" si="157"/>
        <v>0</v>
      </c>
      <c r="T231" s="388">
        <v>20202060706</v>
      </c>
      <c r="U231" s="389" t="s">
        <v>1705</v>
      </c>
      <c r="V231" s="390">
        <v>75403360.664749995</v>
      </c>
      <c r="W231" s="390">
        <v>0</v>
      </c>
      <c r="X231" s="390">
        <v>0</v>
      </c>
      <c r="Y231" s="390">
        <v>0</v>
      </c>
      <c r="Z231" s="390">
        <v>0</v>
      </c>
      <c r="AA231" s="390">
        <v>75403360.664749995</v>
      </c>
      <c r="AB231" s="390">
        <v>0</v>
      </c>
      <c r="AC231" s="390">
        <v>0</v>
      </c>
      <c r="AD231" s="390">
        <v>0</v>
      </c>
      <c r="AE231" s="390">
        <v>0</v>
      </c>
      <c r="AF231" s="390">
        <v>75403360.664749995</v>
      </c>
      <c r="AG231" s="390">
        <v>0</v>
      </c>
      <c r="AH231" s="390">
        <v>0</v>
      </c>
      <c r="AI231" s="390">
        <v>0</v>
      </c>
      <c r="AJ231" s="390">
        <v>0</v>
      </c>
      <c r="AK231" s="390">
        <v>0</v>
      </c>
      <c r="AL231" s="390">
        <v>0</v>
      </c>
      <c r="AM231" s="390">
        <v>0</v>
      </c>
      <c r="AN231" s="390">
        <v>0</v>
      </c>
      <c r="AO231" s="390">
        <v>0</v>
      </c>
      <c r="AP231" s="390">
        <v>0</v>
      </c>
      <c r="AQ231" s="390">
        <v>0</v>
      </c>
      <c r="AR231" s="390">
        <v>0</v>
      </c>
      <c r="AS231" s="390">
        <v>0</v>
      </c>
      <c r="AT231" s="390">
        <v>0</v>
      </c>
      <c r="AU231" s="390">
        <v>0</v>
      </c>
      <c r="AV231" s="390">
        <v>0</v>
      </c>
      <c r="AW231" s="390">
        <v>0</v>
      </c>
      <c r="AX231" s="390">
        <v>0</v>
      </c>
    </row>
    <row r="232" spans="1:50" ht="18" customHeight="1" x14ac:dyDescent="0.25">
      <c r="A232" s="397" t="s">
        <v>379</v>
      </c>
      <c r="B232" s="181" t="s">
        <v>380</v>
      </c>
      <c r="C232" s="182">
        <v>80000000</v>
      </c>
      <c r="D232" s="183">
        <v>0</v>
      </c>
      <c r="E232" s="183">
        <v>0</v>
      </c>
      <c r="F232" s="182">
        <f>C232+D232-E232</f>
        <v>80000000</v>
      </c>
      <c r="G232" s="390">
        <v>0</v>
      </c>
      <c r="H232" s="390">
        <v>0</v>
      </c>
      <c r="I232" s="182">
        <f>F232-H232</f>
        <v>80000000</v>
      </c>
      <c r="J232" s="390">
        <v>0</v>
      </c>
      <c r="K232" s="390">
        <v>0</v>
      </c>
      <c r="L232" s="390">
        <v>0</v>
      </c>
      <c r="M232" s="390">
        <v>500000</v>
      </c>
      <c r="N232" s="390">
        <v>500000</v>
      </c>
      <c r="O232" s="182">
        <f t="shared" si="182"/>
        <v>500000</v>
      </c>
      <c r="P232" s="182">
        <f>F232-N232</f>
        <v>79500000</v>
      </c>
      <c r="Q232" s="184">
        <v>50000000</v>
      </c>
      <c r="R232" s="185">
        <f t="shared" si="183"/>
        <v>50000000</v>
      </c>
      <c r="S232" s="387">
        <f t="shared" si="157"/>
        <v>0</v>
      </c>
      <c r="T232" s="388">
        <v>202020608</v>
      </c>
      <c r="U232" s="389" t="s">
        <v>1706</v>
      </c>
      <c r="V232" s="390">
        <v>80000000</v>
      </c>
      <c r="W232" s="390">
        <v>0</v>
      </c>
      <c r="X232" s="390">
        <v>0</v>
      </c>
      <c r="Y232" s="390">
        <v>0</v>
      </c>
      <c r="Z232" s="390">
        <v>0</v>
      </c>
      <c r="AA232" s="390">
        <v>80000000</v>
      </c>
      <c r="AB232" s="390">
        <v>0</v>
      </c>
      <c r="AC232" s="390">
        <v>0</v>
      </c>
      <c r="AD232" s="390">
        <v>500000</v>
      </c>
      <c r="AE232" s="390">
        <v>500000</v>
      </c>
      <c r="AF232" s="390">
        <v>79500000</v>
      </c>
      <c r="AG232" s="390">
        <v>0</v>
      </c>
      <c r="AH232" s="390">
        <v>0</v>
      </c>
      <c r="AI232" s="390">
        <v>0</v>
      </c>
      <c r="AJ232" s="390">
        <v>0</v>
      </c>
      <c r="AK232" s="390">
        <v>500000</v>
      </c>
      <c r="AL232" s="390">
        <v>0</v>
      </c>
      <c r="AM232" s="390">
        <v>0</v>
      </c>
      <c r="AN232" s="390">
        <v>0</v>
      </c>
      <c r="AO232" s="390">
        <v>0</v>
      </c>
      <c r="AP232" s="390">
        <v>0</v>
      </c>
      <c r="AQ232" s="390">
        <v>0</v>
      </c>
      <c r="AR232" s="390">
        <v>0</v>
      </c>
      <c r="AS232" s="390">
        <v>0</v>
      </c>
      <c r="AT232" s="390">
        <v>0</v>
      </c>
      <c r="AU232" s="390">
        <v>0</v>
      </c>
      <c r="AV232" s="390">
        <v>0</v>
      </c>
      <c r="AW232" s="390">
        <v>0</v>
      </c>
      <c r="AX232" s="390">
        <v>0</v>
      </c>
    </row>
    <row r="233" spans="1:50" ht="18" customHeight="1" x14ac:dyDescent="0.25">
      <c r="A233" s="391" t="s">
        <v>381</v>
      </c>
      <c r="B233" s="178" t="s">
        <v>382</v>
      </c>
      <c r="C233" s="187">
        <f>SUM(C234:C235)</f>
        <v>103160460</v>
      </c>
      <c r="D233" s="187">
        <f t="shared" ref="D233:R233" si="184">SUM(D234:D235)</f>
        <v>0</v>
      </c>
      <c r="E233" s="187">
        <f t="shared" si="184"/>
        <v>0</v>
      </c>
      <c r="F233" s="187">
        <f t="shared" si="184"/>
        <v>103160460</v>
      </c>
      <c r="G233" s="187">
        <f t="shared" si="184"/>
        <v>4920</v>
      </c>
      <c r="H233" s="187">
        <f t="shared" si="184"/>
        <v>4920</v>
      </c>
      <c r="I233" s="187">
        <f t="shared" si="184"/>
        <v>103155540</v>
      </c>
      <c r="J233" s="187">
        <f t="shared" si="184"/>
        <v>4920</v>
      </c>
      <c r="K233" s="187">
        <f t="shared" si="184"/>
        <v>4920</v>
      </c>
      <c r="L233" s="187">
        <f t="shared" si="184"/>
        <v>4920</v>
      </c>
      <c r="M233" s="187">
        <f t="shared" si="184"/>
        <v>24004920</v>
      </c>
      <c r="N233" s="187">
        <f t="shared" si="184"/>
        <v>24004920</v>
      </c>
      <c r="O233" s="187">
        <f t="shared" si="184"/>
        <v>24000000</v>
      </c>
      <c r="P233" s="187">
        <f t="shared" si="184"/>
        <v>79155540</v>
      </c>
      <c r="Q233" s="187">
        <f t="shared" si="184"/>
        <v>8596705</v>
      </c>
      <c r="R233" s="188">
        <f t="shared" si="184"/>
        <v>8596705</v>
      </c>
      <c r="S233" s="387">
        <f t="shared" si="157"/>
        <v>0</v>
      </c>
      <c r="T233" s="388">
        <v>202020609</v>
      </c>
      <c r="U233" s="389" t="s">
        <v>1707</v>
      </c>
      <c r="V233" s="390">
        <v>103160460</v>
      </c>
      <c r="W233" s="390">
        <v>0</v>
      </c>
      <c r="X233" s="390">
        <v>0</v>
      </c>
      <c r="Y233" s="390">
        <v>0</v>
      </c>
      <c r="Z233" s="390">
        <v>0</v>
      </c>
      <c r="AA233" s="390">
        <v>103160460</v>
      </c>
      <c r="AB233" s="390">
        <v>0</v>
      </c>
      <c r="AC233" s="390">
        <v>0</v>
      </c>
      <c r="AD233" s="390">
        <v>24004920</v>
      </c>
      <c r="AE233" s="390">
        <v>24004920</v>
      </c>
      <c r="AF233" s="390">
        <v>79155540</v>
      </c>
      <c r="AG233" s="390">
        <v>0</v>
      </c>
      <c r="AH233" s="390">
        <v>0</v>
      </c>
      <c r="AI233" s="390">
        <v>4920</v>
      </c>
      <c r="AJ233" s="390">
        <v>4920</v>
      </c>
      <c r="AK233" s="390">
        <v>24000000</v>
      </c>
      <c r="AL233" s="390">
        <v>0</v>
      </c>
      <c r="AM233" s="390">
        <v>0</v>
      </c>
      <c r="AN233" s="390">
        <v>4920</v>
      </c>
      <c r="AO233" s="390">
        <v>4920</v>
      </c>
      <c r="AP233" s="390">
        <v>0</v>
      </c>
      <c r="AQ233" s="390">
        <v>0</v>
      </c>
      <c r="AR233" s="390">
        <v>0</v>
      </c>
      <c r="AS233" s="390">
        <v>0</v>
      </c>
      <c r="AT233" s="390">
        <v>0</v>
      </c>
      <c r="AU233" s="390">
        <v>4920</v>
      </c>
      <c r="AV233" s="390">
        <v>4920</v>
      </c>
      <c r="AW233" s="390">
        <v>4920</v>
      </c>
      <c r="AX233" s="390">
        <v>4920</v>
      </c>
    </row>
    <row r="234" spans="1:50" ht="18" customHeight="1" x14ac:dyDescent="0.25">
      <c r="A234" s="392" t="s">
        <v>383</v>
      </c>
      <c r="B234" s="181" t="s">
        <v>792</v>
      </c>
      <c r="C234" s="182">
        <v>70219500</v>
      </c>
      <c r="D234" s="183">
        <v>0</v>
      </c>
      <c r="E234" s="183">
        <v>0</v>
      </c>
      <c r="F234" s="182">
        <f>C234+D234-E234</f>
        <v>70219500</v>
      </c>
      <c r="G234" s="390">
        <v>4920</v>
      </c>
      <c r="H234" s="390">
        <v>4920</v>
      </c>
      <c r="I234" s="182">
        <f>F234-H234</f>
        <v>70214580</v>
      </c>
      <c r="J234" s="390">
        <v>4920</v>
      </c>
      <c r="K234" s="390">
        <v>4920</v>
      </c>
      <c r="L234" s="390">
        <v>4920</v>
      </c>
      <c r="M234" s="390">
        <v>4920</v>
      </c>
      <c r="N234" s="390">
        <v>4920</v>
      </c>
      <c r="O234" s="182">
        <f t="shared" ref="O234:O235" si="185">N234-H234</f>
        <v>0</v>
      </c>
      <c r="P234" s="182">
        <f>F234-N234</f>
        <v>70214580</v>
      </c>
      <c r="Q234" s="184">
        <v>5851625</v>
      </c>
      <c r="R234" s="185">
        <f t="shared" ref="R234:R235" si="186">Q234</f>
        <v>5851625</v>
      </c>
      <c r="S234" s="387">
        <f t="shared" si="157"/>
        <v>0</v>
      </c>
      <c r="T234" s="388">
        <v>20202060901</v>
      </c>
      <c r="U234" s="389" t="s">
        <v>1708</v>
      </c>
      <c r="V234" s="390">
        <v>70219500</v>
      </c>
      <c r="W234" s="390">
        <v>0</v>
      </c>
      <c r="X234" s="390">
        <v>0</v>
      </c>
      <c r="Y234" s="390">
        <v>0</v>
      </c>
      <c r="Z234" s="390">
        <v>0</v>
      </c>
      <c r="AA234" s="390">
        <v>70219500</v>
      </c>
      <c r="AB234" s="390">
        <v>0</v>
      </c>
      <c r="AC234" s="390">
        <v>0</v>
      </c>
      <c r="AD234" s="390">
        <v>4920</v>
      </c>
      <c r="AE234" s="390">
        <v>4920</v>
      </c>
      <c r="AF234" s="390">
        <v>70214580</v>
      </c>
      <c r="AG234" s="390">
        <v>0</v>
      </c>
      <c r="AH234" s="390">
        <v>0</v>
      </c>
      <c r="AI234" s="390">
        <v>4920</v>
      </c>
      <c r="AJ234" s="390">
        <v>4920</v>
      </c>
      <c r="AK234" s="390">
        <v>0</v>
      </c>
      <c r="AL234" s="390">
        <v>0</v>
      </c>
      <c r="AM234" s="390">
        <v>0</v>
      </c>
      <c r="AN234" s="390">
        <v>4920</v>
      </c>
      <c r="AO234" s="390">
        <v>4920</v>
      </c>
      <c r="AP234" s="390">
        <v>0</v>
      </c>
      <c r="AQ234" s="390">
        <v>0</v>
      </c>
      <c r="AR234" s="390">
        <v>0</v>
      </c>
      <c r="AS234" s="390">
        <v>0</v>
      </c>
      <c r="AT234" s="390">
        <v>0</v>
      </c>
      <c r="AU234" s="390">
        <v>4920</v>
      </c>
      <c r="AV234" s="390">
        <v>4920</v>
      </c>
      <c r="AW234" s="390">
        <v>4920</v>
      </c>
      <c r="AX234" s="390">
        <v>4920</v>
      </c>
    </row>
    <row r="235" spans="1:50" ht="18" customHeight="1" x14ac:dyDescent="0.25">
      <c r="A235" s="392" t="s">
        <v>385</v>
      </c>
      <c r="B235" s="181" t="s">
        <v>386</v>
      </c>
      <c r="C235" s="182">
        <v>32940960</v>
      </c>
      <c r="D235" s="183">
        <v>0</v>
      </c>
      <c r="E235" s="183">
        <v>0</v>
      </c>
      <c r="F235" s="182">
        <f>C235+D235-E235</f>
        <v>32940960</v>
      </c>
      <c r="G235" s="390">
        <v>0</v>
      </c>
      <c r="H235" s="390">
        <v>0</v>
      </c>
      <c r="I235" s="182">
        <f>F235-H235</f>
        <v>32940960</v>
      </c>
      <c r="J235" s="390">
        <v>0</v>
      </c>
      <c r="K235" s="390">
        <v>0</v>
      </c>
      <c r="L235" s="390">
        <v>0</v>
      </c>
      <c r="M235" s="390">
        <v>24000000</v>
      </c>
      <c r="N235" s="390">
        <v>24000000</v>
      </c>
      <c r="O235" s="182">
        <f t="shared" si="185"/>
        <v>24000000</v>
      </c>
      <c r="P235" s="182">
        <f>F235-N235</f>
        <v>8940960</v>
      </c>
      <c r="Q235" s="184">
        <v>2745080</v>
      </c>
      <c r="R235" s="185">
        <f t="shared" si="186"/>
        <v>2745080</v>
      </c>
      <c r="S235" s="387">
        <f t="shared" si="157"/>
        <v>0</v>
      </c>
      <c r="T235" s="388">
        <v>20202060902</v>
      </c>
      <c r="U235" s="389" t="s">
        <v>1709</v>
      </c>
      <c r="V235" s="390">
        <v>32940960</v>
      </c>
      <c r="W235" s="390">
        <v>0</v>
      </c>
      <c r="X235" s="390">
        <v>0</v>
      </c>
      <c r="Y235" s="390">
        <v>0</v>
      </c>
      <c r="Z235" s="390">
        <v>0</v>
      </c>
      <c r="AA235" s="390">
        <v>32940960</v>
      </c>
      <c r="AB235" s="390">
        <v>0</v>
      </c>
      <c r="AC235" s="390">
        <v>0</v>
      </c>
      <c r="AD235" s="390">
        <v>24000000</v>
      </c>
      <c r="AE235" s="390">
        <v>24000000</v>
      </c>
      <c r="AF235" s="390">
        <v>8940960</v>
      </c>
      <c r="AG235" s="390">
        <v>0</v>
      </c>
      <c r="AH235" s="390">
        <v>0</v>
      </c>
      <c r="AI235" s="390">
        <v>0</v>
      </c>
      <c r="AJ235" s="390">
        <v>0</v>
      </c>
      <c r="AK235" s="390">
        <v>24000000</v>
      </c>
      <c r="AL235" s="390">
        <v>0</v>
      </c>
      <c r="AM235" s="390">
        <v>0</v>
      </c>
      <c r="AN235" s="390">
        <v>0</v>
      </c>
      <c r="AO235" s="390">
        <v>0</v>
      </c>
      <c r="AP235" s="390">
        <v>0</v>
      </c>
      <c r="AQ235" s="390">
        <v>0</v>
      </c>
      <c r="AR235" s="390">
        <v>0</v>
      </c>
      <c r="AS235" s="390">
        <v>0</v>
      </c>
      <c r="AT235" s="390">
        <v>0</v>
      </c>
      <c r="AU235" s="390">
        <v>0</v>
      </c>
      <c r="AV235" s="390">
        <v>0</v>
      </c>
      <c r="AW235" s="390">
        <v>0</v>
      </c>
      <c r="AX235" s="390">
        <v>0</v>
      </c>
    </row>
    <row r="236" spans="1:50" ht="18" customHeight="1" x14ac:dyDescent="0.25">
      <c r="A236" s="391" t="s">
        <v>387</v>
      </c>
      <c r="B236" s="178" t="s">
        <v>388</v>
      </c>
      <c r="C236" s="179">
        <f>C237+C252+C257</f>
        <v>3869596316.9721508</v>
      </c>
      <c r="D236" s="179">
        <f t="shared" ref="D236:R236" si="187">D237+D252+D257</f>
        <v>0</v>
      </c>
      <c r="E236" s="179">
        <f t="shared" si="187"/>
        <v>0</v>
      </c>
      <c r="F236" s="179">
        <f t="shared" si="187"/>
        <v>3869596316.9721508</v>
      </c>
      <c r="G236" s="179">
        <f t="shared" si="187"/>
        <v>544570000</v>
      </c>
      <c r="H236" s="179">
        <f t="shared" si="187"/>
        <v>544570000</v>
      </c>
      <c r="I236" s="179">
        <f t="shared" si="187"/>
        <v>3325026316.9721508</v>
      </c>
      <c r="J236" s="179">
        <f t="shared" si="187"/>
        <v>41750000</v>
      </c>
      <c r="K236" s="179">
        <f t="shared" si="187"/>
        <v>41750000</v>
      </c>
      <c r="L236" s="179">
        <f t="shared" si="187"/>
        <v>41750000</v>
      </c>
      <c r="M236" s="179">
        <f t="shared" si="187"/>
        <v>2215984000</v>
      </c>
      <c r="N236" s="179">
        <f t="shared" si="187"/>
        <v>2215984000</v>
      </c>
      <c r="O236" s="179">
        <f t="shared" si="187"/>
        <v>1671414000</v>
      </c>
      <c r="P236" s="179">
        <f t="shared" si="187"/>
        <v>1653612316.9721506</v>
      </c>
      <c r="Q236" s="179">
        <f t="shared" si="187"/>
        <v>254572884.79841667</v>
      </c>
      <c r="R236" s="180">
        <f t="shared" si="187"/>
        <v>254572884.79841667</v>
      </c>
      <c r="S236" s="387">
        <f t="shared" si="157"/>
        <v>0</v>
      </c>
      <c r="T236" s="388">
        <v>2020207</v>
      </c>
      <c r="U236" s="389" t="s">
        <v>1710</v>
      </c>
      <c r="V236" s="390">
        <v>3869596316.9721498</v>
      </c>
      <c r="W236" s="390">
        <v>0</v>
      </c>
      <c r="X236" s="390">
        <v>0</v>
      </c>
      <c r="Y236" s="390">
        <v>0</v>
      </c>
      <c r="Z236" s="390">
        <v>0</v>
      </c>
      <c r="AA236" s="390">
        <v>3869596316.9721498</v>
      </c>
      <c r="AB236" s="390">
        <v>0</v>
      </c>
      <c r="AC236" s="390">
        <v>0</v>
      </c>
      <c r="AD236" s="390">
        <v>2215984000</v>
      </c>
      <c r="AE236" s="390">
        <v>2215984000</v>
      </c>
      <c r="AF236" s="390">
        <v>1653612316.9721498</v>
      </c>
      <c r="AG236" s="390">
        <v>0</v>
      </c>
      <c r="AH236" s="390">
        <v>0</v>
      </c>
      <c r="AI236" s="390">
        <v>544570000</v>
      </c>
      <c r="AJ236" s="390">
        <v>544570000</v>
      </c>
      <c r="AK236" s="390">
        <v>1671414000</v>
      </c>
      <c r="AL236" s="390">
        <v>0</v>
      </c>
      <c r="AM236" s="390">
        <v>0</v>
      </c>
      <c r="AN236" s="390">
        <v>41750000</v>
      </c>
      <c r="AO236" s="390">
        <v>41750000</v>
      </c>
      <c r="AP236" s="390">
        <v>502820000</v>
      </c>
      <c r="AQ236" s="390">
        <v>0</v>
      </c>
      <c r="AR236" s="390">
        <v>0</v>
      </c>
      <c r="AS236" s="390">
        <v>0</v>
      </c>
      <c r="AT236" s="390">
        <v>0</v>
      </c>
      <c r="AU236" s="390">
        <v>41750000</v>
      </c>
      <c r="AV236" s="390">
        <v>41750000</v>
      </c>
      <c r="AW236" s="390">
        <v>41750000</v>
      </c>
      <c r="AX236" s="390">
        <v>41750000</v>
      </c>
    </row>
    <row r="237" spans="1:50" ht="18" customHeight="1" x14ac:dyDescent="0.25">
      <c r="A237" s="391" t="s">
        <v>389</v>
      </c>
      <c r="B237" s="178" t="s">
        <v>390</v>
      </c>
      <c r="C237" s="179">
        <f>C238+C240</f>
        <v>1673073954.52215</v>
      </c>
      <c r="D237" s="179">
        <f t="shared" ref="D237:R237" si="188">D238+D240</f>
        <v>0</v>
      </c>
      <c r="E237" s="179">
        <f t="shared" si="188"/>
        <v>0</v>
      </c>
      <c r="F237" s="179">
        <f t="shared" si="188"/>
        <v>1673073954.52215</v>
      </c>
      <c r="G237" s="179">
        <f t="shared" si="188"/>
        <v>250000</v>
      </c>
      <c r="H237" s="179">
        <f t="shared" si="188"/>
        <v>250000</v>
      </c>
      <c r="I237" s="179">
        <f t="shared" si="188"/>
        <v>1672823954.52215</v>
      </c>
      <c r="J237" s="179">
        <f t="shared" si="188"/>
        <v>100000</v>
      </c>
      <c r="K237" s="179">
        <f t="shared" si="188"/>
        <v>100000</v>
      </c>
      <c r="L237" s="179">
        <f t="shared" si="188"/>
        <v>100000</v>
      </c>
      <c r="M237" s="179">
        <f t="shared" si="188"/>
        <v>171664000</v>
      </c>
      <c r="N237" s="179">
        <f t="shared" si="188"/>
        <v>171664000</v>
      </c>
      <c r="O237" s="179">
        <f t="shared" si="188"/>
        <v>171414000</v>
      </c>
      <c r="P237" s="179">
        <f t="shared" si="188"/>
        <v>1501409954.52215</v>
      </c>
      <c r="Q237" s="179">
        <f t="shared" si="188"/>
        <v>15800397.927583326</v>
      </c>
      <c r="R237" s="180">
        <f t="shared" si="188"/>
        <v>15800397.927583326</v>
      </c>
      <c r="S237" s="387">
        <f t="shared" si="157"/>
        <v>0</v>
      </c>
      <c r="T237" s="388">
        <v>202020701</v>
      </c>
      <c r="U237" s="389" t="s">
        <v>390</v>
      </c>
      <c r="V237" s="390">
        <v>1673073954.52215</v>
      </c>
      <c r="W237" s="390">
        <v>0</v>
      </c>
      <c r="X237" s="390">
        <v>0</v>
      </c>
      <c r="Y237" s="390">
        <v>0</v>
      </c>
      <c r="Z237" s="390">
        <v>0</v>
      </c>
      <c r="AA237" s="390">
        <v>1673073954.52215</v>
      </c>
      <c r="AB237" s="390">
        <v>0</v>
      </c>
      <c r="AC237" s="390">
        <v>0</v>
      </c>
      <c r="AD237" s="390">
        <v>171664000</v>
      </c>
      <c r="AE237" s="390">
        <v>171664000</v>
      </c>
      <c r="AF237" s="390">
        <v>1501409954.52215</v>
      </c>
      <c r="AG237" s="390">
        <v>0</v>
      </c>
      <c r="AH237" s="390">
        <v>0</v>
      </c>
      <c r="AI237" s="390">
        <v>250000</v>
      </c>
      <c r="AJ237" s="390">
        <v>250000</v>
      </c>
      <c r="AK237" s="390">
        <v>171414000</v>
      </c>
      <c r="AL237" s="390">
        <v>0</v>
      </c>
      <c r="AM237" s="390">
        <v>0</v>
      </c>
      <c r="AN237" s="390">
        <v>100000</v>
      </c>
      <c r="AO237" s="390">
        <v>100000</v>
      </c>
      <c r="AP237" s="390">
        <v>150000</v>
      </c>
      <c r="AQ237" s="390">
        <v>0</v>
      </c>
      <c r="AR237" s="390">
        <v>0</v>
      </c>
      <c r="AS237" s="390">
        <v>0</v>
      </c>
      <c r="AT237" s="390">
        <v>0</v>
      </c>
      <c r="AU237" s="390">
        <v>100000</v>
      </c>
      <c r="AV237" s="390">
        <v>100000</v>
      </c>
      <c r="AW237" s="390">
        <v>100000</v>
      </c>
      <c r="AX237" s="390">
        <v>100000</v>
      </c>
    </row>
    <row r="238" spans="1:50" ht="18" customHeight="1" x14ac:dyDescent="0.25">
      <c r="A238" s="391" t="s">
        <v>391</v>
      </c>
      <c r="B238" s="178" t="s">
        <v>793</v>
      </c>
      <c r="C238" s="179">
        <f>C239</f>
        <v>191604775.13099989</v>
      </c>
      <c r="D238" s="179">
        <f t="shared" ref="D238:R238" si="189">D239</f>
        <v>0</v>
      </c>
      <c r="E238" s="179">
        <f t="shared" si="189"/>
        <v>0</v>
      </c>
      <c r="F238" s="179">
        <f t="shared" si="189"/>
        <v>191604775.13099989</v>
      </c>
      <c r="G238" s="179">
        <f t="shared" si="189"/>
        <v>250000</v>
      </c>
      <c r="H238" s="179">
        <f t="shared" si="189"/>
        <v>250000</v>
      </c>
      <c r="I238" s="179">
        <f t="shared" si="189"/>
        <v>191354775.13099989</v>
      </c>
      <c r="J238" s="179">
        <f t="shared" si="189"/>
        <v>100000</v>
      </c>
      <c r="K238" s="179">
        <f t="shared" si="189"/>
        <v>100000</v>
      </c>
      <c r="L238" s="179">
        <f t="shared" si="189"/>
        <v>100000</v>
      </c>
      <c r="M238" s="179">
        <f t="shared" si="189"/>
        <v>165886000</v>
      </c>
      <c r="N238" s="179">
        <f t="shared" si="189"/>
        <v>165886000</v>
      </c>
      <c r="O238" s="179">
        <f t="shared" si="189"/>
        <v>165636000</v>
      </c>
      <c r="P238" s="179">
        <f t="shared" si="189"/>
        <v>25718775.130999893</v>
      </c>
      <c r="Q238" s="179">
        <f t="shared" si="189"/>
        <v>15800397.927583326</v>
      </c>
      <c r="R238" s="180">
        <f t="shared" si="189"/>
        <v>15800397.927583326</v>
      </c>
      <c r="S238" s="387">
        <f t="shared" si="157"/>
        <v>0</v>
      </c>
      <c r="T238" s="388">
        <v>20202070101</v>
      </c>
      <c r="U238" s="389" t="s">
        <v>1711</v>
      </c>
      <c r="V238" s="390">
        <v>191604775.13100001</v>
      </c>
      <c r="W238" s="390">
        <v>0</v>
      </c>
      <c r="X238" s="390">
        <v>0</v>
      </c>
      <c r="Y238" s="390">
        <v>0</v>
      </c>
      <c r="Z238" s="390">
        <v>0</v>
      </c>
      <c r="AA238" s="390">
        <v>191604775.13100001</v>
      </c>
      <c r="AB238" s="390">
        <v>0</v>
      </c>
      <c r="AC238" s="390">
        <v>0</v>
      </c>
      <c r="AD238" s="390">
        <v>165886000</v>
      </c>
      <c r="AE238" s="390">
        <v>165886000</v>
      </c>
      <c r="AF238" s="390">
        <v>25718775.131000012</v>
      </c>
      <c r="AG238" s="390">
        <v>0</v>
      </c>
      <c r="AH238" s="390">
        <v>0</v>
      </c>
      <c r="AI238" s="390">
        <v>250000</v>
      </c>
      <c r="AJ238" s="390">
        <v>250000</v>
      </c>
      <c r="AK238" s="390">
        <v>165636000</v>
      </c>
      <c r="AL238" s="390">
        <v>0</v>
      </c>
      <c r="AM238" s="390">
        <v>0</v>
      </c>
      <c r="AN238" s="390">
        <v>100000</v>
      </c>
      <c r="AO238" s="390">
        <v>100000</v>
      </c>
      <c r="AP238" s="390">
        <v>150000</v>
      </c>
      <c r="AQ238" s="390">
        <v>0</v>
      </c>
      <c r="AR238" s="390">
        <v>0</v>
      </c>
      <c r="AS238" s="390">
        <v>0</v>
      </c>
      <c r="AT238" s="390">
        <v>0</v>
      </c>
      <c r="AU238" s="390">
        <v>100000</v>
      </c>
      <c r="AV238" s="390">
        <v>100000</v>
      </c>
      <c r="AW238" s="390">
        <v>100000</v>
      </c>
      <c r="AX238" s="390">
        <v>100000</v>
      </c>
    </row>
    <row r="239" spans="1:50" ht="18" customHeight="1" x14ac:dyDescent="0.25">
      <c r="A239" s="392" t="s">
        <v>393</v>
      </c>
      <c r="B239" s="181" t="s">
        <v>793</v>
      </c>
      <c r="C239" s="182">
        <v>191604775.13099989</v>
      </c>
      <c r="D239" s="183">
        <v>0</v>
      </c>
      <c r="E239" s="183">
        <v>0</v>
      </c>
      <c r="F239" s="182">
        <f>C239+D239-E239</f>
        <v>191604775.13099989</v>
      </c>
      <c r="G239" s="390">
        <v>250000</v>
      </c>
      <c r="H239" s="390">
        <v>250000</v>
      </c>
      <c r="I239" s="182">
        <f>F239-H239</f>
        <v>191354775.13099989</v>
      </c>
      <c r="J239" s="390">
        <v>100000</v>
      </c>
      <c r="K239" s="390">
        <v>100000</v>
      </c>
      <c r="L239" s="390">
        <v>100000</v>
      </c>
      <c r="M239" s="390">
        <v>165886000</v>
      </c>
      <c r="N239" s="390">
        <v>165886000</v>
      </c>
      <c r="O239" s="182">
        <f>N239-H239</f>
        <v>165636000</v>
      </c>
      <c r="P239" s="182">
        <f>F239-N239</f>
        <v>25718775.130999893</v>
      </c>
      <c r="Q239" s="184">
        <v>15800397.927583326</v>
      </c>
      <c r="R239" s="185">
        <f>Q239</f>
        <v>15800397.927583326</v>
      </c>
      <c r="S239" s="387">
        <f t="shared" si="157"/>
        <v>0</v>
      </c>
      <c r="T239" s="388">
        <v>202020701011</v>
      </c>
      <c r="U239" s="389" t="s">
        <v>1711</v>
      </c>
      <c r="V239" s="390">
        <v>191604775.13100001</v>
      </c>
      <c r="W239" s="390">
        <v>0</v>
      </c>
      <c r="X239" s="390">
        <v>0</v>
      </c>
      <c r="Y239" s="390">
        <v>0</v>
      </c>
      <c r="Z239" s="390">
        <v>0</v>
      </c>
      <c r="AA239" s="390">
        <v>191604775.13100001</v>
      </c>
      <c r="AB239" s="390">
        <v>0</v>
      </c>
      <c r="AC239" s="390">
        <v>0</v>
      </c>
      <c r="AD239" s="390">
        <v>165886000</v>
      </c>
      <c r="AE239" s="390">
        <v>165886000</v>
      </c>
      <c r="AF239" s="390">
        <v>25718775.131000012</v>
      </c>
      <c r="AG239" s="390">
        <v>0</v>
      </c>
      <c r="AH239" s="390">
        <v>0</v>
      </c>
      <c r="AI239" s="390">
        <v>250000</v>
      </c>
      <c r="AJ239" s="390">
        <v>250000</v>
      </c>
      <c r="AK239" s="390">
        <v>165636000</v>
      </c>
      <c r="AL239" s="390">
        <v>0</v>
      </c>
      <c r="AM239" s="390">
        <v>0</v>
      </c>
      <c r="AN239" s="390">
        <v>100000</v>
      </c>
      <c r="AO239" s="390">
        <v>100000</v>
      </c>
      <c r="AP239" s="390">
        <v>150000</v>
      </c>
      <c r="AQ239" s="390">
        <v>0</v>
      </c>
      <c r="AR239" s="390">
        <v>0</v>
      </c>
      <c r="AS239" s="390">
        <v>0</v>
      </c>
      <c r="AT239" s="390">
        <v>0</v>
      </c>
      <c r="AU239" s="390">
        <v>100000</v>
      </c>
      <c r="AV239" s="390">
        <v>100000</v>
      </c>
      <c r="AW239" s="390">
        <v>100000</v>
      </c>
      <c r="AX239" s="390">
        <v>100000</v>
      </c>
    </row>
    <row r="240" spans="1:50" ht="18" customHeight="1" x14ac:dyDescent="0.25">
      <c r="A240" s="391" t="s">
        <v>396</v>
      </c>
      <c r="B240" s="178" t="s">
        <v>795</v>
      </c>
      <c r="C240" s="179">
        <f>C241+C242</f>
        <v>1481469179.3911502</v>
      </c>
      <c r="D240" s="179">
        <f t="shared" ref="D240:R240" si="190">D241+D242</f>
        <v>0</v>
      </c>
      <c r="E240" s="179">
        <f t="shared" si="190"/>
        <v>0</v>
      </c>
      <c r="F240" s="179">
        <f t="shared" si="190"/>
        <v>1481469179.3911502</v>
      </c>
      <c r="G240" s="179">
        <f t="shared" si="190"/>
        <v>0</v>
      </c>
      <c r="H240" s="179">
        <f t="shared" si="190"/>
        <v>0</v>
      </c>
      <c r="I240" s="179">
        <f t="shared" si="190"/>
        <v>1481469179.3911502</v>
      </c>
      <c r="J240" s="179">
        <f t="shared" si="190"/>
        <v>0</v>
      </c>
      <c r="K240" s="179">
        <f t="shared" si="190"/>
        <v>0</v>
      </c>
      <c r="L240" s="179">
        <f t="shared" si="190"/>
        <v>0</v>
      </c>
      <c r="M240" s="179">
        <f t="shared" si="190"/>
        <v>5778000</v>
      </c>
      <c r="N240" s="179">
        <f t="shared" si="190"/>
        <v>5778000</v>
      </c>
      <c r="O240" s="179">
        <f t="shared" si="190"/>
        <v>5778000</v>
      </c>
      <c r="P240" s="179">
        <f t="shared" si="190"/>
        <v>1475691179.3911502</v>
      </c>
      <c r="Q240" s="179">
        <f t="shared" si="190"/>
        <v>0</v>
      </c>
      <c r="R240" s="180">
        <f t="shared" si="190"/>
        <v>0</v>
      </c>
      <c r="S240" s="387">
        <f t="shared" si="157"/>
        <v>0</v>
      </c>
      <c r="T240" s="388">
        <v>20202070103</v>
      </c>
      <c r="U240" s="389" t="s">
        <v>1712</v>
      </c>
      <c r="V240" s="390">
        <v>1481469179.39115</v>
      </c>
      <c r="W240" s="390">
        <v>0</v>
      </c>
      <c r="X240" s="390">
        <v>0</v>
      </c>
      <c r="Y240" s="390">
        <v>0</v>
      </c>
      <c r="Z240" s="390">
        <v>0</v>
      </c>
      <c r="AA240" s="390">
        <v>1481469179.39115</v>
      </c>
      <c r="AB240" s="390">
        <v>0</v>
      </c>
      <c r="AC240" s="390">
        <v>0</v>
      </c>
      <c r="AD240" s="390">
        <v>5778000</v>
      </c>
      <c r="AE240" s="390">
        <v>5778000</v>
      </c>
      <c r="AF240" s="390">
        <v>1475691179.39115</v>
      </c>
      <c r="AG240" s="390">
        <v>0</v>
      </c>
      <c r="AH240" s="390">
        <v>0</v>
      </c>
      <c r="AI240" s="390">
        <v>0</v>
      </c>
      <c r="AJ240" s="390">
        <v>0</v>
      </c>
      <c r="AK240" s="390">
        <v>5778000</v>
      </c>
      <c r="AL240" s="390">
        <v>0</v>
      </c>
      <c r="AM240" s="390">
        <v>0</v>
      </c>
      <c r="AN240" s="390">
        <v>0</v>
      </c>
      <c r="AO240" s="390">
        <v>0</v>
      </c>
      <c r="AP240" s="390">
        <v>0</v>
      </c>
      <c r="AQ240" s="390">
        <v>0</v>
      </c>
      <c r="AR240" s="390">
        <v>0</v>
      </c>
      <c r="AS240" s="390">
        <v>0</v>
      </c>
      <c r="AT240" s="390">
        <v>0</v>
      </c>
      <c r="AU240" s="390">
        <v>0</v>
      </c>
      <c r="AV240" s="390">
        <v>0</v>
      </c>
      <c r="AW240" s="390">
        <v>0</v>
      </c>
      <c r="AX240" s="390">
        <v>0</v>
      </c>
    </row>
    <row r="241" spans="1:50" ht="18" customHeight="1" x14ac:dyDescent="0.25">
      <c r="A241" s="392" t="s">
        <v>398</v>
      </c>
      <c r="B241" s="181" t="s">
        <v>399</v>
      </c>
      <c r="C241" s="182">
        <v>358621867.39115024</v>
      </c>
      <c r="D241" s="183">
        <v>0</v>
      </c>
      <c r="E241" s="183">
        <v>0</v>
      </c>
      <c r="F241" s="182">
        <f>C241+D241-E241</f>
        <v>358621867.39115024</v>
      </c>
      <c r="G241" s="390">
        <v>0</v>
      </c>
      <c r="H241" s="390">
        <v>0</v>
      </c>
      <c r="I241" s="182">
        <f>F241-H241</f>
        <v>358621867.39115024</v>
      </c>
      <c r="J241" s="390">
        <v>0</v>
      </c>
      <c r="K241" s="390">
        <v>0</v>
      </c>
      <c r="L241" s="390">
        <v>0</v>
      </c>
      <c r="M241" s="390">
        <v>0</v>
      </c>
      <c r="N241" s="390">
        <v>0</v>
      </c>
      <c r="O241" s="182">
        <f>N241-H241</f>
        <v>0</v>
      </c>
      <c r="P241" s="182">
        <f>F241-N241</f>
        <v>358621867.39115024</v>
      </c>
      <c r="Q241" s="184">
        <v>0</v>
      </c>
      <c r="R241" s="185">
        <f>Q241</f>
        <v>0</v>
      </c>
      <c r="S241" s="387">
        <f t="shared" si="157"/>
        <v>0</v>
      </c>
      <c r="T241" s="388">
        <v>202020701031</v>
      </c>
      <c r="U241" s="389" t="s">
        <v>1713</v>
      </c>
      <c r="V241" s="390">
        <v>358621867.39115</v>
      </c>
      <c r="W241" s="390">
        <v>0</v>
      </c>
      <c r="X241" s="390">
        <v>0</v>
      </c>
      <c r="Y241" s="390">
        <v>0</v>
      </c>
      <c r="Z241" s="390">
        <v>0</v>
      </c>
      <c r="AA241" s="390">
        <v>358621867.39115</v>
      </c>
      <c r="AB241" s="390">
        <v>0</v>
      </c>
      <c r="AC241" s="390">
        <v>0</v>
      </c>
      <c r="AD241" s="390">
        <v>0</v>
      </c>
      <c r="AE241" s="390">
        <v>0</v>
      </c>
      <c r="AF241" s="390">
        <v>358621867.39115</v>
      </c>
      <c r="AG241" s="390">
        <v>0</v>
      </c>
      <c r="AH241" s="390">
        <v>0</v>
      </c>
      <c r="AI241" s="390">
        <v>0</v>
      </c>
      <c r="AJ241" s="390">
        <v>0</v>
      </c>
      <c r="AK241" s="390">
        <v>0</v>
      </c>
      <c r="AL241" s="390">
        <v>0</v>
      </c>
      <c r="AM241" s="390">
        <v>0</v>
      </c>
      <c r="AN241" s="390">
        <v>0</v>
      </c>
      <c r="AO241" s="390">
        <v>0</v>
      </c>
      <c r="AP241" s="390">
        <v>0</v>
      </c>
      <c r="AQ241" s="390">
        <v>0</v>
      </c>
      <c r="AR241" s="390">
        <v>0</v>
      </c>
      <c r="AS241" s="390">
        <v>0</v>
      </c>
      <c r="AT241" s="390">
        <v>0</v>
      </c>
      <c r="AU241" s="390">
        <v>0</v>
      </c>
      <c r="AV241" s="390">
        <v>0</v>
      </c>
      <c r="AW241" s="390">
        <v>0</v>
      </c>
      <c r="AX241" s="390">
        <v>0</v>
      </c>
    </row>
    <row r="242" spans="1:50" ht="18" customHeight="1" x14ac:dyDescent="0.25">
      <c r="A242" s="391" t="s">
        <v>400</v>
      </c>
      <c r="B242" s="178" t="s">
        <v>796</v>
      </c>
      <c r="C242" s="179">
        <f>SUM(C243:C251)</f>
        <v>1122847312</v>
      </c>
      <c r="D242" s="179">
        <f t="shared" ref="D242:R242" si="191">SUM(D243:D251)</f>
        <v>0</v>
      </c>
      <c r="E242" s="179">
        <f t="shared" si="191"/>
        <v>0</v>
      </c>
      <c r="F242" s="179">
        <f t="shared" si="191"/>
        <v>1122847312</v>
      </c>
      <c r="G242" s="179">
        <f t="shared" si="191"/>
        <v>0</v>
      </c>
      <c r="H242" s="179">
        <f t="shared" si="191"/>
        <v>0</v>
      </c>
      <c r="I242" s="179">
        <f t="shared" si="191"/>
        <v>1122847312</v>
      </c>
      <c r="J242" s="179">
        <f t="shared" si="191"/>
        <v>0</v>
      </c>
      <c r="K242" s="179">
        <f t="shared" si="191"/>
        <v>0</v>
      </c>
      <c r="L242" s="179">
        <f t="shared" si="191"/>
        <v>0</v>
      </c>
      <c r="M242" s="179">
        <f t="shared" si="191"/>
        <v>5778000</v>
      </c>
      <c r="N242" s="179">
        <f t="shared" si="191"/>
        <v>5778000</v>
      </c>
      <c r="O242" s="179">
        <f t="shared" si="191"/>
        <v>5778000</v>
      </c>
      <c r="P242" s="179">
        <f t="shared" si="191"/>
        <v>1117069312</v>
      </c>
      <c r="Q242" s="179">
        <f t="shared" si="191"/>
        <v>0</v>
      </c>
      <c r="R242" s="180">
        <f t="shared" si="191"/>
        <v>0</v>
      </c>
      <c r="S242" s="387">
        <f t="shared" si="157"/>
        <v>0</v>
      </c>
      <c r="T242" s="388">
        <v>202020701035</v>
      </c>
      <c r="U242" s="389" t="s">
        <v>401</v>
      </c>
      <c r="V242" s="390">
        <v>1122847312</v>
      </c>
      <c r="W242" s="390">
        <v>0</v>
      </c>
      <c r="X242" s="390">
        <v>0</v>
      </c>
      <c r="Y242" s="390">
        <v>0</v>
      </c>
      <c r="Z242" s="390">
        <v>0</v>
      </c>
      <c r="AA242" s="390">
        <v>1122847312</v>
      </c>
      <c r="AB242" s="390">
        <v>0</v>
      </c>
      <c r="AC242" s="390">
        <v>0</v>
      </c>
      <c r="AD242" s="390">
        <v>5778000</v>
      </c>
      <c r="AE242" s="390">
        <v>5778000</v>
      </c>
      <c r="AF242" s="390">
        <v>1117069312</v>
      </c>
      <c r="AG242" s="390">
        <v>0</v>
      </c>
      <c r="AH242" s="390">
        <v>0</v>
      </c>
      <c r="AI242" s="390">
        <v>0</v>
      </c>
      <c r="AJ242" s="390">
        <v>0</v>
      </c>
      <c r="AK242" s="390">
        <v>5778000</v>
      </c>
      <c r="AL242" s="390">
        <v>0</v>
      </c>
      <c r="AM242" s="390">
        <v>0</v>
      </c>
      <c r="AN242" s="390">
        <v>0</v>
      </c>
      <c r="AO242" s="390">
        <v>0</v>
      </c>
      <c r="AP242" s="390">
        <v>0</v>
      </c>
      <c r="AQ242" s="390">
        <v>0</v>
      </c>
      <c r="AR242" s="390">
        <v>0</v>
      </c>
      <c r="AS242" s="390">
        <v>0</v>
      </c>
      <c r="AT242" s="390">
        <v>0</v>
      </c>
      <c r="AU242" s="390">
        <v>0</v>
      </c>
      <c r="AV242" s="390">
        <v>0</v>
      </c>
      <c r="AW242" s="390">
        <v>0</v>
      </c>
      <c r="AX242" s="390">
        <v>0</v>
      </c>
    </row>
    <row r="243" spans="1:50" ht="18" customHeight="1" x14ac:dyDescent="0.25">
      <c r="A243" s="392" t="s">
        <v>402</v>
      </c>
      <c r="B243" s="181" t="s">
        <v>403</v>
      </c>
      <c r="C243" s="182">
        <v>267500000.00000003</v>
      </c>
      <c r="D243" s="183">
        <v>0</v>
      </c>
      <c r="E243" s="183">
        <v>0</v>
      </c>
      <c r="F243" s="182">
        <f t="shared" ref="F243:F251" si="192">C243+D243-E243</f>
        <v>267500000.00000003</v>
      </c>
      <c r="G243" s="390">
        <v>0</v>
      </c>
      <c r="H243" s="390">
        <v>0</v>
      </c>
      <c r="I243" s="182">
        <f t="shared" ref="I243:I251" si="193">F243-H243</f>
        <v>267500000.00000003</v>
      </c>
      <c r="J243" s="390">
        <v>0</v>
      </c>
      <c r="K243" s="390">
        <v>0</v>
      </c>
      <c r="L243" s="390">
        <v>0</v>
      </c>
      <c r="M243" s="390">
        <v>0</v>
      </c>
      <c r="N243" s="390">
        <v>0</v>
      </c>
      <c r="O243" s="182">
        <f t="shared" ref="O243:O251" si="194">N243-H243</f>
        <v>0</v>
      </c>
      <c r="P243" s="182">
        <f t="shared" ref="P243:P251" si="195">F243-N243</f>
        <v>267500000.00000003</v>
      </c>
      <c r="Q243" s="184">
        <v>0</v>
      </c>
      <c r="R243" s="185">
        <f t="shared" ref="R243:R251" si="196">Q243</f>
        <v>0</v>
      </c>
      <c r="S243" s="387">
        <f t="shared" si="157"/>
        <v>0</v>
      </c>
      <c r="T243" s="388">
        <v>20202070103501</v>
      </c>
      <c r="U243" s="389" t="s">
        <v>1714</v>
      </c>
      <c r="V243" s="390">
        <v>267500000</v>
      </c>
      <c r="W243" s="390">
        <v>0</v>
      </c>
      <c r="X243" s="390">
        <v>0</v>
      </c>
      <c r="Y243" s="390">
        <v>0</v>
      </c>
      <c r="Z243" s="390">
        <v>0</v>
      </c>
      <c r="AA243" s="390">
        <v>267500000</v>
      </c>
      <c r="AB243" s="390">
        <v>0</v>
      </c>
      <c r="AC243" s="390">
        <v>0</v>
      </c>
      <c r="AD243" s="390">
        <v>0</v>
      </c>
      <c r="AE243" s="390">
        <v>0</v>
      </c>
      <c r="AF243" s="390">
        <v>267500000</v>
      </c>
      <c r="AG243" s="390">
        <v>0</v>
      </c>
      <c r="AH243" s="390">
        <v>0</v>
      </c>
      <c r="AI243" s="390">
        <v>0</v>
      </c>
      <c r="AJ243" s="390">
        <v>0</v>
      </c>
      <c r="AK243" s="390">
        <v>0</v>
      </c>
      <c r="AL243" s="390">
        <v>0</v>
      </c>
      <c r="AM243" s="390">
        <v>0</v>
      </c>
      <c r="AN243" s="390">
        <v>0</v>
      </c>
      <c r="AO243" s="390">
        <v>0</v>
      </c>
      <c r="AP243" s="390">
        <v>0</v>
      </c>
      <c r="AQ243" s="390">
        <v>0</v>
      </c>
      <c r="AR243" s="390">
        <v>0</v>
      </c>
      <c r="AS243" s="390">
        <v>0</v>
      </c>
      <c r="AT243" s="390">
        <v>0</v>
      </c>
      <c r="AU243" s="390">
        <v>0</v>
      </c>
      <c r="AV243" s="390">
        <v>0</v>
      </c>
      <c r="AW243" s="390">
        <v>0</v>
      </c>
      <c r="AX243" s="390">
        <v>0</v>
      </c>
    </row>
    <row r="244" spans="1:50" ht="18" customHeight="1" x14ac:dyDescent="0.25">
      <c r="A244" s="392" t="s">
        <v>404</v>
      </c>
      <c r="B244" s="181" t="s">
        <v>405</v>
      </c>
      <c r="C244" s="182">
        <v>8560000</v>
      </c>
      <c r="D244" s="183">
        <v>0</v>
      </c>
      <c r="E244" s="183">
        <v>0</v>
      </c>
      <c r="F244" s="182">
        <f t="shared" si="192"/>
        <v>8560000</v>
      </c>
      <c r="G244" s="390">
        <v>0</v>
      </c>
      <c r="H244" s="390">
        <v>0</v>
      </c>
      <c r="I244" s="182">
        <f t="shared" si="193"/>
        <v>8560000</v>
      </c>
      <c r="J244" s="390">
        <v>0</v>
      </c>
      <c r="K244" s="390">
        <v>0</v>
      </c>
      <c r="L244" s="390">
        <v>0</v>
      </c>
      <c r="M244" s="390">
        <v>0</v>
      </c>
      <c r="N244" s="390">
        <v>0</v>
      </c>
      <c r="O244" s="182">
        <f t="shared" si="194"/>
        <v>0</v>
      </c>
      <c r="P244" s="182">
        <f t="shared" si="195"/>
        <v>8560000</v>
      </c>
      <c r="Q244" s="184">
        <v>0</v>
      </c>
      <c r="R244" s="185">
        <f t="shared" si="196"/>
        <v>0</v>
      </c>
      <c r="S244" s="387">
        <f t="shared" si="157"/>
        <v>0</v>
      </c>
      <c r="T244" s="388">
        <v>20202070103502</v>
      </c>
      <c r="U244" s="389" t="s">
        <v>1715</v>
      </c>
      <c r="V244" s="390">
        <v>8560000</v>
      </c>
      <c r="W244" s="390">
        <v>0</v>
      </c>
      <c r="X244" s="390">
        <v>0</v>
      </c>
      <c r="Y244" s="390">
        <v>0</v>
      </c>
      <c r="Z244" s="390">
        <v>0</v>
      </c>
      <c r="AA244" s="390">
        <v>8560000</v>
      </c>
      <c r="AB244" s="390">
        <v>0</v>
      </c>
      <c r="AC244" s="390">
        <v>0</v>
      </c>
      <c r="AD244" s="390">
        <v>0</v>
      </c>
      <c r="AE244" s="390">
        <v>0</v>
      </c>
      <c r="AF244" s="390">
        <v>8560000</v>
      </c>
      <c r="AG244" s="390">
        <v>0</v>
      </c>
      <c r="AH244" s="390">
        <v>0</v>
      </c>
      <c r="AI244" s="390">
        <v>0</v>
      </c>
      <c r="AJ244" s="390">
        <v>0</v>
      </c>
      <c r="AK244" s="390">
        <v>0</v>
      </c>
      <c r="AL244" s="390">
        <v>0</v>
      </c>
      <c r="AM244" s="390">
        <v>0</v>
      </c>
      <c r="AN244" s="390">
        <v>0</v>
      </c>
      <c r="AO244" s="390">
        <v>0</v>
      </c>
      <c r="AP244" s="390">
        <v>0</v>
      </c>
      <c r="AQ244" s="390">
        <v>0</v>
      </c>
      <c r="AR244" s="390">
        <v>0</v>
      </c>
      <c r="AS244" s="390">
        <v>0</v>
      </c>
      <c r="AT244" s="390">
        <v>0</v>
      </c>
      <c r="AU244" s="390">
        <v>0</v>
      </c>
      <c r="AV244" s="390">
        <v>0</v>
      </c>
      <c r="AW244" s="390">
        <v>0</v>
      </c>
      <c r="AX244" s="390">
        <v>0</v>
      </c>
    </row>
    <row r="245" spans="1:50" ht="18" customHeight="1" x14ac:dyDescent="0.25">
      <c r="A245" s="392" t="s">
        <v>406</v>
      </c>
      <c r="B245" s="181" t="s">
        <v>407</v>
      </c>
      <c r="C245" s="182">
        <v>321000000</v>
      </c>
      <c r="D245" s="183">
        <v>0</v>
      </c>
      <c r="E245" s="183">
        <v>0</v>
      </c>
      <c r="F245" s="182">
        <f t="shared" si="192"/>
        <v>321000000</v>
      </c>
      <c r="G245" s="390">
        <v>0</v>
      </c>
      <c r="H245" s="390">
        <v>0</v>
      </c>
      <c r="I245" s="182">
        <f t="shared" si="193"/>
        <v>321000000</v>
      </c>
      <c r="J245" s="390">
        <v>0</v>
      </c>
      <c r="K245" s="390">
        <v>0</v>
      </c>
      <c r="L245" s="390">
        <v>0</v>
      </c>
      <c r="M245" s="390">
        <v>0</v>
      </c>
      <c r="N245" s="390">
        <v>0</v>
      </c>
      <c r="O245" s="182">
        <f t="shared" si="194"/>
        <v>0</v>
      </c>
      <c r="P245" s="182">
        <f t="shared" si="195"/>
        <v>321000000</v>
      </c>
      <c r="Q245" s="184">
        <v>0</v>
      </c>
      <c r="R245" s="185">
        <f t="shared" si="196"/>
        <v>0</v>
      </c>
      <c r="S245" s="387">
        <f t="shared" si="157"/>
        <v>0</v>
      </c>
      <c r="T245" s="388">
        <v>20202070103504</v>
      </c>
      <c r="U245" s="389" t="s">
        <v>1716</v>
      </c>
      <c r="V245" s="390">
        <v>321000000</v>
      </c>
      <c r="W245" s="390">
        <v>0</v>
      </c>
      <c r="X245" s="390">
        <v>0</v>
      </c>
      <c r="Y245" s="390">
        <v>0</v>
      </c>
      <c r="Z245" s="390">
        <v>0</v>
      </c>
      <c r="AA245" s="390">
        <v>321000000</v>
      </c>
      <c r="AB245" s="390">
        <v>0</v>
      </c>
      <c r="AC245" s="390">
        <v>0</v>
      </c>
      <c r="AD245" s="390">
        <v>0</v>
      </c>
      <c r="AE245" s="390">
        <v>0</v>
      </c>
      <c r="AF245" s="390">
        <v>321000000</v>
      </c>
      <c r="AG245" s="390">
        <v>0</v>
      </c>
      <c r="AH245" s="390">
        <v>0</v>
      </c>
      <c r="AI245" s="390">
        <v>0</v>
      </c>
      <c r="AJ245" s="390">
        <v>0</v>
      </c>
      <c r="AK245" s="390">
        <v>0</v>
      </c>
      <c r="AL245" s="390">
        <v>0</v>
      </c>
      <c r="AM245" s="390">
        <v>0</v>
      </c>
      <c r="AN245" s="390">
        <v>0</v>
      </c>
      <c r="AO245" s="390">
        <v>0</v>
      </c>
      <c r="AP245" s="390">
        <v>0</v>
      </c>
      <c r="AQ245" s="390">
        <v>0</v>
      </c>
      <c r="AR245" s="390">
        <v>0</v>
      </c>
      <c r="AS245" s="390">
        <v>0</v>
      </c>
      <c r="AT245" s="390">
        <v>0</v>
      </c>
      <c r="AU245" s="390">
        <v>0</v>
      </c>
      <c r="AV245" s="390">
        <v>0</v>
      </c>
      <c r="AW245" s="390">
        <v>0</v>
      </c>
      <c r="AX245" s="390">
        <v>0</v>
      </c>
    </row>
    <row r="246" spans="1:50" ht="18" customHeight="1" x14ac:dyDescent="0.25">
      <c r="A246" s="392" t="s">
        <v>408</v>
      </c>
      <c r="B246" s="181" t="s">
        <v>409</v>
      </c>
      <c r="C246" s="182">
        <v>267500000.00000003</v>
      </c>
      <c r="D246" s="183">
        <v>0</v>
      </c>
      <c r="E246" s="183">
        <v>0</v>
      </c>
      <c r="F246" s="182">
        <f t="shared" si="192"/>
        <v>267500000.00000003</v>
      </c>
      <c r="G246" s="390">
        <v>0</v>
      </c>
      <c r="H246" s="390">
        <v>0</v>
      </c>
      <c r="I246" s="182">
        <f t="shared" si="193"/>
        <v>267500000.00000003</v>
      </c>
      <c r="J246" s="390">
        <v>0</v>
      </c>
      <c r="K246" s="390">
        <v>0</v>
      </c>
      <c r="L246" s="390">
        <v>0</v>
      </c>
      <c r="M246" s="390">
        <v>0</v>
      </c>
      <c r="N246" s="390">
        <v>0</v>
      </c>
      <c r="O246" s="182">
        <f t="shared" si="194"/>
        <v>0</v>
      </c>
      <c r="P246" s="182">
        <f t="shared" si="195"/>
        <v>267500000.00000003</v>
      </c>
      <c r="Q246" s="184">
        <v>0</v>
      </c>
      <c r="R246" s="185">
        <f t="shared" si="196"/>
        <v>0</v>
      </c>
      <c r="S246" s="387">
        <f t="shared" si="157"/>
        <v>0</v>
      </c>
      <c r="T246" s="388">
        <v>20202070103505</v>
      </c>
      <c r="U246" s="389" t="s">
        <v>409</v>
      </c>
      <c r="V246" s="390">
        <v>267500000</v>
      </c>
      <c r="W246" s="390">
        <v>0</v>
      </c>
      <c r="X246" s="390">
        <v>0</v>
      </c>
      <c r="Y246" s="390">
        <v>0</v>
      </c>
      <c r="Z246" s="390">
        <v>0</v>
      </c>
      <c r="AA246" s="390">
        <v>267500000</v>
      </c>
      <c r="AB246" s="390">
        <v>0</v>
      </c>
      <c r="AC246" s="390">
        <v>0</v>
      </c>
      <c r="AD246" s="390">
        <v>0</v>
      </c>
      <c r="AE246" s="390">
        <v>0</v>
      </c>
      <c r="AF246" s="390">
        <v>267500000</v>
      </c>
      <c r="AG246" s="390">
        <v>0</v>
      </c>
      <c r="AH246" s="390">
        <v>0</v>
      </c>
      <c r="AI246" s="390">
        <v>0</v>
      </c>
      <c r="AJ246" s="390">
        <v>0</v>
      </c>
      <c r="AK246" s="390">
        <v>0</v>
      </c>
      <c r="AL246" s="390">
        <v>0</v>
      </c>
      <c r="AM246" s="390">
        <v>0</v>
      </c>
      <c r="AN246" s="390">
        <v>0</v>
      </c>
      <c r="AO246" s="390">
        <v>0</v>
      </c>
      <c r="AP246" s="390">
        <v>0</v>
      </c>
      <c r="AQ246" s="390">
        <v>0</v>
      </c>
      <c r="AR246" s="390">
        <v>0</v>
      </c>
      <c r="AS246" s="390">
        <v>0</v>
      </c>
      <c r="AT246" s="390">
        <v>0</v>
      </c>
      <c r="AU246" s="390">
        <v>0</v>
      </c>
      <c r="AV246" s="390">
        <v>0</v>
      </c>
      <c r="AW246" s="390">
        <v>0</v>
      </c>
      <c r="AX246" s="390">
        <v>0</v>
      </c>
    </row>
    <row r="247" spans="1:50" ht="18" customHeight="1" x14ac:dyDescent="0.25">
      <c r="A247" s="392" t="s">
        <v>410</v>
      </c>
      <c r="B247" s="181" t="s">
        <v>411</v>
      </c>
      <c r="C247" s="182">
        <v>13899312</v>
      </c>
      <c r="D247" s="183">
        <v>0</v>
      </c>
      <c r="E247" s="183">
        <v>0</v>
      </c>
      <c r="F247" s="182">
        <f t="shared" si="192"/>
        <v>13899312</v>
      </c>
      <c r="G247" s="390">
        <v>0</v>
      </c>
      <c r="H247" s="390">
        <v>0</v>
      </c>
      <c r="I247" s="182">
        <f t="shared" si="193"/>
        <v>13899312</v>
      </c>
      <c r="J247" s="390">
        <v>0</v>
      </c>
      <c r="K247" s="390">
        <v>0</v>
      </c>
      <c r="L247" s="390">
        <v>0</v>
      </c>
      <c r="M247" s="390">
        <v>0</v>
      </c>
      <c r="N247" s="390">
        <v>0</v>
      </c>
      <c r="O247" s="182">
        <f t="shared" si="194"/>
        <v>0</v>
      </c>
      <c r="P247" s="182">
        <f t="shared" si="195"/>
        <v>13899312</v>
      </c>
      <c r="Q247" s="184">
        <v>0</v>
      </c>
      <c r="R247" s="185">
        <f t="shared" si="196"/>
        <v>0</v>
      </c>
      <c r="S247" s="387">
        <f t="shared" si="157"/>
        <v>0</v>
      </c>
      <c r="T247" s="388">
        <v>20202070103506</v>
      </c>
      <c r="U247" s="389" t="s">
        <v>411</v>
      </c>
      <c r="V247" s="390">
        <v>13899312</v>
      </c>
      <c r="W247" s="390">
        <v>0</v>
      </c>
      <c r="X247" s="390">
        <v>0</v>
      </c>
      <c r="Y247" s="390">
        <v>0</v>
      </c>
      <c r="Z247" s="390">
        <v>0</v>
      </c>
      <c r="AA247" s="390">
        <v>13899312</v>
      </c>
      <c r="AB247" s="390">
        <v>0</v>
      </c>
      <c r="AC247" s="390">
        <v>0</v>
      </c>
      <c r="AD247" s="390">
        <v>0</v>
      </c>
      <c r="AE247" s="390">
        <v>0</v>
      </c>
      <c r="AF247" s="390">
        <v>13899312</v>
      </c>
      <c r="AG247" s="390">
        <v>0</v>
      </c>
      <c r="AH247" s="390">
        <v>0</v>
      </c>
      <c r="AI247" s="390">
        <v>0</v>
      </c>
      <c r="AJ247" s="390">
        <v>0</v>
      </c>
      <c r="AK247" s="390">
        <v>0</v>
      </c>
      <c r="AL247" s="390">
        <v>0</v>
      </c>
      <c r="AM247" s="390">
        <v>0</v>
      </c>
      <c r="AN247" s="390">
        <v>0</v>
      </c>
      <c r="AO247" s="390">
        <v>0</v>
      </c>
      <c r="AP247" s="390">
        <v>0</v>
      </c>
      <c r="AQ247" s="390">
        <v>0</v>
      </c>
      <c r="AR247" s="390">
        <v>0</v>
      </c>
      <c r="AS247" s="390">
        <v>0</v>
      </c>
      <c r="AT247" s="390">
        <v>0</v>
      </c>
      <c r="AU247" s="390">
        <v>0</v>
      </c>
      <c r="AV247" s="390">
        <v>0</v>
      </c>
      <c r="AW247" s="390">
        <v>0</v>
      </c>
      <c r="AX247" s="390">
        <v>0</v>
      </c>
    </row>
    <row r="248" spans="1:50" ht="18" customHeight="1" x14ac:dyDescent="0.25">
      <c r="A248" s="392" t="s">
        <v>412</v>
      </c>
      <c r="B248" s="181" t="s">
        <v>413</v>
      </c>
      <c r="C248" s="182">
        <v>37878000</v>
      </c>
      <c r="D248" s="183">
        <v>0</v>
      </c>
      <c r="E248" s="183">
        <v>0</v>
      </c>
      <c r="F248" s="182">
        <f t="shared" si="192"/>
        <v>37878000</v>
      </c>
      <c r="G248" s="390">
        <v>0</v>
      </c>
      <c r="H248" s="390">
        <v>0</v>
      </c>
      <c r="I248" s="182">
        <f t="shared" si="193"/>
        <v>37878000</v>
      </c>
      <c r="J248" s="390">
        <v>0</v>
      </c>
      <c r="K248" s="390">
        <v>0</v>
      </c>
      <c r="L248" s="390">
        <v>0</v>
      </c>
      <c r="M248" s="390">
        <v>5778000</v>
      </c>
      <c r="N248" s="390">
        <v>5778000</v>
      </c>
      <c r="O248" s="182">
        <f t="shared" si="194"/>
        <v>5778000</v>
      </c>
      <c r="P248" s="182">
        <f t="shared" si="195"/>
        <v>32100000</v>
      </c>
      <c r="Q248" s="184">
        <v>0</v>
      </c>
      <c r="R248" s="185">
        <f t="shared" si="196"/>
        <v>0</v>
      </c>
      <c r="S248" s="387">
        <f t="shared" si="157"/>
        <v>0</v>
      </c>
      <c r="T248" s="388">
        <v>20202070103507</v>
      </c>
      <c r="U248" s="389" t="s">
        <v>1717</v>
      </c>
      <c r="V248" s="390">
        <v>37878000</v>
      </c>
      <c r="W248" s="390">
        <v>0</v>
      </c>
      <c r="X248" s="390">
        <v>0</v>
      </c>
      <c r="Y248" s="390">
        <v>0</v>
      </c>
      <c r="Z248" s="390">
        <v>0</v>
      </c>
      <c r="AA248" s="390">
        <v>37878000</v>
      </c>
      <c r="AB248" s="390">
        <v>0</v>
      </c>
      <c r="AC248" s="390">
        <v>0</v>
      </c>
      <c r="AD248" s="390">
        <v>5778000</v>
      </c>
      <c r="AE248" s="390">
        <v>5778000</v>
      </c>
      <c r="AF248" s="390">
        <v>32100000</v>
      </c>
      <c r="AG248" s="390">
        <v>0</v>
      </c>
      <c r="AH248" s="390">
        <v>0</v>
      </c>
      <c r="AI248" s="390">
        <v>0</v>
      </c>
      <c r="AJ248" s="390">
        <v>0</v>
      </c>
      <c r="AK248" s="390">
        <v>5778000</v>
      </c>
      <c r="AL248" s="390">
        <v>0</v>
      </c>
      <c r="AM248" s="390">
        <v>0</v>
      </c>
      <c r="AN248" s="390">
        <v>0</v>
      </c>
      <c r="AO248" s="390">
        <v>0</v>
      </c>
      <c r="AP248" s="390">
        <v>0</v>
      </c>
      <c r="AQ248" s="390">
        <v>0</v>
      </c>
      <c r="AR248" s="390">
        <v>0</v>
      </c>
      <c r="AS248" s="390">
        <v>0</v>
      </c>
      <c r="AT248" s="390">
        <v>0</v>
      </c>
      <c r="AU248" s="390">
        <v>0</v>
      </c>
      <c r="AV248" s="390">
        <v>0</v>
      </c>
      <c r="AW248" s="390">
        <v>0</v>
      </c>
      <c r="AX248" s="390">
        <v>0</v>
      </c>
    </row>
    <row r="249" spans="1:50" ht="18" customHeight="1" x14ac:dyDescent="0.25">
      <c r="A249" s="392" t="s">
        <v>414</v>
      </c>
      <c r="B249" s="181" t="s">
        <v>415</v>
      </c>
      <c r="C249" s="182">
        <v>42800000</v>
      </c>
      <c r="D249" s="183">
        <v>0</v>
      </c>
      <c r="E249" s="183">
        <v>0</v>
      </c>
      <c r="F249" s="182">
        <f t="shared" si="192"/>
        <v>42800000</v>
      </c>
      <c r="G249" s="390">
        <v>0</v>
      </c>
      <c r="H249" s="390">
        <v>0</v>
      </c>
      <c r="I249" s="182">
        <f t="shared" si="193"/>
        <v>42800000</v>
      </c>
      <c r="J249" s="390">
        <v>0</v>
      </c>
      <c r="K249" s="390">
        <v>0</v>
      </c>
      <c r="L249" s="390">
        <v>0</v>
      </c>
      <c r="M249" s="390">
        <v>0</v>
      </c>
      <c r="N249" s="390">
        <v>0</v>
      </c>
      <c r="O249" s="182">
        <f t="shared" si="194"/>
        <v>0</v>
      </c>
      <c r="P249" s="182">
        <f t="shared" si="195"/>
        <v>42800000</v>
      </c>
      <c r="Q249" s="184">
        <v>0</v>
      </c>
      <c r="R249" s="185">
        <f t="shared" si="196"/>
        <v>0</v>
      </c>
      <c r="S249" s="387">
        <f t="shared" si="157"/>
        <v>0</v>
      </c>
      <c r="T249" s="388">
        <v>20202070103508</v>
      </c>
      <c r="U249" s="389" t="s">
        <v>415</v>
      </c>
      <c r="V249" s="390">
        <v>42800000</v>
      </c>
      <c r="W249" s="390">
        <v>0</v>
      </c>
      <c r="X249" s="390">
        <v>0</v>
      </c>
      <c r="Y249" s="390">
        <v>0</v>
      </c>
      <c r="Z249" s="390">
        <v>0</v>
      </c>
      <c r="AA249" s="390">
        <v>42800000</v>
      </c>
      <c r="AB249" s="390">
        <v>0</v>
      </c>
      <c r="AC249" s="390">
        <v>0</v>
      </c>
      <c r="AD249" s="390">
        <v>0</v>
      </c>
      <c r="AE249" s="390">
        <v>0</v>
      </c>
      <c r="AF249" s="390">
        <v>42800000</v>
      </c>
      <c r="AG249" s="390">
        <v>0</v>
      </c>
      <c r="AH249" s="390">
        <v>0</v>
      </c>
      <c r="AI249" s="390">
        <v>0</v>
      </c>
      <c r="AJ249" s="390">
        <v>0</v>
      </c>
      <c r="AK249" s="390">
        <v>0</v>
      </c>
      <c r="AL249" s="390">
        <v>0</v>
      </c>
      <c r="AM249" s="390">
        <v>0</v>
      </c>
      <c r="AN249" s="390">
        <v>0</v>
      </c>
      <c r="AO249" s="390">
        <v>0</v>
      </c>
      <c r="AP249" s="390">
        <v>0</v>
      </c>
      <c r="AQ249" s="390">
        <v>0</v>
      </c>
      <c r="AR249" s="390">
        <v>0</v>
      </c>
      <c r="AS249" s="390">
        <v>0</v>
      </c>
      <c r="AT249" s="390">
        <v>0</v>
      </c>
      <c r="AU249" s="390">
        <v>0</v>
      </c>
      <c r="AV249" s="390">
        <v>0</v>
      </c>
      <c r="AW249" s="390">
        <v>0</v>
      </c>
      <c r="AX249" s="390">
        <v>0</v>
      </c>
    </row>
    <row r="250" spans="1:50" ht="18" customHeight="1" x14ac:dyDescent="0.25">
      <c r="A250" s="392" t="s">
        <v>416</v>
      </c>
      <c r="B250" s="181" t="s">
        <v>417</v>
      </c>
      <c r="C250" s="182">
        <v>85600000</v>
      </c>
      <c r="D250" s="183">
        <v>0</v>
      </c>
      <c r="E250" s="183">
        <v>0</v>
      </c>
      <c r="F250" s="182">
        <f t="shared" si="192"/>
        <v>85600000</v>
      </c>
      <c r="G250" s="390">
        <v>0</v>
      </c>
      <c r="H250" s="390">
        <v>0</v>
      </c>
      <c r="I250" s="182">
        <f t="shared" si="193"/>
        <v>85600000</v>
      </c>
      <c r="J250" s="390">
        <v>0</v>
      </c>
      <c r="K250" s="390">
        <v>0</v>
      </c>
      <c r="L250" s="390">
        <v>0</v>
      </c>
      <c r="M250" s="390">
        <v>0</v>
      </c>
      <c r="N250" s="390">
        <v>0</v>
      </c>
      <c r="O250" s="182">
        <f t="shared" si="194"/>
        <v>0</v>
      </c>
      <c r="P250" s="182">
        <f t="shared" si="195"/>
        <v>85600000</v>
      </c>
      <c r="Q250" s="184">
        <v>0</v>
      </c>
      <c r="R250" s="185">
        <f t="shared" si="196"/>
        <v>0</v>
      </c>
      <c r="S250" s="387">
        <f t="shared" si="157"/>
        <v>0</v>
      </c>
      <c r="T250" s="388">
        <v>20202070103509</v>
      </c>
      <c r="U250" s="389" t="s">
        <v>417</v>
      </c>
      <c r="V250" s="390">
        <v>85600000</v>
      </c>
      <c r="W250" s="390">
        <v>0</v>
      </c>
      <c r="X250" s="390">
        <v>0</v>
      </c>
      <c r="Y250" s="390">
        <v>0</v>
      </c>
      <c r="Z250" s="390">
        <v>0</v>
      </c>
      <c r="AA250" s="390">
        <v>85600000</v>
      </c>
      <c r="AB250" s="390">
        <v>0</v>
      </c>
      <c r="AC250" s="390">
        <v>0</v>
      </c>
      <c r="AD250" s="390">
        <v>0</v>
      </c>
      <c r="AE250" s="390">
        <v>0</v>
      </c>
      <c r="AF250" s="390">
        <v>85600000</v>
      </c>
      <c r="AG250" s="390">
        <v>0</v>
      </c>
      <c r="AH250" s="390">
        <v>0</v>
      </c>
      <c r="AI250" s="390">
        <v>0</v>
      </c>
      <c r="AJ250" s="390">
        <v>0</v>
      </c>
      <c r="AK250" s="390">
        <v>0</v>
      </c>
      <c r="AL250" s="390">
        <v>0</v>
      </c>
      <c r="AM250" s="390">
        <v>0</v>
      </c>
      <c r="AN250" s="390">
        <v>0</v>
      </c>
      <c r="AO250" s="390">
        <v>0</v>
      </c>
      <c r="AP250" s="390">
        <v>0</v>
      </c>
      <c r="AQ250" s="390">
        <v>0</v>
      </c>
      <c r="AR250" s="390">
        <v>0</v>
      </c>
      <c r="AS250" s="390">
        <v>0</v>
      </c>
      <c r="AT250" s="390">
        <v>0</v>
      </c>
      <c r="AU250" s="390">
        <v>0</v>
      </c>
      <c r="AV250" s="390">
        <v>0</v>
      </c>
      <c r="AW250" s="390">
        <v>0</v>
      </c>
      <c r="AX250" s="390">
        <v>0</v>
      </c>
    </row>
    <row r="251" spans="1:50" ht="18" customHeight="1" x14ac:dyDescent="0.25">
      <c r="A251" s="392" t="s">
        <v>418</v>
      </c>
      <c r="B251" s="181" t="s">
        <v>419</v>
      </c>
      <c r="C251" s="182">
        <v>78110000</v>
      </c>
      <c r="D251" s="183">
        <v>0</v>
      </c>
      <c r="E251" s="183">
        <v>0</v>
      </c>
      <c r="F251" s="182">
        <f t="shared" si="192"/>
        <v>78110000</v>
      </c>
      <c r="G251" s="390">
        <v>0</v>
      </c>
      <c r="H251" s="390">
        <v>0</v>
      </c>
      <c r="I251" s="182">
        <f t="shared" si="193"/>
        <v>78110000</v>
      </c>
      <c r="J251" s="390">
        <v>0</v>
      </c>
      <c r="K251" s="390">
        <v>0</v>
      </c>
      <c r="L251" s="390">
        <v>0</v>
      </c>
      <c r="M251" s="390">
        <v>0</v>
      </c>
      <c r="N251" s="390">
        <v>0</v>
      </c>
      <c r="O251" s="182">
        <f t="shared" si="194"/>
        <v>0</v>
      </c>
      <c r="P251" s="182">
        <f t="shared" si="195"/>
        <v>78110000</v>
      </c>
      <c r="Q251" s="184">
        <v>0</v>
      </c>
      <c r="R251" s="185">
        <f t="shared" si="196"/>
        <v>0</v>
      </c>
      <c r="S251" s="387">
        <f t="shared" si="157"/>
        <v>0</v>
      </c>
      <c r="T251" s="388">
        <v>20202070103510</v>
      </c>
      <c r="U251" s="389" t="s">
        <v>419</v>
      </c>
      <c r="V251" s="390">
        <v>78110000</v>
      </c>
      <c r="W251" s="390">
        <v>0</v>
      </c>
      <c r="X251" s="390">
        <v>0</v>
      </c>
      <c r="Y251" s="390">
        <v>0</v>
      </c>
      <c r="Z251" s="390">
        <v>0</v>
      </c>
      <c r="AA251" s="390">
        <v>78110000</v>
      </c>
      <c r="AB251" s="390">
        <v>0</v>
      </c>
      <c r="AC251" s="390">
        <v>0</v>
      </c>
      <c r="AD251" s="390">
        <v>0</v>
      </c>
      <c r="AE251" s="390">
        <v>0</v>
      </c>
      <c r="AF251" s="390">
        <v>78110000</v>
      </c>
      <c r="AG251" s="390">
        <v>0</v>
      </c>
      <c r="AH251" s="390">
        <v>0</v>
      </c>
      <c r="AI251" s="390">
        <v>0</v>
      </c>
      <c r="AJ251" s="390">
        <v>0</v>
      </c>
      <c r="AK251" s="390">
        <v>0</v>
      </c>
      <c r="AL251" s="390">
        <v>0</v>
      </c>
      <c r="AM251" s="390">
        <v>0</v>
      </c>
      <c r="AN251" s="390">
        <v>0</v>
      </c>
      <c r="AO251" s="390">
        <v>0</v>
      </c>
      <c r="AP251" s="390">
        <v>0</v>
      </c>
      <c r="AQ251" s="390">
        <v>0</v>
      </c>
      <c r="AR251" s="390">
        <v>0</v>
      </c>
      <c r="AS251" s="390">
        <v>0</v>
      </c>
      <c r="AT251" s="390">
        <v>0</v>
      </c>
      <c r="AU251" s="390">
        <v>0</v>
      </c>
      <c r="AV251" s="390">
        <v>0</v>
      </c>
      <c r="AW251" s="390">
        <v>0</v>
      </c>
      <c r="AX251" s="390">
        <v>0</v>
      </c>
    </row>
    <row r="252" spans="1:50" ht="18" customHeight="1" x14ac:dyDescent="0.25">
      <c r="A252" s="391" t="s">
        <v>422</v>
      </c>
      <c r="B252" s="178" t="s">
        <v>423</v>
      </c>
      <c r="C252" s="179">
        <f>C253+C255</f>
        <v>2126522362.4500005</v>
      </c>
      <c r="D252" s="179">
        <f t="shared" ref="D252:R252" si="197">D253+D255</f>
        <v>0</v>
      </c>
      <c r="E252" s="179">
        <f t="shared" si="197"/>
        <v>0</v>
      </c>
      <c r="F252" s="179">
        <f t="shared" si="197"/>
        <v>2126522362.4500005</v>
      </c>
      <c r="G252" s="179">
        <f t="shared" si="197"/>
        <v>544320000</v>
      </c>
      <c r="H252" s="179">
        <f t="shared" si="197"/>
        <v>544320000</v>
      </c>
      <c r="I252" s="179">
        <f t="shared" si="197"/>
        <v>1582202362.4500005</v>
      </c>
      <c r="J252" s="179">
        <f t="shared" si="197"/>
        <v>41650000</v>
      </c>
      <c r="K252" s="179">
        <f t="shared" si="197"/>
        <v>41650000</v>
      </c>
      <c r="L252" s="179">
        <f t="shared" si="197"/>
        <v>41650000</v>
      </c>
      <c r="M252" s="179">
        <f t="shared" si="197"/>
        <v>2044320000</v>
      </c>
      <c r="N252" s="179">
        <f t="shared" si="197"/>
        <v>2044320000</v>
      </c>
      <c r="O252" s="179">
        <f t="shared" si="197"/>
        <v>1500000000</v>
      </c>
      <c r="P252" s="179">
        <f t="shared" si="197"/>
        <v>82202362.450000525</v>
      </c>
      <c r="Q252" s="179">
        <f t="shared" si="197"/>
        <v>168772486.87083334</v>
      </c>
      <c r="R252" s="180">
        <f t="shared" si="197"/>
        <v>168772486.87083334</v>
      </c>
      <c r="S252" s="387">
        <f t="shared" si="157"/>
        <v>0</v>
      </c>
      <c r="T252" s="388">
        <v>202020702</v>
      </c>
      <c r="U252" s="389" t="s">
        <v>423</v>
      </c>
      <c r="V252" s="390">
        <v>2126522362.45</v>
      </c>
      <c r="W252" s="390">
        <v>0</v>
      </c>
      <c r="X252" s="390">
        <v>0</v>
      </c>
      <c r="Y252" s="390">
        <v>0</v>
      </c>
      <c r="Z252" s="390">
        <v>0</v>
      </c>
      <c r="AA252" s="390">
        <v>2126522362.45</v>
      </c>
      <c r="AB252" s="390">
        <v>0</v>
      </c>
      <c r="AC252" s="390">
        <v>0</v>
      </c>
      <c r="AD252" s="390">
        <v>2044320000</v>
      </c>
      <c r="AE252" s="390">
        <v>2044320000</v>
      </c>
      <c r="AF252" s="390">
        <v>82202362.450000048</v>
      </c>
      <c r="AG252" s="390">
        <v>0</v>
      </c>
      <c r="AH252" s="390">
        <v>0</v>
      </c>
      <c r="AI252" s="390">
        <v>544320000</v>
      </c>
      <c r="AJ252" s="390">
        <v>544320000</v>
      </c>
      <c r="AK252" s="390">
        <v>1500000000</v>
      </c>
      <c r="AL252" s="390">
        <v>0</v>
      </c>
      <c r="AM252" s="390">
        <v>0</v>
      </c>
      <c r="AN252" s="390">
        <v>41650000</v>
      </c>
      <c r="AO252" s="390">
        <v>41650000</v>
      </c>
      <c r="AP252" s="390">
        <v>502670000</v>
      </c>
      <c r="AQ252" s="390">
        <v>0</v>
      </c>
      <c r="AR252" s="390">
        <v>0</v>
      </c>
      <c r="AS252" s="390">
        <v>0</v>
      </c>
      <c r="AT252" s="390">
        <v>0</v>
      </c>
      <c r="AU252" s="390">
        <v>41650000</v>
      </c>
      <c r="AV252" s="390">
        <v>41650000</v>
      </c>
      <c r="AW252" s="390">
        <v>41650000</v>
      </c>
      <c r="AX252" s="390">
        <v>41650000</v>
      </c>
    </row>
    <row r="253" spans="1:50" ht="18" customHeight="1" x14ac:dyDescent="0.25">
      <c r="A253" s="391" t="s">
        <v>424</v>
      </c>
      <c r="B253" s="178" t="s">
        <v>425</v>
      </c>
      <c r="C253" s="179">
        <f>C254</f>
        <v>55600000</v>
      </c>
      <c r="D253" s="179">
        <f t="shared" ref="D253:R253" si="198">D254</f>
        <v>0</v>
      </c>
      <c r="E253" s="179">
        <f t="shared" si="198"/>
        <v>0</v>
      </c>
      <c r="F253" s="179">
        <f t="shared" si="198"/>
        <v>55600000</v>
      </c>
      <c r="G253" s="179">
        <f t="shared" si="198"/>
        <v>0</v>
      </c>
      <c r="H253" s="179">
        <f t="shared" si="198"/>
        <v>0</v>
      </c>
      <c r="I253" s="179">
        <f t="shared" si="198"/>
        <v>55600000</v>
      </c>
      <c r="J253" s="179">
        <f t="shared" si="198"/>
        <v>0</v>
      </c>
      <c r="K253" s="179">
        <f t="shared" si="198"/>
        <v>0</v>
      </c>
      <c r="L253" s="179">
        <f t="shared" si="198"/>
        <v>0</v>
      </c>
      <c r="M253" s="179">
        <f t="shared" si="198"/>
        <v>0</v>
      </c>
      <c r="N253" s="179">
        <f t="shared" si="198"/>
        <v>0</v>
      </c>
      <c r="O253" s="179">
        <f t="shared" si="198"/>
        <v>0</v>
      </c>
      <c r="P253" s="179">
        <f t="shared" si="198"/>
        <v>55600000</v>
      </c>
      <c r="Q253" s="179">
        <f t="shared" si="198"/>
        <v>3300000</v>
      </c>
      <c r="R253" s="180">
        <f t="shared" si="198"/>
        <v>3300000</v>
      </c>
      <c r="S253" s="387">
        <f t="shared" si="157"/>
        <v>0</v>
      </c>
      <c r="T253" s="388">
        <v>20202070201</v>
      </c>
      <c r="U253" s="389" t="s">
        <v>1718</v>
      </c>
      <c r="V253" s="390">
        <v>55600000</v>
      </c>
      <c r="W253" s="390">
        <v>0</v>
      </c>
      <c r="X253" s="390">
        <v>0</v>
      </c>
      <c r="Y253" s="390">
        <v>0</v>
      </c>
      <c r="Z253" s="390">
        <v>0</v>
      </c>
      <c r="AA253" s="390">
        <v>55600000</v>
      </c>
      <c r="AB253" s="390">
        <v>0</v>
      </c>
      <c r="AC253" s="390">
        <v>0</v>
      </c>
      <c r="AD253" s="390">
        <v>0</v>
      </c>
      <c r="AE253" s="390">
        <v>0</v>
      </c>
      <c r="AF253" s="390">
        <v>55600000</v>
      </c>
      <c r="AG253" s="390">
        <v>0</v>
      </c>
      <c r="AH253" s="390">
        <v>0</v>
      </c>
      <c r="AI253" s="390">
        <v>0</v>
      </c>
      <c r="AJ253" s="390">
        <v>0</v>
      </c>
      <c r="AK253" s="390">
        <v>0</v>
      </c>
      <c r="AL253" s="390">
        <v>0</v>
      </c>
      <c r="AM253" s="390">
        <v>0</v>
      </c>
      <c r="AN253" s="390">
        <v>0</v>
      </c>
      <c r="AO253" s="390">
        <v>0</v>
      </c>
      <c r="AP253" s="390">
        <v>0</v>
      </c>
      <c r="AQ253" s="390">
        <v>0</v>
      </c>
      <c r="AR253" s="390">
        <v>0</v>
      </c>
      <c r="AS253" s="390">
        <v>0</v>
      </c>
      <c r="AT253" s="390">
        <v>0</v>
      </c>
      <c r="AU253" s="390">
        <v>0</v>
      </c>
      <c r="AV253" s="390">
        <v>0</v>
      </c>
      <c r="AW253" s="390">
        <v>0</v>
      </c>
      <c r="AX253" s="390">
        <v>0</v>
      </c>
    </row>
    <row r="254" spans="1:50" ht="18" customHeight="1" x14ac:dyDescent="0.25">
      <c r="A254" s="392" t="s">
        <v>426</v>
      </c>
      <c r="B254" s="181" t="s">
        <v>797</v>
      </c>
      <c r="C254" s="182">
        <v>55600000</v>
      </c>
      <c r="D254" s="183">
        <v>0</v>
      </c>
      <c r="E254" s="183">
        <v>0</v>
      </c>
      <c r="F254" s="182">
        <f>C254+D254-E254</f>
        <v>55600000</v>
      </c>
      <c r="G254" s="390">
        <v>0</v>
      </c>
      <c r="H254" s="390">
        <v>0</v>
      </c>
      <c r="I254" s="182">
        <f>F254-H254</f>
        <v>55600000</v>
      </c>
      <c r="J254" s="390">
        <v>0</v>
      </c>
      <c r="K254" s="390">
        <v>0</v>
      </c>
      <c r="L254" s="390">
        <v>0</v>
      </c>
      <c r="M254" s="390">
        <v>0</v>
      </c>
      <c r="N254" s="390">
        <v>0</v>
      </c>
      <c r="O254" s="182">
        <f>N254-H254</f>
        <v>0</v>
      </c>
      <c r="P254" s="182">
        <f>F254-N254</f>
        <v>55600000</v>
      </c>
      <c r="Q254" s="184">
        <v>3300000</v>
      </c>
      <c r="R254" s="185">
        <f>Q254</f>
        <v>3300000</v>
      </c>
      <c r="S254" s="387">
        <f t="shared" si="157"/>
        <v>0</v>
      </c>
      <c r="T254" s="388">
        <v>202020702011</v>
      </c>
      <c r="U254" s="389" t="s">
        <v>1719</v>
      </c>
      <c r="V254" s="390">
        <v>55600000</v>
      </c>
      <c r="W254" s="390">
        <v>0</v>
      </c>
      <c r="X254" s="390">
        <v>0</v>
      </c>
      <c r="Y254" s="390">
        <v>0</v>
      </c>
      <c r="Z254" s="390">
        <v>0</v>
      </c>
      <c r="AA254" s="390">
        <v>55600000</v>
      </c>
      <c r="AB254" s="390">
        <v>0</v>
      </c>
      <c r="AC254" s="390">
        <v>0</v>
      </c>
      <c r="AD254" s="390">
        <v>0</v>
      </c>
      <c r="AE254" s="390">
        <v>0</v>
      </c>
      <c r="AF254" s="390">
        <v>55600000</v>
      </c>
      <c r="AG254" s="390">
        <v>0</v>
      </c>
      <c r="AH254" s="390">
        <v>0</v>
      </c>
      <c r="AI254" s="390">
        <v>0</v>
      </c>
      <c r="AJ254" s="390">
        <v>0</v>
      </c>
      <c r="AK254" s="390">
        <v>0</v>
      </c>
      <c r="AL254" s="390">
        <v>0</v>
      </c>
      <c r="AM254" s="390">
        <v>0</v>
      </c>
      <c r="AN254" s="390">
        <v>0</v>
      </c>
      <c r="AO254" s="390">
        <v>0</v>
      </c>
      <c r="AP254" s="390">
        <v>0</v>
      </c>
      <c r="AQ254" s="390">
        <v>0</v>
      </c>
      <c r="AR254" s="390">
        <v>0</v>
      </c>
      <c r="AS254" s="390">
        <v>0</v>
      </c>
      <c r="AT254" s="390">
        <v>0</v>
      </c>
      <c r="AU254" s="390">
        <v>0</v>
      </c>
      <c r="AV254" s="390">
        <v>0</v>
      </c>
      <c r="AW254" s="390">
        <v>0</v>
      </c>
      <c r="AX254" s="390">
        <v>0</v>
      </c>
    </row>
    <row r="255" spans="1:50" ht="18" customHeight="1" x14ac:dyDescent="0.25">
      <c r="A255" s="391" t="s">
        <v>428</v>
      </c>
      <c r="B255" s="178" t="s">
        <v>429</v>
      </c>
      <c r="C255" s="179">
        <f>C256</f>
        <v>2070922362.4500005</v>
      </c>
      <c r="D255" s="179">
        <f t="shared" ref="D255:R255" si="199">D256</f>
        <v>0</v>
      </c>
      <c r="E255" s="179">
        <f t="shared" si="199"/>
        <v>0</v>
      </c>
      <c r="F255" s="179">
        <f t="shared" si="199"/>
        <v>2070922362.4500005</v>
      </c>
      <c r="G255" s="179">
        <f t="shared" si="199"/>
        <v>544320000</v>
      </c>
      <c r="H255" s="179">
        <f t="shared" si="199"/>
        <v>544320000</v>
      </c>
      <c r="I255" s="179">
        <f t="shared" si="199"/>
        <v>1526602362.4500005</v>
      </c>
      <c r="J255" s="179">
        <f t="shared" si="199"/>
        <v>41650000</v>
      </c>
      <c r="K255" s="179">
        <f t="shared" si="199"/>
        <v>41650000</v>
      </c>
      <c r="L255" s="179">
        <f t="shared" si="199"/>
        <v>41650000</v>
      </c>
      <c r="M255" s="179">
        <f t="shared" si="199"/>
        <v>2044320000</v>
      </c>
      <c r="N255" s="179">
        <f t="shared" si="199"/>
        <v>2044320000</v>
      </c>
      <c r="O255" s="179">
        <f t="shared" si="199"/>
        <v>1500000000</v>
      </c>
      <c r="P255" s="179">
        <f t="shared" si="199"/>
        <v>26602362.450000525</v>
      </c>
      <c r="Q255" s="179">
        <f t="shared" si="199"/>
        <v>165472486.87083334</v>
      </c>
      <c r="R255" s="180">
        <f t="shared" si="199"/>
        <v>165472486.87083334</v>
      </c>
      <c r="S255" s="387">
        <f t="shared" si="157"/>
        <v>0</v>
      </c>
      <c r="T255" s="388">
        <v>20202070202</v>
      </c>
      <c r="U255" s="389" t="s">
        <v>1720</v>
      </c>
      <c r="V255" s="390">
        <v>2070922362.45</v>
      </c>
      <c r="W255" s="390">
        <v>0</v>
      </c>
      <c r="X255" s="390">
        <v>0</v>
      </c>
      <c r="Y255" s="390">
        <v>0</v>
      </c>
      <c r="Z255" s="390">
        <v>0</v>
      </c>
      <c r="AA255" s="390">
        <v>2070922362.45</v>
      </c>
      <c r="AB255" s="390">
        <v>0</v>
      </c>
      <c r="AC255" s="390">
        <v>0</v>
      </c>
      <c r="AD255" s="390">
        <v>2044320000</v>
      </c>
      <c r="AE255" s="390">
        <v>2044320000</v>
      </c>
      <c r="AF255" s="390">
        <v>26602362.450000048</v>
      </c>
      <c r="AG255" s="390">
        <v>0</v>
      </c>
      <c r="AH255" s="390">
        <v>0</v>
      </c>
      <c r="AI255" s="390">
        <v>544320000</v>
      </c>
      <c r="AJ255" s="390">
        <v>544320000</v>
      </c>
      <c r="AK255" s="390">
        <v>1500000000</v>
      </c>
      <c r="AL255" s="390">
        <v>0</v>
      </c>
      <c r="AM255" s="390">
        <v>0</v>
      </c>
      <c r="AN255" s="390">
        <v>41650000</v>
      </c>
      <c r="AO255" s="390">
        <v>41650000</v>
      </c>
      <c r="AP255" s="390">
        <v>502670000</v>
      </c>
      <c r="AQ255" s="390">
        <v>0</v>
      </c>
      <c r="AR255" s="390">
        <v>0</v>
      </c>
      <c r="AS255" s="390">
        <v>0</v>
      </c>
      <c r="AT255" s="390">
        <v>0</v>
      </c>
      <c r="AU255" s="390">
        <v>41650000</v>
      </c>
      <c r="AV255" s="390">
        <v>41650000</v>
      </c>
      <c r="AW255" s="390">
        <v>41650000</v>
      </c>
      <c r="AX255" s="390">
        <v>41650000</v>
      </c>
    </row>
    <row r="256" spans="1:50" ht="18" customHeight="1" x14ac:dyDescent="0.25">
      <c r="A256" s="392" t="s">
        <v>430</v>
      </c>
      <c r="B256" s="181" t="s">
        <v>431</v>
      </c>
      <c r="C256" s="182">
        <v>2070922362.4500005</v>
      </c>
      <c r="D256" s="183">
        <v>0</v>
      </c>
      <c r="E256" s="183">
        <v>0</v>
      </c>
      <c r="F256" s="182">
        <f>C256+D256-E256</f>
        <v>2070922362.4500005</v>
      </c>
      <c r="G256" s="390">
        <v>544320000</v>
      </c>
      <c r="H256" s="390">
        <v>544320000</v>
      </c>
      <c r="I256" s="182">
        <f>F256-H256</f>
        <v>1526602362.4500005</v>
      </c>
      <c r="J256" s="390">
        <v>41650000</v>
      </c>
      <c r="K256" s="390">
        <v>41650000</v>
      </c>
      <c r="L256" s="390">
        <v>41650000</v>
      </c>
      <c r="M256" s="390">
        <v>2044320000</v>
      </c>
      <c r="N256" s="390">
        <v>2044320000</v>
      </c>
      <c r="O256" s="182">
        <f>N256-H256</f>
        <v>1500000000</v>
      </c>
      <c r="P256" s="182">
        <f>F256-N256</f>
        <v>26602362.450000525</v>
      </c>
      <c r="Q256" s="184">
        <v>165472486.87083334</v>
      </c>
      <c r="R256" s="185">
        <f>Q256</f>
        <v>165472486.87083334</v>
      </c>
      <c r="S256" s="387">
        <f t="shared" si="157"/>
        <v>0</v>
      </c>
      <c r="T256" s="388">
        <v>202020702022</v>
      </c>
      <c r="U256" s="389" t="s">
        <v>1721</v>
      </c>
      <c r="V256" s="390">
        <v>2070922362.45</v>
      </c>
      <c r="W256" s="390">
        <v>0</v>
      </c>
      <c r="X256" s="390">
        <v>0</v>
      </c>
      <c r="Y256" s="390">
        <v>0</v>
      </c>
      <c r="Z256" s="390">
        <v>0</v>
      </c>
      <c r="AA256" s="390">
        <v>2070922362.45</v>
      </c>
      <c r="AB256" s="390">
        <v>0</v>
      </c>
      <c r="AC256" s="390">
        <v>0</v>
      </c>
      <c r="AD256" s="390">
        <v>2044320000</v>
      </c>
      <c r="AE256" s="390">
        <v>2044320000</v>
      </c>
      <c r="AF256" s="390">
        <v>26602362.450000048</v>
      </c>
      <c r="AG256" s="390">
        <v>0</v>
      </c>
      <c r="AH256" s="390">
        <v>0</v>
      </c>
      <c r="AI256" s="390">
        <v>544320000</v>
      </c>
      <c r="AJ256" s="390">
        <v>544320000</v>
      </c>
      <c r="AK256" s="390">
        <v>1500000000</v>
      </c>
      <c r="AL256" s="390">
        <v>0</v>
      </c>
      <c r="AM256" s="390">
        <v>0</v>
      </c>
      <c r="AN256" s="390">
        <v>41650000</v>
      </c>
      <c r="AO256" s="390">
        <v>41650000</v>
      </c>
      <c r="AP256" s="390">
        <v>502670000</v>
      </c>
      <c r="AQ256" s="390">
        <v>0</v>
      </c>
      <c r="AR256" s="390">
        <v>0</v>
      </c>
      <c r="AS256" s="390">
        <v>0</v>
      </c>
      <c r="AT256" s="390">
        <v>0</v>
      </c>
      <c r="AU256" s="390">
        <v>41650000</v>
      </c>
      <c r="AV256" s="390">
        <v>41650000</v>
      </c>
      <c r="AW256" s="390">
        <v>41650000</v>
      </c>
      <c r="AX256" s="390">
        <v>41650000</v>
      </c>
    </row>
    <row r="257" spans="1:50" ht="18" customHeight="1" x14ac:dyDescent="0.25">
      <c r="A257" s="391" t="s">
        <v>432</v>
      </c>
      <c r="B257" s="178" t="s">
        <v>433</v>
      </c>
      <c r="C257" s="179">
        <f>C258</f>
        <v>70000000</v>
      </c>
      <c r="D257" s="179">
        <f t="shared" ref="D257:R257" si="200">D258</f>
        <v>0</v>
      </c>
      <c r="E257" s="179">
        <f t="shared" si="200"/>
        <v>0</v>
      </c>
      <c r="F257" s="179">
        <f t="shared" si="200"/>
        <v>70000000</v>
      </c>
      <c r="G257" s="179">
        <f t="shared" si="200"/>
        <v>0</v>
      </c>
      <c r="H257" s="179">
        <f t="shared" si="200"/>
        <v>0</v>
      </c>
      <c r="I257" s="179">
        <f t="shared" si="200"/>
        <v>70000000</v>
      </c>
      <c r="J257" s="179">
        <f t="shared" si="200"/>
        <v>0</v>
      </c>
      <c r="K257" s="179">
        <f t="shared" si="200"/>
        <v>0</v>
      </c>
      <c r="L257" s="179">
        <f t="shared" si="200"/>
        <v>0</v>
      </c>
      <c r="M257" s="179">
        <f t="shared" si="200"/>
        <v>0</v>
      </c>
      <c r="N257" s="179">
        <f t="shared" si="200"/>
        <v>0</v>
      </c>
      <c r="O257" s="179">
        <f t="shared" si="200"/>
        <v>0</v>
      </c>
      <c r="P257" s="179">
        <f t="shared" si="200"/>
        <v>70000000</v>
      </c>
      <c r="Q257" s="179">
        <f t="shared" si="200"/>
        <v>70000000</v>
      </c>
      <c r="R257" s="180">
        <f t="shared" si="200"/>
        <v>70000000</v>
      </c>
      <c r="S257" s="387">
        <f t="shared" si="157"/>
        <v>0</v>
      </c>
      <c r="T257" s="388">
        <v>202020703</v>
      </c>
      <c r="U257" s="389" t="s">
        <v>433</v>
      </c>
      <c r="V257" s="390">
        <v>70000000</v>
      </c>
      <c r="W257" s="390">
        <v>0</v>
      </c>
      <c r="X257" s="390">
        <v>0</v>
      </c>
      <c r="Y257" s="390">
        <v>0</v>
      </c>
      <c r="Z257" s="390">
        <v>0</v>
      </c>
      <c r="AA257" s="390">
        <v>70000000</v>
      </c>
      <c r="AB257" s="390">
        <v>0</v>
      </c>
      <c r="AC257" s="390">
        <v>0</v>
      </c>
      <c r="AD257" s="390">
        <v>0</v>
      </c>
      <c r="AE257" s="390">
        <v>0</v>
      </c>
      <c r="AF257" s="390">
        <v>70000000</v>
      </c>
      <c r="AG257" s="390">
        <v>0</v>
      </c>
      <c r="AH257" s="390">
        <v>0</v>
      </c>
      <c r="AI257" s="390">
        <v>0</v>
      </c>
      <c r="AJ257" s="390">
        <v>0</v>
      </c>
      <c r="AK257" s="390">
        <v>0</v>
      </c>
      <c r="AL257" s="390">
        <v>0</v>
      </c>
      <c r="AM257" s="390">
        <v>0</v>
      </c>
      <c r="AN257" s="390">
        <v>0</v>
      </c>
      <c r="AO257" s="390">
        <v>0</v>
      </c>
      <c r="AP257" s="390">
        <v>0</v>
      </c>
      <c r="AQ257" s="390">
        <v>0</v>
      </c>
      <c r="AR257" s="390">
        <v>0</v>
      </c>
      <c r="AS257" s="390">
        <v>0</v>
      </c>
      <c r="AT257" s="390">
        <v>0</v>
      </c>
      <c r="AU257" s="390">
        <v>0</v>
      </c>
      <c r="AV257" s="390">
        <v>0</v>
      </c>
      <c r="AW257" s="390">
        <v>0</v>
      </c>
      <c r="AX257" s="390">
        <v>0</v>
      </c>
    </row>
    <row r="258" spans="1:50" ht="18" customHeight="1" x14ac:dyDescent="0.25">
      <c r="A258" s="392">
        <v>20202070303</v>
      </c>
      <c r="B258" s="181" t="s">
        <v>435</v>
      </c>
      <c r="C258" s="182">
        <v>70000000</v>
      </c>
      <c r="D258" s="183">
        <v>0</v>
      </c>
      <c r="E258" s="183">
        <v>0</v>
      </c>
      <c r="F258" s="182">
        <f>C258+D258-E258</f>
        <v>70000000</v>
      </c>
      <c r="G258" s="390">
        <v>0</v>
      </c>
      <c r="H258" s="390">
        <v>0</v>
      </c>
      <c r="I258" s="182">
        <f>F258-H258</f>
        <v>70000000</v>
      </c>
      <c r="J258" s="390">
        <v>0</v>
      </c>
      <c r="K258" s="390">
        <v>0</v>
      </c>
      <c r="L258" s="390">
        <v>0</v>
      </c>
      <c r="M258" s="390">
        <v>0</v>
      </c>
      <c r="N258" s="390">
        <v>0</v>
      </c>
      <c r="O258" s="182">
        <f>N258-H258</f>
        <v>0</v>
      </c>
      <c r="P258" s="182">
        <f>F258-N258</f>
        <v>70000000</v>
      </c>
      <c r="Q258" s="184">
        <v>70000000</v>
      </c>
      <c r="R258" s="185">
        <f>Q258</f>
        <v>70000000</v>
      </c>
      <c r="S258" s="387">
        <f t="shared" si="157"/>
        <v>0</v>
      </c>
      <c r="T258" s="388">
        <v>20202070303</v>
      </c>
      <c r="U258" s="389" t="s">
        <v>435</v>
      </c>
      <c r="V258" s="390">
        <v>70000000</v>
      </c>
      <c r="W258" s="390">
        <v>0</v>
      </c>
      <c r="X258" s="390">
        <v>0</v>
      </c>
      <c r="Y258" s="390">
        <v>0</v>
      </c>
      <c r="Z258" s="390">
        <v>0</v>
      </c>
      <c r="AA258" s="390">
        <v>70000000</v>
      </c>
      <c r="AB258" s="390">
        <v>0</v>
      </c>
      <c r="AC258" s="390">
        <v>0</v>
      </c>
      <c r="AD258" s="390">
        <v>0</v>
      </c>
      <c r="AE258" s="390">
        <v>0</v>
      </c>
      <c r="AF258" s="390">
        <v>70000000</v>
      </c>
      <c r="AG258" s="390">
        <v>0</v>
      </c>
      <c r="AH258" s="390">
        <v>0</v>
      </c>
      <c r="AI258" s="390">
        <v>0</v>
      </c>
      <c r="AJ258" s="390">
        <v>0</v>
      </c>
      <c r="AK258" s="390">
        <v>0</v>
      </c>
      <c r="AL258" s="390">
        <v>0</v>
      </c>
      <c r="AM258" s="390">
        <v>0</v>
      </c>
      <c r="AN258" s="390">
        <v>0</v>
      </c>
      <c r="AO258" s="390">
        <v>0</v>
      </c>
      <c r="AP258" s="390">
        <v>0</v>
      </c>
      <c r="AQ258" s="390">
        <v>0</v>
      </c>
      <c r="AR258" s="390">
        <v>0</v>
      </c>
      <c r="AS258" s="390">
        <v>0</v>
      </c>
      <c r="AT258" s="390">
        <v>0</v>
      </c>
      <c r="AU258" s="390">
        <v>0</v>
      </c>
      <c r="AV258" s="390">
        <v>0</v>
      </c>
      <c r="AW258" s="390">
        <v>0</v>
      </c>
      <c r="AX258" s="390">
        <v>0</v>
      </c>
    </row>
    <row r="259" spans="1:50" ht="18" customHeight="1" x14ac:dyDescent="0.25">
      <c r="A259" s="391" t="s">
        <v>436</v>
      </c>
      <c r="B259" s="178" t="s">
        <v>437</v>
      </c>
      <c r="C259" s="179">
        <f>C260+C262+C268+C271+C277+C279+C292+C294</f>
        <v>8297863801.3917189</v>
      </c>
      <c r="D259" s="179">
        <f t="shared" ref="D259:R259" si="201">D260+D262+D268+D271+D277+D279+D292+D294</f>
        <v>0</v>
      </c>
      <c r="E259" s="179">
        <f t="shared" si="201"/>
        <v>0</v>
      </c>
      <c r="F259" s="179">
        <f t="shared" si="201"/>
        <v>8297863801.3917189</v>
      </c>
      <c r="G259" s="179">
        <f t="shared" si="201"/>
        <v>1455688798</v>
      </c>
      <c r="H259" s="179">
        <f t="shared" si="201"/>
        <v>1455688798</v>
      </c>
      <c r="I259" s="179">
        <f t="shared" si="201"/>
        <v>6842175003.3917189</v>
      </c>
      <c r="J259" s="179">
        <f t="shared" si="201"/>
        <v>84673084</v>
      </c>
      <c r="K259" s="179">
        <f t="shared" si="201"/>
        <v>84673084</v>
      </c>
      <c r="L259" s="179">
        <f t="shared" si="201"/>
        <v>84673084</v>
      </c>
      <c r="M259" s="179">
        <f t="shared" si="201"/>
        <v>2661143630</v>
      </c>
      <c r="N259" s="179">
        <f t="shared" si="201"/>
        <v>2661143630</v>
      </c>
      <c r="O259" s="179">
        <f t="shared" si="201"/>
        <v>1205454832</v>
      </c>
      <c r="P259" s="179">
        <f t="shared" si="201"/>
        <v>5636720171.3917189</v>
      </c>
      <c r="Q259" s="179">
        <f t="shared" si="201"/>
        <v>1567749075.1512849</v>
      </c>
      <c r="R259" s="180">
        <f t="shared" si="201"/>
        <v>1567749075.1512849</v>
      </c>
      <c r="S259" s="387">
        <f t="shared" si="157"/>
        <v>0</v>
      </c>
      <c r="T259" s="388">
        <v>2020208</v>
      </c>
      <c r="U259" s="389" t="s">
        <v>1722</v>
      </c>
      <c r="V259" s="390">
        <v>8297863801.3917208</v>
      </c>
      <c r="W259" s="390">
        <v>0</v>
      </c>
      <c r="X259" s="390">
        <v>0</v>
      </c>
      <c r="Y259" s="390">
        <v>0</v>
      </c>
      <c r="Z259" s="390">
        <v>0</v>
      </c>
      <c r="AA259" s="390">
        <v>8297863801.3917208</v>
      </c>
      <c r="AB259" s="390">
        <v>0</v>
      </c>
      <c r="AC259" s="390">
        <v>0</v>
      </c>
      <c r="AD259" s="390">
        <v>2661143630</v>
      </c>
      <c r="AE259" s="390">
        <v>2661143630</v>
      </c>
      <c r="AF259" s="390">
        <v>5636720171.3917208</v>
      </c>
      <c r="AG259" s="390">
        <v>0</v>
      </c>
      <c r="AH259" s="390">
        <v>0</v>
      </c>
      <c r="AI259" s="390">
        <v>1455688798</v>
      </c>
      <c r="AJ259" s="390">
        <v>1455688798</v>
      </c>
      <c r="AK259" s="390">
        <v>1205454832</v>
      </c>
      <c r="AL259" s="390">
        <v>0</v>
      </c>
      <c r="AM259" s="390">
        <v>0</v>
      </c>
      <c r="AN259" s="390">
        <v>84673084</v>
      </c>
      <c r="AO259" s="390">
        <v>84673084</v>
      </c>
      <c r="AP259" s="390">
        <v>1371015714</v>
      </c>
      <c r="AQ259" s="390">
        <v>0</v>
      </c>
      <c r="AR259" s="390">
        <v>0</v>
      </c>
      <c r="AS259" s="390">
        <v>0</v>
      </c>
      <c r="AT259" s="390">
        <v>0</v>
      </c>
      <c r="AU259" s="390">
        <v>84673084</v>
      </c>
      <c r="AV259" s="390">
        <v>84673084</v>
      </c>
      <c r="AW259" s="390">
        <v>84673084</v>
      </c>
      <c r="AX259" s="390">
        <v>84673084</v>
      </c>
    </row>
    <row r="260" spans="1:50" ht="18" customHeight="1" x14ac:dyDescent="0.25">
      <c r="A260" s="391" t="s">
        <v>438</v>
      </c>
      <c r="B260" s="178" t="s">
        <v>439</v>
      </c>
      <c r="C260" s="179">
        <f>C261</f>
        <v>870365000</v>
      </c>
      <c r="D260" s="179">
        <f t="shared" ref="D260:R260" si="202">D261</f>
        <v>0</v>
      </c>
      <c r="E260" s="179">
        <f t="shared" si="202"/>
        <v>0</v>
      </c>
      <c r="F260" s="179">
        <f t="shared" si="202"/>
        <v>870365000</v>
      </c>
      <c r="G260" s="179">
        <f t="shared" si="202"/>
        <v>800134792</v>
      </c>
      <c r="H260" s="179">
        <f t="shared" si="202"/>
        <v>800134792</v>
      </c>
      <c r="I260" s="179">
        <f t="shared" si="202"/>
        <v>70230208</v>
      </c>
      <c r="J260" s="179">
        <f t="shared" si="202"/>
        <v>0</v>
      </c>
      <c r="K260" s="179">
        <f t="shared" si="202"/>
        <v>0</v>
      </c>
      <c r="L260" s="179">
        <f t="shared" si="202"/>
        <v>0</v>
      </c>
      <c r="M260" s="179">
        <f t="shared" si="202"/>
        <v>842014392</v>
      </c>
      <c r="N260" s="179">
        <f t="shared" si="202"/>
        <v>842014392</v>
      </c>
      <c r="O260" s="179">
        <f t="shared" si="202"/>
        <v>41879600</v>
      </c>
      <c r="P260" s="179">
        <f t="shared" si="202"/>
        <v>28350608</v>
      </c>
      <c r="Q260" s="179">
        <f t="shared" si="202"/>
        <v>609255500</v>
      </c>
      <c r="R260" s="180">
        <f t="shared" si="202"/>
        <v>609255500</v>
      </c>
      <c r="S260" s="387">
        <f t="shared" si="157"/>
        <v>0</v>
      </c>
      <c r="T260" s="388">
        <v>202020802</v>
      </c>
      <c r="U260" s="389" t="s">
        <v>1723</v>
      </c>
      <c r="V260" s="390">
        <v>870365000</v>
      </c>
      <c r="W260" s="390">
        <v>0</v>
      </c>
      <c r="X260" s="390">
        <v>0</v>
      </c>
      <c r="Y260" s="390">
        <v>0</v>
      </c>
      <c r="Z260" s="390">
        <v>0</v>
      </c>
      <c r="AA260" s="390">
        <v>870365000</v>
      </c>
      <c r="AB260" s="390">
        <v>0</v>
      </c>
      <c r="AC260" s="390">
        <v>0</v>
      </c>
      <c r="AD260" s="390">
        <v>842014392</v>
      </c>
      <c r="AE260" s="390">
        <v>842014392</v>
      </c>
      <c r="AF260" s="390">
        <v>28350608</v>
      </c>
      <c r="AG260" s="390">
        <v>0</v>
      </c>
      <c r="AH260" s="390">
        <v>0</v>
      </c>
      <c r="AI260" s="390">
        <v>800134792</v>
      </c>
      <c r="AJ260" s="390">
        <v>800134792</v>
      </c>
      <c r="AK260" s="390">
        <v>41879600</v>
      </c>
      <c r="AL260" s="390">
        <v>0</v>
      </c>
      <c r="AM260" s="390">
        <v>0</v>
      </c>
      <c r="AN260" s="390">
        <v>0</v>
      </c>
      <c r="AO260" s="390">
        <v>0</v>
      </c>
      <c r="AP260" s="390">
        <v>800134792</v>
      </c>
      <c r="AQ260" s="390">
        <v>0</v>
      </c>
      <c r="AR260" s="390">
        <v>0</v>
      </c>
      <c r="AS260" s="390">
        <v>0</v>
      </c>
      <c r="AT260" s="390">
        <v>0</v>
      </c>
      <c r="AU260" s="390">
        <v>0</v>
      </c>
      <c r="AV260" s="390">
        <v>0</v>
      </c>
      <c r="AW260" s="390">
        <v>0</v>
      </c>
      <c r="AX260" s="390">
        <v>0</v>
      </c>
    </row>
    <row r="261" spans="1:50" ht="18" customHeight="1" x14ac:dyDescent="0.25">
      <c r="A261" s="392">
        <v>20202080201</v>
      </c>
      <c r="B261" s="181" t="s">
        <v>441</v>
      </c>
      <c r="C261" s="182">
        <v>870365000</v>
      </c>
      <c r="D261" s="183">
        <v>0</v>
      </c>
      <c r="E261" s="183">
        <v>0</v>
      </c>
      <c r="F261" s="182">
        <f>C261+D261-E261</f>
        <v>870365000</v>
      </c>
      <c r="G261" s="390">
        <v>800134792</v>
      </c>
      <c r="H261" s="390">
        <v>800134792</v>
      </c>
      <c r="I261" s="182">
        <f>F261-H261</f>
        <v>70230208</v>
      </c>
      <c r="J261" s="390">
        <v>0</v>
      </c>
      <c r="K261" s="390">
        <v>0</v>
      </c>
      <c r="L261" s="390">
        <v>0</v>
      </c>
      <c r="M261" s="390">
        <v>842014392</v>
      </c>
      <c r="N261" s="390">
        <v>842014392</v>
      </c>
      <c r="O261" s="182">
        <f>N261-H261</f>
        <v>41879600</v>
      </c>
      <c r="P261" s="182">
        <f>F261-N261</f>
        <v>28350608</v>
      </c>
      <c r="Q261" s="184">
        <v>609255500</v>
      </c>
      <c r="R261" s="185">
        <f>Q261</f>
        <v>609255500</v>
      </c>
      <c r="S261" s="387">
        <f t="shared" si="157"/>
        <v>0</v>
      </c>
      <c r="T261" s="388">
        <v>20202080201</v>
      </c>
      <c r="U261" s="389" t="s">
        <v>1724</v>
      </c>
      <c r="V261" s="390">
        <v>870365000</v>
      </c>
      <c r="W261" s="390">
        <v>0</v>
      </c>
      <c r="X261" s="390">
        <v>0</v>
      </c>
      <c r="Y261" s="390">
        <v>0</v>
      </c>
      <c r="Z261" s="390">
        <v>0</v>
      </c>
      <c r="AA261" s="390">
        <v>870365000</v>
      </c>
      <c r="AB261" s="390">
        <v>0</v>
      </c>
      <c r="AC261" s="390">
        <v>0</v>
      </c>
      <c r="AD261" s="390">
        <v>842014392</v>
      </c>
      <c r="AE261" s="390">
        <v>842014392</v>
      </c>
      <c r="AF261" s="390">
        <v>28350608</v>
      </c>
      <c r="AG261" s="390">
        <v>0</v>
      </c>
      <c r="AH261" s="390">
        <v>0</v>
      </c>
      <c r="AI261" s="390">
        <v>800134792</v>
      </c>
      <c r="AJ261" s="390">
        <v>800134792</v>
      </c>
      <c r="AK261" s="390">
        <v>41879600</v>
      </c>
      <c r="AL261" s="390">
        <v>0</v>
      </c>
      <c r="AM261" s="390">
        <v>0</v>
      </c>
      <c r="AN261" s="390">
        <v>0</v>
      </c>
      <c r="AO261" s="390">
        <v>0</v>
      </c>
      <c r="AP261" s="390">
        <v>800134792</v>
      </c>
      <c r="AQ261" s="390">
        <v>0</v>
      </c>
      <c r="AR261" s="390">
        <v>0</v>
      </c>
      <c r="AS261" s="390">
        <v>0</v>
      </c>
      <c r="AT261" s="390">
        <v>0</v>
      </c>
      <c r="AU261" s="390">
        <v>0</v>
      </c>
      <c r="AV261" s="390">
        <v>0</v>
      </c>
      <c r="AW261" s="390">
        <v>0</v>
      </c>
      <c r="AX261" s="390">
        <v>0</v>
      </c>
    </row>
    <row r="262" spans="1:50" ht="18" customHeight="1" x14ac:dyDescent="0.25">
      <c r="A262" s="391" t="s">
        <v>442</v>
      </c>
      <c r="B262" s="178" t="s">
        <v>443</v>
      </c>
      <c r="C262" s="179">
        <f>C263+C265+C266+C267</f>
        <v>5090114774.145649</v>
      </c>
      <c r="D262" s="179">
        <f t="shared" ref="D262:R262" si="203">D263+D265+D266+D267</f>
        <v>0</v>
      </c>
      <c r="E262" s="179">
        <f t="shared" si="203"/>
        <v>0</v>
      </c>
      <c r="F262" s="179">
        <f t="shared" si="203"/>
        <v>5090114774.145649</v>
      </c>
      <c r="G262" s="179">
        <f t="shared" si="203"/>
        <v>364027896</v>
      </c>
      <c r="H262" s="179">
        <f t="shared" si="203"/>
        <v>364027896</v>
      </c>
      <c r="I262" s="179">
        <f t="shared" si="203"/>
        <v>4726086878.145649</v>
      </c>
      <c r="J262" s="179">
        <f t="shared" si="203"/>
        <v>14704624</v>
      </c>
      <c r="K262" s="179">
        <f t="shared" si="203"/>
        <v>14704624</v>
      </c>
      <c r="L262" s="179">
        <f t="shared" si="203"/>
        <v>14704624</v>
      </c>
      <c r="M262" s="179">
        <f t="shared" si="203"/>
        <v>1499303128</v>
      </c>
      <c r="N262" s="179">
        <f t="shared" si="203"/>
        <v>1499303128</v>
      </c>
      <c r="O262" s="179">
        <f t="shared" si="203"/>
        <v>1135275232</v>
      </c>
      <c r="P262" s="179">
        <f t="shared" si="203"/>
        <v>3590811646.1456494</v>
      </c>
      <c r="Q262" s="179">
        <f t="shared" si="203"/>
        <v>916672541.95690835</v>
      </c>
      <c r="R262" s="180">
        <f t="shared" si="203"/>
        <v>916672541.95690835</v>
      </c>
      <c r="S262" s="387">
        <f t="shared" si="157"/>
        <v>0</v>
      </c>
      <c r="T262" s="388">
        <v>202020803</v>
      </c>
      <c r="U262" s="389" t="s">
        <v>1725</v>
      </c>
      <c r="V262" s="390">
        <v>5090114774.1456499</v>
      </c>
      <c r="W262" s="390">
        <v>0</v>
      </c>
      <c r="X262" s="390">
        <v>0</v>
      </c>
      <c r="Y262" s="390">
        <v>0</v>
      </c>
      <c r="Z262" s="390">
        <v>0</v>
      </c>
      <c r="AA262" s="390">
        <v>5090114774.1456499</v>
      </c>
      <c r="AB262" s="390">
        <v>0</v>
      </c>
      <c r="AC262" s="390">
        <v>0</v>
      </c>
      <c r="AD262" s="390">
        <v>1499303128</v>
      </c>
      <c r="AE262" s="390">
        <v>1499303128</v>
      </c>
      <c r="AF262" s="390">
        <v>3590811646.1456499</v>
      </c>
      <c r="AG262" s="390">
        <v>0</v>
      </c>
      <c r="AH262" s="390">
        <v>0</v>
      </c>
      <c r="AI262" s="390">
        <v>364027896</v>
      </c>
      <c r="AJ262" s="390">
        <v>364027896</v>
      </c>
      <c r="AK262" s="390">
        <v>1135275232</v>
      </c>
      <c r="AL262" s="390">
        <v>0</v>
      </c>
      <c r="AM262" s="390">
        <v>0</v>
      </c>
      <c r="AN262" s="390">
        <v>14704624</v>
      </c>
      <c r="AO262" s="390">
        <v>14704624</v>
      </c>
      <c r="AP262" s="390">
        <v>349323272</v>
      </c>
      <c r="AQ262" s="390">
        <v>0</v>
      </c>
      <c r="AR262" s="390">
        <v>0</v>
      </c>
      <c r="AS262" s="390">
        <v>0</v>
      </c>
      <c r="AT262" s="390">
        <v>0</v>
      </c>
      <c r="AU262" s="390">
        <v>14704624</v>
      </c>
      <c r="AV262" s="390">
        <v>14704624</v>
      </c>
      <c r="AW262" s="390">
        <v>14704624</v>
      </c>
      <c r="AX262" s="390">
        <v>14704624</v>
      </c>
    </row>
    <row r="263" spans="1:50" ht="18" customHeight="1" x14ac:dyDescent="0.25">
      <c r="A263" s="391" t="s">
        <v>444</v>
      </c>
      <c r="B263" s="178" t="s">
        <v>798</v>
      </c>
      <c r="C263" s="179">
        <f>C264</f>
        <v>640029673.44349957</v>
      </c>
      <c r="D263" s="179">
        <f t="shared" ref="D263:R263" si="204">D264</f>
        <v>0</v>
      </c>
      <c r="E263" s="179">
        <f t="shared" si="204"/>
        <v>0</v>
      </c>
      <c r="F263" s="179">
        <f t="shared" si="204"/>
        <v>640029673.44349957</v>
      </c>
      <c r="G263" s="179">
        <f t="shared" si="204"/>
        <v>14704624</v>
      </c>
      <c r="H263" s="179">
        <f t="shared" si="204"/>
        <v>14704624</v>
      </c>
      <c r="I263" s="179">
        <f t="shared" si="204"/>
        <v>625325049.44349957</v>
      </c>
      <c r="J263" s="179">
        <f t="shared" si="204"/>
        <v>14704624</v>
      </c>
      <c r="K263" s="179">
        <f t="shared" si="204"/>
        <v>14704624</v>
      </c>
      <c r="L263" s="179">
        <f t="shared" si="204"/>
        <v>14704624</v>
      </c>
      <c r="M263" s="179">
        <f t="shared" si="204"/>
        <v>314500000</v>
      </c>
      <c r="N263" s="179">
        <f t="shared" si="204"/>
        <v>314500000</v>
      </c>
      <c r="O263" s="179">
        <f t="shared" si="204"/>
        <v>299795376</v>
      </c>
      <c r="P263" s="179">
        <f t="shared" si="204"/>
        <v>325529673.44349957</v>
      </c>
      <c r="Q263" s="179">
        <f t="shared" si="204"/>
        <v>49129568.7869583</v>
      </c>
      <c r="R263" s="180">
        <f t="shared" si="204"/>
        <v>49129568.7869583</v>
      </c>
      <c r="S263" s="387">
        <f t="shared" si="157"/>
        <v>0</v>
      </c>
      <c r="T263" s="388">
        <v>20202080301</v>
      </c>
      <c r="U263" s="389" t="s">
        <v>1726</v>
      </c>
      <c r="V263" s="390">
        <v>640029673.44350004</v>
      </c>
      <c r="W263" s="390">
        <v>0</v>
      </c>
      <c r="X263" s="390">
        <v>0</v>
      </c>
      <c r="Y263" s="390">
        <v>0</v>
      </c>
      <c r="Z263" s="390">
        <v>0</v>
      </c>
      <c r="AA263" s="390">
        <v>640029673.44350004</v>
      </c>
      <c r="AB263" s="390">
        <v>0</v>
      </c>
      <c r="AC263" s="390">
        <v>0</v>
      </c>
      <c r="AD263" s="390">
        <v>314500000</v>
      </c>
      <c r="AE263" s="390">
        <v>314500000</v>
      </c>
      <c r="AF263" s="390">
        <v>325529673.44350004</v>
      </c>
      <c r="AG263" s="390">
        <v>0</v>
      </c>
      <c r="AH263" s="390">
        <v>0</v>
      </c>
      <c r="AI263" s="390">
        <v>14704624</v>
      </c>
      <c r="AJ263" s="390">
        <v>14704624</v>
      </c>
      <c r="AK263" s="390">
        <v>299795376</v>
      </c>
      <c r="AL263" s="390">
        <v>0</v>
      </c>
      <c r="AM263" s="390">
        <v>0</v>
      </c>
      <c r="AN263" s="390">
        <v>14704624</v>
      </c>
      <c r="AO263" s="390">
        <v>14704624</v>
      </c>
      <c r="AP263" s="390">
        <v>0</v>
      </c>
      <c r="AQ263" s="390">
        <v>0</v>
      </c>
      <c r="AR263" s="390">
        <v>0</v>
      </c>
      <c r="AS263" s="390">
        <v>0</v>
      </c>
      <c r="AT263" s="390">
        <v>0</v>
      </c>
      <c r="AU263" s="390">
        <v>14704624</v>
      </c>
      <c r="AV263" s="390">
        <v>14704624</v>
      </c>
      <c r="AW263" s="390">
        <v>14704624</v>
      </c>
      <c r="AX263" s="390">
        <v>14704624</v>
      </c>
    </row>
    <row r="264" spans="1:50" ht="18" customHeight="1" x14ac:dyDescent="0.25">
      <c r="A264" s="392" t="s">
        <v>450</v>
      </c>
      <c r="B264" s="181" t="s">
        <v>799</v>
      </c>
      <c r="C264" s="182">
        <v>640029673.44349957</v>
      </c>
      <c r="D264" s="183">
        <v>0</v>
      </c>
      <c r="E264" s="183">
        <v>0</v>
      </c>
      <c r="F264" s="182">
        <f>C264+D264-E264</f>
        <v>640029673.44349957</v>
      </c>
      <c r="G264" s="390">
        <v>14704624</v>
      </c>
      <c r="H264" s="390">
        <v>14704624</v>
      </c>
      <c r="I264" s="182">
        <f>F264-H264</f>
        <v>625325049.44349957</v>
      </c>
      <c r="J264" s="390">
        <v>14704624</v>
      </c>
      <c r="K264" s="390">
        <v>14704624</v>
      </c>
      <c r="L264" s="390">
        <v>14704624</v>
      </c>
      <c r="M264" s="390">
        <v>314500000</v>
      </c>
      <c r="N264" s="390">
        <v>314500000</v>
      </c>
      <c r="O264" s="182">
        <f t="shared" ref="O264:O267" si="205">N264-H264</f>
        <v>299795376</v>
      </c>
      <c r="P264" s="182">
        <f>F264-N264</f>
        <v>325529673.44349957</v>
      </c>
      <c r="Q264" s="184">
        <v>49129568.7869583</v>
      </c>
      <c r="R264" s="185">
        <f t="shared" ref="R264:R267" si="206">Q264</f>
        <v>49129568.7869583</v>
      </c>
      <c r="S264" s="387">
        <f t="shared" ref="S264:S327" si="207">A264-T264</f>
        <v>0</v>
      </c>
      <c r="T264" s="388">
        <v>202020803019</v>
      </c>
      <c r="U264" s="389" t="s">
        <v>1727</v>
      </c>
      <c r="V264" s="390">
        <v>640029673.44350004</v>
      </c>
      <c r="W264" s="390">
        <v>0</v>
      </c>
      <c r="X264" s="390">
        <v>0</v>
      </c>
      <c r="Y264" s="390">
        <v>0</v>
      </c>
      <c r="Z264" s="390">
        <v>0</v>
      </c>
      <c r="AA264" s="390">
        <v>640029673.44350004</v>
      </c>
      <c r="AB264" s="390">
        <v>0</v>
      </c>
      <c r="AC264" s="390">
        <v>0</v>
      </c>
      <c r="AD264" s="390">
        <v>314500000</v>
      </c>
      <c r="AE264" s="390">
        <v>314500000</v>
      </c>
      <c r="AF264" s="390">
        <v>325529673.44350004</v>
      </c>
      <c r="AG264" s="390">
        <v>0</v>
      </c>
      <c r="AH264" s="390">
        <v>0</v>
      </c>
      <c r="AI264" s="390">
        <v>14704624</v>
      </c>
      <c r="AJ264" s="390">
        <v>14704624</v>
      </c>
      <c r="AK264" s="390">
        <v>299795376</v>
      </c>
      <c r="AL264" s="390">
        <v>0</v>
      </c>
      <c r="AM264" s="390">
        <v>0</v>
      </c>
      <c r="AN264" s="390">
        <v>14704624</v>
      </c>
      <c r="AO264" s="390">
        <v>14704624</v>
      </c>
      <c r="AP264" s="390">
        <v>0</v>
      </c>
      <c r="AQ264" s="390">
        <v>0</v>
      </c>
      <c r="AR264" s="390">
        <v>0</v>
      </c>
      <c r="AS264" s="390">
        <v>0</v>
      </c>
      <c r="AT264" s="390">
        <v>0</v>
      </c>
      <c r="AU264" s="390">
        <v>14704624</v>
      </c>
      <c r="AV264" s="390">
        <v>14704624</v>
      </c>
      <c r="AW264" s="390">
        <v>14704624</v>
      </c>
      <c r="AX264" s="390">
        <v>14704624</v>
      </c>
    </row>
    <row r="265" spans="1:50" ht="18" customHeight="1" x14ac:dyDescent="0.25">
      <c r="A265" s="392" t="s">
        <v>454</v>
      </c>
      <c r="B265" s="181" t="s">
        <v>455</v>
      </c>
      <c r="C265" s="182">
        <v>828928388.51639998</v>
      </c>
      <c r="D265" s="183">
        <v>0</v>
      </c>
      <c r="E265" s="183">
        <v>0</v>
      </c>
      <c r="F265" s="182">
        <f>C265+D265-E265</f>
        <v>828928388.51639998</v>
      </c>
      <c r="G265" s="390">
        <v>0</v>
      </c>
      <c r="H265" s="390">
        <v>0</v>
      </c>
      <c r="I265" s="182">
        <f>F265-H265</f>
        <v>828928388.51639998</v>
      </c>
      <c r="J265" s="390">
        <v>0</v>
      </c>
      <c r="K265" s="390">
        <v>0</v>
      </c>
      <c r="L265" s="390">
        <v>0</v>
      </c>
      <c r="M265" s="390">
        <v>0</v>
      </c>
      <c r="N265" s="390">
        <v>0</v>
      </c>
      <c r="O265" s="182">
        <f t="shared" si="205"/>
        <v>0</v>
      </c>
      <c r="P265" s="182">
        <f>F265-N265</f>
        <v>828928388.51639998</v>
      </c>
      <c r="Q265" s="184">
        <v>62871365.709700003</v>
      </c>
      <c r="R265" s="185">
        <f t="shared" si="206"/>
        <v>62871365.709700003</v>
      </c>
      <c r="S265" s="387">
        <f t="shared" si="207"/>
        <v>0</v>
      </c>
      <c r="T265" s="388">
        <v>20202080305</v>
      </c>
      <c r="U265" s="389" t="s">
        <v>455</v>
      </c>
      <c r="V265" s="390">
        <v>828928388.51639998</v>
      </c>
      <c r="W265" s="390">
        <v>0</v>
      </c>
      <c r="X265" s="390">
        <v>0</v>
      </c>
      <c r="Y265" s="390">
        <v>0</v>
      </c>
      <c r="Z265" s="390">
        <v>0</v>
      </c>
      <c r="AA265" s="390">
        <v>828928388.51639998</v>
      </c>
      <c r="AB265" s="390">
        <v>0</v>
      </c>
      <c r="AC265" s="390">
        <v>0</v>
      </c>
      <c r="AD265" s="390">
        <v>0</v>
      </c>
      <c r="AE265" s="390">
        <v>0</v>
      </c>
      <c r="AF265" s="390">
        <v>828928388.51639998</v>
      </c>
      <c r="AG265" s="390">
        <v>0</v>
      </c>
      <c r="AH265" s="390">
        <v>0</v>
      </c>
      <c r="AI265" s="390">
        <v>0</v>
      </c>
      <c r="AJ265" s="390">
        <v>0</v>
      </c>
      <c r="AK265" s="390">
        <v>0</v>
      </c>
      <c r="AL265" s="390">
        <v>0</v>
      </c>
      <c r="AM265" s="390">
        <v>0</v>
      </c>
      <c r="AN265" s="390">
        <v>0</v>
      </c>
      <c r="AO265" s="390">
        <v>0</v>
      </c>
      <c r="AP265" s="390">
        <v>0</v>
      </c>
      <c r="AQ265" s="390">
        <v>0</v>
      </c>
      <c r="AR265" s="390">
        <v>0</v>
      </c>
      <c r="AS265" s="390">
        <v>0</v>
      </c>
      <c r="AT265" s="390">
        <v>0</v>
      </c>
      <c r="AU265" s="390">
        <v>0</v>
      </c>
      <c r="AV265" s="390">
        <v>0</v>
      </c>
      <c r="AW265" s="390">
        <v>0</v>
      </c>
      <c r="AX265" s="390">
        <v>0</v>
      </c>
    </row>
    <row r="266" spans="1:50" ht="18" customHeight="1" x14ac:dyDescent="0.25">
      <c r="A266" s="392" t="s">
        <v>456</v>
      </c>
      <c r="B266" s="181" t="s">
        <v>457</v>
      </c>
      <c r="C266" s="182">
        <v>257226392.18575007</v>
      </c>
      <c r="D266" s="183">
        <v>0</v>
      </c>
      <c r="E266" s="183">
        <v>0</v>
      </c>
      <c r="F266" s="182">
        <f>C266+D266-E266</f>
        <v>257226392.18575007</v>
      </c>
      <c r="G266" s="390">
        <v>0</v>
      </c>
      <c r="H266" s="390">
        <v>0</v>
      </c>
      <c r="I266" s="182">
        <f>F266-H266</f>
        <v>257226392.18575007</v>
      </c>
      <c r="J266" s="390">
        <v>0</v>
      </c>
      <c r="K266" s="390">
        <v>0</v>
      </c>
      <c r="L266" s="390">
        <v>0</v>
      </c>
      <c r="M266" s="390">
        <v>151200000</v>
      </c>
      <c r="N266" s="390">
        <v>151200000</v>
      </c>
      <c r="O266" s="182">
        <f t="shared" si="205"/>
        <v>151200000</v>
      </c>
      <c r="P266" s="182">
        <f>F266-N266</f>
        <v>106026392.18575007</v>
      </c>
      <c r="Q266" s="184">
        <v>86655857.46025002</v>
      </c>
      <c r="R266" s="185">
        <f t="shared" si="206"/>
        <v>86655857.46025002</v>
      </c>
      <c r="S266" s="387">
        <f t="shared" si="207"/>
        <v>0</v>
      </c>
      <c r="T266" s="388">
        <v>20202080306</v>
      </c>
      <c r="U266" s="389" t="s">
        <v>457</v>
      </c>
      <c r="V266" s="390">
        <v>257226392.18575007</v>
      </c>
      <c r="W266" s="390">
        <v>0</v>
      </c>
      <c r="X266" s="390">
        <v>0</v>
      </c>
      <c r="Y266" s="390">
        <v>0</v>
      </c>
      <c r="Z266" s="390">
        <v>0</v>
      </c>
      <c r="AA266" s="390">
        <v>257226392.18575007</v>
      </c>
      <c r="AB266" s="390">
        <v>0</v>
      </c>
      <c r="AC266" s="390">
        <v>0</v>
      </c>
      <c r="AD266" s="390">
        <v>151200000</v>
      </c>
      <c r="AE266" s="390">
        <v>151200000</v>
      </c>
      <c r="AF266" s="390">
        <v>106026392.18575007</v>
      </c>
      <c r="AG266" s="390">
        <v>0</v>
      </c>
      <c r="AH266" s="390">
        <v>0</v>
      </c>
      <c r="AI266" s="390">
        <v>0</v>
      </c>
      <c r="AJ266" s="390">
        <v>0</v>
      </c>
      <c r="AK266" s="390">
        <v>151200000</v>
      </c>
      <c r="AL266" s="390">
        <v>0</v>
      </c>
      <c r="AM266" s="390">
        <v>0</v>
      </c>
      <c r="AN266" s="390">
        <v>0</v>
      </c>
      <c r="AO266" s="390">
        <v>0</v>
      </c>
      <c r="AP266" s="390">
        <v>0</v>
      </c>
      <c r="AQ266" s="390">
        <v>0</v>
      </c>
      <c r="AR266" s="390">
        <v>0</v>
      </c>
      <c r="AS266" s="390">
        <v>0</v>
      </c>
      <c r="AT266" s="390">
        <v>0</v>
      </c>
      <c r="AU266" s="390">
        <v>0</v>
      </c>
      <c r="AV266" s="390">
        <v>0</v>
      </c>
      <c r="AW266" s="390">
        <v>0</v>
      </c>
      <c r="AX266" s="390">
        <v>0</v>
      </c>
    </row>
    <row r="267" spans="1:50" ht="18" customHeight="1" x14ac:dyDescent="0.25">
      <c r="A267" s="392" t="s">
        <v>458</v>
      </c>
      <c r="B267" s="181" t="s">
        <v>459</v>
      </c>
      <c r="C267" s="182">
        <v>3363930320</v>
      </c>
      <c r="D267" s="183">
        <v>0</v>
      </c>
      <c r="E267" s="183">
        <v>0</v>
      </c>
      <c r="F267" s="182">
        <f>C267+D267-E267</f>
        <v>3363930320</v>
      </c>
      <c r="G267" s="390">
        <v>349323272</v>
      </c>
      <c r="H267" s="390">
        <v>349323272</v>
      </c>
      <c r="I267" s="182">
        <f>F267-H267</f>
        <v>3014607048</v>
      </c>
      <c r="J267" s="390">
        <v>0</v>
      </c>
      <c r="K267" s="390">
        <v>0</v>
      </c>
      <c r="L267" s="390">
        <v>0</v>
      </c>
      <c r="M267" s="390">
        <v>1033603128</v>
      </c>
      <c r="N267" s="390">
        <v>1033603128</v>
      </c>
      <c r="O267" s="182">
        <f t="shared" si="205"/>
        <v>684279856</v>
      </c>
      <c r="P267" s="182">
        <f>F267-N267</f>
        <v>2330327192</v>
      </c>
      <c r="Q267" s="184">
        <v>718015750</v>
      </c>
      <c r="R267" s="185">
        <f t="shared" si="206"/>
        <v>718015750</v>
      </c>
      <c r="S267" s="387">
        <f t="shared" si="207"/>
        <v>0</v>
      </c>
      <c r="T267" s="388">
        <v>20202080309</v>
      </c>
      <c r="U267" s="389" t="s">
        <v>1728</v>
      </c>
      <c r="V267" s="390">
        <v>3363930320</v>
      </c>
      <c r="W267" s="390">
        <v>0</v>
      </c>
      <c r="X267" s="390">
        <v>0</v>
      </c>
      <c r="Y267" s="390">
        <v>0</v>
      </c>
      <c r="Z267" s="390">
        <v>0</v>
      </c>
      <c r="AA267" s="390">
        <v>3363930320</v>
      </c>
      <c r="AB267" s="390">
        <v>0</v>
      </c>
      <c r="AC267" s="390">
        <v>0</v>
      </c>
      <c r="AD267" s="390">
        <v>1033603128</v>
      </c>
      <c r="AE267" s="390">
        <v>1033603128</v>
      </c>
      <c r="AF267" s="390">
        <v>2330327192</v>
      </c>
      <c r="AG267" s="390">
        <v>0</v>
      </c>
      <c r="AH267" s="390">
        <v>0</v>
      </c>
      <c r="AI267" s="390">
        <v>349323272</v>
      </c>
      <c r="AJ267" s="390">
        <v>349323272</v>
      </c>
      <c r="AK267" s="390">
        <v>684279856</v>
      </c>
      <c r="AL267" s="390">
        <v>0</v>
      </c>
      <c r="AM267" s="390">
        <v>0</v>
      </c>
      <c r="AN267" s="390">
        <v>0</v>
      </c>
      <c r="AO267" s="390">
        <v>0</v>
      </c>
      <c r="AP267" s="390">
        <v>349323272</v>
      </c>
      <c r="AQ267" s="390">
        <v>0</v>
      </c>
      <c r="AR267" s="390">
        <v>0</v>
      </c>
      <c r="AS267" s="390">
        <v>0</v>
      </c>
      <c r="AT267" s="390">
        <v>0</v>
      </c>
      <c r="AU267" s="390">
        <v>0</v>
      </c>
      <c r="AV267" s="390">
        <v>0</v>
      </c>
      <c r="AW267" s="390">
        <v>0</v>
      </c>
      <c r="AX267" s="390">
        <v>0</v>
      </c>
    </row>
    <row r="268" spans="1:50" ht="18" customHeight="1" x14ac:dyDescent="0.25">
      <c r="A268" s="391" t="s">
        <v>460</v>
      </c>
      <c r="B268" s="178" t="s">
        <v>461</v>
      </c>
      <c r="C268" s="179">
        <f>SUM(C269:C270)</f>
        <v>491852398.33252001</v>
      </c>
      <c r="D268" s="179">
        <f t="shared" ref="D268:R268" si="208">SUM(D269:D270)</f>
        <v>0</v>
      </c>
      <c r="E268" s="179">
        <f t="shared" si="208"/>
        <v>0</v>
      </c>
      <c r="F268" s="179">
        <f t="shared" si="208"/>
        <v>491852398.33252001</v>
      </c>
      <c r="G268" s="179">
        <f t="shared" si="208"/>
        <v>66468460</v>
      </c>
      <c r="H268" s="179">
        <f t="shared" si="208"/>
        <v>66468460</v>
      </c>
      <c r="I268" s="179">
        <f t="shared" si="208"/>
        <v>425383938.33252001</v>
      </c>
      <c r="J268" s="179">
        <f t="shared" si="208"/>
        <v>66468460</v>
      </c>
      <c r="K268" s="179">
        <f t="shared" si="208"/>
        <v>66468460</v>
      </c>
      <c r="L268" s="179">
        <f t="shared" si="208"/>
        <v>66468460</v>
      </c>
      <c r="M268" s="179">
        <f t="shared" si="208"/>
        <v>66468460</v>
      </c>
      <c r="N268" s="179">
        <f t="shared" si="208"/>
        <v>66468460</v>
      </c>
      <c r="O268" s="179">
        <f t="shared" si="208"/>
        <v>0</v>
      </c>
      <c r="P268" s="179">
        <f t="shared" si="208"/>
        <v>425383938.33252001</v>
      </c>
      <c r="Q268" s="179">
        <f t="shared" si="208"/>
        <v>36821033.194376662</v>
      </c>
      <c r="R268" s="180">
        <f t="shared" si="208"/>
        <v>36821033.194376662</v>
      </c>
      <c r="S268" s="387">
        <f t="shared" si="207"/>
        <v>0</v>
      </c>
      <c r="T268" s="388">
        <v>202020804</v>
      </c>
      <c r="U268" s="389" t="s">
        <v>1729</v>
      </c>
      <c r="V268" s="390">
        <v>491852398.33252001</v>
      </c>
      <c r="W268" s="390">
        <v>0</v>
      </c>
      <c r="X268" s="390">
        <v>0</v>
      </c>
      <c r="Y268" s="390">
        <v>0</v>
      </c>
      <c r="Z268" s="390">
        <v>0</v>
      </c>
      <c r="AA268" s="390">
        <v>491852398.33252001</v>
      </c>
      <c r="AB268" s="390">
        <v>0</v>
      </c>
      <c r="AC268" s="390">
        <v>0</v>
      </c>
      <c r="AD268" s="390">
        <v>66468460</v>
      </c>
      <c r="AE268" s="390">
        <v>66468460</v>
      </c>
      <c r="AF268" s="390">
        <v>425383938.33252001</v>
      </c>
      <c r="AG268" s="390">
        <v>0</v>
      </c>
      <c r="AH268" s="390">
        <v>0</v>
      </c>
      <c r="AI268" s="390">
        <v>66468460</v>
      </c>
      <c r="AJ268" s="390">
        <v>66468460</v>
      </c>
      <c r="AK268" s="390">
        <v>0</v>
      </c>
      <c r="AL268" s="390">
        <v>0</v>
      </c>
      <c r="AM268" s="390">
        <v>0</v>
      </c>
      <c r="AN268" s="390">
        <v>66468460</v>
      </c>
      <c r="AO268" s="390">
        <v>66468460</v>
      </c>
      <c r="AP268" s="390">
        <v>0</v>
      </c>
      <c r="AQ268" s="390">
        <v>0</v>
      </c>
      <c r="AR268" s="390">
        <v>0</v>
      </c>
      <c r="AS268" s="390">
        <v>0</v>
      </c>
      <c r="AT268" s="390">
        <v>0</v>
      </c>
      <c r="AU268" s="390">
        <v>66468460</v>
      </c>
      <c r="AV268" s="390">
        <v>66468460</v>
      </c>
      <c r="AW268" s="390">
        <v>66468460</v>
      </c>
      <c r="AX268" s="390">
        <v>66468460</v>
      </c>
    </row>
    <row r="269" spans="1:50" ht="18" customHeight="1" x14ac:dyDescent="0.25">
      <c r="A269" s="392" t="s">
        <v>462</v>
      </c>
      <c r="B269" s="181" t="s">
        <v>463</v>
      </c>
      <c r="C269" s="182">
        <v>247652398.33252001</v>
      </c>
      <c r="D269" s="183">
        <v>0</v>
      </c>
      <c r="E269" s="183">
        <v>0</v>
      </c>
      <c r="F269" s="182">
        <f>C269+D269-E269</f>
        <v>247652398.33252001</v>
      </c>
      <c r="G269" s="390">
        <v>66468460</v>
      </c>
      <c r="H269" s="390">
        <v>66468460</v>
      </c>
      <c r="I269" s="182">
        <f>F269-H269</f>
        <v>181183938.33252001</v>
      </c>
      <c r="J269" s="390">
        <v>66468460</v>
      </c>
      <c r="K269" s="390">
        <v>66468460</v>
      </c>
      <c r="L269" s="390">
        <v>66468460</v>
      </c>
      <c r="M269" s="390">
        <v>66468460</v>
      </c>
      <c r="N269" s="390">
        <v>66468460</v>
      </c>
      <c r="O269" s="182">
        <f t="shared" ref="O269:O270" si="209">N269-H269</f>
        <v>0</v>
      </c>
      <c r="P269" s="182">
        <f>F269-N269</f>
        <v>181183938.33252001</v>
      </c>
      <c r="Q269" s="184">
        <v>16471033.194376664</v>
      </c>
      <c r="R269" s="185">
        <f t="shared" ref="R269:R270" si="210">Q269</f>
        <v>16471033.194376664</v>
      </c>
      <c r="S269" s="387">
        <f t="shared" si="207"/>
        <v>0</v>
      </c>
      <c r="T269" s="388">
        <v>20202080401</v>
      </c>
      <c r="U269" s="389" t="s">
        <v>1730</v>
      </c>
      <c r="V269" s="390">
        <v>247652398.33252001</v>
      </c>
      <c r="W269" s="390">
        <v>0</v>
      </c>
      <c r="X269" s="390">
        <v>0</v>
      </c>
      <c r="Y269" s="390">
        <v>0</v>
      </c>
      <c r="Z269" s="390">
        <v>0</v>
      </c>
      <c r="AA269" s="390">
        <v>247652398.33252001</v>
      </c>
      <c r="AB269" s="390">
        <v>0</v>
      </c>
      <c r="AC269" s="390">
        <v>0</v>
      </c>
      <c r="AD269" s="390">
        <v>66468460</v>
      </c>
      <c r="AE269" s="390">
        <v>66468460</v>
      </c>
      <c r="AF269" s="390">
        <v>181183938.33252001</v>
      </c>
      <c r="AG269" s="390">
        <v>0</v>
      </c>
      <c r="AH269" s="390">
        <v>0</v>
      </c>
      <c r="AI269" s="390">
        <v>66468460</v>
      </c>
      <c r="AJ269" s="390">
        <v>66468460</v>
      </c>
      <c r="AK269" s="390">
        <v>0</v>
      </c>
      <c r="AL269" s="390">
        <v>0</v>
      </c>
      <c r="AM269" s="390">
        <v>0</v>
      </c>
      <c r="AN269" s="390">
        <v>66468460</v>
      </c>
      <c r="AO269" s="390">
        <v>66468460</v>
      </c>
      <c r="AP269" s="390">
        <v>0</v>
      </c>
      <c r="AQ269" s="390">
        <v>0</v>
      </c>
      <c r="AR269" s="390">
        <v>0</v>
      </c>
      <c r="AS269" s="390">
        <v>0</v>
      </c>
      <c r="AT269" s="390">
        <v>0</v>
      </c>
      <c r="AU269" s="390">
        <v>66468460</v>
      </c>
      <c r="AV269" s="390">
        <v>66468460</v>
      </c>
      <c r="AW269" s="390">
        <v>66468460</v>
      </c>
      <c r="AX269" s="390">
        <v>66468460</v>
      </c>
    </row>
    <row r="270" spans="1:50" ht="18" customHeight="1" x14ac:dyDescent="0.25">
      <c r="A270" s="392" t="s">
        <v>464</v>
      </c>
      <c r="B270" s="181" t="s">
        <v>465</v>
      </c>
      <c r="C270" s="182">
        <v>244200000</v>
      </c>
      <c r="D270" s="183">
        <v>0</v>
      </c>
      <c r="E270" s="183">
        <v>0</v>
      </c>
      <c r="F270" s="182">
        <f>C270+D270-E270</f>
        <v>244200000</v>
      </c>
      <c r="G270" s="390">
        <v>0</v>
      </c>
      <c r="H270" s="390">
        <v>0</v>
      </c>
      <c r="I270" s="182">
        <f>F270-H270</f>
        <v>244200000</v>
      </c>
      <c r="J270" s="390">
        <v>0</v>
      </c>
      <c r="K270" s="390">
        <v>0</v>
      </c>
      <c r="L270" s="390">
        <v>0</v>
      </c>
      <c r="M270" s="390">
        <v>0</v>
      </c>
      <c r="N270" s="390">
        <v>0</v>
      </c>
      <c r="O270" s="182">
        <f t="shared" si="209"/>
        <v>0</v>
      </c>
      <c r="P270" s="182">
        <f>F270-N270</f>
        <v>244200000</v>
      </c>
      <c r="Q270" s="189">
        <v>20350000</v>
      </c>
      <c r="R270" s="185">
        <f t="shared" si="210"/>
        <v>20350000</v>
      </c>
      <c r="S270" s="387">
        <f t="shared" si="207"/>
        <v>0</v>
      </c>
      <c r="T270" s="388">
        <v>20202080402</v>
      </c>
      <c r="U270" s="389" t="s">
        <v>1731</v>
      </c>
      <c r="V270" s="390">
        <v>244200000</v>
      </c>
      <c r="W270" s="390">
        <v>0</v>
      </c>
      <c r="X270" s="390">
        <v>0</v>
      </c>
      <c r="Y270" s="390">
        <v>0</v>
      </c>
      <c r="Z270" s="390">
        <v>0</v>
      </c>
      <c r="AA270" s="390">
        <v>244200000</v>
      </c>
      <c r="AB270" s="390">
        <v>0</v>
      </c>
      <c r="AC270" s="390">
        <v>0</v>
      </c>
      <c r="AD270" s="390">
        <v>0</v>
      </c>
      <c r="AE270" s="390">
        <v>0</v>
      </c>
      <c r="AF270" s="390">
        <v>244200000</v>
      </c>
      <c r="AG270" s="390">
        <v>0</v>
      </c>
      <c r="AH270" s="390">
        <v>0</v>
      </c>
      <c r="AI270" s="390">
        <v>0</v>
      </c>
      <c r="AJ270" s="390">
        <v>0</v>
      </c>
      <c r="AK270" s="390">
        <v>0</v>
      </c>
      <c r="AL270" s="390">
        <v>0</v>
      </c>
      <c r="AM270" s="390">
        <v>0</v>
      </c>
      <c r="AN270" s="390">
        <v>0</v>
      </c>
      <c r="AO270" s="390">
        <v>0</v>
      </c>
      <c r="AP270" s="390">
        <v>0</v>
      </c>
      <c r="AQ270" s="390">
        <v>0</v>
      </c>
      <c r="AR270" s="390">
        <v>0</v>
      </c>
      <c r="AS270" s="390">
        <v>0</v>
      </c>
      <c r="AT270" s="390">
        <v>0</v>
      </c>
      <c r="AU270" s="390">
        <v>0</v>
      </c>
      <c r="AV270" s="390">
        <v>0</v>
      </c>
      <c r="AW270" s="390">
        <v>0</v>
      </c>
      <c r="AX270" s="390">
        <v>0</v>
      </c>
    </row>
    <row r="271" spans="1:50" ht="18" customHeight="1" x14ac:dyDescent="0.25">
      <c r="A271" s="391" t="s">
        <v>468</v>
      </c>
      <c r="B271" s="178" t="s">
        <v>469</v>
      </c>
      <c r="C271" s="179">
        <f>C272+C273+C274</f>
        <v>1352546867.8499999</v>
      </c>
      <c r="D271" s="179">
        <f t="shared" ref="D271:R271" si="211">D272+D273+D274</f>
        <v>0</v>
      </c>
      <c r="E271" s="179">
        <f t="shared" si="211"/>
        <v>0</v>
      </c>
      <c r="F271" s="179">
        <f t="shared" si="211"/>
        <v>1352546867.8499999</v>
      </c>
      <c r="G271" s="179">
        <f t="shared" si="211"/>
        <v>222057650</v>
      </c>
      <c r="H271" s="179">
        <f t="shared" si="211"/>
        <v>222057650</v>
      </c>
      <c r="I271" s="179">
        <f t="shared" si="211"/>
        <v>1130489217.8499999</v>
      </c>
      <c r="J271" s="179">
        <f t="shared" si="211"/>
        <v>500000</v>
      </c>
      <c r="K271" s="179">
        <f t="shared" si="211"/>
        <v>500000</v>
      </c>
      <c r="L271" s="179">
        <f t="shared" si="211"/>
        <v>500000</v>
      </c>
      <c r="M271" s="179">
        <f t="shared" si="211"/>
        <v>224557650</v>
      </c>
      <c r="N271" s="179">
        <f t="shared" si="211"/>
        <v>224557650</v>
      </c>
      <c r="O271" s="179">
        <f t="shared" si="211"/>
        <v>2500000</v>
      </c>
      <c r="P271" s="179">
        <f t="shared" si="211"/>
        <v>1127989217.8499999</v>
      </c>
      <c r="Q271" s="179">
        <f t="shared" si="211"/>
        <v>0</v>
      </c>
      <c r="R271" s="180">
        <f t="shared" si="211"/>
        <v>0</v>
      </c>
      <c r="S271" s="387">
        <f t="shared" si="207"/>
        <v>0</v>
      </c>
      <c r="T271" s="388">
        <v>202020805</v>
      </c>
      <c r="U271" s="389" t="s">
        <v>469</v>
      </c>
      <c r="V271" s="390">
        <v>1352546867.8499999</v>
      </c>
      <c r="W271" s="390">
        <v>0</v>
      </c>
      <c r="X271" s="390">
        <v>0</v>
      </c>
      <c r="Y271" s="390">
        <v>0</v>
      </c>
      <c r="Z271" s="390">
        <v>0</v>
      </c>
      <c r="AA271" s="390">
        <v>1352546867.8499999</v>
      </c>
      <c r="AB271" s="390">
        <v>0</v>
      </c>
      <c r="AC271" s="390">
        <v>0</v>
      </c>
      <c r="AD271" s="390">
        <v>224557650</v>
      </c>
      <c r="AE271" s="390">
        <v>224557650</v>
      </c>
      <c r="AF271" s="390">
        <v>1127989217.8499999</v>
      </c>
      <c r="AG271" s="390">
        <v>0</v>
      </c>
      <c r="AH271" s="390">
        <v>0</v>
      </c>
      <c r="AI271" s="390">
        <v>222057650</v>
      </c>
      <c r="AJ271" s="390">
        <v>222057650</v>
      </c>
      <c r="AK271" s="390">
        <v>2500000</v>
      </c>
      <c r="AL271" s="390">
        <v>0</v>
      </c>
      <c r="AM271" s="390">
        <v>0</v>
      </c>
      <c r="AN271" s="390">
        <v>500000</v>
      </c>
      <c r="AO271" s="390">
        <v>500000</v>
      </c>
      <c r="AP271" s="390">
        <v>221557650</v>
      </c>
      <c r="AQ271" s="390">
        <v>0</v>
      </c>
      <c r="AR271" s="390">
        <v>0</v>
      </c>
      <c r="AS271" s="390">
        <v>0</v>
      </c>
      <c r="AT271" s="390">
        <v>0</v>
      </c>
      <c r="AU271" s="390">
        <v>500000</v>
      </c>
      <c r="AV271" s="390">
        <v>500000</v>
      </c>
      <c r="AW271" s="390">
        <v>500000</v>
      </c>
      <c r="AX271" s="390">
        <v>500000</v>
      </c>
    </row>
    <row r="272" spans="1:50" ht="18" customHeight="1" x14ac:dyDescent="0.25">
      <c r="A272" s="392" t="s">
        <v>470</v>
      </c>
      <c r="B272" s="181" t="s">
        <v>471</v>
      </c>
      <c r="C272" s="182">
        <v>894796867.85000002</v>
      </c>
      <c r="D272" s="183">
        <v>0</v>
      </c>
      <c r="E272" s="183">
        <v>0</v>
      </c>
      <c r="F272" s="182">
        <f>C272+D272-E272</f>
        <v>894796867.85000002</v>
      </c>
      <c r="G272" s="390">
        <v>221557650</v>
      </c>
      <c r="H272" s="390">
        <v>221557650</v>
      </c>
      <c r="I272" s="182">
        <f>F272-H272</f>
        <v>673239217.85000002</v>
      </c>
      <c r="J272" s="390">
        <v>0</v>
      </c>
      <c r="K272" s="390">
        <v>0</v>
      </c>
      <c r="L272" s="390">
        <v>0</v>
      </c>
      <c r="M272" s="390">
        <v>224057650</v>
      </c>
      <c r="N272" s="390">
        <v>224057650</v>
      </c>
      <c r="O272" s="182">
        <f t="shared" ref="O272:O273" si="212">N272-H272</f>
        <v>2500000</v>
      </c>
      <c r="P272" s="182">
        <f>F272-N272</f>
        <v>670739217.85000002</v>
      </c>
      <c r="Q272" s="184">
        <v>0</v>
      </c>
      <c r="R272" s="185">
        <f t="shared" ref="R272:R273" si="213">Q272</f>
        <v>0</v>
      </c>
      <c r="S272" s="387">
        <f t="shared" si="207"/>
        <v>0</v>
      </c>
      <c r="T272" s="388">
        <v>20202080502</v>
      </c>
      <c r="U272" s="389" t="s">
        <v>1732</v>
      </c>
      <c r="V272" s="390">
        <v>894796867.85000002</v>
      </c>
      <c r="W272" s="390">
        <v>0</v>
      </c>
      <c r="X272" s="390">
        <v>0</v>
      </c>
      <c r="Y272" s="390">
        <v>0</v>
      </c>
      <c r="Z272" s="390">
        <v>0</v>
      </c>
      <c r="AA272" s="390">
        <v>894796867.85000002</v>
      </c>
      <c r="AB272" s="390">
        <v>0</v>
      </c>
      <c r="AC272" s="390">
        <v>0</v>
      </c>
      <c r="AD272" s="390">
        <v>224057650</v>
      </c>
      <c r="AE272" s="390">
        <v>224057650</v>
      </c>
      <c r="AF272" s="390">
        <v>670739217.85000002</v>
      </c>
      <c r="AG272" s="390">
        <v>0</v>
      </c>
      <c r="AH272" s="390">
        <v>0</v>
      </c>
      <c r="AI272" s="390">
        <v>221557650</v>
      </c>
      <c r="AJ272" s="390">
        <v>221557650</v>
      </c>
      <c r="AK272" s="390">
        <v>2500000</v>
      </c>
      <c r="AL272" s="390">
        <v>0</v>
      </c>
      <c r="AM272" s="390">
        <v>0</v>
      </c>
      <c r="AN272" s="390">
        <v>0</v>
      </c>
      <c r="AO272" s="390">
        <v>0</v>
      </c>
      <c r="AP272" s="390">
        <v>221557650</v>
      </c>
      <c r="AQ272" s="390">
        <v>0</v>
      </c>
      <c r="AR272" s="390">
        <v>0</v>
      </c>
      <c r="AS272" s="390">
        <v>0</v>
      </c>
      <c r="AT272" s="390">
        <v>0</v>
      </c>
      <c r="AU272" s="390">
        <v>0</v>
      </c>
      <c r="AV272" s="390">
        <v>0</v>
      </c>
      <c r="AW272" s="390">
        <v>0</v>
      </c>
      <c r="AX272" s="390">
        <v>0</v>
      </c>
    </row>
    <row r="273" spans="1:50" ht="18" customHeight="1" x14ac:dyDescent="0.25">
      <c r="A273" s="392" t="s">
        <v>472</v>
      </c>
      <c r="B273" s="181" t="s">
        <v>473</v>
      </c>
      <c r="C273" s="182">
        <v>347750000</v>
      </c>
      <c r="D273" s="183">
        <v>0</v>
      </c>
      <c r="E273" s="183">
        <v>0</v>
      </c>
      <c r="F273" s="182">
        <f>C273+D273-E273</f>
        <v>347750000</v>
      </c>
      <c r="G273" s="390">
        <v>500000</v>
      </c>
      <c r="H273" s="390">
        <v>500000</v>
      </c>
      <c r="I273" s="182">
        <f>F273-H273</f>
        <v>347250000</v>
      </c>
      <c r="J273" s="390">
        <v>500000</v>
      </c>
      <c r="K273" s="390">
        <v>500000</v>
      </c>
      <c r="L273" s="390">
        <v>500000</v>
      </c>
      <c r="M273" s="390">
        <v>500000</v>
      </c>
      <c r="N273" s="390">
        <v>500000</v>
      </c>
      <c r="O273" s="182">
        <f t="shared" si="212"/>
        <v>0</v>
      </c>
      <c r="P273" s="182">
        <f>F273-N273</f>
        <v>347250000</v>
      </c>
      <c r="Q273" s="184">
        <v>0</v>
      </c>
      <c r="R273" s="185">
        <f t="shared" si="213"/>
        <v>0</v>
      </c>
      <c r="S273" s="387">
        <f t="shared" si="207"/>
        <v>0</v>
      </c>
      <c r="T273" s="388">
        <v>20202080503</v>
      </c>
      <c r="U273" s="389" t="s">
        <v>473</v>
      </c>
      <c r="V273" s="390">
        <v>347750000</v>
      </c>
      <c r="W273" s="390">
        <v>0</v>
      </c>
      <c r="X273" s="390">
        <v>0</v>
      </c>
      <c r="Y273" s="390">
        <v>0</v>
      </c>
      <c r="Z273" s="390">
        <v>0</v>
      </c>
      <c r="AA273" s="390">
        <v>347750000</v>
      </c>
      <c r="AB273" s="390">
        <v>0</v>
      </c>
      <c r="AC273" s="390">
        <v>0</v>
      </c>
      <c r="AD273" s="390">
        <v>500000</v>
      </c>
      <c r="AE273" s="390">
        <v>500000</v>
      </c>
      <c r="AF273" s="390">
        <v>347250000</v>
      </c>
      <c r="AG273" s="390">
        <v>0</v>
      </c>
      <c r="AH273" s="390">
        <v>0</v>
      </c>
      <c r="AI273" s="390">
        <v>500000</v>
      </c>
      <c r="AJ273" s="390">
        <v>500000</v>
      </c>
      <c r="AK273" s="390">
        <v>0</v>
      </c>
      <c r="AL273" s="390">
        <v>0</v>
      </c>
      <c r="AM273" s="390">
        <v>0</v>
      </c>
      <c r="AN273" s="390">
        <v>500000</v>
      </c>
      <c r="AO273" s="390">
        <v>500000</v>
      </c>
      <c r="AP273" s="390">
        <v>0</v>
      </c>
      <c r="AQ273" s="390">
        <v>0</v>
      </c>
      <c r="AR273" s="390">
        <v>0</v>
      </c>
      <c r="AS273" s="390">
        <v>0</v>
      </c>
      <c r="AT273" s="390">
        <v>0</v>
      </c>
      <c r="AU273" s="390">
        <v>500000</v>
      </c>
      <c r="AV273" s="390">
        <v>500000</v>
      </c>
      <c r="AW273" s="390">
        <v>500000</v>
      </c>
      <c r="AX273" s="390">
        <v>500000</v>
      </c>
    </row>
    <row r="274" spans="1:50" ht="18" customHeight="1" x14ac:dyDescent="0.25">
      <c r="A274" s="391" t="s">
        <v>474</v>
      </c>
      <c r="B274" s="178" t="s">
        <v>475</v>
      </c>
      <c r="C274" s="179">
        <f>SUM(C275:C276)</f>
        <v>110000000</v>
      </c>
      <c r="D274" s="179">
        <f t="shared" ref="D274:R274" si="214">SUM(D275:D276)</f>
        <v>0</v>
      </c>
      <c r="E274" s="179">
        <f t="shared" si="214"/>
        <v>0</v>
      </c>
      <c r="F274" s="179">
        <f t="shared" si="214"/>
        <v>110000000</v>
      </c>
      <c r="G274" s="179">
        <f t="shared" si="214"/>
        <v>0</v>
      </c>
      <c r="H274" s="179">
        <f t="shared" si="214"/>
        <v>0</v>
      </c>
      <c r="I274" s="179">
        <f t="shared" si="214"/>
        <v>110000000</v>
      </c>
      <c r="J274" s="179">
        <f t="shared" si="214"/>
        <v>0</v>
      </c>
      <c r="K274" s="179">
        <f t="shared" si="214"/>
        <v>0</v>
      </c>
      <c r="L274" s="179">
        <f t="shared" si="214"/>
        <v>0</v>
      </c>
      <c r="M274" s="179">
        <f t="shared" si="214"/>
        <v>0</v>
      </c>
      <c r="N274" s="179">
        <f t="shared" si="214"/>
        <v>0</v>
      </c>
      <c r="O274" s="179">
        <f t="shared" si="214"/>
        <v>0</v>
      </c>
      <c r="P274" s="179">
        <f t="shared" si="214"/>
        <v>110000000</v>
      </c>
      <c r="Q274" s="179">
        <f t="shared" si="214"/>
        <v>0</v>
      </c>
      <c r="R274" s="180">
        <f t="shared" si="214"/>
        <v>0</v>
      </c>
      <c r="S274" s="387">
        <f t="shared" si="207"/>
        <v>0</v>
      </c>
      <c r="T274" s="388">
        <v>20202080509</v>
      </c>
      <c r="U274" s="389" t="s">
        <v>475</v>
      </c>
      <c r="V274" s="390">
        <v>110000000</v>
      </c>
      <c r="W274" s="390">
        <v>0</v>
      </c>
      <c r="X274" s="390">
        <v>0</v>
      </c>
      <c r="Y274" s="390">
        <v>0</v>
      </c>
      <c r="Z274" s="390">
        <v>0</v>
      </c>
      <c r="AA274" s="390">
        <v>110000000</v>
      </c>
      <c r="AB274" s="390">
        <v>0</v>
      </c>
      <c r="AC274" s="390">
        <v>0</v>
      </c>
      <c r="AD274" s="390">
        <v>0</v>
      </c>
      <c r="AE274" s="390">
        <v>0</v>
      </c>
      <c r="AF274" s="390">
        <v>110000000</v>
      </c>
      <c r="AG274" s="390">
        <v>0</v>
      </c>
      <c r="AH274" s="390">
        <v>0</v>
      </c>
      <c r="AI274" s="390">
        <v>0</v>
      </c>
      <c r="AJ274" s="390">
        <v>0</v>
      </c>
      <c r="AK274" s="390">
        <v>0</v>
      </c>
      <c r="AL274" s="390">
        <v>0</v>
      </c>
      <c r="AM274" s="390">
        <v>0</v>
      </c>
      <c r="AN274" s="390">
        <v>0</v>
      </c>
      <c r="AO274" s="390">
        <v>0</v>
      </c>
      <c r="AP274" s="390">
        <v>0</v>
      </c>
      <c r="AQ274" s="390">
        <v>0</v>
      </c>
      <c r="AR274" s="390">
        <v>0</v>
      </c>
      <c r="AS274" s="390">
        <v>0</v>
      </c>
      <c r="AT274" s="390">
        <v>0</v>
      </c>
      <c r="AU274" s="390">
        <v>0</v>
      </c>
      <c r="AV274" s="390">
        <v>0</v>
      </c>
      <c r="AW274" s="390">
        <v>0</v>
      </c>
      <c r="AX274" s="390">
        <v>0</v>
      </c>
    </row>
    <row r="275" spans="1:50" ht="18" customHeight="1" x14ac:dyDescent="0.25">
      <c r="A275" s="392" t="s">
        <v>1322</v>
      </c>
      <c r="B275" s="181" t="s">
        <v>1323</v>
      </c>
      <c r="C275" s="182">
        <v>10000000</v>
      </c>
      <c r="D275" s="183">
        <v>0</v>
      </c>
      <c r="E275" s="183">
        <v>0</v>
      </c>
      <c r="F275" s="182">
        <f>C275+D275-E275</f>
        <v>10000000</v>
      </c>
      <c r="G275" s="390">
        <v>0</v>
      </c>
      <c r="H275" s="390">
        <v>0</v>
      </c>
      <c r="I275" s="182">
        <f>F275-H275</f>
        <v>10000000</v>
      </c>
      <c r="J275" s="390">
        <v>0</v>
      </c>
      <c r="K275" s="390">
        <v>0</v>
      </c>
      <c r="L275" s="390">
        <v>0</v>
      </c>
      <c r="M275" s="390">
        <v>0</v>
      </c>
      <c r="N275" s="390">
        <v>0</v>
      </c>
      <c r="O275" s="182">
        <f t="shared" ref="O275:O276" si="215">N275-H275</f>
        <v>0</v>
      </c>
      <c r="P275" s="182">
        <f>F275-N275</f>
        <v>10000000</v>
      </c>
      <c r="Q275" s="184">
        <v>0</v>
      </c>
      <c r="R275" s="185">
        <f t="shared" ref="R275:R276" si="216">Q275</f>
        <v>0</v>
      </c>
      <c r="S275" s="387">
        <f t="shared" si="207"/>
        <v>0</v>
      </c>
      <c r="T275" s="388">
        <v>202020805096</v>
      </c>
      <c r="U275" s="389" t="s">
        <v>1733</v>
      </c>
      <c r="V275" s="390">
        <v>10000000</v>
      </c>
      <c r="W275" s="390">
        <v>0</v>
      </c>
      <c r="X275" s="390">
        <v>0</v>
      </c>
      <c r="Y275" s="390">
        <v>0</v>
      </c>
      <c r="Z275" s="390">
        <v>0</v>
      </c>
      <c r="AA275" s="390">
        <v>10000000</v>
      </c>
      <c r="AB275" s="390">
        <v>0</v>
      </c>
      <c r="AC275" s="390">
        <v>0</v>
      </c>
      <c r="AD275" s="390">
        <v>0</v>
      </c>
      <c r="AE275" s="390">
        <v>0</v>
      </c>
      <c r="AF275" s="390">
        <v>10000000</v>
      </c>
      <c r="AG275" s="390">
        <v>0</v>
      </c>
      <c r="AH275" s="390">
        <v>0</v>
      </c>
      <c r="AI275" s="390">
        <v>0</v>
      </c>
      <c r="AJ275" s="390">
        <v>0</v>
      </c>
      <c r="AK275" s="390">
        <v>0</v>
      </c>
      <c r="AL275" s="390">
        <v>0</v>
      </c>
      <c r="AM275" s="390">
        <v>0</v>
      </c>
      <c r="AN275" s="390">
        <v>0</v>
      </c>
      <c r="AO275" s="390">
        <v>0</v>
      </c>
      <c r="AP275" s="390">
        <v>0</v>
      </c>
      <c r="AQ275" s="390">
        <v>0</v>
      </c>
      <c r="AR275" s="390">
        <v>0</v>
      </c>
      <c r="AS275" s="390">
        <v>0</v>
      </c>
      <c r="AT275" s="390">
        <v>0</v>
      </c>
      <c r="AU275" s="390">
        <v>0</v>
      </c>
      <c r="AV275" s="390">
        <v>0</v>
      </c>
      <c r="AW275" s="390">
        <v>0</v>
      </c>
      <c r="AX275" s="390">
        <v>0</v>
      </c>
    </row>
    <row r="276" spans="1:50" ht="18" customHeight="1" x14ac:dyDescent="0.25">
      <c r="A276" s="392" t="s">
        <v>476</v>
      </c>
      <c r="B276" s="181" t="s">
        <v>477</v>
      </c>
      <c r="C276" s="182">
        <v>100000000</v>
      </c>
      <c r="D276" s="183">
        <v>0</v>
      </c>
      <c r="E276" s="183">
        <v>0</v>
      </c>
      <c r="F276" s="182">
        <f>C276+D276-E276</f>
        <v>100000000</v>
      </c>
      <c r="G276" s="390">
        <v>0</v>
      </c>
      <c r="H276" s="390">
        <v>0</v>
      </c>
      <c r="I276" s="182">
        <f>F276-H276</f>
        <v>100000000</v>
      </c>
      <c r="J276" s="390">
        <v>0</v>
      </c>
      <c r="K276" s="390">
        <v>0</v>
      </c>
      <c r="L276" s="390">
        <v>0</v>
      </c>
      <c r="M276" s="390">
        <v>0</v>
      </c>
      <c r="N276" s="390">
        <v>0</v>
      </c>
      <c r="O276" s="182">
        <f t="shared" si="215"/>
        <v>0</v>
      </c>
      <c r="P276" s="182">
        <f>F276-N276</f>
        <v>100000000</v>
      </c>
      <c r="Q276" s="184">
        <v>0</v>
      </c>
      <c r="R276" s="185">
        <f t="shared" si="216"/>
        <v>0</v>
      </c>
      <c r="S276" s="387">
        <f t="shared" si="207"/>
        <v>0</v>
      </c>
      <c r="T276" s="388">
        <v>202020805099</v>
      </c>
      <c r="U276" s="389" t="s">
        <v>1734</v>
      </c>
      <c r="V276" s="390">
        <v>100000000</v>
      </c>
      <c r="W276" s="390">
        <v>0</v>
      </c>
      <c r="X276" s="390">
        <v>0</v>
      </c>
      <c r="Y276" s="390">
        <v>0</v>
      </c>
      <c r="Z276" s="390">
        <v>0</v>
      </c>
      <c r="AA276" s="390">
        <v>100000000</v>
      </c>
      <c r="AB276" s="390">
        <v>0</v>
      </c>
      <c r="AC276" s="390">
        <v>0</v>
      </c>
      <c r="AD276" s="390">
        <v>0</v>
      </c>
      <c r="AE276" s="390">
        <v>0</v>
      </c>
      <c r="AF276" s="390">
        <v>100000000</v>
      </c>
      <c r="AG276" s="390">
        <v>0</v>
      </c>
      <c r="AH276" s="390">
        <v>0</v>
      </c>
      <c r="AI276" s="390">
        <v>0</v>
      </c>
      <c r="AJ276" s="390">
        <v>0</v>
      </c>
      <c r="AK276" s="390">
        <v>0</v>
      </c>
      <c r="AL276" s="390">
        <v>0</v>
      </c>
      <c r="AM276" s="390">
        <v>0</v>
      </c>
      <c r="AN276" s="390">
        <v>0</v>
      </c>
      <c r="AO276" s="390">
        <v>0</v>
      </c>
      <c r="AP276" s="390">
        <v>0</v>
      </c>
      <c r="AQ276" s="390">
        <v>0</v>
      </c>
      <c r="AR276" s="390">
        <v>0</v>
      </c>
      <c r="AS276" s="390">
        <v>0</v>
      </c>
      <c r="AT276" s="390">
        <v>0</v>
      </c>
      <c r="AU276" s="390">
        <v>0</v>
      </c>
      <c r="AV276" s="390">
        <v>0</v>
      </c>
      <c r="AW276" s="390">
        <v>0</v>
      </c>
      <c r="AX276" s="390">
        <v>0</v>
      </c>
    </row>
    <row r="277" spans="1:50" ht="18" customHeight="1" x14ac:dyDescent="0.25">
      <c r="A277" s="391" t="s">
        <v>478</v>
      </c>
      <c r="B277" s="178" t="s">
        <v>800</v>
      </c>
      <c r="C277" s="179">
        <f>C278</f>
        <v>24000000</v>
      </c>
      <c r="D277" s="179">
        <f t="shared" ref="D277:R277" si="217">D278</f>
        <v>0</v>
      </c>
      <c r="E277" s="179">
        <f t="shared" si="217"/>
        <v>0</v>
      </c>
      <c r="F277" s="179">
        <f t="shared" si="217"/>
        <v>24000000</v>
      </c>
      <c r="G277" s="179">
        <f t="shared" si="217"/>
        <v>0</v>
      </c>
      <c r="H277" s="179">
        <f t="shared" si="217"/>
        <v>0</v>
      </c>
      <c r="I277" s="179">
        <f t="shared" si="217"/>
        <v>24000000</v>
      </c>
      <c r="J277" s="179">
        <f t="shared" si="217"/>
        <v>0</v>
      </c>
      <c r="K277" s="179">
        <f t="shared" si="217"/>
        <v>0</v>
      </c>
      <c r="L277" s="179">
        <f t="shared" si="217"/>
        <v>0</v>
      </c>
      <c r="M277" s="179">
        <f t="shared" si="217"/>
        <v>24000000</v>
      </c>
      <c r="N277" s="179">
        <f t="shared" si="217"/>
        <v>24000000</v>
      </c>
      <c r="O277" s="179">
        <f t="shared" si="217"/>
        <v>24000000</v>
      </c>
      <c r="P277" s="179">
        <f t="shared" si="217"/>
        <v>0</v>
      </c>
      <c r="Q277" s="179">
        <f t="shared" si="217"/>
        <v>2000000</v>
      </c>
      <c r="R277" s="180">
        <f t="shared" si="217"/>
        <v>2000000</v>
      </c>
      <c r="S277" s="387">
        <f t="shared" si="207"/>
        <v>0</v>
      </c>
      <c r="T277" s="388">
        <v>202020806</v>
      </c>
      <c r="U277" s="389" t="s">
        <v>1735</v>
      </c>
      <c r="V277" s="390">
        <v>24000000</v>
      </c>
      <c r="W277" s="390">
        <v>0</v>
      </c>
      <c r="X277" s="390">
        <v>0</v>
      </c>
      <c r="Y277" s="390">
        <v>0</v>
      </c>
      <c r="Z277" s="390">
        <v>0</v>
      </c>
      <c r="AA277" s="390">
        <v>24000000</v>
      </c>
      <c r="AB277" s="390">
        <v>0</v>
      </c>
      <c r="AC277" s="390">
        <v>0</v>
      </c>
      <c r="AD277" s="390">
        <v>24000000</v>
      </c>
      <c r="AE277" s="390">
        <v>24000000</v>
      </c>
      <c r="AF277" s="390">
        <v>0</v>
      </c>
      <c r="AG277" s="390">
        <v>0</v>
      </c>
      <c r="AH277" s="390">
        <v>0</v>
      </c>
      <c r="AI277" s="390">
        <v>0</v>
      </c>
      <c r="AJ277" s="390">
        <v>0</v>
      </c>
      <c r="AK277" s="390">
        <v>24000000</v>
      </c>
      <c r="AL277" s="390">
        <v>0</v>
      </c>
      <c r="AM277" s="390">
        <v>0</v>
      </c>
      <c r="AN277" s="390">
        <v>0</v>
      </c>
      <c r="AO277" s="390">
        <v>0</v>
      </c>
      <c r="AP277" s="390">
        <v>0</v>
      </c>
      <c r="AQ277" s="390">
        <v>0</v>
      </c>
      <c r="AR277" s="390">
        <v>0</v>
      </c>
      <c r="AS277" s="390">
        <v>0</v>
      </c>
      <c r="AT277" s="390">
        <v>0</v>
      </c>
      <c r="AU277" s="390">
        <v>0</v>
      </c>
      <c r="AV277" s="390">
        <v>0</v>
      </c>
      <c r="AW277" s="390">
        <v>0</v>
      </c>
      <c r="AX277" s="390">
        <v>0</v>
      </c>
    </row>
    <row r="278" spans="1:50" ht="18" customHeight="1" x14ac:dyDescent="0.25">
      <c r="A278" s="392" t="s">
        <v>480</v>
      </c>
      <c r="B278" s="181" t="s">
        <v>481</v>
      </c>
      <c r="C278" s="182">
        <v>24000000</v>
      </c>
      <c r="D278" s="183">
        <v>0</v>
      </c>
      <c r="E278" s="183">
        <v>0</v>
      </c>
      <c r="F278" s="182">
        <f>C278+D278-E278</f>
        <v>24000000</v>
      </c>
      <c r="G278" s="390">
        <v>0</v>
      </c>
      <c r="H278" s="390">
        <v>0</v>
      </c>
      <c r="I278" s="182">
        <f>F278-H278</f>
        <v>24000000</v>
      </c>
      <c r="J278" s="390">
        <v>0</v>
      </c>
      <c r="K278" s="390">
        <v>0</v>
      </c>
      <c r="L278" s="390">
        <v>0</v>
      </c>
      <c r="M278" s="390">
        <v>24000000</v>
      </c>
      <c r="N278" s="390">
        <v>24000000</v>
      </c>
      <c r="O278" s="182">
        <f>N278-H278</f>
        <v>24000000</v>
      </c>
      <c r="P278" s="182">
        <f>F278-N278</f>
        <v>0</v>
      </c>
      <c r="Q278" s="184">
        <v>2000000</v>
      </c>
      <c r="R278" s="185">
        <f>Q278</f>
        <v>2000000</v>
      </c>
      <c r="S278" s="387">
        <f t="shared" si="207"/>
        <v>0</v>
      </c>
      <c r="T278" s="388">
        <v>20202080601</v>
      </c>
      <c r="U278" s="389" t="s">
        <v>1736</v>
      </c>
      <c r="V278" s="390">
        <v>24000000</v>
      </c>
      <c r="W278" s="390">
        <v>0</v>
      </c>
      <c r="X278" s="390">
        <v>0</v>
      </c>
      <c r="Y278" s="390">
        <v>0</v>
      </c>
      <c r="Z278" s="390">
        <v>0</v>
      </c>
      <c r="AA278" s="390">
        <v>24000000</v>
      </c>
      <c r="AB278" s="390">
        <v>0</v>
      </c>
      <c r="AC278" s="390">
        <v>0</v>
      </c>
      <c r="AD278" s="390">
        <v>24000000</v>
      </c>
      <c r="AE278" s="390">
        <v>24000000</v>
      </c>
      <c r="AF278" s="390">
        <v>0</v>
      </c>
      <c r="AG278" s="390">
        <v>0</v>
      </c>
      <c r="AH278" s="390">
        <v>0</v>
      </c>
      <c r="AI278" s="390">
        <v>0</v>
      </c>
      <c r="AJ278" s="390">
        <v>0</v>
      </c>
      <c r="AK278" s="390">
        <v>24000000</v>
      </c>
      <c r="AL278" s="390">
        <v>0</v>
      </c>
      <c r="AM278" s="390">
        <v>0</v>
      </c>
      <c r="AN278" s="390">
        <v>0</v>
      </c>
      <c r="AO278" s="390">
        <v>0</v>
      </c>
      <c r="AP278" s="390">
        <v>0</v>
      </c>
      <c r="AQ278" s="390">
        <v>0</v>
      </c>
      <c r="AR278" s="390">
        <v>0</v>
      </c>
      <c r="AS278" s="390">
        <v>0</v>
      </c>
      <c r="AT278" s="390">
        <v>0</v>
      </c>
      <c r="AU278" s="390">
        <v>0</v>
      </c>
      <c r="AV278" s="390">
        <v>0</v>
      </c>
      <c r="AW278" s="390">
        <v>0</v>
      </c>
      <c r="AX278" s="390">
        <v>0</v>
      </c>
    </row>
    <row r="279" spans="1:50" ht="18" customHeight="1" x14ac:dyDescent="0.25">
      <c r="A279" s="391" t="s">
        <v>484</v>
      </c>
      <c r="B279" s="178" t="s">
        <v>485</v>
      </c>
      <c r="C279" s="179">
        <f>C280+C286+C289</f>
        <v>398984761.06355</v>
      </c>
      <c r="D279" s="179">
        <f t="shared" ref="D279:R279" si="218">D280+D286+D289</f>
        <v>0</v>
      </c>
      <c r="E279" s="179">
        <f t="shared" si="218"/>
        <v>0</v>
      </c>
      <c r="F279" s="179">
        <f t="shared" si="218"/>
        <v>398984761.06355</v>
      </c>
      <c r="G279" s="179">
        <f t="shared" si="218"/>
        <v>3000000</v>
      </c>
      <c r="H279" s="179">
        <f t="shared" si="218"/>
        <v>3000000</v>
      </c>
      <c r="I279" s="179">
        <f t="shared" si="218"/>
        <v>395984761.06355</v>
      </c>
      <c r="J279" s="179">
        <f t="shared" si="218"/>
        <v>3000000</v>
      </c>
      <c r="K279" s="179">
        <f t="shared" si="218"/>
        <v>3000000</v>
      </c>
      <c r="L279" s="179">
        <f t="shared" si="218"/>
        <v>3000000</v>
      </c>
      <c r="M279" s="179">
        <f t="shared" si="218"/>
        <v>4800000</v>
      </c>
      <c r="N279" s="179">
        <f t="shared" si="218"/>
        <v>4800000</v>
      </c>
      <c r="O279" s="179">
        <f t="shared" si="218"/>
        <v>1800000</v>
      </c>
      <c r="P279" s="179">
        <f t="shared" si="218"/>
        <v>394184761.06355</v>
      </c>
      <c r="Q279" s="179">
        <f t="shared" si="218"/>
        <v>3000000</v>
      </c>
      <c r="R279" s="180">
        <f t="shared" si="218"/>
        <v>3000000</v>
      </c>
      <c r="S279" s="387">
        <f t="shared" si="207"/>
        <v>0</v>
      </c>
      <c r="T279" s="388">
        <v>202020807</v>
      </c>
      <c r="U279" s="389" t="s">
        <v>1737</v>
      </c>
      <c r="V279" s="390">
        <v>398984761.06355</v>
      </c>
      <c r="W279" s="390">
        <v>0</v>
      </c>
      <c r="X279" s="390">
        <v>0</v>
      </c>
      <c r="Y279" s="390">
        <v>0</v>
      </c>
      <c r="Z279" s="390">
        <v>0</v>
      </c>
      <c r="AA279" s="390">
        <v>398984761.06355</v>
      </c>
      <c r="AB279" s="390">
        <v>0</v>
      </c>
      <c r="AC279" s="390">
        <v>0</v>
      </c>
      <c r="AD279" s="390">
        <v>4800000</v>
      </c>
      <c r="AE279" s="390">
        <v>4800000</v>
      </c>
      <c r="AF279" s="390">
        <v>394184761.06355</v>
      </c>
      <c r="AG279" s="390">
        <v>0</v>
      </c>
      <c r="AH279" s="390">
        <v>0</v>
      </c>
      <c r="AI279" s="390">
        <v>3000000</v>
      </c>
      <c r="AJ279" s="390">
        <v>3000000</v>
      </c>
      <c r="AK279" s="390">
        <v>1800000</v>
      </c>
      <c r="AL279" s="390">
        <v>0</v>
      </c>
      <c r="AM279" s="390">
        <v>0</v>
      </c>
      <c r="AN279" s="390">
        <v>3000000</v>
      </c>
      <c r="AO279" s="390">
        <v>3000000</v>
      </c>
      <c r="AP279" s="390">
        <v>0</v>
      </c>
      <c r="AQ279" s="390">
        <v>0</v>
      </c>
      <c r="AR279" s="390">
        <v>0</v>
      </c>
      <c r="AS279" s="390">
        <v>0</v>
      </c>
      <c r="AT279" s="390">
        <v>0</v>
      </c>
      <c r="AU279" s="390">
        <v>3000000</v>
      </c>
      <c r="AV279" s="390">
        <v>3000000</v>
      </c>
      <c r="AW279" s="390">
        <v>3000000</v>
      </c>
      <c r="AX279" s="390">
        <v>3000000</v>
      </c>
    </row>
    <row r="280" spans="1:50" ht="18" customHeight="1" x14ac:dyDescent="0.25">
      <c r="A280" s="391" t="s">
        <v>486</v>
      </c>
      <c r="B280" s="178" t="s">
        <v>801</v>
      </c>
      <c r="C280" s="179">
        <f>SUM(C281:C285)</f>
        <v>118762500</v>
      </c>
      <c r="D280" s="179">
        <f t="shared" ref="D280:R280" si="219">SUM(D281:D285)</f>
        <v>0</v>
      </c>
      <c r="E280" s="179">
        <f t="shared" si="219"/>
        <v>0</v>
      </c>
      <c r="F280" s="179">
        <f t="shared" si="219"/>
        <v>118762500</v>
      </c>
      <c r="G280" s="179">
        <f t="shared" si="219"/>
        <v>3000000</v>
      </c>
      <c r="H280" s="179">
        <f t="shared" si="219"/>
        <v>3000000</v>
      </c>
      <c r="I280" s="179">
        <f t="shared" si="219"/>
        <v>115762500</v>
      </c>
      <c r="J280" s="179">
        <f t="shared" si="219"/>
        <v>3000000</v>
      </c>
      <c r="K280" s="179">
        <f t="shared" si="219"/>
        <v>3000000</v>
      </c>
      <c r="L280" s="179">
        <f t="shared" si="219"/>
        <v>3000000</v>
      </c>
      <c r="M280" s="179">
        <f t="shared" si="219"/>
        <v>3000000</v>
      </c>
      <c r="N280" s="179">
        <f t="shared" si="219"/>
        <v>3000000</v>
      </c>
      <c r="O280" s="179">
        <f t="shared" si="219"/>
        <v>0</v>
      </c>
      <c r="P280" s="179">
        <f t="shared" si="219"/>
        <v>115762500</v>
      </c>
      <c r="Q280" s="179">
        <f t="shared" si="219"/>
        <v>3000000</v>
      </c>
      <c r="R280" s="180">
        <f t="shared" si="219"/>
        <v>3000000</v>
      </c>
      <c r="S280" s="387">
        <f t="shared" si="207"/>
        <v>0</v>
      </c>
      <c r="T280" s="388">
        <v>20202080701</v>
      </c>
      <c r="U280" s="389" t="s">
        <v>1738</v>
      </c>
      <c r="V280" s="390">
        <v>118762500</v>
      </c>
      <c r="W280" s="390">
        <v>0</v>
      </c>
      <c r="X280" s="390">
        <v>0</v>
      </c>
      <c r="Y280" s="390">
        <v>0</v>
      </c>
      <c r="Z280" s="390">
        <v>0</v>
      </c>
      <c r="AA280" s="390">
        <v>118762500</v>
      </c>
      <c r="AB280" s="390">
        <v>0</v>
      </c>
      <c r="AC280" s="390">
        <v>0</v>
      </c>
      <c r="AD280" s="390">
        <v>3000000</v>
      </c>
      <c r="AE280" s="390">
        <v>3000000</v>
      </c>
      <c r="AF280" s="390">
        <v>115762500</v>
      </c>
      <c r="AG280" s="390">
        <v>0</v>
      </c>
      <c r="AH280" s="390">
        <v>0</v>
      </c>
      <c r="AI280" s="390">
        <v>3000000</v>
      </c>
      <c r="AJ280" s="390">
        <v>3000000</v>
      </c>
      <c r="AK280" s="390">
        <v>0</v>
      </c>
      <c r="AL280" s="390">
        <v>0</v>
      </c>
      <c r="AM280" s="390">
        <v>0</v>
      </c>
      <c r="AN280" s="390">
        <v>3000000</v>
      </c>
      <c r="AO280" s="390">
        <v>3000000</v>
      </c>
      <c r="AP280" s="390">
        <v>0</v>
      </c>
      <c r="AQ280" s="390">
        <v>0</v>
      </c>
      <c r="AR280" s="390">
        <v>0</v>
      </c>
      <c r="AS280" s="390">
        <v>0</v>
      </c>
      <c r="AT280" s="390">
        <v>0</v>
      </c>
      <c r="AU280" s="390">
        <v>3000000</v>
      </c>
      <c r="AV280" s="390">
        <v>3000000</v>
      </c>
      <c r="AW280" s="390">
        <v>3000000</v>
      </c>
      <c r="AX280" s="390">
        <v>3000000</v>
      </c>
    </row>
    <row r="281" spans="1:50" ht="18" customHeight="1" x14ac:dyDescent="0.25">
      <c r="A281" s="392" t="s">
        <v>488</v>
      </c>
      <c r="B281" s="181" t="s">
        <v>802</v>
      </c>
      <c r="C281" s="182">
        <v>2000000</v>
      </c>
      <c r="D281" s="183">
        <v>0</v>
      </c>
      <c r="E281" s="183">
        <v>0</v>
      </c>
      <c r="F281" s="182">
        <f>C281+D281-E281</f>
        <v>2000000</v>
      </c>
      <c r="G281" s="390">
        <v>0</v>
      </c>
      <c r="H281" s="390">
        <v>0</v>
      </c>
      <c r="I281" s="182">
        <f>F281-H281</f>
        <v>2000000</v>
      </c>
      <c r="J281" s="390">
        <v>0</v>
      </c>
      <c r="K281" s="390">
        <v>0</v>
      </c>
      <c r="L281" s="390">
        <v>0</v>
      </c>
      <c r="M281" s="390">
        <v>0</v>
      </c>
      <c r="N281" s="390">
        <v>0</v>
      </c>
      <c r="O281" s="182">
        <f t="shared" ref="O281:O285" si="220">N281-H281</f>
        <v>0</v>
      </c>
      <c r="P281" s="182">
        <f>F281-N281</f>
        <v>2000000</v>
      </c>
      <c r="Q281" s="184">
        <v>0</v>
      </c>
      <c r="R281" s="185">
        <f t="shared" ref="R281:R285" si="221">Q281</f>
        <v>0</v>
      </c>
      <c r="S281" s="387">
        <f t="shared" si="207"/>
        <v>0</v>
      </c>
      <c r="T281" s="388">
        <v>202020807011</v>
      </c>
      <c r="U281" s="389" t="s">
        <v>1739</v>
      </c>
      <c r="V281" s="390">
        <v>2000000</v>
      </c>
      <c r="W281" s="390">
        <v>0</v>
      </c>
      <c r="X281" s="390">
        <v>0</v>
      </c>
      <c r="Y281" s="390">
        <v>0</v>
      </c>
      <c r="Z281" s="390">
        <v>0</v>
      </c>
      <c r="AA281" s="390">
        <v>2000000</v>
      </c>
      <c r="AB281" s="390">
        <v>0</v>
      </c>
      <c r="AC281" s="390">
        <v>0</v>
      </c>
      <c r="AD281" s="390">
        <v>0</v>
      </c>
      <c r="AE281" s="390">
        <v>0</v>
      </c>
      <c r="AF281" s="390">
        <v>2000000</v>
      </c>
      <c r="AG281" s="390">
        <v>0</v>
      </c>
      <c r="AH281" s="390">
        <v>0</v>
      </c>
      <c r="AI281" s="390">
        <v>0</v>
      </c>
      <c r="AJ281" s="390">
        <v>0</v>
      </c>
      <c r="AK281" s="390">
        <v>0</v>
      </c>
      <c r="AL281" s="390">
        <v>0</v>
      </c>
      <c r="AM281" s="390">
        <v>0</v>
      </c>
      <c r="AN281" s="390">
        <v>0</v>
      </c>
      <c r="AO281" s="390">
        <v>0</v>
      </c>
      <c r="AP281" s="390">
        <v>0</v>
      </c>
      <c r="AQ281" s="390">
        <v>0</v>
      </c>
      <c r="AR281" s="390">
        <v>0</v>
      </c>
      <c r="AS281" s="390">
        <v>0</v>
      </c>
      <c r="AT281" s="390">
        <v>0</v>
      </c>
      <c r="AU281" s="390">
        <v>0</v>
      </c>
      <c r="AV281" s="390">
        <v>0</v>
      </c>
      <c r="AW281" s="390">
        <v>0</v>
      </c>
      <c r="AX281" s="390">
        <v>0</v>
      </c>
    </row>
    <row r="282" spans="1:50" ht="18" customHeight="1" x14ac:dyDescent="0.25">
      <c r="A282" s="392" t="s">
        <v>490</v>
      </c>
      <c r="B282" s="181" t="s">
        <v>491</v>
      </c>
      <c r="C282" s="182">
        <v>29000000</v>
      </c>
      <c r="D282" s="183">
        <v>0</v>
      </c>
      <c r="E282" s="183">
        <v>0</v>
      </c>
      <c r="F282" s="182">
        <f>C282+D282-E282</f>
        <v>29000000</v>
      </c>
      <c r="G282" s="390">
        <v>500000</v>
      </c>
      <c r="H282" s="390">
        <v>500000</v>
      </c>
      <c r="I282" s="182">
        <f>F282-H282</f>
        <v>28500000</v>
      </c>
      <c r="J282" s="390">
        <v>500000</v>
      </c>
      <c r="K282" s="390">
        <v>500000</v>
      </c>
      <c r="L282" s="390">
        <v>500000</v>
      </c>
      <c r="M282" s="390">
        <v>500000</v>
      </c>
      <c r="N282" s="390">
        <v>500000</v>
      </c>
      <c r="O282" s="182">
        <f t="shared" si="220"/>
        <v>0</v>
      </c>
      <c r="P282" s="182">
        <f>F282-N282</f>
        <v>28500000</v>
      </c>
      <c r="Q282" s="184">
        <v>1000000</v>
      </c>
      <c r="R282" s="185">
        <f t="shared" si="221"/>
        <v>1000000</v>
      </c>
      <c r="S282" s="387">
        <f t="shared" si="207"/>
        <v>0</v>
      </c>
      <c r="T282" s="388">
        <v>202020807012</v>
      </c>
      <c r="U282" s="389" t="s">
        <v>1740</v>
      </c>
      <c r="V282" s="390">
        <v>29000000</v>
      </c>
      <c r="W282" s="390">
        <v>0</v>
      </c>
      <c r="X282" s="390">
        <v>0</v>
      </c>
      <c r="Y282" s="390">
        <v>0</v>
      </c>
      <c r="Z282" s="390">
        <v>0</v>
      </c>
      <c r="AA282" s="390">
        <v>29000000</v>
      </c>
      <c r="AB282" s="390">
        <v>0</v>
      </c>
      <c r="AC282" s="390">
        <v>0</v>
      </c>
      <c r="AD282" s="390">
        <v>500000</v>
      </c>
      <c r="AE282" s="390">
        <v>500000</v>
      </c>
      <c r="AF282" s="390">
        <v>28500000</v>
      </c>
      <c r="AG282" s="390">
        <v>0</v>
      </c>
      <c r="AH282" s="390">
        <v>0</v>
      </c>
      <c r="AI282" s="390">
        <v>500000</v>
      </c>
      <c r="AJ282" s="390">
        <v>500000</v>
      </c>
      <c r="AK282" s="390">
        <v>0</v>
      </c>
      <c r="AL282" s="390">
        <v>0</v>
      </c>
      <c r="AM282" s="390">
        <v>0</v>
      </c>
      <c r="AN282" s="390">
        <v>500000</v>
      </c>
      <c r="AO282" s="390">
        <v>500000</v>
      </c>
      <c r="AP282" s="390">
        <v>0</v>
      </c>
      <c r="AQ282" s="390">
        <v>0</v>
      </c>
      <c r="AR282" s="390">
        <v>0</v>
      </c>
      <c r="AS282" s="390">
        <v>0</v>
      </c>
      <c r="AT282" s="390">
        <v>0</v>
      </c>
      <c r="AU282" s="390">
        <v>500000</v>
      </c>
      <c r="AV282" s="390">
        <v>500000</v>
      </c>
      <c r="AW282" s="390">
        <v>500000</v>
      </c>
      <c r="AX282" s="390">
        <v>500000</v>
      </c>
    </row>
    <row r="283" spans="1:50" ht="18" customHeight="1" x14ac:dyDescent="0.25">
      <c r="A283" s="392" t="s">
        <v>492</v>
      </c>
      <c r="B283" s="181" t="s">
        <v>493</v>
      </c>
      <c r="C283" s="182">
        <v>36500000</v>
      </c>
      <c r="D283" s="183">
        <v>0</v>
      </c>
      <c r="E283" s="183">
        <v>0</v>
      </c>
      <c r="F283" s="182">
        <f>C283+D283-E283</f>
        <v>36500000</v>
      </c>
      <c r="G283" s="390">
        <v>0</v>
      </c>
      <c r="H283" s="390">
        <v>0</v>
      </c>
      <c r="I283" s="182">
        <f>F283-H283</f>
        <v>36500000</v>
      </c>
      <c r="J283" s="390">
        <v>0</v>
      </c>
      <c r="K283" s="390">
        <v>0</v>
      </c>
      <c r="L283" s="390">
        <v>0</v>
      </c>
      <c r="M283" s="390">
        <v>0</v>
      </c>
      <c r="N283" s="390">
        <v>0</v>
      </c>
      <c r="O283" s="182">
        <f t="shared" si="220"/>
        <v>0</v>
      </c>
      <c r="P283" s="182">
        <f>F283-N283</f>
        <v>36500000</v>
      </c>
      <c r="Q283" s="184">
        <v>0</v>
      </c>
      <c r="R283" s="185">
        <f t="shared" si="221"/>
        <v>0</v>
      </c>
      <c r="S283" s="387">
        <f t="shared" si="207"/>
        <v>0</v>
      </c>
      <c r="T283" s="388">
        <v>202020807013</v>
      </c>
      <c r="U283" s="389" t="s">
        <v>1741</v>
      </c>
      <c r="V283" s="390">
        <v>36500000</v>
      </c>
      <c r="W283" s="390">
        <v>0</v>
      </c>
      <c r="X283" s="390">
        <v>0</v>
      </c>
      <c r="Y283" s="390">
        <v>0</v>
      </c>
      <c r="Z283" s="390">
        <v>0</v>
      </c>
      <c r="AA283" s="390">
        <v>36500000</v>
      </c>
      <c r="AB283" s="390">
        <v>0</v>
      </c>
      <c r="AC283" s="390">
        <v>0</v>
      </c>
      <c r="AD283" s="390">
        <v>0</v>
      </c>
      <c r="AE283" s="390">
        <v>0</v>
      </c>
      <c r="AF283" s="390">
        <v>36500000</v>
      </c>
      <c r="AG283" s="390">
        <v>0</v>
      </c>
      <c r="AH283" s="390">
        <v>0</v>
      </c>
      <c r="AI283" s="390">
        <v>0</v>
      </c>
      <c r="AJ283" s="390">
        <v>0</v>
      </c>
      <c r="AK283" s="390">
        <v>0</v>
      </c>
      <c r="AL283" s="390">
        <v>0</v>
      </c>
      <c r="AM283" s="390">
        <v>0</v>
      </c>
      <c r="AN283" s="390">
        <v>0</v>
      </c>
      <c r="AO283" s="390">
        <v>0</v>
      </c>
      <c r="AP283" s="390">
        <v>0</v>
      </c>
      <c r="AQ283" s="390">
        <v>0</v>
      </c>
      <c r="AR283" s="390">
        <v>0</v>
      </c>
      <c r="AS283" s="390">
        <v>0</v>
      </c>
      <c r="AT283" s="390">
        <v>0</v>
      </c>
      <c r="AU283" s="390">
        <v>0</v>
      </c>
      <c r="AV283" s="390">
        <v>0</v>
      </c>
      <c r="AW283" s="390">
        <v>0</v>
      </c>
      <c r="AX283" s="390">
        <v>0</v>
      </c>
    </row>
    <row r="284" spans="1:50" ht="18" customHeight="1" x14ac:dyDescent="0.25">
      <c r="A284" s="392" t="s">
        <v>494</v>
      </c>
      <c r="B284" s="181" t="s">
        <v>495</v>
      </c>
      <c r="C284" s="182">
        <v>29100000</v>
      </c>
      <c r="D284" s="183">
        <v>0</v>
      </c>
      <c r="E284" s="183">
        <v>0</v>
      </c>
      <c r="F284" s="182">
        <f>C284+D284-E284</f>
        <v>29100000</v>
      </c>
      <c r="G284" s="390">
        <v>500000</v>
      </c>
      <c r="H284" s="390">
        <v>500000</v>
      </c>
      <c r="I284" s="182">
        <f>F284-H284</f>
        <v>28600000</v>
      </c>
      <c r="J284" s="390">
        <v>500000</v>
      </c>
      <c r="K284" s="390">
        <v>500000</v>
      </c>
      <c r="L284" s="390">
        <v>500000</v>
      </c>
      <c r="M284" s="390">
        <v>500000</v>
      </c>
      <c r="N284" s="390">
        <v>500000</v>
      </c>
      <c r="O284" s="182">
        <f t="shared" si="220"/>
        <v>0</v>
      </c>
      <c r="P284" s="182">
        <f>F284-N284</f>
        <v>28600000</v>
      </c>
      <c r="Q284" s="184">
        <v>1000000</v>
      </c>
      <c r="R284" s="185">
        <f t="shared" si="221"/>
        <v>1000000</v>
      </c>
      <c r="S284" s="387">
        <f t="shared" si="207"/>
        <v>0</v>
      </c>
      <c r="T284" s="388">
        <v>202020807014</v>
      </c>
      <c r="U284" s="389" t="s">
        <v>1742</v>
      </c>
      <c r="V284" s="390">
        <v>29100000</v>
      </c>
      <c r="W284" s="390">
        <v>0</v>
      </c>
      <c r="X284" s="390">
        <v>0</v>
      </c>
      <c r="Y284" s="390">
        <v>0</v>
      </c>
      <c r="Z284" s="390">
        <v>0</v>
      </c>
      <c r="AA284" s="390">
        <v>29100000</v>
      </c>
      <c r="AB284" s="390">
        <v>0</v>
      </c>
      <c r="AC284" s="390">
        <v>0</v>
      </c>
      <c r="AD284" s="390">
        <v>500000</v>
      </c>
      <c r="AE284" s="390">
        <v>500000</v>
      </c>
      <c r="AF284" s="390">
        <v>28600000</v>
      </c>
      <c r="AG284" s="390">
        <v>0</v>
      </c>
      <c r="AH284" s="390">
        <v>0</v>
      </c>
      <c r="AI284" s="390">
        <v>500000</v>
      </c>
      <c r="AJ284" s="390">
        <v>500000</v>
      </c>
      <c r="AK284" s="390">
        <v>0</v>
      </c>
      <c r="AL284" s="390">
        <v>0</v>
      </c>
      <c r="AM284" s="390">
        <v>0</v>
      </c>
      <c r="AN284" s="390">
        <v>500000</v>
      </c>
      <c r="AO284" s="390">
        <v>500000</v>
      </c>
      <c r="AP284" s="390">
        <v>0</v>
      </c>
      <c r="AQ284" s="390">
        <v>0</v>
      </c>
      <c r="AR284" s="390">
        <v>0</v>
      </c>
      <c r="AS284" s="390">
        <v>0</v>
      </c>
      <c r="AT284" s="390">
        <v>0</v>
      </c>
      <c r="AU284" s="390">
        <v>500000</v>
      </c>
      <c r="AV284" s="390">
        <v>500000</v>
      </c>
      <c r="AW284" s="390">
        <v>500000</v>
      </c>
      <c r="AX284" s="390">
        <v>500000</v>
      </c>
    </row>
    <row r="285" spans="1:50" ht="18" customHeight="1" x14ac:dyDescent="0.25">
      <c r="A285" s="392" t="s">
        <v>496</v>
      </c>
      <c r="B285" s="181" t="s">
        <v>497</v>
      </c>
      <c r="C285" s="182">
        <v>22162500</v>
      </c>
      <c r="D285" s="183">
        <v>0</v>
      </c>
      <c r="E285" s="183">
        <v>0</v>
      </c>
      <c r="F285" s="182">
        <f>C285+D285-E285</f>
        <v>22162500</v>
      </c>
      <c r="G285" s="390">
        <v>2000000</v>
      </c>
      <c r="H285" s="390">
        <v>2000000</v>
      </c>
      <c r="I285" s="182">
        <f>F285-H285</f>
        <v>20162500</v>
      </c>
      <c r="J285" s="390">
        <v>2000000</v>
      </c>
      <c r="K285" s="390">
        <v>2000000</v>
      </c>
      <c r="L285" s="390">
        <v>2000000</v>
      </c>
      <c r="M285" s="390">
        <v>2000000</v>
      </c>
      <c r="N285" s="390">
        <v>2000000</v>
      </c>
      <c r="O285" s="182">
        <f t="shared" si="220"/>
        <v>0</v>
      </c>
      <c r="P285" s="182">
        <f>F285-N285</f>
        <v>20162500</v>
      </c>
      <c r="Q285" s="184">
        <v>1000000</v>
      </c>
      <c r="R285" s="185">
        <f t="shared" si="221"/>
        <v>1000000</v>
      </c>
      <c r="S285" s="387">
        <f t="shared" si="207"/>
        <v>0</v>
      </c>
      <c r="T285" s="388">
        <v>202020807015</v>
      </c>
      <c r="U285" s="389" t="s">
        <v>1743</v>
      </c>
      <c r="V285" s="390">
        <v>22162500</v>
      </c>
      <c r="W285" s="390">
        <v>0</v>
      </c>
      <c r="X285" s="390">
        <v>0</v>
      </c>
      <c r="Y285" s="390">
        <v>0</v>
      </c>
      <c r="Z285" s="390">
        <v>0</v>
      </c>
      <c r="AA285" s="390">
        <v>22162500</v>
      </c>
      <c r="AB285" s="390">
        <v>0</v>
      </c>
      <c r="AC285" s="390">
        <v>0</v>
      </c>
      <c r="AD285" s="390">
        <v>2000000</v>
      </c>
      <c r="AE285" s="390">
        <v>2000000</v>
      </c>
      <c r="AF285" s="390">
        <v>20162500</v>
      </c>
      <c r="AG285" s="390">
        <v>0</v>
      </c>
      <c r="AH285" s="390">
        <v>0</v>
      </c>
      <c r="AI285" s="390">
        <v>2000000</v>
      </c>
      <c r="AJ285" s="390">
        <v>2000000</v>
      </c>
      <c r="AK285" s="390">
        <v>0</v>
      </c>
      <c r="AL285" s="390">
        <v>0</v>
      </c>
      <c r="AM285" s="390">
        <v>0</v>
      </c>
      <c r="AN285" s="390">
        <v>2000000</v>
      </c>
      <c r="AO285" s="390">
        <v>2000000</v>
      </c>
      <c r="AP285" s="390">
        <v>0</v>
      </c>
      <c r="AQ285" s="390">
        <v>0</v>
      </c>
      <c r="AR285" s="390">
        <v>0</v>
      </c>
      <c r="AS285" s="390">
        <v>0</v>
      </c>
      <c r="AT285" s="390">
        <v>0</v>
      </c>
      <c r="AU285" s="390">
        <v>2000000</v>
      </c>
      <c r="AV285" s="390">
        <v>2000000</v>
      </c>
      <c r="AW285" s="390">
        <v>2000000</v>
      </c>
      <c r="AX285" s="390">
        <v>2000000</v>
      </c>
    </row>
    <row r="286" spans="1:50" ht="18" customHeight="1" x14ac:dyDescent="0.25">
      <c r="A286" s="391" t="s">
        <v>498</v>
      </c>
      <c r="B286" s="178" t="s">
        <v>499</v>
      </c>
      <c r="C286" s="179">
        <f>SUM(C287:C288)</f>
        <v>217679920.14885002</v>
      </c>
      <c r="D286" s="179">
        <f t="shared" ref="D286:R286" si="222">SUM(D287:D288)</f>
        <v>0</v>
      </c>
      <c r="E286" s="179">
        <f t="shared" si="222"/>
        <v>0</v>
      </c>
      <c r="F286" s="179">
        <f t="shared" si="222"/>
        <v>217679920.14885002</v>
      </c>
      <c r="G286" s="179">
        <f t="shared" si="222"/>
        <v>0</v>
      </c>
      <c r="H286" s="179">
        <f t="shared" si="222"/>
        <v>0</v>
      </c>
      <c r="I286" s="179">
        <f t="shared" si="222"/>
        <v>217679920.14885002</v>
      </c>
      <c r="J286" s="179">
        <f t="shared" si="222"/>
        <v>0</v>
      </c>
      <c r="K286" s="179">
        <f t="shared" si="222"/>
        <v>0</v>
      </c>
      <c r="L286" s="179">
        <f t="shared" si="222"/>
        <v>0</v>
      </c>
      <c r="M286" s="179">
        <f t="shared" si="222"/>
        <v>0</v>
      </c>
      <c r="N286" s="179">
        <f t="shared" si="222"/>
        <v>0</v>
      </c>
      <c r="O286" s="179">
        <f t="shared" si="222"/>
        <v>0</v>
      </c>
      <c r="P286" s="179">
        <f t="shared" si="222"/>
        <v>217679920.14885002</v>
      </c>
      <c r="Q286" s="179">
        <f t="shared" si="222"/>
        <v>0</v>
      </c>
      <c r="R286" s="180">
        <f t="shared" si="222"/>
        <v>0</v>
      </c>
      <c r="S286" s="387">
        <f t="shared" si="207"/>
        <v>0</v>
      </c>
      <c r="T286" s="388">
        <v>20202080702</v>
      </c>
      <c r="U286" s="389" t="s">
        <v>1744</v>
      </c>
      <c r="V286" s="390">
        <v>217679920.14884999</v>
      </c>
      <c r="W286" s="390">
        <v>0</v>
      </c>
      <c r="X286" s="390">
        <v>0</v>
      </c>
      <c r="Y286" s="390">
        <v>0</v>
      </c>
      <c r="Z286" s="390">
        <v>0</v>
      </c>
      <c r="AA286" s="390">
        <v>217679920.14884999</v>
      </c>
      <c r="AB286" s="390">
        <v>0</v>
      </c>
      <c r="AC286" s="390">
        <v>0</v>
      </c>
      <c r="AD286" s="390">
        <v>0</v>
      </c>
      <c r="AE286" s="390">
        <v>0</v>
      </c>
      <c r="AF286" s="390">
        <v>217679920.14884999</v>
      </c>
      <c r="AG286" s="390">
        <v>0</v>
      </c>
      <c r="AH286" s="390">
        <v>0</v>
      </c>
      <c r="AI286" s="390">
        <v>0</v>
      </c>
      <c r="AJ286" s="390">
        <v>0</v>
      </c>
      <c r="AK286" s="390">
        <v>0</v>
      </c>
      <c r="AL286" s="390">
        <v>0</v>
      </c>
      <c r="AM286" s="390">
        <v>0</v>
      </c>
      <c r="AN286" s="390">
        <v>0</v>
      </c>
      <c r="AO286" s="390">
        <v>0</v>
      </c>
      <c r="AP286" s="390">
        <v>0</v>
      </c>
      <c r="AQ286" s="390">
        <v>0</v>
      </c>
      <c r="AR286" s="390">
        <v>0</v>
      </c>
      <c r="AS286" s="390">
        <v>0</v>
      </c>
      <c r="AT286" s="390">
        <v>0</v>
      </c>
      <c r="AU286" s="390">
        <v>0</v>
      </c>
      <c r="AV286" s="390">
        <v>0</v>
      </c>
      <c r="AW286" s="390">
        <v>0</v>
      </c>
      <c r="AX286" s="390">
        <v>0</v>
      </c>
    </row>
    <row r="287" spans="1:50" ht="18" customHeight="1" x14ac:dyDescent="0.25">
      <c r="A287" s="392" t="s">
        <v>500</v>
      </c>
      <c r="B287" s="181" t="s">
        <v>501</v>
      </c>
      <c r="C287" s="182">
        <v>124079920.14885002</v>
      </c>
      <c r="D287" s="183">
        <v>0</v>
      </c>
      <c r="E287" s="183">
        <v>0</v>
      </c>
      <c r="F287" s="182">
        <f>C287+D287-E287</f>
        <v>124079920.14885002</v>
      </c>
      <c r="G287" s="390">
        <v>0</v>
      </c>
      <c r="H287" s="390">
        <v>0</v>
      </c>
      <c r="I287" s="182">
        <f>F287-H287</f>
        <v>124079920.14885002</v>
      </c>
      <c r="J287" s="390">
        <v>0</v>
      </c>
      <c r="K287" s="390">
        <v>0</v>
      </c>
      <c r="L287" s="390">
        <v>0</v>
      </c>
      <c r="M287" s="390">
        <v>0</v>
      </c>
      <c r="N287" s="390">
        <v>0</v>
      </c>
      <c r="O287" s="182">
        <f t="shared" ref="O287:O288" si="223">N287-H287</f>
        <v>0</v>
      </c>
      <c r="P287" s="182">
        <f>F287-N287</f>
        <v>124079920.14885002</v>
      </c>
      <c r="Q287" s="184">
        <v>0</v>
      </c>
      <c r="R287" s="185">
        <f t="shared" ref="R287:R288" si="224">Q287</f>
        <v>0</v>
      </c>
      <c r="S287" s="387">
        <f t="shared" si="207"/>
        <v>0</v>
      </c>
      <c r="T287" s="388">
        <v>202020807024</v>
      </c>
      <c r="U287" s="389" t="s">
        <v>1745</v>
      </c>
      <c r="V287" s="390">
        <v>124079920.14884999</v>
      </c>
      <c r="W287" s="390">
        <v>0</v>
      </c>
      <c r="X287" s="390">
        <v>0</v>
      </c>
      <c r="Y287" s="390">
        <v>0</v>
      </c>
      <c r="Z287" s="390">
        <v>0</v>
      </c>
      <c r="AA287" s="390">
        <v>124079920.14884999</v>
      </c>
      <c r="AB287" s="390">
        <v>0</v>
      </c>
      <c r="AC287" s="390">
        <v>0</v>
      </c>
      <c r="AD287" s="390">
        <v>0</v>
      </c>
      <c r="AE287" s="390">
        <v>0</v>
      </c>
      <c r="AF287" s="390">
        <v>124079920.14884999</v>
      </c>
      <c r="AG287" s="390">
        <v>0</v>
      </c>
      <c r="AH287" s="390">
        <v>0</v>
      </c>
      <c r="AI287" s="390">
        <v>0</v>
      </c>
      <c r="AJ287" s="390">
        <v>0</v>
      </c>
      <c r="AK287" s="390">
        <v>0</v>
      </c>
      <c r="AL287" s="390">
        <v>0</v>
      </c>
      <c r="AM287" s="390">
        <v>0</v>
      </c>
      <c r="AN287" s="390">
        <v>0</v>
      </c>
      <c r="AO287" s="390">
        <v>0</v>
      </c>
      <c r="AP287" s="390">
        <v>0</v>
      </c>
      <c r="AQ287" s="390">
        <v>0</v>
      </c>
      <c r="AR287" s="390">
        <v>0</v>
      </c>
      <c r="AS287" s="390">
        <v>0</v>
      </c>
      <c r="AT287" s="390">
        <v>0</v>
      </c>
      <c r="AU287" s="390">
        <v>0</v>
      </c>
      <c r="AV287" s="390">
        <v>0</v>
      </c>
      <c r="AW287" s="390">
        <v>0</v>
      </c>
      <c r="AX287" s="390">
        <v>0</v>
      </c>
    </row>
    <row r="288" spans="1:50" ht="18" customHeight="1" x14ac:dyDescent="0.25">
      <c r="A288" s="392" t="s">
        <v>502</v>
      </c>
      <c r="B288" s="181" t="s">
        <v>503</v>
      </c>
      <c r="C288" s="182">
        <v>93600000</v>
      </c>
      <c r="D288" s="183">
        <v>0</v>
      </c>
      <c r="E288" s="183">
        <v>0</v>
      </c>
      <c r="F288" s="182">
        <f>C288+D288-E288</f>
        <v>93600000</v>
      </c>
      <c r="G288" s="390">
        <v>0</v>
      </c>
      <c r="H288" s="390">
        <v>0</v>
      </c>
      <c r="I288" s="182">
        <f>F288-H288</f>
        <v>93600000</v>
      </c>
      <c r="J288" s="390">
        <v>0</v>
      </c>
      <c r="K288" s="390">
        <v>0</v>
      </c>
      <c r="L288" s="390">
        <v>0</v>
      </c>
      <c r="M288" s="390">
        <v>0</v>
      </c>
      <c r="N288" s="390">
        <v>0</v>
      </c>
      <c r="O288" s="182">
        <f t="shared" si="223"/>
        <v>0</v>
      </c>
      <c r="P288" s="182">
        <f>F288-N288</f>
        <v>93600000</v>
      </c>
      <c r="Q288" s="184">
        <v>0</v>
      </c>
      <c r="R288" s="185">
        <f t="shared" si="224"/>
        <v>0</v>
      </c>
      <c r="S288" s="387">
        <f t="shared" si="207"/>
        <v>0</v>
      </c>
      <c r="T288" s="388">
        <v>202020807029</v>
      </c>
      <c r="U288" s="389" t="s">
        <v>1746</v>
      </c>
      <c r="V288" s="390">
        <v>93600000</v>
      </c>
      <c r="W288" s="390">
        <v>0</v>
      </c>
      <c r="X288" s="390">
        <v>0</v>
      </c>
      <c r="Y288" s="390">
        <v>0</v>
      </c>
      <c r="Z288" s="390">
        <v>0</v>
      </c>
      <c r="AA288" s="390">
        <v>93600000</v>
      </c>
      <c r="AB288" s="390">
        <v>0</v>
      </c>
      <c r="AC288" s="390">
        <v>0</v>
      </c>
      <c r="AD288" s="390">
        <v>0</v>
      </c>
      <c r="AE288" s="390">
        <v>0</v>
      </c>
      <c r="AF288" s="390">
        <v>93600000</v>
      </c>
      <c r="AG288" s="390">
        <v>0</v>
      </c>
      <c r="AH288" s="390">
        <v>0</v>
      </c>
      <c r="AI288" s="390">
        <v>0</v>
      </c>
      <c r="AJ288" s="390">
        <v>0</v>
      </c>
      <c r="AK288" s="390">
        <v>0</v>
      </c>
      <c r="AL288" s="390">
        <v>0</v>
      </c>
      <c r="AM288" s="390">
        <v>0</v>
      </c>
      <c r="AN288" s="390">
        <v>0</v>
      </c>
      <c r="AO288" s="390">
        <v>0</v>
      </c>
      <c r="AP288" s="390">
        <v>0</v>
      </c>
      <c r="AQ288" s="390">
        <v>0</v>
      </c>
      <c r="AR288" s="390">
        <v>0</v>
      </c>
      <c r="AS288" s="390">
        <v>0</v>
      </c>
      <c r="AT288" s="390">
        <v>0</v>
      </c>
      <c r="AU288" s="390">
        <v>0</v>
      </c>
      <c r="AV288" s="390">
        <v>0</v>
      </c>
      <c r="AW288" s="390">
        <v>0</v>
      </c>
      <c r="AX288" s="390">
        <v>0</v>
      </c>
    </row>
    <row r="289" spans="1:50" ht="18" customHeight="1" x14ac:dyDescent="0.25">
      <c r="A289" s="391" t="s">
        <v>504</v>
      </c>
      <c r="B289" s="178" t="s">
        <v>505</v>
      </c>
      <c r="C289" s="179">
        <f>SUM(C290:C291)</f>
        <v>62542340.914699972</v>
      </c>
      <c r="D289" s="179">
        <f t="shared" ref="D289:R289" si="225">SUM(D290:D291)</f>
        <v>0</v>
      </c>
      <c r="E289" s="179">
        <f t="shared" si="225"/>
        <v>0</v>
      </c>
      <c r="F289" s="179">
        <f t="shared" si="225"/>
        <v>62542340.914699972</v>
      </c>
      <c r="G289" s="179">
        <f t="shared" si="225"/>
        <v>0</v>
      </c>
      <c r="H289" s="179">
        <f t="shared" si="225"/>
        <v>0</v>
      </c>
      <c r="I289" s="179">
        <f t="shared" si="225"/>
        <v>62542340.914699972</v>
      </c>
      <c r="J289" s="179">
        <f t="shared" si="225"/>
        <v>0</v>
      </c>
      <c r="K289" s="179">
        <f t="shared" si="225"/>
        <v>0</v>
      </c>
      <c r="L289" s="179">
        <f t="shared" si="225"/>
        <v>0</v>
      </c>
      <c r="M289" s="179">
        <f t="shared" si="225"/>
        <v>1800000</v>
      </c>
      <c r="N289" s="179">
        <f t="shared" si="225"/>
        <v>1800000</v>
      </c>
      <c r="O289" s="179">
        <f t="shared" si="225"/>
        <v>1800000</v>
      </c>
      <c r="P289" s="179">
        <f t="shared" si="225"/>
        <v>60742340.914699972</v>
      </c>
      <c r="Q289" s="179">
        <f t="shared" si="225"/>
        <v>0</v>
      </c>
      <c r="R289" s="180">
        <f t="shared" si="225"/>
        <v>0</v>
      </c>
      <c r="S289" s="387">
        <f t="shared" si="207"/>
        <v>0</v>
      </c>
      <c r="T289" s="388">
        <v>20202080703</v>
      </c>
      <c r="U289" s="389" t="s">
        <v>1747</v>
      </c>
      <c r="V289" s="390">
        <v>62542340.914700001</v>
      </c>
      <c r="W289" s="390">
        <v>0</v>
      </c>
      <c r="X289" s="390">
        <v>0</v>
      </c>
      <c r="Y289" s="390">
        <v>0</v>
      </c>
      <c r="Z289" s="390">
        <v>0</v>
      </c>
      <c r="AA289" s="390">
        <v>62542340.914700001</v>
      </c>
      <c r="AB289" s="390">
        <v>0</v>
      </c>
      <c r="AC289" s="390">
        <v>0</v>
      </c>
      <c r="AD289" s="390">
        <v>1800000</v>
      </c>
      <c r="AE289" s="390">
        <v>1800000</v>
      </c>
      <c r="AF289" s="390">
        <v>60742340.914700001</v>
      </c>
      <c r="AG289" s="390">
        <v>0</v>
      </c>
      <c r="AH289" s="390">
        <v>0</v>
      </c>
      <c r="AI289" s="390">
        <v>0</v>
      </c>
      <c r="AJ289" s="390">
        <v>0</v>
      </c>
      <c r="AK289" s="390">
        <v>1800000</v>
      </c>
      <c r="AL289" s="390">
        <v>0</v>
      </c>
      <c r="AM289" s="390">
        <v>0</v>
      </c>
      <c r="AN289" s="390">
        <v>0</v>
      </c>
      <c r="AO289" s="390">
        <v>0</v>
      </c>
      <c r="AP289" s="390">
        <v>0</v>
      </c>
      <c r="AQ289" s="390">
        <v>0</v>
      </c>
      <c r="AR289" s="390">
        <v>0</v>
      </c>
      <c r="AS289" s="390">
        <v>0</v>
      </c>
      <c r="AT289" s="390">
        <v>0</v>
      </c>
      <c r="AU289" s="390">
        <v>0</v>
      </c>
      <c r="AV289" s="390">
        <v>0</v>
      </c>
      <c r="AW289" s="390">
        <v>0</v>
      </c>
      <c r="AX289" s="390">
        <v>0</v>
      </c>
    </row>
    <row r="290" spans="1:50" ht="18" customHeight="1" x14ac:dyDescent="0.25">
      <c r="A290" s="392" t="s">
        <v>1324</v>
      </c>
      <c r="B290" s="181" t="s">
        <v>1325</v>
      </c>
      <c r="C290" s="182">
        <v>20000000</v>
      </c>
      <c r="D290" s="183">
        <v>0</v>
      </c>
      <c r="E290" s="183">
        <v>0</v>
      </c>
      <c r="F290" s="182">
        <f>C290+D290-E290</f>
        <v>20000000</v>
      </c>
      <c r="G290" s="390">
        <v>0</v>
      </c>
      <c r="H290" s="390">
        <v>0</v>
      </c>
      <c r="I290" s="182">
        <f>F290-H290</f>
        <v>20000000</v>
      </c>
      <c r="J290" s="390">
        <v>0</v>
      </c>
      <c r="K290" s="390">
        <v>0</v>
      </c>
      <c r="L290" s="390">
        <v>0</v>
      </c>
      <c r="M290" s="390">
        <v>0</v>
      </c>
      <c r="N290" s="390">
        <v>0</v>
      </c>
      <c r="O290" s="182">
        <f t="shared" ref="O290:O291" si="226">N290-H290</f>
        <v>0</v>
      </c>
      <c r="P290" s="182">
        <f>F290-N290</f>
        <v>20000000</v>
      </c>
      <c r="Q290" s="184">
        <v>0</v>
      </c>
      <c r="R290" s="185">
        <f t="shared" ref="R290:R291" si="227">Q290</f>
        <v>0</v>
      </c>
      <c r="S290" s="387">
        <f t="shared" si="207"/>
        <v>0</v>
      </c>
      <c r="T290" s="388">
        <v>202020807036</v>
      </c>
      <c r="U290" s="389" t="s">
        <v>1748</v>
      </c>
      <c r="V290" s="390">
        <v>20000000</v>
      </c>
      <c r="W290" s="390">
        <v>0</v>
      </c>
      <c r="X290" s="390">
        <v>0</v>
      </c>
      <c r="Y290" s="390">
        <v>0</v>
      </c>
      <c r="Z290" s="390">
        <v>0</v>
      </c>
      <c r="AA290" s="390">
        <v>20000000</v>
      </c>
      <c r="AB290" s="390">
        <v>0</v>
      </c>
      <c r="AC290" s="390">
        <v>0</v>
      </c>
      <c r="AD290" s="390">
        <v>0</v>
      </c>
      <c r="AE290" s="390">
        <v>0</v>
      </c>
      <c r="AF290" s="390">
        <v>20000000</v>
      </c>
      <c r="AG290" s="390">
        <v>0</v>
      </c>
      <c r="AH290" s="390">
        <v>0</v>
      </c>
      <c r="AI290" s="390">
        <v>0</v>
      </c>
      <c r="AJ290" s="390">
        <v>0</v>
      </c>
      <c r="AK290" s="390">
        <v>0</v>
      </c>
      <c r="AL290" s="390">
        <v>0</v>
      </c>
      <c r="AM290" s="390">
        <v>0</v>
      </c>
      <c r="AN290" s="390">
        <v>0</v>
      </c>
      <c r="AO290" s="390">
        <v>0</v>
      </c>
      <c r="AP290" s="390">
        <v>0</v>
      </c>
      <c r="AQ290" s="390">
        <v>0</v>
      </c>
      <c r="AR290" s="390">
        <v>0</v>
      </c>
      <c r="AS290" s="390">
        <v>0</v>
      </c>
      <c r="AT290" s="390">
        <v>0</v>
      </c>
      <c r="AU290" s="390">
        <v>0</v>
      </c>
      <c r="AV290" s="390">
        <v>0</v>
      </c>
      <c r="AW290" s="390">
        <v>0</v>
      </c>
      <c r="AX290" s="390">
        <v>0</v>
      </c>
    </row>
    <row r="291" spans="1:50" ht="18" customHeight="1" x14ac:dyDescent="0.25">
      <c r="A291" s="392" t="s">
        <v>506</v>
      </c>
      <c r="B291" s="181" t="s">
        <v>507</v>
      </c>
      <c r="C291" s="182">
        <v>42542340.914699972</v>
      </c>
      <c r="D291" s="183">
        <v>0</v>
      </c>
      <c r="E291" s="183">
        <v>0</v>
      </c>
      <c r="F291" s="182">
        <f>C291+D291-E291</f>
        <v>42542340.914699972</v>
      </c>
      <c r="G291" s="390">
        <v>0</v>
      </c>
      <c r="H291" s="390">
        <v>0</v>
      </c>
      <c r="I291" s="182">
        <f>F291-H291</f>
        <v>42542340.914699972</v>
      </c>
      <c r="J291" s="390">
        <v>0</v>
      </c>
      <c r="K291" s="390">
        <v>0</v>
      </c>
      <c r="L291" s="390">
        <v>0</v>
      </c>
      <c r="M291" s="390">
        <v>1800000</v>
      </c>
      <c r="N291" s="390">
        <v>1800000</v>
      </c>
      <c r="O291" s="182">
        <f t="shared" si="226"/>
        <v>1800000</v>
      </c>
      <c r="P291" s="182">
        <f>F291-N291</f>
        <v>40742340.914699972</v>
      </c>
      <c r="Q291" s="184">
        <v>0</v>
      </c>
      <c r="R291" s="185">
        <f t="shared" si="227"/>
        <v>0</v>
      </c>
      <c r="S291" s="387">
        <f t="shared" si="207"/>
        <v>0</v>
      </c>
      <c r="T291" s="388">
        <v>202020807039</v>
      </c>
      <c r="U291" s="389" t="s">
        <v>1749</v>
      </c>
      <c r="V291" s="390">
        <v>42542340.914700001</v>
      </c>
      <c r="W291" s="390">
        <v>0</v>
      </c>
      <c r="X291" s="390">
        <v>0</v>
      </c>
      <c r="Y291" s="390">
        <v>0</v>
      </c>
      <c r="Z291" s="390">
        <v>0</v>
      </c>
      <c r="AA291" s="390">
        <v>42542340.914700001</v>
      </c>
      <c r="AB291" s="390">
        <v>0</v>
      </c>
      <c r="AC291" s="390">
        <v>0</v>
      </c>
      <c r="AD291" s="390">
        <v>1800000</v>
      </c>
      <c r="AE291" s="390">
        <v>1800000</v>
      </c>
      <c r="AF291" s="390">
        <v>40742340.914700001</v>
      </c>
      <c r="AG291" s="390">
        <v>0</v>
      </c>
      <c r="AH291" s="390">
        <v>0</v>
      </c>
      <c r="AI291" s="390">
        <v>0</v>
      </c>
      <c r="AJ291" s="390">
        <v>0</v>
      </c>
      <c r="AK291" s="390">
        <v>1800000</v>
      </c>
      <c r="AL291" s="390">
        <v>0</v>
      </c>
      <c r="AM291" s="390">
        <v>0</v>
      </c>
      <c r="AN291" s="390">
        <v>0</v>
      </c>
      <c r="AO291" s="390">
        <v>0</v>
      </c>
      <c r="AP291" s="390">
        <v>0</v>
      </c>
      <c r="AQ291" s="390">
        <v>0</v>
      </c>
      <c r="AR291" s="390">
        <v>0</v>
      </c>
      <c r="AS291" s="390">
        <v>0</v>
      </c>
      <c r="AT291" s="390">
        <v>0</v>
      </c>
      <c r="AU291" s="390">
        <v>0</v>
      </c>
      <c r="AV291" s="390">
        <v>0</v>
      </c>
      <c r="AW291" s="390">
        <v>0</v>
      </c>
      <c r="AX291" s="390">
        <v>0</v>
      </c>
    </row>
    <row r="292" spans="1:50" ht="18" customHeight="1" x14ac:dyDescent="0.25">
      <c r="A292" s="391" t="s">
        <v>1326</v>
      </c>
      <c r="B292" s="178" t="s">
        <v>1327</v>
      </c>
      <c r="C292" s="179">
        <f>SUM(C293)</f>
        <v>10000000</v>
      </c>
      <c r="D292" s="179">
        <f t="shared" ref="D292:R292" si="228">SUM(D293)</f>
        <v>0</v>
      </c>
      <c r="E292" s="179">
        <f t="shared" si="228"/>
        <v>0</v>
      </c>
      <c r="F292" s="179">
        <f t="shared" si="228"/>
        <v>10000000</v>
      </c>
      <c r="G292" s="179">
        <f t="shared" si="228"/>
        <v>0</v>
      </c>
      <c r="H292" s="179">
        <f t="shared" si="228"/>
        <v>0</v>
      </c>
      <c r="I292" s="179">
        <f t="shared" si="228"/>
        <v>10000000</v>
      </c>
      <c r="J292" s="179">
        <f t="shared" si="228"/>
        <v>0</v>
      </c>
      <c r="K292" s="179">
        <f t="shared" si="228"/>
        <v>0</v>
      </c>
      <c r="L292" s="179">
        <f t="shared" si="228"/>
        <v>0</v>
      </c>
      <c r="M292" s="179">
        <f t="shared" si="228"/>
        <v>0</v>
      </c>
      <c r="N292" s="179">
        <f t="shared" si="228"/>
        <v>0</v>
      </c>
      <c r="O292" s="179">
        <f t="shared" si="228"/>
        <v>0</v>
      </c>
      <c r="P292" s="179">
        <f t="shared" si="228"/>
        <v>10000000</v>
      </c>
      <c r="Q292" s="179">
        <f t="shared" si="228"/>
        <v>0</v>
      </c>
      <c r="R292" s="180">
        <f t="shared" si="228"/>
        <v>0</v>
      </c>
      <c r="S292" s="387">
        <f t="shared" si="207"/>
        <v>0</v>
      </c>
      <c r="T292" s="388">
        <v>202020808</v>
      </c>
      <c r="U292" s="389" t="s">
        <v>1750</v>
      </c>
      <c r="V292" s="390">
        <v>10000000</v>
      </c>
      <c r="W292" s="390">
        <v>0</v>
      </c>
      <c r="X292" s="390">
        <v>0</v>
      </c>
      <c r="Y292" s="390">
        <v>0</v>
      </c>
      <c r="Z292" s="390">
        <v>0</v>
      </c>
      <c r="AA292" s="390">
        <v>10000000</v>
      </c>
      <c r="AB292" s="390">
        <v>0</v>
      </c>
      <c r="AC292" s="390">
        <v>0</v>
      </c>
      <c r="AD292" s="390">
        <v>0</v>
      </c>
      <c r="AE292" s="390">
        <v>0</v>
      </c>
      <c r="AF292" s="390">
        <v>10000000</v>
      </c>
      <c r="AG292" s="390">
        <v>0</v>
      </c>
      <c r="AH292" s="390">
        <v>0</v>
      </c>
      <c r="AI292" s="390">
        <v>0</v>
      </c>
      <c r="AJ292" s="390">
        <v>0</v>
      </c>
      <c r="AK292" s="390">
        <v>0</v>
      </c>
      <c r="AL292" s="390">
        <v>0</v>
      </c>
      <c r="AM292" s="390">
        <v>0</v>
      </c>
      <c r="AN292" s="390">
        <v>0</v>
      </c>
      <c r="AO292" s="390">
        <v>0</v>
      </c>
      <c r="AP292" s="390">
        <v>0</v>
      </c>
      <c r="AQ292" s="390">
        <v>0</v>
      </c>
      <c r="AR292" s="390">
        <v>0</v>
      </c>
      <c r="AS292" s="390">
        <v>0</v>
      </c>
      <c r="AT292" s="390">
        <v>0</v>
      </c>
      <c r="AU292" s="390">
        <v>0</v>
      </c>
      <c r="AV292" s="390">
        <v>0</v>
      </c>
      <c r="AW292" s="390">
        <v>0</v>
      </c>
      <c r="AX292" s="390">
        <v>0</v>
      </c>
    </row>
    <row r="293" spans="1:50" ht="18" customHeight="1" x14ac:dyDescent="0.25">
      <c r="A293" s="392" t="s">
        <v>1328</v>
      </c>
      <c r="B293" s="181" t="s">
        <v>1329</v>
      </c>
      <c r="C293" s="182">
        <v>10000000</v>
      </c>
      <c r="D293" s="183">
        <v>0</v>
      </c>
      <c r="E293" s="183">
        <v>0</v>
      </c>
      <c r="F293" s="182">
        <f>C293+D293-E293</f>
        <v>10000000</v>
      </c>
      <c r="G293" s="390">
        <v>0</v>
      </c>
      <c r="H293" s="390">
        <v>0</v>
      </c>
      <c r="I293" s="182">
        <f>F293-H293</f>
        <v>10000000</v>
      </c>
      <c r="J293" s="390">
        <v>0</v>
      </c>
      <c r="K293" s="390">
        <v>0</v>
      </c>
      <c r="L293" s="390">
        <v>0</v>
      </c>
      <c r="M293" s="390">
        <v>0</v>
      </c>
      <c r="N293" s="390">
        <v>0</v>
      </c>
      <c r="O293" s="182">
        <f>N293-H293</f>
        <v>0</v>
      </c>
      <c r="P293" s="182">
        <f>F293-N293</f>
        <v>10000000</v>
      </c>
      <c r="Q293" s="184">
        <v>0</v>
      </c>
      <c r="R293" s="185">
        <f>Q293</f>
        <v>0</v>
      </c>
      <c r="S293" s="387">
        <f t="shared" si="207"/>
        <v>0</v>
      </c>
      <c r="T293" s="388">
        <v>20202080805</v>
      </c>
      <c r="U293" s="389" t="s">
        <v>1751</v>
      </c>
      <c r="V293" s="390">
        <v>10000000</v>
      </c>
      <c r="W293" s="390">
        <v>0</v>
      </c>
      <c r="X293" s="390">
        <v>0</v>
      </c>
      <c r="Y293" s="390">
        <v>0</v>
      </c>
      <c r="Z293" s="390">
        <v>0</v>
      </c>
      <c r="AA293" s="390">
        <v>10000000</v>
      </c>
      <c r="AB293" s="390">
        <v>0</v>
      </c>
      <c r="AC293" s="390">
        <v>0</v>
      </c>
      <c r="AD293" s="390">
        <v>0</v>
      </c>
      <c r="AE293" s="390">
        <v>0</v>
      </c>
      <c r="AF293" s="390">
        <v>10000000</v>
      </c>
      <c r="AG293" s="390">
        <v>0</v>
      </c>
      <c r="AH293" s="390">
        <v>0</v>
      </c>
      <c r="AI293" s="390">
        <v>0</v>
      </c>
      <c r="AJ293" s="390">
        <v>0</v>
      </c>
      <c r="AK293" s="390">
        <v>0</v>
      </c>
      <c r="AL293" s="390">
        <v>0</v>
      </c>
      <c r="AM293" s="390">
        <v>0</v>
      </c>
      <c r="AN293" s="390">
        <v>0</v>
      </c>
      <c r="AO293" s="390">
        <v>0</v>
      </c>
      <c r="AP293" s="390">
        <v>0</v>
      </c>
      <c r="AQ293" s="390">
        <v>0</v>
      </c>
      <c r="AR293" s="390">
        <v>0</v>
      </c>
      <c r="AS293" s="390">
        <v>0</v>
      </c>
      <c r="AT293" s="390">
        <v>0</v>
      </c>
      <c r="AU293" s="390">
        <v>0</v>
      </c>
      <c r="AV293" s="390">
        <v>0</v>
      </c>
      <c r="AW293" s="390">
        <v>0</v>
      </c>
      <c r="AX293" s="390">
        <v>0</v>
      </c>
    </row>
    <row r="294" spans="1:50" ht="18" customHeight="1" x14ac:dyDescent="0.25">
      <c r="A294" s="391" t="s">
        <v>508</v>
      </c>
      <c r="B294" s="178" t="s">
        <v>803</v>
      </c>
      <c r="C294" s="179">
        <f>SUM(C295:C296)</f>
        <v>60000000</v>
      </c>
      <c r="D294" s="179">
        <f t="shared" ref="D294:R294" si="229">SUM(D295:D296)</f>
        <v>0</v>
      </c>
      <c r="E294" s="179">
        <f t="shared" si="229"/>
        <v>0</v>
      </c>
      <c r="F294" s="179">
        <f t="shared" si="229"/>
        <v>60000000</v>
      </c>
      <c r="G294" s="179">
        <f t="shared" si="229"/>
        <v>0</v>
      </c>
      <c r="H294" s="179">
        <f t="shared" si="229"/>
        <v>0</v>
      </c>
      <c r="I294" s="179">
        <f t="shared" si="229"/>
        <v>60000000</v>
      </c>
      <c r="J294" s="179">
        <f t="shared" si="229"/>
        <v>0</v>
      </c>
      <c r="K294" s="179">
        <f t="shared" si="229"/>
        <v>0</v>
      </c>
      <c r="L294" s="179">
        <f t="shared" si="229"/>
        <v>0</v>
      </c>
      <c r="M294" s="179">
        <f t="shared" si="229"/>
        <v>0</v>
      </c>
      <c r="N294" s="179">
        <f t="shared" si="229"/>
        <v>0</v>
      </c>
      <c r="O294" s="179">
        <f t="shared" si="229"/>
        <v>0</v>
      </c>
      <c r="P294" s="179">
        <f t="shared" si="229"/>
        <v>60000000</v>
      </c>
      <c r="Q294" s="179">
        <f t="shared" si="229"/>
        <v>0</v>
      </c>
      <c r="R294" s="180">
        <f t="shared" si="229"/>
        <v>0</v>
      </c>
      <c r="S294" s="387">
        <f t="shared" si="207"/>
        <v>0</v>
      </c>
      <c r="T294" s="388">
        <v>202020809</v>
      </c>
      <c r="U294" s="389" t="s">
        <v>1752</v>
      </c>
      <c r="V294" s="390">
        <v>60000000</v>
      </c>
      <c r="W294" s="390">
        <v>0</v>
      </c>
      <c r="X294" s="390">
        <v>0</v>
      </c>
      <c r="Y294" s="390">
        <v>0</v>
      </c>
      <c r="Z294" s="390">
        <v>0</v>
      </c>
      <c r="AA294" s="390">
        <v>60000000</v>
      </c>
      <c r="AB294" s="390">
        <v>0</v>
      </c>
      <c r="AC294" s="390">
        <v>0</v>
      </c>
      <c r="AD294" s="390">
        <v>0</v>
      </c>
      <c r="AE294" s="390">
        <v>0</v>
      </c>
      <c r="AF294" s="390">
        <v>60000000</v>
      </c>
      <c r="AG294" s="390">
        <v>0</v>
      </c>
      <c r="AH294" s="390">
        <v>0</v>
      </c>
      <c r="AI294" s="390">
        <v>0</v>
      </c>
      <c r="AJ294" s="390">
        <v>0</v>
      </c>
      <c r="AK294" s="390">
        <v>0</v>
      </c>
      <c r="AL294" s="390">
        <v>0</v>
      </c>
      <c r="AM294" s="390">
        <v>0</v>
      </c>
      <c r="AN294" s="390">
        <v>0</v>
      </c>
      <c r="AO294" s="390">
        <v>0</v>
      </c>
      <c r="AP294" s="390">
        <v>0</v>
      </c>
      <c r="AQ294" s="390">
        <v>0</v>
      </c>
      <c r="AR294" s="390">
        <v>0</v>
      </c>
      <c r="AS294" s="390">
        <v>0</v>
      </c>
      <c r="AT294" s="390">
        <v>0</v>
      </c>
      <c r="AU294" s="390">
        <v>0</v>
      </c>
      <c r="AV294" s="390">
        <v>0</v>
      </c>
      <c r="AW294" s="390">
        <v>0</v>
      </c>
      <c r="AX294" s="390">
        <v>0</v>
      </c>
    </row>
    <row r="295" spans="1:50" ht="18" customHeight="1" x14ac:dyDescent="0.25">
      <c r="A295" s="392">
        <v>20202080901</v>
      </c>
      <c r="B295" s="181" t="s">
        <v>511</v>
      </c>
      <c r="C295" s="182">
        <v>57000000</v>
      </c>
      <c r="D295" s="183">
        <v>0</v>
      </c>
      <c r="E295" s="183">
        <v>0</v>
      </c>
      <c r="F295" s="182">
        <f>C295+D295-E295</f>
        <v>57000000</v>
      </c>
      <c r="G295" s="390">
        <v>0</v>
      </c>
      <c r="H295" s="390">
        <v>0</v>
      </c>
      <c r="I295" s="182">
        <f>F295-H295</f>
        <v>57000000</v>
      </c>
      <c r="J295" s="390">
        <v>0</v>
      </c>
      <c r="K295" s="390">
        <v>0</v>
      </c>
      <c r="L295" s="390">
        <v>0</v>
      </c>
      <c r="M295" s="390">
        <v>0</v>
      </c>
      <c r="N295" s="390">
        <v>0</v>
      </c>
      <c r="O295" s="182">
        <f t="shared" ref="O295:O296" si="230">N295-H295</f>
        <v>0</v>
      </c>
      <c r="P295" s="182">
        <f>F295-N295</f>
        <v>57000000</v>
      </c>
      <c r="Q295" s="184">
        <v>0</v>
      </c>
      <c r="R295" s="185">
        <f t="shared" ref="R295:R296" si="231">Q295</f>
        <v>0</v>
      </c>
      <c r="S295" s="387">
        <f t="shared" si="207"/>
        <v>0</v>
      </c>
      <c r="T295" s="388">
        <v>20202080901</v>
      </c>
      <c r="U295" s="389" t="s">
        <v>1753</v>
      </c>
      <c r="V295" s="390">
        <v>57000000</v>
      </c>
      <c r="W295" s="390">
        <v>0</v>
      </c>
      <c r="X295" s="390">
        <v>0</v>
      </c>
      <c r="Y295" s="390">
        <v>0</v>
      </c>
      <c r="Z295" s="390">
        <v>0</v>
      </c>
      <c r="AA295" s="390">
        <v>57000000</v>
      </c>
      <c r="AB295" s="390">
        <v>0</v>
      </c>
      <c r="AC295" s="390">
        <v>0</v>
      </c>
      <c r="AD295" s="390">
        <v>0</v>
      </c>
      <c r="AE295" s="390">
        <v>0</v>
      </c>
      <c r="AF295" s="390">
        <v>57000000</v>
      </c>
      <c r="AG295" s="390">
        <v>0</v>
      </c>
      <c r="AH295" s="390">
        <v>0</v>
      </c>
      <c r="AI295" s="390">
        <v>0</v>
      </c>
      <c r="AJ295" s="390">
        <v>0</v>
      </c>
      <c r="AK295" s="390">
        <v>0</v>
      </c>
      <c r="AL295" s="390">
        <v>0</v>
      </c>
      <c r="AM295" s="390">
        <v>0</v>
      </c>
      <c r="AN295" s="390">
        <v>0</v>
      </c>
      <c r="AO295" s="390">
        <v>0</v>
      </c>
      <c r="AP295" s="390">
        <v>0</v>
      </c>
      <c r="AQ295" s="390">
        <v>0</v>
      </c>
      <c r="AR295" s="390">
        <v>0</v>
      </c>
      <c r="AS295" s="390">
        <v>0</v>
      </c>
      <c r="AT295" s="390">
        <v>0</v>
      </c>
      <c r="AU295" s="390">
        <v>0</v>
      </c>
      <c r="AV295" s="390">
        <v>0</v>
      </c>
      <c r="AW295" s="390">
        <v>0</v>
      </c>
      <c r="AX295" s="390">
        <v>0</v>
      </c>
    </row>
    <row r="296" spans="1:50" ht="18" customHeight="1" x14ac:dyDescent="0.25">
      <c r="A296" s="392" t="s">
        <v>1330</v>
      </c>
      <c r="B296" s="181" t="s">
        <v>1235</v>
      </c>
      <c r="C296" s="182">
        <v>3000000</v>
      </c>
      <c r="D296" s="183">
        <v>0</v>
      </c>
      <c r="E296" s="183">
        <v>0</v>
      </c>
      <c r="F296" s="182">
        <f>C296+D296-E296</f>
        <v>3000000</v>
      </c>
      <c r="G296" s="390">
        <v>0</v>
      </c>
      <c r="H296" s="390">
        <v>0</v>
      </c>
      <c r="I296" s="182">
        <f>F296-H296</f>
        <v>3000000</v>
      </c>
      <c r="J296" s="390">
        <v>0</v>
      </c>
      <c r="K296" s="390">
        <v>0</v>
      </c>
      <c r="L296" s="390">
        <v>0</v>
      </c>
      <c r="M296" s="390">
        <v>0</v>
      </c>
      <c r="N296" s="390">
        <v>0</v>
      </c>
      <c r="O296" s="182">
        <f t="shared" si="230"/>
        <v>0</v>
      </c>
      <c r="P296" s="182">
        <f>F296-N296</f>
        <v>3000000</v>
      </c>
      <c r="Q296" s="184">
        <v>0</v>
      </c>
      <c r="R296" s="185">
        <f t="shared" si="231"/>
        <v>0</v>
      </c>
      <c r="S296" s="387">
        <f t="shared" si="207"/>
        <v>0</v>
      </c>
      <c r="T296" s="388">
        <v>20202080902</v>
      </c>
      <c r="U296" s="389" t="s">
        <v>1754</v>
      </c>
      <c r="V296" s="390">
        <v>3000000</v>
      </c>
      <c r="W296" s="390">
        <v>0</v>
      </c>
      <c r="X296" s="390">
        <v>0</v>
      </c>
      <c r="Y296" s="390">
        <v>0</v>
      </c>
      <c r="Z296" s="390">
        <v>0</v>
      </c>
      <c r="AA296" s="390">
        <v>3000000</v>
      </c>
      <c r="AB296" s="390">
        <v>0</v>
      </c>
      <c r="AC296" s="390">
        <v>0</v>
      </c>
      <c r="AD296" s="390">
        <v>0</v>
      </c>
      <c r="AE296" s="390">
        <v>0</v>
      </c>
      <c r="AF296" s="390">
        <v>3000000</v>
      </c>
      <c r="AG296" s="390">
        <v>0</v>
      </c>
      <c r="AH296" s="390">
        <v>0</v>
      </c>
      <c r="AI296" s="390">
        <v>0</v>
      </c>
      <c r="AJ296" s="390">
        <v>0</v>
      </c>
      <c r="AK296" s="390">
        <v>0</v>
      </c>
      <c r="AL296" s="390">
        <v>0</v>
      </c>
      <c r="AM296" s="390">
        <v>0</v>
      </c>
      <c r="AN296" s="390">
        <v>0</v>
      </c>
      <c r="AO296" s="390">
        <v>0</v>
      </c>
      <c r="AP296" s="390">
        <v>0</v>
      </c>
      <c r="AQ296" s="390">
        <v>0</v>
      </c>
      <c r="AR296" s="390">
        <v>0</v>
      </c>
      <c r="AS296" s="390">
        <v>0</v>
      </c>
      <c r="AT296" s="390">
        <v>0</v>
      </c>
      <c r="AU296" s="390">
        <v>0</v>
      </c>
      <c r="AV296" s="390">
        <v>0</v>
      </c>
      <c r="AW296" s="390">
        <v>0</v>
      </c>
      <c r="AX296" s="390">
        <v>0</v>
      </c>
    </row>
    <row r="297" spans="1:50" ht="18" customHeight="1" x14ac:dyDescent="0.25">
      <c r="A297" s="391" t="s">
        <v>512</v>
      </c>
      <c r="B297" s="178" t="s">
        <v>513</v>
      </c>
      <c r="C297" s="179">
        <f>+C298+C301+C303+C306+C309</f>
        <v>478691512.01388997</v>
      </c>
      <c r="D297" s="179">
        <f>+D298+D301+D303+D306+D309</f>
        <v>0</v>
      </c>
      <c r="E297" s="179">
        <f>+E298+E301+E303+E306+E309</f>
        <v>0</v>
      </c>
      <c r="F297" s="179">
        <f>+F298+F301+F303+F306+F309</f>
        <v>478691512.01388997</v>
      </c>
      <c r="G297" s="179">
        <f t="shared" ref="G297:N297" si="232">+G298+G301+G303+G306+G309</f>
        <v>5910380</v>
      </c>
      <c r="H297" s="179">
        <f t="shared" si="232"/>
        <v>5910380</v>
      </c>
      <c r="I297" s="179">
        <f t="shared" si="232"/>
        <v>472781132.01388997</v>
      </c>
      <c r="J297" s="179">
        <f t="shared" si="232"/>
        <v>5910380</v>
      </c>
      <c r="K297" s="179">
        <f t="shared" si="232"/>
        <v>5910380</v>
      </c>
      <c r="L297" s="179">
        <f t="shared" si="232"/>
        <v>5910380</v>
      </c>
      <c r="M297" s="179">
        <f t="shared" si="232"/>
        <v>8910380</v>
      </c>
      <c r="N297" s="179">
        <f t="shared" si="232"/>
        <v>8910380</v>
      </c>
      <c r="O297" s="179">
        <f>+O298+O301+O303+O306+O309</f>
        <v>3000000</v>
      </c>
      <c r="P297" s="179">
        <f>+P298+P301+P303+P306+P309</f>
        <v>469781132.01388997</v>
      </c>
      <c r="Q297" s="179">
        <f>+Q298+Q301+Q303+Q306+Q309</f>
        <v>28000000</v>
      </c>
      <c r="R297" s="180">
        <f>+R298+R301+R303+R306+R309</f>
        <v>28000000</v>
      </c>
      <c r="S297" s="387">
        <f t="shared" si="207"/>
        <v>0</v>
      </c>
      <c r="T297" s="388">
        <v>2020209</v>
      </c>
      <c r="U297" s="389" t="s">
        <v>884</v>
      </c>
      <c r="V297" s="390">
        <v>478691512.01388991</v>
      </c>
      <c r="W297" s="390">
        <v>0</v>
      </c>
      <c r="X297" s="390">
        <v>0</v>
      </c>
      <c r="Y297" s="390">
        <v>0</v>
      </c>
      <c r="Z297" s="390">
        <v>0</v>
      </c>
      <c r="AA297" s="390">
        <v>478691512.01388991</v>
      </c>
      <c r="AB297" s="390">
        <v>0</v>
      </c>
      <c r="AC297" s="390">
        <v>0</v>
      </c>
      <c r="AD297" s="390">
        <v>8910380</v>
      </c>
      <c r="AE297" s="390">
        <v>8910380</v>
      </c>
      <c r="AF297" s="390">
        <v>469781132.01388991</v>
      </c>
      <c r="AG297" s="390">
        <v>0</v>
      </c>
      <c r="AH297" s="390">
        <v>0</v>
      </c>
      <c r="AI297" s="390">
        <v>5910380</v>
      </c>
      <c r="AJ297" s="390">
        <v>5910380</v>
      </c>
      <c r="AK297" s="390">
        <v>3000000</v>
      </c>
      <c r="AL297" s="390">
        <v>0</v>
      </c>
      <c r="AM297" s="390">
        <v>0</v>
      </c>
      <c r="AN297" s="390">
        <v>5910380</v>
      </c>
      <c r="AO297" s="390">
        <v>5910380</v>
      </c>
      <c r="AP297" s="390">
        <v>0</v>
      </c>
      <c r="AQ297" s="390">
        <v>0</v>
      </c>
      <c r="AR297" s="390">
        <v>0</v>
      </c>
      <c r="AS297" s="390">
        <v>0</v>
      </c>
      <c r="AT297" s="390">
        <v>0</v>
      </c>
      <c r="AU297" s="390">
        <v>5910380</v>
      </c>
      <c r="AV297" s="390">
        <v>5910380</v>
      </c>
      <c r="AW297" s="390">
        <v>5910380</v>
      </c>
      <c r="AX297" s="390">
        <v>5910380</v>
      </c>
    </row>
    <row r="298" spans="1:50" ht="18" customHeight="1" x14ac:dyDescent="0.25">
      <c r="A298" s="391" t="s">
        <v>514</v>
      </c>
      <c r="B298" s="178" t="s">
        <v>515</v>
      </c>
      <c r="C298" s="179">
        <f>SUM(C299:C300)</f>
        <v>148023500</v>
      </c>
      <c r="D298" s="179">
        <f t="shared" ref="D298:R298" si="233">SUM(D299:D300)</f>
        <v>0</v>
      </c>
      <c r="E298" s="179">
        <f t="shared" si="233"/>
        <v>0</v>
      </c>
      <c r="F298" s="179">
        <f t="shared" si="233"/>
        <v>148023500</v>
      </c>
      <c r="G298" s="179">
        <f t="shared" si="233"/>
        <v>0</v>
      </c>
      <c r="H298" s="179">
        <f t="shared" si="233"/>
        <v>0</v>
      </c>
      <c r="I298" s="179">
        <f t="shared" si="233"/>
        <v>148023500</v>
      </c>
      <c r="J298" s="179">
        <f t="shared" si="233"/>
        <v>0</v>
      </c>
      <c r="K298" s="179">
        <f t="shared" si="233"/>
        <v>0</v>
      </c>
      <c r="L298" s="179">
        <f t="shared" si="233"/>
        <v>0</v>
      </c>
      <c r="M298" s="179">
        <f t="shared" si="233"/>
        <v>0</v>
      </c>
      <c r="N298" s="179">
        <f t="shared" si="233"/>
        <v>0</v>
      </c>
      <c r="O298" s="179">
        <f t="shared" si="233"/>
        <v>0</v>
      </c>
      <c r="P298" s="179">
        <f t="shared" si="233"/>
        <v>148023500</v>
      </c>
      <c r="Q298" s="179">
        <f t="shared" si="233"/>
        <v>0</v>
      </c>
      <c r="R298" s="180">
        <f t="shared" si="233"/>
        <v>0</v>
      </c>
      <c r="S298" s="387">
        <f t="shared" si="207"/>
        <v>0</v>
      </c>
      <c r="T298" s="388">
        <v>202020902</v>
      </c>
      <c r="U298" s="389" t="s">
        <v>1755</v>
      </c>
      <c r="V298" s="390">
        <v>148023500</v>
      </c>
      <c r="W298" s="390">
        <v>0</v>
      </c>
      <c r="X298" s="390">
        <v>0</v>
      </c>
      <c r="Y298" s="390">
        <v>0</v>
      </c>
      <c r="Z298" s="390">
        <v>0</v>
      </c>
      <c r="AA298" s="390">
        <v>148023500</v>
      </c>
      <c r="AB298" s="390">
        <v>0</v>
      </c>
      <c r="AC298" s="390">
        <v>0</v>
      </c>
      <c r="AD298" s="390">
        <v>0</v>
      </c>
      <c r="AE298" s="390">
        <v>0</v>
      </c>
      <c r="AF298" s="390">
        <v>148023500</v>
      </c>
      <c r="AG298" s="390">
        <v>0</v>
      </c>
      <c r="AH298" s="390">
        <v>0</v>
      </c>
      <c r="AI298" s="390">
        <v>0</v>
      </c>
      <c r="AJ298" s="390">
        <v>0</v>
      </c>
      <c r="AK298" s="390">
        <v>0</v>
      </c>
      <c r="AL298" s="390">
        <v>0</v>
      </c>
      <c r="AM298" s="390">
        <v>0</v>
      </c>
      <c r="AN298" s="390">
        <v>0</v>
      </c>
      <c r="AO298" s="390">
        <v>0</v>
      </c>
      <c r="AP298" s="390">
        <v>0</v>
      </c>
      <c r="AQ298" s="390">
        <v>0</v>
      </c>
      <c r="AR298" s="390">
        <v>0</v>
      </c>
      <c r="AS298" s="390">
        <v>0</v>
      </c>
      <c r="AT298" s="390">
        <v>0</v>
      </c>
      <c r="AU298" s="390">
        <v>0</v>
      </c>
      <c r="AV298" s="390">
        <v>0</v>
      </c>
      <c r="AW298" s="390">
        <v>0</v>
      </c>
      <c r="AX298" s="390">
        <v>0</v>
      </c>
    </row>
    <row r="299" spans="1:50" ht="18" customHeight="1" x14ac:dyDescent="0.25">
      <c r="A299" s="392" t="s">
        <v>516</v>
      </c>
      <c r="B299" s="181" t="s">
        <v>517</v>
      </c>
      <c r="C299" s="182">
        <v>18500000</v>
      </c>
      <c r="D299" s="183">
        <v>0</v>
      </c>
      <c r="E299" s="183">
        <v>0</v>
      </c>
      <c r="F299" s="182">
        <f>C299+D299-E299</f>
        <v>18500000</v>
      </c>
      <c r="G299" s="390">
        <v>0</v>
      </c>
      <c r="H299" s="390">
        <v>0</v>
      </c>
      <c r="I299" s="182">
        <f>F299-H299</f>
        <v>18500000</v>
      </c>
      <c r="J299" s="390">
        <v>0</v>
      </c>
      <c r="K299" s="390">
        <v>0</v>
      </c>
      <c r="L299" s="390">
        <v>0</v>
      </c>
      <c r="M299" s="390">
        <v>0</v>
      </c>
      <c r="N299" s="390">
        <v>0</v>
      </c>
      <c r="O299" s="182">
        <f t="shared" ref="O299:O300" si="234">N299-H299</f>
        <v>0</v>
      </c>
      <c r="P299" s="182">
        <f>F299-N299</f>
        <v>18500000</v>
      </c>
      <c r="Q299" s="184">
        <v>0</v>
      </c>
      <c r="R299" s="185">
        <f t="shared" ref="R299:R300" si="235">Q299</f>
        <v>0</v>
      </c>
      <c r="S299" s="387">
        <f t="shared" si="207"/>
        <v>0</v>
      </c>
      <c r="T299" s="388">
        <v>20202090205</v>
      </c>
      <c r="U299" s="389" t="s">
        <v>1756</v>
      </c>
      <c r="V299" s="390">
        <v>18500000</v>
      </c>
      <c r="W299" s="390">
        <v>0</v>
      </c>
      <c r="X299" s="390">
        <v>0</v>
      </c>
      <c r="Y299" s="390">
        <v>0</v>
      </c>
      <c r="Z299" s="390">
        <v>0</v>
      </c>
      <c r="AA299" s="390">
        <v>18500000</v>
      </c>
      <c r="AB299" s="390">
        <v>0</v>
      </c>
      <c r="AC299" s="390">
        <v>0</v>
      </c>
      <c r="AD299" s="390">
        <v>0</v>
      </c>
      <c r="AE299" s="390">
        <v>0</v>
      </c>
      <c r="AF299" s="390">
        <v>18500000</v>
      </c>
      <c r="AG299" s="390">
        <v>0</v>
      </c>
      <c r="AH299" s="390">
        <v>0</v>
      </c>
      <c r="AI299" s="390">
        <v>0</v>
      </c>
      <c r="AJ299" s="390">
        <v>0</v>
      </c>
      <c r="AK299" s="390">
        <v>0</v>
      </c>
      <c r="AL299" s="390">
        <v>0</v>
      </c>
      <c r="AM299" s="390">
        <v>0</v>
      </c>
      <c r="AN299" s="390">
        <v>0</v>
      </c>
      <c r="AO299" s="390">
        <v>0</v>
      </c>
      <c r="AP299" s="390">
        <v>0</v>
      </c>
      <c r="AQ299" s="390">
        <v>0</v>
      </c>
      <c r="AR299" s="390">
        <v>0</v>
      </c>
      <c r="AS299" s="390">
        <v>0</v>
      </c>
      <c r="AT299" s="390">
        <v>0</v>
      </c>
      <c r="AU299" s="390">
        <v>0</v>
      </c>
      <c r="AV299" s="390">
        <v>0</v>
      </c>
      <c r="AW299" s="390">
        <v>0</v>
      </c>
      <c r="AX299" s="390">
        <v>0</v>
      </c>
    </row>
    <row r="300" spans="1:50" ht="18" customHeight="1" x14ac:dyDescent="0.25">
      <c r="A300" s="392" t="s">
        <v>518</v>
      </c>
      <c r="B300" s="181" t="s">
        <v>519</v>
      </c>
      <c r="C300" s="182">
        <v>129523500</v>
      </c>
      <c r="D300" s="183">
        <v>0</v>
      </c>
      <c r="E300" s="183">
        <v>0</v>
      </c>
      <c r="F300" s="182">
        <f>C300+D300-E300</f>
        <v>129523500</v>
      </c>
      <c r="G300" s="390">
        <v>0</v>
      </c>
      <c r="H300" s="390">
        <v>0</v>
      </c>
      <c r="I300" s="182">
        <f>F300-H300</f>
        <v>129523500</v>
      </c>
      <c r="J300" s="390">
        <v>0</v>
      </c>
      <c r="K300" s="390">
        <v>0</v>
      </c>
      <c r="L300" s="390">
        <v>0</v>
      </c>
      <c r="M300" s="390">
        <v>0</v>
      </c>
      <c r="N300" s="390">
        <v>0</v>
      </c>
      <c r="O300" s="182">
        <f t="shared" si="234"/>
        <v>0</v>
      </c>
      <c r="P300" s="182">
        <f>F300-N300</f>
        <v>129523500</v>
      </c>
      <c r="Q300" s="184">
        <v>0</v>
      </c>
      <c r="R300" s="185">
        <f t="shared" si="235"/>
        <v>0</v>
      </c>
      <c r="S300" s="387">
        <f t="shared" si="207"/>
        <v>0</v>
      </c>
      <c r="T300" s="388">
        <v>20202090209</v>
      </c>
      <c r="U300" s="389" t="s">
        <v>1757</v>
      </c>
      <c r="V300" s="390">
        <v>129523500</v>
      </c>
      <c r="W300" s="390">
        <v>0</v>
      </c>
      <c r="X300" s="390">
        <v>0</v>
      </c>
      <c r="Y300" s="390">
        <v>0</v>
      </c>
      <c r="Z300" s="390">
        <v>0</v>
      </c>
      <c r="AA300" s="390">
        <v>129523500</v>
      </c>
      <c r="AB300" s="390">
        <v>0</v>
      </c>
      <c r="AC300" s="390">
        <v>0</v>
      </c>
      <c r="AD300" s="390">
        <v>0</v>
      </c>
      <c r="AE300" s="390">
        <v>0</v>
      </c>
      <c r="AF300" s="390">
        <v>129523500</v>
      </c>
      <c r="AG300" s="390">
        <v>0</v>
      </c>
      <c r="AH300" s="390">
        <v>0</v>
      </c>
      <c r="AI300" s="390">
        <v>0</v>
      </c>
      <c r="AJ300" s="390">
        <v>0</v>
      </c>
      <c r="AK300" s="390">
        <v>0</v>
      </c>
      <c r="AL300" s="390">
        <v>0</v>
      </c>
      <c r="AM300" s="390">
        <v>0</v>
      </c>
      <c r="AN300" s="390">
        <v>0</v>
      </c>
      <c r="AO300" s="390">
        <v>0</v>
      </c>
      <c r="AP300" s="390">
        <v>0</v>
      </c>
      <c r="AQ300" s="390">
        <v>0</v>
      </c>
      <c r="AR300" s="390">
        <v>0</v>
      </c>
      <c r="AS300" s="390">
        <v>0</v>
      </c>
      <c r="AT300" s="390">
        <v>0</v>
      </c>
      <c r="AU300" s="390">
        <v>0</v>
      </c>
      <c r="AV300" s="390">
        <v>0</v>
      </c>
      <c r="AW300" s="390">
        <v>0</v>
      </c>
      <c r="AX300" s="390">
        <v>0</v>
      </c>
    </row>
    <row r="301" spans="1:50" ht="18" customHeight="1" x14ac:dyDescent="0.25">
      <c r="A301" s="391" t="s">
        <v>520</v>
      </c>
      <c r="B301" s="178" t="s">
        <v>521</v>
      </c>
      <c r="C301" s="179">
        <f>C302</f>
        <v>20000000</v>
      </c>
      <c r="D301" s="179">
        <f t="shared" ref="D301:R301" si="236">D302</f>
        <v>0</v>
      </c>
      <c r="E301" s="179">
        <f t="shared" si="236"/>
        <v>0</v>
      </c>
      <c r="F301" s="179">
        <f t="shared" si="236"/>
        <v>20000000</v>
      </c>
      <c r="G301" s="179">
        <f t="shared" si="236"/>
        <v>0</v>
      </c>
      <c r="H301" s="179">
        <f t="shared" si="236"/>
        <v>0</v>
      </c>
      <c r="I301" s="179">
        <f t="shared" si="236"/>
        <v>20000000</v>
      </c>
      <c r="J301" s="179">
        <f t="shared" si="236"/>
        <v>0</v>
      </c>
      <c r="K301" s="179">
        <f t="shared" si="236"/>
        <v>0</v>
      </c>
      <c r="L301" s="179">
        <f t="shared" si="236"/>
        <v>0</v>
      </c>
      <c r="M301" s="179">
        <f t="shared" si="236"/>
        <v>0</v>
      </c>
      <c r="N301" s="179">
        <f t="shared" si="236"/>
        <v>0</v>
      </c>
      <c r="O301" s="179">
        <f t="shared" si="236"/>
        <v>0</v>
      </c>
      <c r="P301" s="179">
        <f t="shared" si="236"/>
        <v>20000000</v>
      </c>
      <c r="Q301" s="179">
        <f t="shared" si="236"/>
        <v>20000000</v>
      </c>
      <c r="R301" s="180">
        <f t="shared" si="236"/>
        <v>20000000</v>
      </c>
      <c r="S301" s="387">
        <f t="shared" si="207"/>
        <v>0</v>
      </c>
      <c r="T301" s="388">
        <v>202020903</v>
      </c>
      <c r="U301" s="389" t="s">
        <v>521</v>
      </c>
      <c r="V301" s="390">
        <v>20000000</v>
      </c>
      <c r="W301" s="390">
        <v>0</v>
      </c>
      <c r="X301" s="390">
        <v>0</v>
      </c>
      <c r="Y301" s="390">
        <v>0</v>
      </c>
      <c r="Z301" s="390">
        <v>0</v>
      </c>
      <c r="AA301" s="390">
        <v>20000000</v>
      </c>
      <c r="AB301" s="390">
        <v>0</v>
      </c>
      <c r="AC301" s="390">
        <v>0</v>
      </c>
      <c r="AD301" s="390">
        <v>0</v>
      </c>
      <c r="AE301" s="390">
        <v>0</v>
      </c>
      <c r="AF301" s="390">
        <v>20000000</v>
      </c>
      <c r="AG301" s="390">
        <v>0</v>
      </c>
      <c r="AH301" s="390">
        <v>0</v>
      </c>
      <c r="AI301" s="390">
        <v>0</v>
      </c>
      <c r="AJ301" s="390">
        <v>0</v>
      </c>
      <c r="AK301" s="390">
        <v>0</v>
      </c>
      <c r="AL301" s="390">
        <v>0</v>
      </c>
      <c r="AM301" s="390">
        <v>0</v>
      </c>
      <c r="AN301" s="390">
        <v>0</v>
      </c>
      <c r="AO301" s="390">
        <v>0</v>
      </c>
      <c r="AP301" s="390">
        <v>0</v>
      </c>
      <c r="AQ301" s="390">
        <v>0</v>
      </c>
      <c r="AR301" s="390">
        <v>0</v>
      </c>
      <c r="AS301" s="390">
        <v>0</v>
      </c>
      <c r="AT301" s="390">
        <v>0</v>
      </c>
      <c r="AU301" s="390">
        <v>0</v>
      </c>
      <c r="AV301" s="390">
        <v>0</v>
      </c>
      <c r="AW301" s="390">
        <v>0</v>
      </c>
      <c r="AX301" s="390">
        <v>0</v>
      </c>
    </row>
    <row r="302" spans="1:50" ht="18" customHeight="1" x14ac:dyDescent="0.25">
      <c r="A302" s="392" t="s">
        <v>522</v>
      </c>
      <c r="B302" s="181" t="s">
        <v>523</v>
      </c>
      <c r="C302" s="182">
        <v>20000000</v>
      </c>
      <c r="D302" s="183">
        <v>0</v>
      </c>
      <c r="E302" s="183">
        <v>0</v>
      </c>
      <c r="F302" s="182">
        <f>C302+D302-E302</f>
        <v>20000000</v>
      </c>
      <c r="G302" s="390">
        <v>0</v>
      </c>
      <c r="H302" s="390">
        <v>0</v>
      </c>
      <c r="I302" s="182">
        <f>F302-H302</f>
        <v>20000000</v>
      </c>
      <c r="J302" s="390">
        <v>0</v>
      </c>
      <c r="K302" s="390">
        <v>0</v>
      </c>
      <c r="L302" s="390">
        <v>0</v>
      </c>
      <c r="M302" s="390">
        <v>0</v>
      </c>
      <c r="N302" s="390">
        <v>0</v>
      </c>
      <c r="O302" s="182">
        <f>N302-H302</f>
        <v>0</v>
      </c>
      <c r="P302" s="182">
        <f>F302-N302</f>
        <v>20000000</v>
      </c>
      <c r="Q302" s="184">
        <v>20000000</v>
      </c>
      <c r="R302" s="185">
        <f>Q302</f>
        <v>20000000</v>
      </c>
      <c r="S302" s="387">
        <f t="shared" si="207"/>
        <v>0</v>
      </c>
      <c r="T302" s="388">
        <v>20202090303</v>
      </c>
      <c r="U302" s="389" t="s">
        <v>523</v>
      </c>
      <c r="V302" s="390">
        <v>20000000</v>
      </c>
      <c r="W302" s="390">
        <v>0</v>
      </c>
      <c r="X302" s="390">
        <v>0</v>
      </c>
      <c r="Y302" s="390">
        <v>0</v>
      </c>
      <c r="Z302" s="390">
        <v>0</v>
      </c>
      <c r="AA302" s="390">
        <v>20000000</v>
      </c>
      <c r="AB302" s="390">
        <v>0</v>
      </c>
      <c r="AC302" s="390">
        <v>0</v>
      </c>
      <c r="AD302" s="390">
        <v>0</v>
      </c>
      <c r="AE302" s="390">
        <v>0</v>
      </c>
      <c r="AF302" s="390">
        <v>20000000</v>
      </c>
      <c r="AG302" s="390">
        <v>0</v>
      </c>
      <c r="AH302" s="390">
        <v>0</v>
      </c>
      <c r="AI302" s="390">
        <v>0</v>
      </c>
      <c r="AJ302" s="390">
        <v>0</v>
      </c>
      <c r="AK302" s="390">
        <v>0</v>
      </c>
      <c r="AL302" s="390">
        <v>0</v>
      </c>
      <c r="AM302" s="390">
        <v>0</v>
      </c>
      <c r="AN302" s="390">
        <v>0</v>
      </c>
      <c r="AO302" s="390">
        <v>0</v>
      </c>
      <c r="AP302" s="390">
        <v>0</v>
      </c>
      <c r="AQ302" s="390">
        <v>0</v>
      </c>
      <c r="AR302" s="390">
        <v>0</v>
      </c>
      <c r="AS302" s="390">
        <v>0</v>
      </c>
      <c r="AT302" s="390">
        <v>0</v>
      </c>
      <c r="AU302" s="390">
        <v>0</v>
      </c>
      <c r="AV302" s="390">
        <v>0</v>
      </c>
      <c r="AW302" s="390">
        <v>0</v>
      </c>
      <c r="AX302" s="390">
        <v>0</v>
      </c>
    </row>
    <row r="303" spans="1:50" ht="18" customHeight="1" x14ac:dyDescent="0.25">
      <c r="A303" s="391" t="s">
        <v>524</v>
      </c>
      <c r="B303" s="178" t="s">
        <v>804</v>
      </c>
      <c r="C303" s="179">
        <f>SUM(C304:C305)</f>
        <v>196000000</v>
      </c>
      <c r="D303" s="179">
        <f t="shared" ref="D303:R303" si="237">SUM(D304:D305)</f>
        <v>0</v>
      </c>
      <c r="E303" s="179">
        <f t="shared" si="237"/>
        <v>0</v>
      </c>
      <c r="F303" s="179">
        <f t="shared" si="237"/>
        <v>196000000</v>
      </c>
      <c r="G303" s="179">
        <f t="shared" si="237"/>
        <v>5910380</v>
      </c>
      <c r="H303" s="179">
        <f t="shared" si="237"/>
        <v>5910380</v>
      </c>
      <c r="I303" s="179">
        <f t="shared" si="237"/>
        <v>190089620</v>
      </c>
      <c r="J303" s="179">
        <f t="shared" si="237"/>
        <v>5910380</v>
      </c>
      <c r="K303" s="179">
        <f t="shared" si="237"/>
        <v>5910380</v>
      </c>
      <c r="L303" s="179">
        <f t="shared" si="237"/>
        <v>5910380</v>
      </c>
      <c r="M303" s="179">
        <f t="shared" si="237"/>
        <v>8910380</v>
      </c>
      <c r="N303" s="179">
        <f t="shared" si="237"/>
        <v>8910380</v>
      </c>
      <c r="O303" s="179">
        <f t="shared" si="237"/>
        <v>3000000</v>
      </c>
      <c r="P303" s="179">
        <f t="shared" si="237"/>
        <v>187089620</v>
      </c>
      <c r="Q303" s="179">
        <f t="shared" si="237"/>
        <v>8000000</v>
      </c>
      <c r="R303" s="180">
        <f t="shared" si="237"/>
        <v>8000000</v>
      </c>
      <c r="S303" s="387">
        <f t="shared" si="207"/>
        <v>0</v>
      </c>
      <c r="T303" s="388">
        <v>202020904</v>
      </c>
      <c r="U303" s="389" t="s">
        <v>1758</v>
      </c>
      <c r="V303" s="390">
        <v>196000000</v>
      </c>
      <c r="W303" s="390">
        <v>0</v>
      </c>
      <c r="X303" s="390">
        <v>0</v>
      </c>
      <c r="Y303" s="390">
        <v>0</v>
      </c>
      <c r="Z303" s="390">
        <v>0</v>
      </c>
      <c r="AA303" s="390">
        <v>196000000</v>
      </c>
      <c r="AB303" s="390">
        <v>0</v>
      </c>
      <c r="AC303" s="390">
        <v>0</v>
      </c>
      <c r="AD303" s="390">
        <v>8910380</v>
      </c>
      <c r="AE303" s="390">
        <v>8910380</v>
      </c>
      <c r="AF303" s="390">
        <v>187089620</v>
      </c>
      <c r="AG303" s="390">
        <v>0</v>
      </c>
      <c r="AH303" s="390">
        <v>0</v>
      </c>
      <c r="AI303" s="390">
        <v>5910380</v>
      </c>
      <c r="AJ303" s="390">
        <v>5910380</v>
      </c>
      <c r="AK303" s="390">
        <v>3000000</v>
      </c>
      <c r="AL303" s="390">
        <v>0</v>
      </c>
      <c r="AM303" s="390">
        <v>0</v>
      </c>
      <c r="AN303" s="390">
        <v>5910380</v>
      </c>
      <c r="AO303" s="390">
        <v>5910380</v>
      </c>
      <c r="AP303" s="390">
        <v>0</v>
      </c>
      <c r="AQ303" s="390">
        <v>0</v>
      </c>
      <c r="AR303" s="390">
        <v>0</v>
      </c>
      <c r="AS303" s="390">
        <v>0</v>
      </c>
      <c r="AT303" s="390">
        <v>0</v>
      </c>
      <c r="AU303" s="390">
        <v>5910380</v>
      </c>
      <c r="AV303" s="390">
        <v>5910380</v>
      </c>
      <c r="AW303" s="390">
        <v>5910380</v>
      </c>
      <c r="AX303" s="390">
        <v>5910380</v>
      </c>
    </row>
    <row r="304" spans="1:50" ht="18" customHeight="1" x14ac:dyDescent="0.25">
      <c r="A304" s="392" t="s">
        <v>526</v>
      </c>
      <c r="B304" s="181" t="s">
        <v>805</v>
      </c>
      <c r="C304" s="182">
        <v>100000000</v>
      </c>
      <c r="D304" s="183">
        <v>0</v>
      </c>
      <c r="E304" s="183">
        <v>0</v>
      </c>
      <c r="F304" s="182">
        <f>C304+D304-E304</f>
        <v>100000000</v>
      </c>
      <c r="G304" s="390">
        <v>0</v>
      </c>
      <c r="H304" s="390">
        <v>0</v>
      </c>
      <c r="I304" s="182">
        <f>F304-H304</f>
        <v>100000000</v>
      </c>
      <c r="J304" s="390">
        <v>0</v>
      </c>
      <c r="K304" s="390">
        <v>0</v>
      </c>
      <c r="L304" s="390">
        <v>0</v>
      </c>
      <c r="M304" s="390">
        <v>1000000</v>
      </c>
      <c r="N304" s="390">
        <v>1000000</v>
      </c>
      <c r="O304" s="182">
        <f t="shared" ref="O304:O305" si="238">N304-H304</f>
        <v>1000000</v>
      </c>
      <c r="P304" s="182">
        <f>F304-N304</f>
        <v>99000000</v>
      </c>
      <c r="Q304" s="184">
        <v>0</v>
      </c>
      <c r="R304" s="185">
        <f t="shared" ref="R304:R305" si="239">Q304</f>
        <v>0</v>
      </c>
      <c r="S304" s="387">
        <f t="shared" si="207"/>
        <v>0</v>
      </c>
      <c r="T304" s="388">
        <v>20202090401</v>
      </c>
      <c r="U304" s="389" t="s">
        <v>1759</v>
      </c>
      <c r="V304" s="390">
        <v>100000000</v>
      </c>
      <c r="W304" s="390">
        <v>0</v>
      </c>
      <c r="X304" s="390">
        <v>0</v>
      </c>
      <c r="Y304" s="390">
        <v>0</v>
      </c>
      <c r="Z304" s="390">
        <v>0</v>
      </c>
      <c r="AA304" s="390">
        <v>100000000</v>
      </c>
      <c r="AB304" s="390">
        <v>0</v>
      </c>
      <c r="AC304" s="390">
        <v>0</v>
      </c>
      <c r="AD304" s="390">
        <v>1000000</v>
      </c>
      <c r="AE304" s="390">
        <v>1000000</v>
      </c>
      <c r="AF304" s="390">
        <v>99000000</v>
      </c>
      <c r="AG304" s="390">
        <v>0</v>
      </c>
      <c r="AH304" s="390">
        <v>0</v>
      </c>
      <c r="AI304" s="390">
        <v>0</v>
      </c>
      <c r="AJ304" s="390">
        <v>0</v>
      </c>
      <c r="AK304" s="390">
        <v>1000000</v>
      </c>
      <c r="AL304" s="390">
        <v>0</v>
      </c>
      <c r="AM304" s="390">
        <v>0</v>
      </c>
      <c r="AN304" s="390">
        <v>0</v>
      </c>
      <c r="AO304" s="390">
        <v>0</v>
      </c>
      <c r="AP304" s="390">
        <v>0</v>
      </c>
      <c r="AQ304" s="390">
        <v>0</v>
      </c>
      <c r="AR304" s="390">
        <v>0</v>
      </c>
      <c r="AS304" s="390">
        <v>0</v>
      </c>
      <c r="AT304" s="390">
        <v>0</v>
      </c>
      <c r="AU304" s="390">
        <v>0</v>
      </c>
      <c r="AV304" s="390">
        <v>0</v>
      </c>
      <c r="AW304" s="390">
        <v>0</v>
      </c>
      <c r="AX304" s="390">
        <v>0</v>
      </c>
    </row>
    <row r="305" spans="1:50" ht="18" customHeight="1" x14ac:dyDescent="0.25">
      <c r="A305" s="392" t="s">
        <v>1331</v>
      </c>
      <c r="B305" s="181" t="s">
        <v>1236</v>
      </c>
      <c r="C305" s="182">
        <v>96000000</v>
      </c>
      <c r="D305" s="183">
        <v>0</v>
      </c>
      <c r="E305" s="183">
        <v>0</v>
      </c>
      <c r="F305" s="182">
        <f>C305+D305-E305</f>
        <v>96000000</v>
      </c>
      <c r="G305" s="390">
        <v>5910380</v>
      </c>
      <c r="H305" s="390">
        <v>5910380</v>
      </c>
      <c r="I305" s="182">
        <f>F305-H305</f>
        <v>90089620</v>
      </c>
      <c r="J305" s="390">
        <v>5910380</v>
      </c>
      <c r="K305" s="390">
        <v>5910380</v>
      </c>
      <c r="L305" s="390">
        <v>5910380</v>
      </c>
      <c r="M305" s="390">
        <v>7910380</v>
      </c>
      <c r="N305" s="390">
        <v>7910380</v>
      </c>
      <c r="O305" s="182">
        <f t="shared" si="238"/>
        <v>2000000</v>
      </c>
      <c r="P305" s="182">
        <f>F305-N305</f>
        <v>88089620</v>
      </c>
      <c r="Q305" s="184">
        <v>8000000</v>
      </c>
      <c r="R305" s="185">
        <f t="shared" si="239"/>
        <v>8000000</v>
      </c>
      <c r="S305" s="387">
        <f t="shared" si="207"/>
        <v>0</v>
      </c>
      <c r="T305" s="388">
        <v>20202090402</v>
      </c>
      <c r="U305" s="389" t="s">
        <v>1760</v>
      </c>
      <c r="V305" s="390">
        <v>96000000</v>
      </c>
      <c r="W305" s="390">
        <v>0</v>
      </c>
      <c r="X305" s="390">
        <v>0</v>
      </c>
      <c r="Y305" s="390">
        <v>0</v>
      </c>
      <c r="Z305" s="390">
        <v>0</v>
      </c>
      <c r="AA305" s="390">
        <v>96000000</v>
      </c>
      <c r="AB305" s="390">
        <v>0</v>
      </c>
      <c r="AC305" s="390">
        <v>0</v>
      </c>
      <c r="AD305" s="390">
        <v>7910380</v>
      </c>
      <c r="AE305" s="390">
        <v>7910380</v>
      </c>
      <c r="AF305" s="390">
        <v>88089620</v>
      </c>
      <c r="AG305" s="390">
        <v>0</v>
      </c>
      <c r="AH305" s="390">
        <v>0</v>
      </c>
      <c r="AI305" s="390">
        <v>5910380</v>
      </c>
      <c r="AJ305" s="390">
        <v>5910380</v>
      </c>
      <c r="AK305" s="390">
        <v>2000000</v>
      </c>
      <c r="AL305" s="390">
        <v>0</v>
      </c>
      <c r="AM305" s="390">
        <v>0</v>
      </c>
      <c r="AN305" s="390">
        <v>5910380</v>
      </c>
      <c r="AO305" s="390">
        <v>5910380</v>
      </c>
      <c r="AP305" s="390">
        <v>0</v>
      </c>
      <c r="AQ305" s="390">
        <v>0</v>
      </c>
      <c r="AR305" s="390">
        <v>0</v>
      </c>
      <c r="AS305" s="390">
        <v>0</v>
      </c>
      <c r="AT305" s="390">
        <v>0</v>
      </c>
      <c r="AU305" s="390">
        <v>5910380</v>
      </c>
      <c r="AV305" s="390">
        <v>5910380</v>
      </c>
      <c r="AW305" s="390">
        <v>5910380</v>
      </c>
      <c r="AX305" s="390">
        <v>5910380</v>
      </c>
    </row>
    <row r="306" spans="1:50" ht="18" customHeight="1" x14ac:dyDescent="0.25">
      <c r="A306" s="391" t="s">
        <v>1332</v>
      </c>
      <c r="B306" s="178" t="s">
        <v>893</v>
      </c>
      <c r="C306" s="179">
        <f>SUM(C307:C308)</f>
        <v>104668012.01388997</v>
      </c>
      <c r="D306" s="179">
        <f t="shared" ref="D306:R306" si="240">SUM(D307:D308)</f>
        <v>0</v>
      </c>
      <c r="E306" s="179">
        <f t="shared" si="240"/>
        <v>0</v>
      </c>
      <c r="F306" s="179">
        <f t="shared" si="240"/>
        <v>104668012.01388997</v>
      </c>
      <c r="G306" s="179">
        <f t="shared" si="240"/>
        <v>0</v>
      </c>
      <c r="H306" s="179">
        <f t="shared" si="240"/>
        <v>0</v>
      </c>
      <c r="I306" s="179">
        <f t="shared" si="240"/>
        <v>104668012.01388997</v>
      </c>
      <c r="J306" s="179">
        <f t="shared" si="240"/>
        <v>0</v>
      </c>
      <c r="K306" s="179">
        <f t="shared" si="240"/>
        <v>0</v>
      </c>
      <c r="L306" s="179">
        <f t="shared" si="240"/>
        <v>0</v>
      </c>
      <c r="M306" s="179">
        <f t="shared" si="240"/>
        <v>0</v>
      </c>
      <c r="N306" s="179">
        <f t="shared" si="240"/>
        <v>0</v>
      </c>
      <c r="O306" s="179">
        <f t="shared" si="240"/>
        <v>0</v>
      </c>
      <c r="P306" s="179">
        <f t="shared" si="240"/>
        <v>104668012.01388997</v>
      </c>
      <c r="Q306" s="179">
        <f t="shared" si="240"/>
        <v>0</v>
      </c>
      <c r="R306" s="180">
        <f t="shared" si="240"/>
        <v>0</v>
      </c>
      <c r="S306" s="387">
        <f t="shared" si="207"/>
        <v>0</v>
      </c>
      <c r="T306" s="388">
        <v>202020906</v>
      </c>
      <c r="U306" s="389" t="s">
        <v>1761</v>
      </c>
      <c r="V306" s="390">
        <v>104668012.01388989</v>
      </c>
      <c r="W306" s="390">
        <v>0</v>
      </c>
      <c r="X306" s="390">
        <v>0</v>
      </c>
      <c r="Y306" s="390">
        <v>0</v>
      </c>
      <c r="Z306" s="390">
        <v>0</v>
      </c>
      <c r="AA306" s="390">
        <v>104668012.01388989</v>
      </c>
      <c r="AB306" s="390">
        <v>0</v>
      </c>
      <c r="AC306" s="390">
        <v>0</v>
      </c>
      <c r="AD306" s="390">
        <v>0</v>
      </c>
      <c r="AE306" s="390">
        <v>0</v>
      </c>
      <c r="AF306" s="390">
        <v>104668012.01388989</v>
      </c>
      <c r="AG306" s="390">
        <v>0</v>
      </c>
      <c r="AH306" s="390">
        <v>0</v>
      </c>
      <c r="AI306" s="390">
        <v>0</v>
      </c>
      <c r="AJ306" s="390">
        <v>0</v>
      </c>
      <c r="AK306" s="390">
        <v>0</v>
      </c>
      <c r="AL306" s="390">
        <v>0</v>
      </c>
      <c r="AM306" s="390">
        <v>0</v>
      </c>
      <c r="AN306" s="390">
        <v>0</v>
      </c>
      <c r="AO306" s="390">
        <v>0</v>
      </c>
      <c r="AP306" s="390">
        <v>0</v>
      </c>
      <c r="AQ306" s="390">
        <v>0</v>
      </c>
      <c r="AR306" s="390">
        <v>0</v>
      </c>
      <c r="AS306" s="390">
        <v>0</v>
      </c>
      <c r="AT306" s="390">
        <v>0</v>
      </c>
      <c r="AU306" s="390">
        <v>0</v>
      </c>
      <c r="AV306" s="390">
        <v>0</v>
      </c>
      <c r="AW306" s="390">
        <v>0</v>
      </c>
      <c r="AX306" s="390">
        <v>0</v>
      </c>
    </row>
    <row r="307" spans="1:50" ht="18" customHeight="1" x14ac:dyDescent="0.25">
      <c r="A307" s="392" t="s">
        <v>1333</v>
      </c>
      <c r="B307" s="181" t="s">
        <v>1094</v>
      </c>
      <c r="C307" s="182">
        <v>69839376.724430025</v>
      </c>
      <c r="D307" s="183">
        <v>0</v>
      </c>
      <c r="E307" s="183">
        <v>0</v>
      </c>
      <c r="F307" s="182">
        <f>C307+D307-E307</f>
        <v>69839376.724430025</v>
      </c>
      <c r="G307" s="390">
        <v>0</v>
      </c>
      <c r="H307" s="390">
        <v>0</v>
      </c>
      <c r="I307" s="182">
        <f>F307-H307</f>
        <v>69839376.724430025</v>
      </c>
      <c r="J307" s="390">
        <v>0</v>
      </c>
      <c r="K307" s="390">
        <v>0</v>
      </c>
      <c r="L307" s="390">
        <v>0</v>
      </c>
      <c r="M307" s="390">
        <v>0</v>
      </c>
      <c r="N307" s="390">
        <v>0</v>
      </c>
      <c r="O307" s="182">
        <f t="shared" ref="O307:O308" si="241">N307-H307</f>
        <v>0</v>
      </c>
      <c r="P307" s="182">
        <f>F307-N307</f>
        <v>69839376.724430025</v>
      </c>
      <c r="Q307" s="184">
        <v>0</v>
      </c>
      <c r="R307" s="185">
        <f t="shared" ref="R307:R308" si="242">Q307</f>
        <v>0</v>
      </c>
      <c r="S307" s="387">
        <f t="shared" si="207"/>
        <v>0</v>
      </c>
      <c r="T307" s="388">
        <v>20202090602</v>
      </c>
      <c r="U307" s="389" t="s">
        <v>1762</v>
      </c>
      <c r="V307" s="390">
        <v>69839376.724429995</v>
      </c>
      <c r="W307" s="390">
        <v>0</v>
      </c>
      <c r="X307" s="390">
        <v>0</v>
      </c>
      <c r="Y307" s="390">
        <v>0</v>
      </c>
      <c r="Z307" s="390">
        <v>0</v>
      </c>
      <c r="AA307" s="390">
        <v>69839376.724429995</v>
      </c>
      <c r="AB307" s="390">
        <v>0</v>
      </c>
      <c r="AC307" s="390">
        <v>0</v>
      </c>
      <c r="AD307" s="390">
        <v>0</v>
      </c>
      <c r="AE307" s="390">
        <v>0</v>
      </c>
      <c r="AF307" s="390">
        <v>69839376.724429995</v>
      </c>
      <c r="AG307" s="390">
        <v>0</v>
      </c>
      <c r="AH307" s="390">
        <v>0</v>
      </c>
      <c r="AI307" s="390">
        <v>0</v>
      </c>
      <c r="AJ307" s="390">
        <v>0</v>
      </c>
      <c r="AK307" s="390">
        <v>0</v>
      </c>
      <c r="AL307" s="390">
        <v>0</v>
      </c>
      <c r="AM307" s="390">
        <v>0</v>
      </c>
      <c r="AN307" s="390">
        <v>0</v>
      </c>
      <c r="AO307" s="390">
        <v>0</v>
      </c>
      <c r="AP307" s="390">
        <v>0</v>
      </c>
      <c r="AQ307" s="390">
        <v>0</v>
      </c>
      <c r="AR307" s="390">
        <v>0</v>
      </c>
      <c r="AS307" s="390">
        <v>0</v>
      </c>
      <c r="AT307" s="390">
        <v>0</v>
      </c>
      <c r="AU307" s="390">
        <v>0</v>
      </c>
      <c r="AV307" s="390">
        <v>0</v>
      </c>
      <c r="AW307" s="390">
        <v>0</v>
      </c>
      <c r="AX307" s="390">
        <v>0</v>
      </c>
    </row>
    <row r="308" spans="1:50" ht="18" customHeight="1" x14ac:dyDescent="0.25">
      <c r="A308" s="392" t="s">
        <v>1334</v>
      </c>
      <c r="B308" s="181" t="s">
        <v>1098</v>
      </c>
      <c r="C308" s="182">
        <v>34828635.289459944</v>
      </c>
      <c r="D308" s="183">
        <v>0</v>
      </c>
      <c r="E308" s="183">
        <v>0</v>
      </c>
      <c r="F308" s="182">
        <f>C308+D308-E308</f>
        <v>34828635.289459944</v>
      </c>
      <c r="G308" s="390">
        <v>0</v>
      </c>
      <c r="H308" s="390">
        <v>0</v>
      </c>
      <c r="I308" s="182">
        <f>F308-H308</f>
        <v>34828635.289459944</v>
      </c>
      <c r="J308" s="390">
        <v>0</v>
      </c>
      <c r="K308" s="390">
        <v>0</v>
      </c>
      <c r="L308" s="390">
        <v>0</v>
      </c>
      <c r="M308" s="390">
        <v>0</v>
      </c>
      <c r="N308" s="390">
        <v>0</v>
      </c>
      <c r="O308" s="182">
        <f t="shared" si="241"/>
        <v>0</v>
      </c>
      <c r="P308" s="182">
        <f>F308-N308</f>
        <v>34828635.289459944</v>
      </c>
      <c r="Q308" s="184">
        <v>0</v>
      </c>
      <c r="R308" s="185">
        <f t="shared" si="242"/>
        <v>0</v>
      </c>
      <c r="S308" s="387">
        <f t="shared" si="207"/>
        <v>0</v>
      </c>
      <c r="T308" s="388">
        <v>20202090609</v>
      </c>
      <c r="U308" s="389" t="s">
        <v>1763</v>
      </c>
      <c r="V308" s="390">
        <v>34828635.289459899</v>
      </c>
      <c r="W308" s="390">
        <v>0</v>
      </c>
      <c r="X308" s="390">
        <v>0</v>
      </c>
      <c r="Y308" s="390">
        <v>0</v>
      </c>
      <c r="Z308" s="390">
        <v>0</v>
      </c>
      <c r="AA308" s="390">
        <v>34828635.289459899</v>
      </c>
      <c r="AB308" s="390">
        <v>0</v>
      </c>
      <c r="AC308" s="390">
        <v>0</v>
      </c>
      <c r="AD308" s="390">
        <v>0</v>
      </c>
      <c r="AE308" s="390">
        <v>0</v>
      </c>
      <c r="AF308" s="390">
        <v>34828635.289459899</v>
      </c>
      <c r="AG308" s="390">
        <v>0</v>
      </c>
      <c r="AH308" s="390">
        <v>0</v>
      </c>
      <c r="AI308" s="390">
        <v>0</v>
      </c>
      <c r="AJ308" s="390">
        <v>0</v>
      </c>
      <c r="AK308" s="390">
        <v>0</v>
      </c>
      <c r="AL308" s="390">
        <v>0</v>
      </c>
      <c r="AM308" s="390">
        <v>0</v>
      </c>
      <c r="AN308" s="390">
        <v>0</v>
      </c>
      <c r="AO308" s="390">
        <v>0</v>
      </c>
      <c r="AP308" s="390">
        <v>0</v>
      </c>
      <c r="AQ308" s="390">
        <v>0</v>
      </c>
      <c r="AR308" s="390">
        <v>0</v>
      </c>
      <c r="AS308" s="390">
        <v>0</v>
      </c>
      <c r="AT308" s="390">
        <v>0</v>
      </c>
      <c r="AU308" s="390">
        <v>0</v>
      </c>
      <c r="AV308" s="390">
        <v>0</v>
      </c>
      <c r="AW308" s="390">
        <v>0</v>
      </c>
      <c r="AX308" s="390">
        <v>0</v>
      </c>
    </row>
    <row r="309" spans="1:50" ht="18" customHeight="1" x14ac:dyDescent="0.25">
      <c r="A309" s="391" t="s">
        <v>530</v>
      </c>
      <c r="B309" s="178" t="s">
        <v>531</v>
      </c>
      <c r="C309" s="179">
        <f>SUM(C310)</f>
        <v>10000000</v>
      </c>
      <c r="D309" s="179">
        <f t="shared" ref="D309:R309" si="243">SUM(D310)</f>
        <v>0</v>
      </c>
      <c r="E309" s="179">
        <f t="shared" si="243"/>
        <v>0</v>
      </c>
      <c r="F309" s="179">
        <f t="shared" si="243"/>
        <v>10000000</v>
      </c>
      <c r="G309" s="179">
        <f t="shared" si="243"/>
        <v>0</v>
      </c>
      <c r="H309" s="179">
        <f t="shared" si="243"/>
        <v>0</v>
      </c>
      <c r="I309" s="179">
        <f t="shared" si="243"/>
        <v>10000000</v>
      </c>
      <c r="J309" s="179">
        <f t="shared" si="243"/>
        <v>0</v>
      </c>
      <c r="K309" s="179">
        <f t="shared" si="243"/>
        <v>0</v>
      </c>
      <c r="L309" s="179">
        <f t="shared" si="243"/>
        <v>0</v>
      </c>
      <c r="M309" s="179">
        <f t="shared" si="243"/>
        <v>0</v>
      </c>
      <c r="N309" s="179">
        <f t="shared" si="243"/>
        <v>0</v>
      </c>
      <c r="O309" s="179">
        <f t="shared" si="243"/>
        <v>0</v>
      </c>
      <c r="P309" s="179">
        <f t="shared" si="243"/>
        <v>10000000</v>
      </c>
      <c r="Q309" s="179">
        <f t="shared" si="243"/>
        <v>0</v>
      </c>
      <c r="R309" s="180">
        <f t="shared" si="243"/>
        <v>0</v>
      </c>
      <c r="S309" s="387">
        <f t="shared" si="207"/>
        <v>0</v>
      </c>
      <c r="T309" s="388">
        <v>202020907</v>
      </c>
      <c r="U309" s="389" t="s">
        <v>531</v>
      </c>
      <c r="V309" s="390">
        <v>10000000</v>
      </c>
      <c r="W309" s="390">
        <v>0</v>
      </c>
      <c r="X309" s="390">
        <v>0</v>
      </c>
      <c r="Y309" s="390">
        <v>0</v>
      </c>
      <c r="Z309" s="390">
        <v>0</v>
      </c>
      <c r="AA309" s="390">
        <v>10000000</v>
      </c>
      <c r="AB309" s="390">
        <v>0</v>
      </c>
      <c r="AC309" s="390">
        <v>0</v>
      </c>
      <c r="AD309" s="390">
        <v>0</v>
      </c>
      <c r="AE309" s="390">
        <v>0</v>
      </c>
      <c r="AF309" s="390">
        <v>10000000</v>
      </c>
      <c r="AG309" s="390">
        <v>0</v>
      </c>
      <c r="AH309" s="390">
        <v>0</v>
      </c>
      <c r="AI309" s="390">
        <v>0</v>
      </c>
      <c r="AJ309" s="390">
        <v>0</v>
      </c>
      <c r="AK309" s="390">
        <v>0</v>
      </c>
      <c r="AL309" s="390">
        <v>0</v>
      </c>
      <c r="AM309" s="390">
        <v>0</v>
      </c>
      <c r="AN309" s="390">
        <v>0</v>
      </c>
      <c r="AO309" s="390">
        <v>0</v>
      </c>
      <c r="AP309" s="390">
        <v>0</v>
      </c>
      <c r="AQ309" s="390">
        <v>0</v>
      </c>
      <c r="AR309" s="390">
        <v>0</v>
      </c>
      <c r="AS309" s="390">
        <v>0</v>
      </c>
      <c r="AT309" s="390">
        <v>0</v>
      </c>
      <c r="AU309" s="390">
        <v>0</v>
      </c>
      <c r="AV309" s="390">
        <v>0</v>
      </c>
      <c r="AW309" s="390">
        <v>0</v>
      </c>
      <c r="AX309" s="390">
        <v>0</v>
      </c>
    </row>
    <row r="310" spans="1:50" ht="18" customHeight="1" x14ac:dyDescent="0.25">
      <c r="A310" s="392" t="s">
        <v>1335</v>
      </c>
      <c r="B310" s="181" t="s">
        <v>1336</v>
      </c>
      <c r="C310" s="182">
        <v>10000000</v>
      </c>
      <c r="D310" s="183">
        <v>0</v>
      </c>
      <c r="E310" s="183">
        <v>0</v>
      </c>
      <c r="F310" s="182">
        <f>C310+D310-E310</f>
        <v>10000000</v>
      </c>
      <c r="G310" s="390">
        <v>0</v>
      </c>
      <c r="H310" s="390">
        <v>0</v>
      </c>
      <c r="I310" s="182">
        <f>F310-H310</f>
        <v>10000000</v>
      </c>
      <c r="J310" s="390">
        <v>0</v>
      </c>
      <c r="K310" s="390">
        <v>0</v>
      </c>
      <c r="L310" s="390">
        <v>0</v>
      </c>
      <c r="M310" s="390">
        <v>0</v>
      </c>
      <c r="N310" s="390">
        <v>0</v>
      </c>
      <c r="O310" s="182">
        <f>N310-H310</f>
        <v>0</v>
      </c>
      <c r="P310" s="182">
        <f>F310-N310</f>
        <v>10000000</v>
      </c>
      <c r="Q310" s="184">
        <v>0</v>
      </c>
      <c r="R310" s="185">
        <f>Q310</f>
        <v>0</v>
      </c>
      <c r="S310" s="387">
        <f t="shared" si="207"/>
        <v>0</v>
      </c>
      <c r="T310" s="388">
        <v>20202090709</v>
      </c>
      <c r="U310" s="389" t="s">
        <v>1336</v>
      </c>
      <c r="V310" s="390">
        <v>10000000</v>
      </c>
      <c r="W310" s="390">
        <v>0</v>
      </c>
      <c r="X310" s="390">
        <v>0</v>
      </c>
      <c r="Y310" s="390">
        <v>0</v>
      </c>
      <c r="Z310" s="390">
        <v>0</v>
      </c>
      <c r="AA310" s="390">
        <v>10000000</v>
      </c>
      <c r="AB310" s="390">
        <v>0</v>
      </c>
      <c r="AC310" s="390">
        <v>0</v>
      </c>
      <c r="AD310" s="390">
        <v>0</v>
      </c>
      <c r="AE310" s="390">
        <v>0</v>
      </c>
      <c r="AF310" s="390">
        <v>10000000</v>
      </c>
      <c r="AG310" s="390">
        <v>0</v>
      </c>
      <c r="AH310" s="390">
        <v>0</v>
      </c>
      <c r="AI310" s="390">
        <v>0</v>
      </c>
      <c r="AJ310" s="390">
        <v>0</v>
      </c>
      <c r="AK310" s="390">
        <v>0</v>
      </c>
      <c r="AL310" s="390">
        <v>0</v>
      </c>
      <c r="AM310" s="390">
        <v>0</v>
      </c>
      <c r="AN310" s="390">
        <v>0</v>
      </c>
      <c r="AO310" s="390">
        <v>0</v>
      </c>
      <c r="AP310" s="390">
        <v>0</v>
      </c>
      <c r="AQ310" s="390">
        <v>0</v>
      </c>
      <c r="AR310" s="390">
        <v>0</v>
      </c>
      <c r="AS310" s="390">
        <v>0</v>
      </c>
      <c r="AT310" s="390">
        <v>0</v>
      </c>
      <c r="AU310" s="390">
        <v>0</v>
      </c>
      <c r="AV310" s="390">
        <v>0</v>
      </c>
      <c r="AW310" s="390">
        <v>0</v>
      </c>
      <c r="AX310" s="390">
        <v>0</v>
      </c>
    </row>
    <row r="311" spans="1:50" ht="18" customHeight="1" x14ac:dyDescent="0.25">
      <c r="A311" s="391" t="s">
        <v>534</v>
      </c>
      <c r="B311" s="178" t="s">
        <v>31</v>
      </c>
      <c r="C311" s="179">
        <f>SUM(C312)</f>
        <v>583933696.50908029</v>
      </c>
      <c r="D311" s="179">
        <f t="shared" ref="D311:R311" si="244">SUM(D312)</f>
        <v>0</v>
      </c>
      <c r="E311" s="179">
        <f t="shared" si="244"/>
        <v>0</v>
      </c>
      <c r="F311" s="179">
        <f t="shared" si="244"/>
        <v>583933696.50908029</v>
      </c>
      <c r="G311" s="179">
        <f t="shared" si="244"/>
        <v>40217189</v>
      </c>
      <c r="H311" s="179">
        <f t="shared" si="244"/>
        <v>40217189</v>
      </c>
      <c r="I311" s="179">
        <f t="shared" si="244"/>
        <v>543716507.50908029</v>
      </c>
      <c r="J311" s="179">
        <f t="shared" si="244"/>
        <v>39166529</v>
      </c>
      <c r="K311" s="179">
        <f t="shared" si="244"/>
        <v>39166529</v>
      </c>
      <c r="L311" s="179">
        <f t="shared" si="244"/>
        <v>39166529</v>
      </c>
      <c r="M311" s="179">
        <f t="shared" si="244"/>
        <v>51471030</v>
      </c>
      <c r="N311" s="179">
        <f t="shared" si="244"/>
        <v>51471030</v>
      </c>
      <c r="O311" s="179">
        <f t="shared" si="244"/>
        <v>11253841</v>
      </c>
      <c r="P311" s="179">
        <f t="shared" si="244"/>
        <v>532462666.50908029</v>
      </c>
      <c r="Q311" s="179">
        <f t="shared" si="244"/>
        <v>23465308.042423353</v>
      </c>
      <c r="R311" s="180">
        <f t="shared" si="244"/>
        <v>23465308.042423353</v>
      </c>
      <c r="S311" s="387">
        <f t="shared" si="207"/>
        <v>0</v>
      </c>
      <c r="T311" s="388">
        <v>2020210</v>
      </c>
      <c r="U311" s="389" t="s">
        <v>1622</v>
      </c>
      <c r="V311" s="390">
        <v>583933696.50908029</v>
      </c>
      <c r="W311" s="390">
        <v>0</v>
      </c>
      <c r="X311" s="390">
        <v>0</v>
      </c>
      <c r="Y311" s="390">
        <v>0</v>
      </c>
      <c r="Z311" s="390">
        <v>0</v>
      </c>
      <c r="AA311" s="390">
        <v>583933696.50908029</v>
      </c>
      <c r="AB311" s="390">
        <v>0</v>
      </c>
      <c r="AC311" s="390">
        <v>0</v>
      </c>
      <c r="AD311" s="390">
        <v>51471030</v>
      </c>
      <c r="AE311" s="390">
        <v>51471030</v>
      </c>
      <c r="AF311" s="390">
        <v>532462666.50908029</v>
      </c>
      <c r="AG311" s="390">
        <v>1081652</v>
      </c>
      <c r="AH311" s="390">
        <v>0</v>
      </c>
      <c r="AI311" s="390">
        <v>40217189</v>
      </c>
      <c r="AJ311" s="390">
        <v>40217189</v>
      </c>
      <c r="AK311" s="390">
        <v>11253841</v>
      </c>
      <c r="AL311" s="390">
        <v>1272432</v>
      </c>
      <c r="AM311" s="390">
        <v>0</v>
      </c>
      <c r="AN311" s="390">
        <v>39166529</v>
      </c>
      <c r="AO311" s="390">
        <v>39166529</v>
      </c>
      <c r="AP311" s="390">
        <v>1050660</v>
      </c>
      <c r="AQ311" s="390">
        <v>0</v>
      </c>
      <c r="AR311" s="390">
        <v>0</v>
      </c>
      <c r="AS311" s="390">
        <v>0</v>
      </c>
      <c r="AT311" s="390">
        <v>0</v>
      </c>
      <c r="AU311" s="390">
        <v>39166529</v>
      </c>
      <c r="AV311" s="390">
        <v>39166529</v>
      </c>
      <c r="AW311" s="390">
        <v>39166529</v>
      </c>
      <c r="AX311" s="390">
        <v>40438961</v>
      </c>
    </row>
    <row r="312" spans="1:50" ht="18" customHeight="1" x14ac:dyDescent="0.25">
      <c r="A312" s="392" t="s">
        <v>535</v>
      </c>
      <c r="B312" s="181" t="s">
        <v>31</v>
      </c>
      <c r="C312" s="182">
        <v>583933696.50908029</v>
      </c>
      <c r="D312" s="183">
        <v>0</v>
      </c>
      <c r="E312" s="183">
        <v>0</v>
      </c>
      <c r="F312" s="182">
        <f>C312+D312-E312</f>
        <v>583933696.50908029</v>
      </c>
      <c r="G312" s="390">
        <v>40217189</v>
      </c>
      <c r="H312" s="390">
        <v>40217189</v>
      </c>
      <c r="I312" s="182">
        <f>F312-H312</f>
        <v>543716507.50908029</v>
      </c>
      <c r="J312" s="390">
        <v>39166529</v>
      </c>
      <c r="K312" s="390">
        <v>39166529</v>
      </c>
      <c r="L312" s="390">
        <v>39166529</v>
      </c>
      <c r="M312" s="390">
        <v>51471030</v>
      </c>
      <c r="N312" s="390">
        <v>51471030</v>
      </c>
      <c r="O312" s="182">
        <f>N312-H312</f>
        <v>11253841</v>
      </c>
      <c r="P312" s="182">
        <f>F312-N312</f>
        <v>532462666.50908029</v>
      </c>
      <c r="Q312" s="184">
        <v>23465308.042423353</v>
      </c>
      <c r="R312" s="185">
        <f>Q312</f>
        <v>23465308.042423353</v>
      </c>
      <c r="S312" s="387">
        <f t="shared" si="207"/>
        <v>0</v>
      </c>
      <c r="T312" s="388">
        <v>202021001</v>
      </c>
      <c r="U312" s="389" t="s">
        <v>1622</v>
      </c>
      <c r="V312" s="390">
        <v>583933696.50908029</v>
      </c>
      <c r="W312" s="390">
        <v>0</v>
      </c>
      <c r="X312" s="390">
        <v>0</v>
      </c>
      <c r="Y312" s="390">
        <v>0</v>
      </c>
      <c r="Z312" s="390">
        <v>0</v>
      </c>
      <c r="AA312" s="390">
        <v>583933696.50908029</v>
      </c>
      <c r="AB312" s="390">
        <v>0</v>
      </c>
      <c r="AC312" s="390">
        <v>0</v>
      </c>
      <c r="AD312" s="390">
        <v>51471030</v>
      </c>
      <c r="AE312" s="390">
        <v>51471030</v>
      </c>
      <c r="AF312" s="390">
        <v>532462666.50908029</v>
      </c>
      <c r="AG312" s="390">
        <v>1081652</v>
      </c>
      <c r="AH312" s="390">
        <v>0</v>
      </c>
      <c r="AI312" s="390">
        <v>40217189</v>
      </c>
      <c r="AJ312" s="390">
        <v>40217189</v>
      </c>
      <c r="AK312" s="390">
        <v>11253841</v>
      </c>
      <c r="AL312" s="390">
        <v>1272432</v>
      </c>
      <c r="AM312" s="390">
        <v>0</v>
      </c>
      <c r="AN312" s="390">
        <v>39166529</v>
      </c>
      <c r="AO312" s="390">
        <v>39166529</v>
      </c>
      <c r="AP312" s="390">
        <v>1050660</v>
      </c>
      <c r="AQ312" s="390">
        <v>0</v>
      </c>
      <c r="AR312" s="390">
        <v>0</v>
      </c>
      <c r="AS312" s="390">
        <v>0</v>
      </c>
      <c r="AT312" s="390">
        <v>0</v>
      </c>
      <c r="AU312" s="390">
        <v>39166529</v>
      </c>
      <c r="AV312" s="390">
        <v>39166529</v>
      </c>
      <c r="AW312" s="390">
        <v>39166529</v>
      </c>
      <c r="AX312" s="390">
        <v>40438961</v>
      </c>
    </row>
    <row r="313" spans="1:50" ht="18" customHeight="1" x14ac:dyDescent="0.25">
      <c r="A313" s="391" t="s">
        <v>1337</v>
      </c>
      <c r="B313" s="178" t="s">
        <v>1338</v>
      </c>
      <c r="C313" s="179">
        <f>C314</f>
        <v>12000000</v>
      </c>
      <c r="D313" s="179">
        <f t="shared" ref="D313:R313" si="245">D314</f>
        <v>0</v>
      </c>
      <c r="E313" s="179">
        <f t="shared" si="245"/>
        <v>0</v>
      </c>
      <c r="F313" s="179">
        <f t="shared" si="245"/>
        <v>12000000</v>
      </c>
      <c r="G313" s="179">
        <f t="shared" si="245"/>
        <v>0</v>
      </c>
      <c r="H313" s="179">
        <f t="shared" si="245"/>
        <v>0</v>
      </c>
      <c r="I313" s="179">
        <f t="shared" si="245"/>
        <v>12000000</v>
      </c>
      <c r="J313" s="179">
        <f t="shared" si="245"/>
        <v>0</v>
      </c>
      <c r="K313" s="179">
        <f t="shared" si="245"/>
        <v>0</v>
      </c>
      <c r="L313" s="179">
        <f t="shared" si="245"/>
        <v>0</v>
      </c>
      <c r="M313" s="179">
        <f t="shared" si="245"/>
        <v>0</v>
      </c>
      <c r="N313" s="179">
        <f t="shared" si="245"/>
        <v>0</v>
      </c>
      <c r="O313" s="179">
        <f t="shared" si="245"/>
        <v>0</v>
      </c>
      <c r="P313" s="179">
        <f t="shared" si="245"/>
        <v>12000000</v>
      </c>
      <c r="Q313" s="179">
        <f t="shared" si="245"/>
        <v>0</v>
      </c>
      <c r="R313" s="180">
        <f t="shared" si="245"/>
        <v>0</v>
      </c>
      <c r="S313" s="387">
        <f t="shared" si="207"/>
        <v>0</v>
      </c>
      <c r="T313" s="388">
        <v>2020211</v>
      </c>
      <c r="U313" s="389" t="s">
        <v>1338</v>
      </c>
      <c r="V313" s="390">
        <v>12000000</v>
      </c>
      <c r="W313" s="390">
        <v>0</v>
      </c>
      <c r="X313" s="390">
        <v>0</v>
      </c>
      <c r="Y313" s="390">
        <v>0</v>
      </c>
      <c r="Z313" s="390">
        <v>0</v>
      </c>
      <c r="AA313" s="390">
        <v>12000000</v>
      </c>
      <c r="AB313" s="390">
        <v>0</v>
      </c>
      <c r="AC313" s="390">
        <v>0</v>
      </c>
      <c r="AD313" s="390">
        <v>0</v>
      </c>
      <c r="AE313" s="390">
        <v>0</v>
      </c>
      <c r="AF313" s="390">
        <v>12000000</v>
      </c>
      <c r="AG313" s="390">
        <v>0</v>
      </c>
      <c r="AH313" s="390">
        <v>0</v>
      </c>
      <c r="AI313" s="390">
        <v>0</v>
      </c>
      <c r="AJ313" s="390">
        <v>0</v>
      </c>
      <c r="AK313" s="390">
        <v>0</v>
      </c>
      <c r="AL313" s="390">
        <v>0</v>
      </c>
      <c r="AM313" s="390">
        <v>0</v>
      </c>
      <c r="AN313" s="390">
        <v>0</v>
      </c>
      <c r="AO313" s="390">
        <v>0</v>
      </c>
      <c r="AP313" s="390">
        <v>0</v>
      </c>
      <c r="AQ313" s="390">
        <v>0</v>
      </c>
      <c r="AR313" s="390">
        <v>0</v>
      </c>
      <c r="AS313" s="390">
        <v>0</v>
      </c>
      <c r="AT313" s="390">
        <v>0</v>
      </c>
      <c r="AU313" s="390">
        <v>0</v>
      </c>
      <c r="AV313" s="390">
        <v>0</v>
      </c>
      <c r="AW313" s="390">
        <v>0</v>
      </c>
      <c r="AX313" s="390">
        <v>0</v>
      </c>
    </row>
    <row r="314" spans="1:50" ht="18" customHeight="1" x14ac:dyDescent="0.25">
      <c r="A314" s="392" t="s">
        <v>1339</v>
      </c>
      <c r="B314" s="181" t="s">
        <v>1338</v>
      </c>
      <c r="C314" s="182">
        <v>12000000</v>
      </c>
      <c r="D314" s="183">
        <v>0</v>
      </c>
      <c r="E314" s="183">
        <v>0</v>
      </c>
      <c r="F314" s="182">
        <f>C314+D314-E314</f>
        <v>12000000</v>
      </c>
      <c r="G314" s="390">
        <v>0</v>
      </c>
      <c r="H314" s="390">
        <v>0</v>
      </c>
      <c r="I314" s="182">
        <f>F314-H314</f>
        <v>12000000</v>
      </c>
      <c r="J314" s="390">
        <v>0</v>
      </c>
      <c r="K314" s="390">
        <v>0</v>
      </c>
      <c r="L314" s="390">
        <v>0</v>
      </c>
      <c r="M314" s="390">
        <v>0</v>
      </c>
      <c r="N314" s="390">
        <v>0</v>
      </c>
      <c r="O314" s="182">
        <f>N314-H314</f>
        <v>0</v>
      </c>
      <c r="P314" s="182">
        <f>F314-N314</f>
        <v>12000000</v>
      </c>
      <c r="Q314" s="184">
        <v>0</v>
      </c>
      <c r="R314" s="185">
        <f>Q314</f>
        <v>0</v>
      </c>
      <c r="S314" s="387">
        <f t="shared" si="207"/>
        <v>0</v>
      </c>
      <c r="T314" s="388">
        <v>202021101</v>
      </c>
      <c r="U314" s="389" t="s">
        <v>1338</v>
      </c>
      <c r="V314" s="390">
        <v>12000000</v>
      </c>
      <c r="W314" s="390">
        <v>0</v>
      </c>
      <c r="X314" s="390">
        <v>0</v>
      </c>
      <c r="Y314" s="390">
        <v>0</v>
      </c>
      <c r="Z314" s="390">
        <v>0</v>
      </c>
      <c r="AA314" s="390">
        <v>12000000</v>
      </c>
      <c r="AB314" s="390">
        <v>0</v>
      </c>
      <c r="AC314" s="390">
        <v>0</v>
      </c>
      <c r="AD314" s="390">
        <v>0</v>
      </c>
      <c r="AE314" s="390">
        <v>0</v>
      </c>
      <c r="AF314" s="390">
        <v>12000000</v>
      </c>
      <c r="AG314" s="390">
        <v>0</v>
      </c>
      <c r="AH314" s="390">
        <v>0</v>
      </c>
      <c r="AI314" s="390">
        <v>0</v>
      </c>
      <c r="AJ314" s="390">
        <v>0</v>
      </c>
      <c r="AK314" s="390">
        <v>0</v>
      </c>
      <c r="AL314" s="390">
        <v>0</v>
      </c>
      <c r="AM314" s="390">
        <v>0</v>
      </c>
      <c r="AN314" s="390">
        <v>0</v>
      </c>
      <c r="AO314" s="390">
        <v>0</v>
      </c>
      <c r="AP314" s="390">
        <v>0</v>
      </c>
      <c r="AQ314" s="390">
        <v>0</v>
      </c>
      <c r="AR314" s="390">
        <v>0</v>
      </c>
      <c r="AS314" s="390">
        <v>0</v>
      </c>
      <c r="AT314" s="390">
        <v>0</v>
      </c>
      <c r="AU314" s="390">
        <v>0</v>
      </c>
      <c r="AV314" s="390">
        <v>0</v>
      </c>
      <c r="AW314" s="390">
        <v>0</v>
      </c>
      <c r="AX314" s="390">
        <v>0</v>
      </c>
    </row>
    <row r="315" spans="1:50" ht="18" customHeight="1" x14ac:dyDescent="0.25">
      <c r="A315" s="391" t="s">
        <v>536</v>
      </c>
      <c r="B315" s="178" t="s">
        <v>537</v>
      </c>
      <c r="C315" s="179">
        <f>C316+C320+C323</f>
        <v>414554324</v>
      </c>
      <c r="D315" s="179">
        <f t="shared" ref="D315:R315" si="246">D316+D320+D323</f>
        <v>0</v>
      </c>
      <c r="E315" s="179">
        <f t="shared" si="246"/>
        <v>0</v>
      </c>
      <c r="F315" s="179">
        <f t="shared" si="246"/>
        <v>414554324</v>
      </c>
      <c r="G315" s="179">
        <f t="shared" si="246"/>
        <v>10400000</v>
      </c>
      <c r="H315" s="179">
        <f t="shared" si="246"/>
        <v>10400000</v>
      </c>
      <c r="I315" s="179">
        <f t="shared" si="246"/>
        <v>404154324</v>
      </c>
      <c r="J315" s="179">
        <f t="shared" si="246"/>
        <v>10400000</v>
      </c>
      <c r="K315" s="179">
        <f t="shared" si="246"/>
        <v>10400000</v>
      </c>
      <c r="L315" s="179">
        <f t="shared" si="246"/>
        <v>10400000</v>
      </c>
      <c r="M315" s="179">
        <f t="shared" si="246"/>
        <v>10400000</v>
      </c>
      <c r="N315" s="179">
        <f t="shared" si="246"/>
        <v>10400000</v>
      </c>
      <c r="O315" s="179">
        <f t="shared" si="246"/>
        <v>0</v>
      </c>
      <c r="P315" s="179">
        <f t="shared" si="246"/>
        <v>404154324</v>
      </c>
      <c r="Q315" s="179">
        <f t="shared" si="246"/>
        <v>52680000</v>
      </c>
      <c r="R315" s="180">
        <f t="shared" si="246"/>
        <v>52680000</v>
      </c>
      <c r="S315" s="387">
        <f t="shared" si="207"/>
        <v>0</v>
      </c>
      <c r="T315" s="388">
        <v>3</v>
      </c>
      <c r="U315" s="389" t="s">
        <v>537</v>
      </c>
      <c r="V315" s="390">
        <v>414554324</v>
      </c>
      <c r="W315" s="390">
        <v>0</v>
      </c>
      <c r="X315" s="390">
        <v>0</v>
      </c>
      <c r="Y315" s="390">
        <v>0</v>
      </c>
      <c r="Z315" s="390">
        <v>0</v>
      </c>
      <c r="AA315" s="390">
        <v>414554324</v>
      </c>
      <c r="AB315" s="390">
        <v>0</v>
      </c>
      <c r="AC315" s="390">
        <v>0</v>
      </c>
      <c r="AD315" s="390">
        <v>10400000</v>
      </c>
      <c r="AE315" s="390">
        <v>10400000</v>
      </c>
      <c r="AF315" s="390">
        <v>404154324</v>
      </c>
      <c r="AG315" s="390">
        <v>0</v>
      </c>
      <c r="AH315" s="390">
        <v>0</v>
      </c>
      <c r="AI315" s="390">
        <v>10400000</v>
      </c>
      <c r="AJ315" s="390">
        <v>10400000</v>
      </c>
      <c r="AK315" s="390">
        <v>0</v>
      </c>
      <c r="AL315" s="390">
        <v>0</v>
      </c>
      <c r="AM315" s="390">
        <v>0</v>
      </c>
      <c r="AN315" s="390">
        <v>10400000</v>
      </c>
      <c r="AO315" s="390">
        <v>10400000</v>
      </c>
      <c r="AP315" s="390">
        <v>0</v>
      </c>
      <c r="AQ315" s="390">
        <v>0</v>
      </c>
      <c r="AR315" s="390">
        <v>0</v>
      </c>
      <c r="AS315" s="390">
        <v>0</v>
      </c>
      <c r="AT315" s="390">
        <v>0</v>
      </c>
      <c r="AU315" s="390">
        <v>10400000</v>
      </c>
      <c r="AV315" s="390">
        <v>10400000</v>
      </c>
      <c r="AW315" s="390">
        <v>10400000</v>
      </c>
      <c r="AX315" s="390">
        <v>10400000</v>
      </c>
    </row>
    <row r="316" spans="1:50" ht="18" customHeight="1" x14ac:dyDescent="0.25">
      <c r="A316" s="391" t="s">
        <v>538</v>
      </c>
      <c r="B316" s="178" t="s">
        <v>539</v>
      </c>
      <c r="C316" s="179">
        <f>C317</f>
        <v>318104324</v>
      </c>
      <c r="D316" s="179">
        <f t="shared" ref="D316:R318" si="247">D317</f>
        <v>0</v>
      </c>
      <c r="E316" s="179">
        <f t="shared" si="247"/>
        <v>0</v>
      </c>
      <c r="F316" s="179">
        <f t="shared" si="247"/>
        <v>318104324</v>
      </c>
      <c r="G316" s="179">
        <f t="shared" si="247"/>
        <v>10400000</v>
      </c>
      <c r="H316" s="179">
        <f t="shared" si="247"/>
        <v>10400000</v>
      </c>
      <c r="I316" s="179">
        <f t="shared" si="247"/>
        <v>307704324</v>
      </c>
      <c r="J316" s="179">
        <f t="shared" si="247"/>
        <v>10400000</v>
      </c>
      <c r="K316" s="179">
        <f t="shared" si="247"/>
        <v>10400000</v>
      </c>
      <c r="L316" s="179">
        <f t="shared" si="247"/>
        <v>10400000</v>
      </c>
      <c r="M316" s="179">
        <f t="shared" si="247"/>
        <v>10400000</v>
      </c>
      <c r="N316" s="179">
        <f t="shared" si="247"/>
        <v>10400000</v>
      </c>
      <c r="O316" s="179">
        <f t="shared" si="247"/>
        <v>0</v>
      </c>
      <c r="P316" s="179">
        <f t="shared" si="247"/>
        <v>307704324</v>
      </c>
      <c r="Q316" s="179">
        <f t="shared" si="247"/>
        <v>52680000</v>
      </c>
      <c r="R316" s="180">
        <f t="shared" si="247"/>
        <v>52680000</v>
      </c>
      <c r="S316" s="387">
        <f t="shared" si="207"/>
        <v>0</v>
      </c>
      <c r="T316" s="388">
        <v>302</v>
      </c>
      <c r="U316" s="389" t="s">
        <v>539</v>
      </c>
      <c r="V316" s="390">
        <v>318104324</v>
      </c>
      <c r="W316" s="390">
        <v>0</v>
      </c>
      <c r="X316" s="390">
        <v>0</v>
      </c>
      <c r="Y316" s="390">
        <v>0</v>
      </c>
      <c r="Z316" s="390">
        <v>0</v>
      </c>
      <c r="AA316" s="390">
        <v>318104324</v>
      </c>
      <c r="AB316" s="390">
        <v>0</v>
      </c>
      <c r="AC316" s="390">
        <v>0</v>
      </c>
      <c r="AD316" s="390">
        <v>10400000</v>
      </c>
      <c r="AE316" s="390">
        <v>10400000</v>
      </c>
      <c r="AF316" s="390">
        <v>307704324</v>
      </c>
      <c r="AG316" s="390">
        <v>0</v>
      </c>
      <c r="AH316" s="390">
        <v>0</v>
      </c>
      <c r="AI316" s="390">
        <v>10400000</v>
      </c>
      <c r="AJ316" s="390">
        <v>10400000</v>
      </c>
      <c r="AK316" s="390">
        <v>0</v>
      </c>
      <c r="AL316" s="390">
        <v>0</v>
      </c>
      <c r="AM316" s="390">
        <v>0</v>
      </c>
      <c r="AN316" s="390">
        <v>10400000</v>
      </c>
      <c r="AO316" s="390">
        <v>10400000</v>
      </c>
      <c r="AP316" s="390">
        <v>0</v>
      </c>
      <c r="AQ316" s="390">
        <v>0</v>
      </c>
      <c r="AR316" s="390">
        <v>0</v>
      </c>
      <c r="AS316" s="390">
        <v>0</v>
      </c>
      <c r="AT316" s="390">
        <v>0</v>
      </c>
      <c r="AU316" s="390">
        <v>10400000</v>
      </c>
      <c r="AV316" s="390">
        <v>10400000</v>
      </c>
      <c r="AW316" s="390">
        <v>10400000</v>
      </c>
      <c r="AX316" s="390">
        <v>10400000</v>
      </c>
    </row>
    <row r="317" spans="1:50" ht="18" customHeight="1" x14ac:dyDescent="0.25">
      <c r="A317" s="391" t="s">
        <v>540</v>
      </c>
      <c r="B317" s="178" t="s">
        <v>541</v>
      </c>
      <c r="C317" s="179">
        <f>C318</f>
        <v>318104324</v>
      </c>
      <c r="D317" s="179">
        <f t="shared" si="247"/>
        <v>0</v>
      </c>
      <c r="E317" s="179">
        <f t="shared" si="247"/>
        <v>0</v>
      </c>
      <c r="F317" s="179">
        <f t="shared" si="247"/>
        <v>318104324</v>
      </c>
      <c r="G317" s="179">
        <f t="shared" si="247"/>
        <v>10400000</v>
      </c>
      <c r="H317" s="179">
        <f t="shared" si="247"/>
        <v>10400000</v>
      </c>
      <c r="I317" s="179">
        <f t="shared" si="247"/>
        <v>307704324</v>
      </c>
      <c r="J317" s="179">
        <f t="shared" si="247"/>
        <v>10400000</v>
      </c>
      <c r="K317" s="179">
        <f t="shared" si="247"/>
        <v>10400000</v>
      </c>
      <c r="L317" s="179">
        <f t="shared" si="247"/>
        <v>10400000</v>
      </c>
      <c r="M317" s="179">
        <f t="shared" si="247"/>
        <v>10400000</v>
      </c>
      <c r="N317" s="179">
        <f t="shared" si="247"/>
        <v>10400000</v>
      </c>
      <c r="O317" s="179">
        <f t="shared" si="247"/>
        <v>0</v>
      </c>
      <c r="P317" s="179">
        <f t="shared" si="247"/>
        <v>307704324</v>
      </c>
      <c r="Q317" s="179">
        <f t="shared" si="247"/>
        <v>52680000</v>
      </c>
      <c r="R317" s="180">
        <f t="shared" si="247"/>
        <v>52680000</v>
      </c>
      <c r="S317" s="387">
        <f t="shared" si="207"/>
        <v>0</v>
      </c>
      <c r="T317" s="388">
        <v>30202</v>
      </c>
      <c r="U317" s="389" t="s">
        <v>1764</v>
      </c>
      <c r="V317" s="390">
        <v>318104324</v>
      </c>
      <c r="W317" s="390">
        <v>0</v>
      </c>
      <c r="X317" s="390">
        <v>0</v>
      </c>
      <c r="Y317" s="390">
        <v>0</v>
      </c>
      <c r="Z317" s="390">
        <v>0</v>
      </c>
      <c r="AA317" s="390">
        <v>318104324</v>
      </c>
      <c r="AB317" s="390">
        <v>0</v>
      </c>
      <c r="AC317" s="390">
        <v>0</v>
      </c>
      <c r="AD317" s="390">
        <v>10400000</v>
      </c>
      <c r="AE317" s="390">
        <v>10400000</v>
      </c>
      <c r="AF317" s="390">
        <v>307704324</v>
      </c>
      <c r="AG317" s="390">
        <v>0</v>
      </c>
      <c r="AH317" s="390">
        <v>0</v>
      </c>
      <c r="AI317" s="390">
        <v>10400000</v>
      </c>
      <c r="AJ317" s="390">
        <v>10400000</v>
      </c>
      <c r="AK317" s="390">
        <v>0</v>
      </c>
      <c r="AL317" s="390">
        <v>0</v>
      </c>
      <c r="AM317" s="390">
        <v>0</v>
      </c>
      <c r="AN317" s="390">
        <v>10400000</v>
      </c>
      <c r="AO317" s="390">
        <v>10400000</v>
      </c>
      <c r="AP317" s="390">
        <v>0</v>
      </c>
      <c r="AQ317" s="390">
        <v>0</v>
      </c>
      <c r="AR317" s="390">
        <v>0</v>
      </c>
      <c r="AS317" s="390">
        <v>0</v>
      </c>
      <c r="AT317" s="390">
        <v>0</v>
      </c>
      <c r="AU317" s="390">
        <v>10400000</v>
      </c>
      <c r="AV317" s="390">
        <v>10400000</v>
      </c>
      <c r="AW317" s="390">
        <v>10400000</v>
      </c>
      <c r="AX317" s="390">
        <v>10400000</v>
      </c>
    </row>
    <row r="318" spans="1:50" ht="18" customHeight="1" x14ac:dyDescent="0.25">
      <c r="A318" s="391" t="s">
        <v>542</v>
      </c>
      <c r="B318" s="178" t="s">
        <v>541</v>
      </c>
      <c r="C318" s="179">
        <f>C319</f>
        <v>318104324</v>
      </c>
      <c r="D318" s="179">
        <f t="shared" si="247"/>
        <v>0</v>
      </c>
      <c r="E318" s="179">
        <f t="shared" si="247"/>
        <v>0</v>
      </c>
      <c r="F318" s="179">
        <f t="shared" si="247"/>
        <v>318104324</v>
      </c>
      <c r="G318" s="179">
        <f t="shared" si="247"/>
        <v>10400000</v>
      </c>
      <c r="H318" s="179">
        <f t="shared" si="247"/>
        <v>10400000</v>
      </c>
      <c r="I318" s="179">
        <f t="shared" si="247"/>
        <v>307704324</v>
      </c>
      <c r="J318" s="179">
        <f t="shared" si="247"/>
        <v>10400000</v>
      </c>
      <c r="K318" s="179">
        <f t="shared" si="247"/>
        <v>10400000</v>
      </c>
      <c r="L318" s="179">
        <f t="shared" si="247"/>
        <v>10400000</v>
      </c>
      <c r="M318" s="179">
        <f t="shared" si="247"/>
        <v>10400000</v>
      </c>
      <c r="N318" s="179">
        <f t="shared" si="247"/>
        <v>10400000</v>
      </c>
      <c r="O318" s="179">
        <f t="shared" si="247"/>
        <v>0</v>
      </c>
      <c r="P318" s="179">
        <f t="shared" si="247"/>
        <v>307704324</v>
      </c>
      <c r="Q318" s="179">
        <f t="shared" si="247"/>
        <v>52680000</v>
      </c>
      <c r="R318" s="180">
        <f t="shared" si="247"/>
        <v>52680000</v>
      </c>
      <c r="S318" s="387">
        <f t="shared" si="207"/>
        <v>0</v>
      </c>
      <c r="T318" s="388">
        <v>3020201</v>
      </c>
      <c r="U318" s="389" t="s">
        <v>1764</v>
      </c>
      <c r="V318" s="390">
        <v>318104324</v>
      </c>
      <c r="W318" s="390">
        <v>0</v>
      </c>
      <c r="X318" s="390">
        <v>0</v>
      </c>
      <c r="Y318" s="390">
        <v>0</v>
      </c>
      <c r="Z318" s="390">
        <v>0</v>
      </c>
      <c r="AA318" s="390">
        <v>318104324</v>
      </c>
      <c r="AB318" s="390">
        <v>0</v>
      </c>
      <c r="AC318" s="390">
        <v>0</v>
      </c>
      <c r="AD318" s="390">
        <v>10400000</v>
      </c>
      <c r="AE318" s="390">
        <v>10400000</v>
      </c>
      <c r="AF318" s="390">
        <v>307704324</v>
      </c>
      <c r="AG318" s="390">
        <v>0</v>
      </c>
      <c r="AH318" s="390">
        <v>0</v>
      </c>
      <c r="AI318" s="390">
        <v>10400000</v>
      </c>
      <c r="AJ318" s="390">
        <v>10400000</v>
      </c>
      <c r="AK318" s="390">
        <v>0</v>
      </c>
      <c r="AL318" s="390">
        <v>0</v>
      </c>
      <c r="AM318" s="390">
        <v>0</v>
      </c>
      <c r="AN318" s="390">
        <v>10400000</v>
      </c>
      <c r="AO318" s="390">
        <v>10400000</v>
      </c>
      <c r="AP318" s="390">
        <v>0</v>
      </c>
      <c r="AQ318" s="390">
        <v>0</v>
      </c>
      <c r="AR318" s="390">
        <v>0</v>
      </c>
      <c r="AS318" s="390">
        <v>0</v>
      </c>
      <c r="AT318" s="390">
        <v>0</v>
      </c>
      <c r="AU318" s="390">
        <v>10400000</v>
      </c>
      <c r="AV318" s="390">
        <v>10400000</v>
      </c>
      <c r="AW318" s="390">
        <v>10400000</v>
      </c>
      <c r="AX318" s="390">
        <v>10400000</v>
      </c>
    </row>
    <row r="319" spans="1:50" ht="18" customHeight="1" x14ac:dyDescent="0.25">
      <c r="A319" s="392" t="s">
        <v>543</v>
      </c>
      <c r="B319" s="181" t="s">
        <v>541</v>
      </c>
      <c r="C319" s="182">
        <v>318104324</v>
      </c>
      <c r="D319" s="183">
        <v>0</v>
      </c>
      <c r="E319" s="183">
        <v>0</v>
      </c>
      <c r="F319" s="182">
        <f>C319+D319-E319</f>
        <v>318104324</v>
      </c>
      <c r="G319" s="390">
        <v>10400000</v>
      </c>
      <c r="H319" s="390">
        <v>10400000</v>
      </c>
      <c r="I319" s="182">
        <f>F319-H319</f>
        <v>307704324</v>
      </c>
      <c r="J319" s="390">
        <v>10400000</v>
      </c>
      <c r="K319" s="390">
        <v>10400000</v>
      </c>
      <c r="L319" s="390">
        <v>10400000</v>
      </c>
      <c r="M319" s="390">
        <v>10400000</v>
      </c>
      <c r="N319" s="390">
        <v>10400000</v>
      </c>
      <c r="O319" s="182">
        <f>N319-H319</f>
        <v>0</v>
      </c>
      <c r="P319" s="182">
        <f>F319-N319</f>
        <v>307704324</v>
      </c>
      <c r="Q319" s="184">
        <v>52680000</v>
      </c>
      <c r="R319" s="185">
        <f>Q319</f>
        <v>52680000</v>
      </c>
      <c r="S319" s="387">
        <f t="shared" si="207"/>
        <v>0</v>
      </c>
      <c r="T319" s="388">
        <v>302020101</v>
      </c>
      <c r="U319" s="389" t="s">
        <v>1764</v>
      </c>
      <c r="V319" s="390">
        <v>318104324</v>
      </c>
      <c r="W319" s="390">
        <v>0</v>
      </c>
      <c r="X319" s="390">
        <v>0</v>
      </c>
      <c r="Y319" s="390">
        <v>0</v>
      </c>
      <c r="Z319" s="390">
        <v>0</v>
      </c>
      <c r="AA319" s="390">
        <v>318104324</v>
      </c>
      <c r="AB319" s="390">
        <v>0</v>
      </c>
      <c r="AC319" s="390">
        <v>0</v>
      </c>
      <c r="AD319" s="390">
        <v>10400000</v>
      </c>
      <c r="AE319" s="390">
        <v>10400000</v>
      </c>
      <c r="AF319" s="390">
        <v>307704324</v>
      </c>
      <c r="AG319" s="390">
        <v>0</v>
      </c>
      <c r="AH319" s="390">
        <v>0</v>
      </c>
      <c r="AI319" s="390">
        <v>10400000</v>
      </c>
      <c r="AJ319" s="390">
        <v>10400000</v>
      </c>
      <c r="AK319" s="390">
        <v>0</v>
      </c>
      <c r="AL319" s="390">
        <v>0</v>
      </c>
      <c r="AM319" s="390">
        <v>0</v>
      </c>
      <c r="AN319" s="390">
        <v>10400000</v>
      </c>
      <c r="AO319" s="390">
        <v>10400000</v>
      </c>
      <c r="AP319" s="390">
        <v>0</v>
      </c>
      <c r="AQ319" s="390">
        <v>0</v>
      </c>
      <c r="AR319" s="390">
        <v>0</v>
      </c>
      <c r="AS319" s="390">
        <v>0</v>
      </c>
      <c r="AT319" s="390">
        <v>0</v>
      </c>
      <c r="AU319" s="390">
        <v>10400000</v>
      </c>
      <c r="AV319" s="390">
        <v>10400000</v>
      </c>
      <c r="AW319" s="390">
        <v>10400000</v>
      </c>
      <c r="AX319" s="390">
        <v>10400000</v>
      </c>
    </row>
    <row r="320" spans="1:50" ht="18" customHeight="1" x14ac:dyDescent="0.25">
      <c r="A320" s="391" t="s">
        <v>1340</v>
      </c>
      <c r="B320" s="178" t="s">
        <v>1341</v>
      </c>
      <c r="C320" s="179">
        <f>C321</f>
        <v>71450000</v>
      </c>
      <c r="D320" s="179">
        <f t="shared" ref="D320:R321" si="248">D321</f>
        <v>0</v>
      </c>
      <c r="E320" s="179">
        <f t="shared" si="248"/>
        <v>0</v>
      </c>
      <c r="F320" s="179">
        <f t="shared" si="248"/>
        <v>71450000</v>
      </c>
      <c r="G320" s="179">
        <f t="shared" si="248"/>
        <v>0</v>
      </c>
      <c r="H320" s="179">
        <f t="shared" si="248"/>
        <v>0</v>
      </c>
      <c r="I320" s="179">
        <f t="shared" si="248"/>
        <v>71450000</v>
      </c>
      <c r="J320" s="179">
        <f t="shared" si="248"/>
        <v>0</v>
      </c>
      <c r="K320" s="179">
        <f t="shared" si="248"/>
        <v>0</v>
      </c>
      <c r="L320" s="179">
        <f t="shared" si="248"/>
        <v>0</v>
      </c>
      <c r="M320" s="179">
        <f t="shared" si="248"/>
        <v>0</v>
      </c>
      <c r="N320" s="179">
        <f t="shared" si="248"/>
        <v>0</v>
      </c>
      <c r="O320" s="179">
        <f t="shared" si="248"/>
        <v>0</v>
      </c>
      <c r="P320" s="179">
        <f t="shared" si="248"/>
        <v>71450000</v>
      </c>
      <c r="Q320" s="179">
        <f t="shared" si="248"/>
        <v>0</v>
      </c>
      <c r="R320" s="180">
        <f t="shared" si="248"/>
        <v>0</v>
      </c>
      <c r="S320" s="387">
        <f t="shared" si="207"/>
        <v>0</v>
      </c>
      <c r="T320" s="388">
        <v>308</v>
      </c>
      <c r="U320" s="389" t="s">
        <v>1765</v>
      </c>
      <c r="V320" s="390">
        <v>71450000</v>
      </c>
      <c r="W320" s="390">
        <v>0</v>
      </c>
      <c r="X320" s="390">
        <v>0</v>
      </c>
      <c r="Y320" s="390">
        <v>0</v>
      </c>
      <c r="Z320" s="390">
        <v>0</v>
      </c>
      <c r="AA320" s="390">
        <v>71450000</v>
      </c>
      <c r="AB320" s="390">
        <v>0</v>
      </c>
      <c r="AC320" s="390">
        <v>0</v>
      </c>
      <c r="AD320" s="390">
        <v>0</v>
      </c>
      <c r="AE320" s="390">
        <v>0</v>
      </c>
      <c r="AF320" s="390">
        <v>71450000</v>
      </c>
      <c r="AG320" s="390">
        <v>0</v>
      </c>
      <c r="AH320" s="390">
        <v>0</v>
      </c>
      <c r="AI320" s="390">
        <v>0</v>
      </c>
      <c r="AJ320" s="390">
        <v>0</v>
      </c>
      <c r="AK320" s="390">
        <v>0</v>
      </c>
      <c r="AL320" s="390">
        <v>0</v>
      </c>
      <c r="AM320" s="390">
        <v>0</v>
      </c>
      <c r="AN320" s="390">
        <v>0</v>
      </c>
      <c r="AO320" s="390">
        <v>0</v>
      </c>
      <c r="AP320" s="390">
        <v>0</v>
      </c>
      <c r="AQ320" s="390">
        <v>0</v>
      </c>
      <c r="AR320" s="390">
        <v>0</v>
      </c>
      <c r="AS320" s="390">
        <v>0</v>
      </c>
      <c r="AT320" s="390">
        <v>0</v>
      </c>
      <c r="AU320" s="390">
        <v>0</v>
      </c>
      <c r="AV320" s="390">
        <v>0</v>
      </c>
      <c r="AW320" s="390">
        <v>0</v>
      </c>
      <c r="AX320" s="390">
        <v>0</v>
      </c>
    </row>
    <row r="321" spans="1:50" ht="18" customHeight="1" x14ac:dyDescent="0.25">
      <c r="A321" s="391" t="s">
        <v>1342</v>
      </c>
      <c r="B321" s="178" t="s">
        <v>1341</v>
      </c>
      <c r="C321" s="179">
        <f>C322</f>
        <v>71450000</v>
      </c>
      <c r="D321" s="179">
        <f t="shared" si="248"/>
        <v>0</v>
      </c>
      <c r="E321" s="179">
        <f t="shared" si="248"/>
        <v>0</v>
      </c>
      <c r="F321" s="179">
        <f t="shared" si="248"/>
        <v>71450000</v>
      </c>
      <c r="G321" s="179">
        <f t="shared" si="248"/>
        <v>0</v>
      </c>
      <c r="H321" s="179">
        <f t="shared" si="248"/>
        <v>0</v>
      </c>
      <c r="I321" s="179">
        <f t="shared" si="248"/>
        <v>71450000</v>
      </c>
      <c r="J321" s="179">
        <f t="shared" si="248"/>
        <v>0</v>
      </c>
      <c r="K321" s="179">
        <f t="shared" si="248"/>
        <v>0</v>
      </c>
      <c r="L321" s="179">
        <f t="shared" si="248"/>
        <v>0</v>
      </c>
      <c r="M321" s="179">
        <f t="shared" si="248"/>
        <v>0</v>
      </c>
      <c r="N321" s="179">
        <f t="shared" si="248"/>
        <v>0</v>
      </c>
      <c r="O321" s="179">
        <f t="shared" si="248"/>
        <v>0</v>
      </c>
      <c r="P321" s="179">
        <f t="shared" si="248"/>
        <v>71450000</v>
      </c>
      <c r="Q321" s="179">
        <f t="shared" si="248"/>
        <v>0</v>
      </c>
      <c r="R321" s="180">
        <f t="shared" si="248"/>
        <v>0</v>
      </c>
      <c r="S321" s="387">
        <f t="shared" si="207"/>
        <v>0</v>
      </c>
      <c r="T321" s="388">
        <v>30801</v>
      </c>
      <c r="U321" s="389" t="s">
        <v>1765</v>
      </c>
      <c r="V321" s="390">
        <v>71450000</v>
      </c>
      <c r="W321" s="390">
        <v>0</v>
      </c>
      <c r="X321" s="390">
        <v>0</v>
      </c>
      <c r="Y321" s="390">
        <v>0</v>
      </c>
      <c r="Z321" s="390">
        <v>0</v>
      </c>
      <c r="AA321" s="390">
        <v>71450000</v>
      </c>
      <c r="AB321" s="390">
        <v>0</v>
      </c>
      <c r="AC321" s="390">
        <v>0</v>
      </c>
      <c r="AD321" s="390">
        <v>0</v>
      </c>
      <c r="AE321" s="390">
        <v>0</v>
      </c>
      <c r="AF321" s="390">
        <v>71450000</v>
      </c>
      <c r="AG321" s="390">
        <v>0</v>
      </c>
      <c r="AH321" s="390">
        <v>0</v>
      </c>
      <c r="AI321" s="390">
        <v>0</v>
      </c>
      <c r="AJ321" s="390">
        <v>0</v>
      </c>
      <c r="AK321" s="390">
        <v>0</v>
      </c>
      <c r="AL321" s="390">
        <v>0</v>
      </c>
      <c r="AM321" s="390">
        <v>0</v>
      </c>
      <c r="AN321" s="390">
        <v>0</v>
      </c>
      <c r="AO321" s="390">
        <v>0</v>
      </c>
      <c r="AP321" s="390">
        <v>0</v>
      </c>
      <c r="AQ321" s="390">
        <v>0</v>
      </c>
      <c r="AR321" s="390">
        <v>0</v>
      </c>
      <c r="AS321" s="390">
        <v>0</v>
      </c>
      <c r="AT321" s="390">
        <v>0</v>
      </c>
      <c r="AU321" s="390">
        <v>0</v>
      </c>
      <c r="AV321" s="390">
        <v>0</v>
      </c>
      <c r="AW321" s="390">
        <v>0</v>
      </c>
      <c r="AX321" s="390">
        <v>0</v>
      </c>
    </row>
    <row r="322" spans="1:50" ht="18" customHeight="1" x14ac:dyDescent="0.25">
      <c r="A322" s="392" t="s">
        <v>1343</v>
      </c>
      <c r="B322" s="181" t="s">
        <v>1344</v>
      </c>
      <c r="C322" s="182">
        <v>71450000</v>
      </c>
      <c r="D322" s="183">
        <v>0</v>
      </c>
      <c r="E322" s="183">
        <v>0</v>
      </c>
      <c r="F322" s="182">
        <f>C322+D322-E322</f>
        <v>71450000</v>
      </c>
      <c r="G322" s="390">
        <v>0</v>
      </c>
      <c r="H322" s="390">
        <v>0</v>
      </c>
      <c r="I322" s="182">
        <f>F322-H322</f>
        <v>71450000</v>
      </c>
      <c r="J322" s="390">
        <v>0</v>
      </c>
      <c r="K322" s="390">
        <v>0</v>
      </c>
      <c r="L322" s="390">
        <v>0</v>
      </c>
      <c r="M322" s="390">
        <v>0</v>
      </c>
      <c r="N322" s="390">
        <v>0</v>
      </c>
      <c r="O322" s="182">
        <f>N322-H322</f>
        <v>0</v>
      </c>
      <c r="P322" s="182">
        <f>F322-N322</f>
        <v>71450000</v>
      </c>
      <c r="Q322" s="184">
        <v>0</v>
      </c>
      <c r="R322" s="185">
        <f>Q322</f>
        <v>0</v>
      </c>
      <c r="S322" s="387">
        <f t="shared" si="207"/>
        <v>0</v>
      </c>
      <c r="T322" s="388">
        <v>308010101</v>
      </c>
      <c r="U322" s="389" t="s">
        <v>1344</v>
      </c>
      <c r="V322" s="390">
        <v>71450000</v>
      </c>
      <c r="W322" s="390">
        <v>0</v>
      </c>
      <c r="X322" s="390">
        <v>0</v>
      </c>
      <c r="Y322" s="390">
        <v>0</v>
      </c>
      <c r="Z322" s="390">
        <v>0</v>
      </c>
      <c r="AA322" s="390">
        <v>71450000</v>
      </c>
      <c r="AB322" s="390">
        <v>0</v>
      </c>
      <c r="AC322" s="390">
        <v>0</v>
      </c>
      <c r="AD322" s="390">
        <v>0</v>
      </c>
      <c r="AE322" s="390">
        <v>0</v>
      </c>
      <c r="AF322" s="390">
        <v>71450000</v>
      </c>
      <c r="AG322" s="390">
        <v>0</v>
      </c>
      <c r="AH322" s="390">
        <v>0</v>
      </c>
      <c r="AI322" s="390">
        <v>0</v>
      </c>
      <c r="AJ322" s="390">
        <v>0</v>
      </c>
      <c r="AK322" s="390">
        <v>0</v>
      </c>
      <c r="AL322" s="390">
        <v>0</v>
      </c>
      <c r="AM322" s="390">
        <v>0</v>
      </c>
      <c r="AN322" s="390">
        <v>0</v>
      </c>
      <c r="AO322" s="390">
        <v>0</v>
      </c>
      <c r="AP322" s="390">
        <v>0</v>
      </c>
      <c r="AQ322" s="390">
        <v>0</v>
      </c>
      <c r="AR322" s="390">
        <v>0</v>
      </c>
      <c r="AS322" s="390">
        <v>0</v>
      </c>
      <c r="AT322" s="390">
        <v>0</v>
      </c>
      <c r="AU322" s="390">
        <v>0</v>
      </c>
      <c r="AV322" s="390">
        <v>0</v>
      </c>
      <c r="AW322" s="390">
        <v>0</v>
      </c>
      <c r="AX322" s="390">
        <v>0</v>
      </c>
    </row>
    <row r="323" spans="1:50" ht="18" customHeight="1" x14ac:dyDescent="0.25">
      <c r="A323" s="391" t="s">
        <v>1345</v>
      </c>
      <c r="B323" s="178" t="s">
        <v>1242</v>
      </c>
      <c r="C323" s="179">
        <f>C324</f>
        <v>25000000</v>
      </c>
      <c r="D323" s="179">
        <f t="shared" ref="D323:R325" si="249">D324</f>
        <v>0</v>
      </c>
      <c r="E323" s="179">
        <f t="shared" si="249"/>
        <v>0</v>
      </c>
      <c r="F323" s="179">
        <f t="shared" si="249"/>
        <v>25000000</v>
      </c>
      <c r="G323" s="179">
        <f t="shared" si="249"/>
        <v>0</v>
      </c>
      <c r="H323" s="179">
        <f t="shared" si="249"/>
        <v>0</v>
      </c>
      <c r="I323" s="179">
        <f t="shared" si="249"/>
        <v>25000000</v>
      </c>
      <c r="J323" s="179">
        <f t="shared" si="249"/>
        <v>0</v>
      </c>
      <c r="K323" s="179">
        <f t="shared" si="249"/>
        <v>0</v>
      </c>
      <c r="L323" s="179">
        <f t="shared" si="249"/>
        <v>0</v>
      </c>
      <c r="M323" s="179">
        <f t="shared" si="249"/>
        <v>0</v>
      </c>
      <c r="N323" s="179">
        <f t="shared" si="249"/>
        <v>0</v>
      </c>
      <c r="O323" s="179">
        <f t="shared" si="249"/>
        <v>0</v>
      </c>
      <c r="P323" s="179">
        <f t="shared" si="249"/>
        <v>25000000</v>
      </c>
      <c r="Q323" s="179">
        <f t="shared" si="249"/>
        <v>0</v>
      </c>
      <c r="R323" s="180">
        <f t="shared" si="249"/>
        <v>0</v>
      </c>
      <c r="S323" s="387">
        <f t="shared" si="207"/>
        <v>0</v>
      </c>
      <c r="T323" s="388">
        <v>313</v>
      </c>
      <c r="U323" s="389" t="s">
        <v>1242</v>
      </c>
      <c r="V323" s="390">
        <v>25000000</v>
      </c>
      <c r="W323" s="390">
        <v>0</v>
      </c>
      <c r="X323" s="390">
        <v>0</v>
      </c>
      <c r="Y323" s="390">
        <v>0</v>
      </c>
      <c r="Z323" s="390">
        <v>0</v>
      </c>
      <c r="AA323" s="390">
        <v>25000000</v>
      </c>
      <c r="AB323" s="390">
        <v>0</v>
      </c>
      <c r="AC323" s="390">
        <v>0</v>
      </c>
      <c r="AD323" s="390">
        <v>0</v>
      </c>
      <c r="AE323" s="390">
        <v>0</v>
      </c>
      <c r="AF323" s="390">
        <v>25000000</v>
      </c>
      <c r="AG323" s="390">
        <v>0</v>
      </c>
      <c r="AH323" s="390">
        <v>0</v>
      </c>
      <c r="AI323" s="390">
        <v>0</v>
      </c>
      <c r="AJ323" s="390">
        <v>0</v>
      </c>
      <c r="AK323" s="390">
        <v>0</v>
      </c>
      <c r="AL323" s="390">
        <v>0</v>
      </c>
      <c r="AM323" s="390">
        <v>0</v>
      </c>
      <c r="AN323" s="390">
        <v>0</v>
      </c>
      <c r="AO323" s="390">
        <v>0</v>
      </c>
      <c r="AP323" s="390">
        <v>0</v>
      </c>
      <c r="AQ323" s="390">
        <v>0</v>
      </c>
      <c r="AR323" s="390">
        <v>0</v>
      </c>
      <c r="AS323" s="390">
        <v>0</v>
      </c>
      <c r="AT323" s="390">
        <v>0</v>
      </c>
      <c r="AU323" s="390">
        <v>0</v>
      </c>
      <c r="AV323" s="390">
        <v>0</v>
      </c>
      <c r="AW323" s="390">
        <v>0</v>
      </c>
      <c r="AX323" s="390">
        <v>0</v>
      </c>
    </row>
    <row r="324" spans="1:50" ht="18" customHeight="1" x14ac:dyDescent="0.25">
      <c r="A324" s="391" t="s">
        <v>1346</v>
      </c>
      <c r="B324" s="178" t="s">
        <v>1242</v>
      </c>
      <c r="C324" s="179">
        <f>C325</f>
        <v>25000000</v>
      </c>
      <c r="D324" s="179">
        <f t="shared" si="249"/>
        <v>0</v>
      </c>
      <c r="E324" s="179">
        <f t="shared" si="249"/>
        <v>0</v>
      </c>
      <c r="F324" s="179">
        <f t="shared" si="249"/>
        <v>25000000</v>
      </c>
      <c r="G324" s="179">
        <f t="shared" si="249"/>
        <v>0</v>
      </c>
      <c r="H324" s="179">
        <f t="shared" si="249"/>
        <v>0</v>
      </c>
      <c r="I324" s="179">
        <f t="shared" si="249"/>
        <v>25000000</v>
      </c>
      <c r="J324" s="179">
        <f t="shared" si="249"/>
        <v>0</v>
      </c>
      <c r="K324" s="179">
        <f t="shared" si="249"/>
        <v>0</v>
      </c>
      <c r="L324" s="179">
        <f t="shared" si="249"/>
        <v>0</v>
      </c>
      <c r="M324" s="179">
        <f t="shared" si="249"/>
        <v>0</v>
      </c>
      <c r="N324" s="179">
        <f t="shared" si="249"/>
        <v>0</v>
      </c>
      <c r="O324" s="179">
        <f t="shared" si="249"/>
        <v>0</v>
      </c>
      <c r="P324" s="179">
        <f t="shared" si="249"/>
        <v>25000000</v>
      </c>
      <c r="Q324" s="179">
        <f t="shared" si="249"/>
        <v>0</v>
      </c>
      <c r="R324" s="180">
        <f t="shared" si="249"/>
        <v>0</v>
      </c>
      <c r="S324" s="387">
        <f t="shared" si="207"/>
        <v>0</v>
      </c>
      <c r="T324" s="388">
        <v>31301</v>
      </c>
      <c r="U324" s="389" t="s">
        <v>1242</v>
      </c>
      <c r="V324" s="390">
        <v>25000000</v>
      </c>
      <c r="W324" s="390">
        <v>0</v>
      </c>
      <c r="X324" s="390">
        <v>0</v>
      </c>
      <c r="Y324" s="390">
        <v>0</v>
      </c>
      <c r="Z324" s="390">
        <v>0</v>
      </c>
      <c r="AA324" s="390">
        <v>25000000</v>
      </c>
      <c r="AB324" s="390">
        <v>0</v>
      </c>
      <c r="AC324" s="390">
        <v>0</v>
      </c>
      <c r="AD324" s="390">
        <v>0</v>
      </c>
      <c r="AE324" s="390">
        <v>0</v>
      </c>
      <c r="AF324" s="390">
        <v>25000000</v>
      </c>
      <c r="AG324" s="390">
        <v>0</v>
      </c>
      <c r="AH324" s="390">
        <v>0</v>
      </c>
      <c r="AI324" s="390">
        <v>0</v>
      </c>
      <c r="AJ324" s="390">
        <v>0</v>
      </c>
      <c r="AK324" s="390">
        <v>0</v>
      </c>
      <c r="AL324" s="390">
        <v>0</v>
      </c>
      <c r="AM324" s="390">
        <v>0</v>
      </c>
      <c r="AN324" s="390">
        <v>0</v>
      </c>
      <c r="AO324" s="390">
        <v>0</v>
      </c>
      <c r="AP324" s="390">
        <v>0</v>
      </c>
      <c r="AQ324" s="390">
        <v>0</v>
      </c>
      <c r="AR324" s="390">
        <v>0</v>
      </c>
      <c r="AS324" s="390">
        <v>0</v>
      </c>
      <c r="AT324" s="390">
        <v>0</v>
      </c>
      <c r="AU324" s="390">
        <v>0</v>
      </c>
      <c r="AV324" s="390">
        <v>0</v>
      </c>
      <c r="AW324" s="390">
        <v>0</v>
      </c>
      <c r="AX324" s="390">
        <v>0</v>
      </c>
    </row>
    <row r="325" spans="1:50" ht="18" customHeight="1" x14ac:dyDescent="0.25">
      <c r="A325" s="391" t="s">
        <v>1347</v>
      </c>
      <c r="B325" s="178" t="s">
        <v>1242</v>
      </c>
      <c r="C325" s="179">
        <f>C326</f>
        <v>25000000</v>
      </c>
      <c r="D325" s="179">
        <f t="shared" si="249"/>
        <v>0</v>
      </c>
      <c r="E325" s="179">
        <f t="shared" si="249"/>
        <v>0</v>
      </c>
      <c r="F325" s="179">
        <f t="shared" si="249"/>
        <v>25000000</v>
      </c>
      <c r="G325" s="179">
        <f t="shared" si="249"/>
        <v>0</v>
      </c>
      <c r="H325" s="179">
        <f t="shared" si="249"/>
        <v>0</v>
      </c>
      <c r="I325" s="179">
        <f t="shared" si="249"/>
        <v>25000000</v>
      </c>
      <c r="J325" s="179">
        <f t="shared" si="249"/>
        <v>0</v>
      </c>
      <c r="K325" s="179">
        <f t="shared" si="249"/>
        <v>0</v>
      </c>
      <c r="L325" s="179">
        <f t="shared" si="249"/>
        <v>0</v>
      </c>
      <c r="M325" s="179">
        <f t="shared" si="249"/>
        <v>0</v>
      </c>
      <c r="N325" s="179">
        <f t="shared" si="249"/>
        <v>0</v>
      </c>
      <c r="O325" s="179">
        <f t="shared" si="249"/>
        <v>0</v>
      </c>
      <c r="P325" s="179">
        <f t="shared" si="249"/>
        <v>25000000</v>
      </c>
      <c r="Q325" s="179">
        <f t="shared" si="249"/>
        <v>0</v>
      </c>
      <c r="R325" s="180">
        <f t="shared" si="249"/>
        <v>0</v>
      </c>
      <c r="S325" s="387">
        <f t="shared" si="207"/>
        <v>0</v>
      </c>
      <c r="T325" s="388">
        <v>3130101</v>
      </c>
      <c r="U325" s="389" t="s">
        <v>1242</v>
      </c>
      <c r="V325" s="390">
        <v>25000000</v>
      </c>
      <c r="W325" s="390">
        <v>0</v>
      </c>
      <c r="X325" s="390">
        <v>0</v>
      </c>
      <c r="Y325" s="390">
        <v>0</v>
      </c>
      <c r="Z325" s="390">
        <v>0</v>
      </c>
      <c r="AA325" s="390">
        <v>25000000</v>
      </c>
      <c r="AB325" s="390">
        <v>0</v>
      </c>
      <c r="AC325" s="390">
        <v>0</v>
      </c>
      <c r="AD325" s="390">
        <v>0</v>
      </c>
      <c r="AE325" s="390">
        <v>0</v>
      </c>
      <c r="AF325" s="390">
        <v>25000000</v>
      </c>
      <c r="AG325" s="390">
        <v>0</v>
      </c>
      <c r="AH325" s="390">
        <v>0</v>
      </c>
      <c r="AI325" s="390">
        <v>0</v>
      </c>
      <c r="AJ325" s="390">
        <v>0</v>
      </c>
      <c r="AK325" s="390">
        <v>0</v>
      </c>
      <c r="AL325" s="390">
        <v>0</v>
      </c>
      <c r="AM325" s="390">
        <v>0</v>
      </c>
      <c r="AN325" s="390">
        <v>0</v>
      </c>
      <c r="AO325" s="390">
        <v>0</v>
      </c>
      <c r="AP325" s="390">
        <v>0</v>
      </c>
      <c r="AQ325" s="390">
        <v>0</v>
      </c>
      <c r="AR325" s="390">
        <v>0</v>
      </c>
      <c r="AS325" s="390">
        <v>0</v>
      </c>
      <c r="AT325" s="390">
        <v>0</v>
      </c>
      <c r="AU325" s="390">
        <v>0</v>
      </c>
      <c r="AV325" s="390">
        <v>0</v>
      </c>
      <c r="AW325" s="390">
        <v>0</v>
      </c>
      <c r="AX325" s="390">
        <v>0</v>
      </c>
    </row>
    <row r="326" spans="1:50" ht="18" customHeight="1" x14ac:dyDescent="0.25">
      <c r="A326" s="392" t="s">
        <v>1348</v>
      </c>
      <c r="B326" s="181" t="s">
        <v>1242</v>
      </c>
      <c r="C326" s="182">
        <v>25000000</v>
      </c>
      <c r="D326" s="183">
        <v>0</v>
      </c>
      <c r="E326" s="183">
        <v>0</v>
      </c>
      <c r="F326" s="182">
        <f>C326+D326-E326</f>
        <v>25000000</v>
      </c>
      <c r="G326" s="390">
        <v>0</v>
      </c>
      <c r="H326" s="390">
        <v>0</v>
      </c>
      <c r="I326" s="182">
        <f>F326-H326</f>
        <v>25000000</v>
      </c>
      <c r="J326" s="390">
        <v>0</v>
      </c>
      <c r="K326" s="390">
        <v>0</v>
      </c>
      <c r="L326" s="390">
        <v>0</v>
      </c>
      <c r="M326" s="390">
        <v>0</v>
      </c>
      <c r="N326" s="390">
        <v>0</v>
      </c>
      <c r="O326" s="182">
        <f>N326-H326</f>
        <v>0</v>
      </c>
      <c r="P326" s="182">
        <f>F326-N326</f>
        <v>25000000</v>
      </c>
      <c r="Q326" s="184">
        <v>0</v>
      </c>
      <c r="R326" s="185">
        <f>Q326</f>
        <v>0</v>
      </c>
      <c r="S326" s="387">
        <f t="shared" si="207"/>
        <v>0</v>
      </c>
      <c r="T326" s="388">
        <v>313010101</v>
      </c>
      <c r="U326" s="389" t="s">
        <v>1242</v>
      </c>
      <c r="V326" s="390">
        <v>25000000</v>
      </c>
      <c r="W326" s="390">
        <v>0</v>
      </c>
      <c r="X326" s="390">
        <v>0</v>
      </c>
      <c r="Y326" s="390">
        <v>0</v>
      </c>
      <c r="Z326" s="390">
        <v>0</v>
      </c>
      <c r="AA326" s="390">
        <v>25000000</v>
      </c>
      <c r="AB326" s="390">
        <v>0</v>
      </c>
      <c r="AC326" s="390">
        <v>0</v>
      </c>
      <c r="AD326" s="390">
        <v>0</v>
      </c>
      <c r="AE326" s="390">
        <v>0</v>
      </c>
      <c r="AF326" s="390">
        <v>25000000</v>
      </c>
      <c r="AG326" s="390">
        <v>0</v>
      </c>
      <c r="AH326" s="390">
        <v>0</v>
      </c>
      <c r="AI326" s="390">
        <v>0</v>
      </c>
      <c r="AJ326" s="390">
        <v>0</v>
      </c>
      <c r="AK326" s="390">
        <v>0</v>
      </c>
      <c r="AL326" s="390">
        <v>0</v>
      </c>
      <c r="AM326" s="390">
        <v>0</v>
      </c>
      <c r="AN326" s="390">
        <v>0</v>
      </c>
      <c r="AO326" s="390">
        <v>0</v>
      </c>
      <c r="AP326" s="390">
        <v>0</v>
      </c>
      <c r="AQ326" s="390">
        <v>0</v>
      </c>
      <c r="AR326" s="390">
        <v>0</v>
      </c>
      <c r="AS326" s="390">
        <v>0</v>
      </c>
      <c r="AT326" s="390">
        <v>0</v>
      </c>
      <c r="AU326" s="390">
        <v>0</v>
      </c>
      <c r="AV326" s="390">
        <v>0</v>
      </c>
      <c r="AW326" s="390">
        <v>0</v>
      </c>
      <c r="AX326" s="390">
        <v>0</v>
      </c>
    </row>
    <row r="327" spans="1:50" ht="18" customHeight="1" x14ac:dyDescent="0.25">
      <c r="A327" s="391" t="s">
        <v>544</v>
      </c>
      <c r="B327" s="178" t="s">
        <v>545</v>
      </c>
      <c r="C327" s="179">
        <f>C328+C332+C336</f>
        <v>559799974.61210001</v>
      </c>
      <c r="D327" s="179">
        <f t="shared" ref="D327:R327" si="250">D328+D332+D336</f>
        <v>0</v>
      </c>
      <c r="E327" s="179">
        <f t="shared" si="250"/>
        <v>0</v>
      </c>
      <c r="F327" s="179">
        <f t="shared" si="250"/>
        <v>559799974.61210001</v>
      </c>
      <c r="G327" s="179">
        <f t="shared" si="250"/>
        <v>0</v>
      </c>
      <c r="H327" s="179">
        <f t="shared" si="250"/>
        <v>0</v>
      </c>
      <c r="I327" s="179">
        <f t="shared" si="250"/>
        <v>559799974.61210001</v>
      </c>
      <c r="J327" s="179">
        <f t="shared" si="250"/>
        <v>0</v>
      </c>
      <c r="K327" s="179">
        <f t="shared" si="250"/>
        <v>0</v>
      </c>
      <c r="L327" s="179">
        <f t="shared" si="250"/>
        <v>0</v>
      </c>
      <c r="M327" s="179">
        <f t="shared" si="250"/>
        <v>1000000</v>
      </c>
      <c r="N327" s="179">
        <f t="shared" si="250"/>
        <v>1000000</v>
      </c>
      <c r="O327" s="179">
        <f t="shared" si="250"/>
        <v>1000000</v>
      </c>
      <c r="P327" s="179">
        <f t="shared" si="250"/>
        <v>558799974.61210001</v>
      </c>
      <c r="Q327" s="179">
        <f t="shared" si="250"/>
        <v>4482314.1766166585</v>
      </c>
      <c r="R327" s="180">
        <f t="shared" si="250"/>
        <v>4482314.1766166585</v>
      </c>
      <c r="S327" s="387">
        <f t="shared" si="207"/>
        <v>0</v>
      </c>
      <c r="T327" s="388">
        <v>8</v>
      </c>
      <c r="U327" s="389" t="s">
        <v>1766</v>
      </c>
      <c r="V327" s="390">
        <v>559799974.61210001</v>
      </c>
      <c r="W327" s="390">
        <v>0</v>
      </c>
      <c r="X327" s="390">
        <v>0</v>
      </c>
      <c r="Y327" s="390">
        <v>0</v>
      </c>
      <c r="Z327" s="390">
        <v>0</v>
      </c>
      <c r="AA327" s="390">
        <v>559799974.61210001</v>
      </c>
      <c r="AB327" s="390">
        <v>0</v>
      </c>
      <c r="AC327" s="390">
        <v>0</v>
      </c>
      <c r="AD327" s="390">
        <v>1000000</v>
      </c>
      <c r="AE327" s="390">
        <v>1000000</v>
      </c>
      <c r="AF327" s="390">
        <v>558799974.61210001</v>
      </c>
      <c r="AG327" s="390">
        <v>0</v>
      </c>
      <c r="AH327" s="390">
        <v>0</v>
      </c>
      <c r="AI327" s="390">
        <v>0</v>
      </c>
      <c r="AJ327" s="390">
        <v>0</v>
      </c>
      <c r="AK327" s="390">
        <v>1000000</v>
      </c>
      <c r="AL327" s="390">
        <v>0</v>
      </c>
      <c r="AM327" s="390">
        <v>0</v>
      </c>
      <c r="AN327" s="390">
        <v>0</v>
      </c>
      <c r="AO327" s="390">
        <v>0</v>
      </c>
      <c r="AP327" s="390">
        <v>0</v>
      </c>
      <c r="AQ327" s="390">
        <v>0</v>
      </c>
      <c r="AR327" s="390">
        <v>0</v>
      </c>
      <c r="AS327" s="390">
        <v>0</v>
      </c>
      <c r="AT327" s="390">
        <v>0</v>
      </c>
      <c r="AU327" s="390">
        <v>0</v>
      </c>
      <c r="AV327" s="390">
        <v>0</v>
      </c>
      <c r="AW327" s="390">
        <v>0</v>
      </c>
      <c r="AX327" s="390">
        <v>0</v>
      </c>
    </row>
    <row r="328" spans="1:50" ht="18" customHeight="1" x14ac:dyDescent="0.25">
      <c r="A328" s="391" t="s">
        <v>546</v>
      </c>
      <c r="B328" s="178" t="s">
        <v>547</v>
      </c>
      <c r="C328" s="179">
        <f>C329</f>
        <v>69104420.382700101</v>
      </c>
      <c r="D328" s="179">
        <f t="shared" ref="D328:R330" si="251">D329</f>
        <v>0</v>
      </c>
      <c r="E328" s="179">
        <f t="shared" si="251"/>
        <v>0</v>
      </c>
      <c r="F328" s="179">
        <f t="shared" si="251"/>
        <v>69104420.382700101</v>
      </c>
      <c r="G328" s="179">
        <f t="shared" si="251"/>
        <v>0</v>
      </c>
      <c r="H328" s="179">
        <f t="shared" si="251"/>
        <v>0</v>
      </c>
      <c r="I328" s="179">
        <f t="shared" si="251"/>
        <v>69104420.382700101</v>
      </c>
      <c r="J328" s="179">
        <f t="shared" si="251"/>
        <v>0</v>
      </c>
      <c r="K328" s="179">
        <f t="shared" si="251"/>
        <v>0</v>
      </c>
      <c r="L328" s="179">
        <f t="shared" si="251"/>
        <v>0</v>
      </c>
      <c r="M328" s="179">
        <f t="shared" si="251"/>
        <v>0</v>
      </c>
      <c r="N328" s="179">
        <f t="shared" si="251"/>
        <v>0</v>
      </c>
      <c r="O328" s="179">
        <f t="shared" si="251"/>
        <v>0</v>
      </c>
      <c r="P328" s="179">
        <f t="shared" si="251"/>
        <v>69104420.382700101</v>
      </c>
      <c r="Q328" s="179">
        <f t="shared" si="251"/>
        <v>0</v>
      </c>
      <c r="R328" s="180">
        <f t="shared" si="251"/>
        <v>0</v>
      </c>
      <c r="S328" s="387">
        <f t="shared" ref="S328:S391" si="252">A328-T328</f>
        <v>0</v>
      </c>
      <c r="T328" s="388">
        <v>801</v>
      </c>
      <c r="U328" s="389" t="s">
        <v>547</v>
      </c>
      <c r="V328" s="390">
        <v>69104420.382700101</v>
      </c>
      <c r="W328" s="390">
        <v>0</v>
      </c>
      <c r="X328" s="390">
        <v>0</v>
      </c>
      <c r="Y328" s="390">
        <v>0</v>
      </c>
      <c r="Z328" s="390">
        <v>0</v>
      </c>
      <c r="AA328" s="390">
        <v>69104420.382700101</v>
      </c>
      <c r="AB328" s="390">
        <v>0</v>
      </c>
      <c r="AC328" s="390">
        <v>0</v>
      </c>
      <c r="AD328" s="390">
        <v>0</v>
      </c>
      <c r="AE328" s="390">
        <v>0</v>
      </c>
      <c r="AF328" s="390">
        <v>69104420.382700101</v>
      </c>
      <c r="AG328" s="390">
        <v>0</v>
      </c>
      <c r="AH328" s="390">
        <v>0</v>
      </c>
      <c r="AI328" s="390">
        <v>0</v>
      </c>
      <c r="AJ328" s="390">
        <v>0</v>
      </c>
      <c r="AK328" s="390">
        <v>0</v>
      </c>
      <c r="AL328" s="390">
        <v>0</v>
      </c>
      <c r="AM328" s="390">
        <v>0</v>
      </c>
      <c r="AN328" s="390">
        <v>0</v>
      </c>
      <c r="AO328" s="390">
        <v>0</v>
      </c>
      <c r="AP328" s="390">
        <v>0</v>
      </c>
      <c r="AQ328" s="390">
        <v>0</v>
      </c>
      <c r="AR328" s="390">
        <v>0</v>
      </c>
      <c r="AS328" s="390">
        <v>0</v>
      </c>
      <c r="AT328" s="390">
        <v>0</v>
      </c>
      <c r="AU328" s="390">
        <v>0</v>
      </c>
      <c r="AV328" s="390">
        <v>0</v>
      </c>
      <c r="AW328" s="390">
        <v>0</v>
      </c>
      <c r="AX328" s="390">
        <v>0</v>
      </c>
    </row>
    <row r="329" spans="1:50" ht="18" customHeight="1" x14ac:dyDescent="0.25">
      <c r="A329" s="391" t="s">
        <v>548</v>
      </c>
      <c r="B329" s="178" t="s">
        <v>549</v>
      </c>
      <c r="C329" s="179">
        <f>C330</f>
        <v>69104420.382700101</v>
      </c>
      <c r="D329" s="179">
        <f t="shared" si="251"/>
        <v>0</v>
      </c>
      <c r="E329" s="179">
        <f t="shared" si="251"/>
        <v>0</v>
      </c>
      <c r="F329" s="179">
        <f t="shared" si="251"/>
        <v>69104420.382700101</v>
      </c>
      <c r="G329" s="179">
        <f t="shared" si="251"/>
        <v>0</v>
      </c>
      <c r="H329" s="179">
        <f t="shared" si="251"/>
        <v>0</v>
      </c>
      <c r="I329" s="179">
        <f t="shared" si="251"/>
        <v>69104420.382700101</v>
      </c>
      <c r="J329" s="179">
        <f t="shared" si="251"/>
        <v>0</v>
      </c>
      <c r="K329" s="179">
        <f t="shared" si="251"/>
        <v>0</v>
      </c>
      <c r="L329" s="179">
        <f t="shared" si="251"/>
        <v>0</v>
      </c>
      <c r="M329" s="179">
        <f t="shared" si="251"/>
        <v>0</v>
      </c>
      <c r="N329" s="179">
        <f t="shared" si="251"/>
        <v>0</v>
      </c>
      <c r="O329" s="179">
        <f t="shared" si="251"/>
        <v>0</v>
      </c>
      <c r="P329" s="179">
        <f t="shared" si="251"/>
        <v>69104420.382700101</v>
      </c>
      <c r="Q329" s="179">
        <f t="shared" si="251"/>
        <v>0</v>
      </c>
      <c r="R329" s="180">
        <f t="shared" si="251"/>
        <v>0</v>
      </c>
      <c r="S329" s="387">
        <f t="shared" si="252"/>
        <v>0</v>
      </c>
      <c r="T329" s="388">
        <v>80102</v>
      </c>
      <c r="U329" s="389" t="s">
        <v>549</v>
      </c>
      <c r="V329" s="390">
        <v>69104420.382700101</v>
      </c>
      <c r="W329" s="390">
        <v>0</v>
      </c>
      <c r="X329" s="390">
        <v>0</v>
      </c>
      <c r="Y329" s="390">
        <v>0</v>
      </c>
      <c r="Z329" s="390">
        <v>0</v>
      </c>
      <c r="AA329" s="390">
        <v>69104420.382700101</v>
      </c>
      <c r="AB329" s="390">
        <v>0</v>
      </c>
      <c r="AC329" s="390">
        <v>0</v>
      </c>
      <c r="AD329" s="390">
        <v>0</v>
      </c>
      <c r="AE329" s="390">
        <v>0</v>
      </c>
      <c r="AF329" s="390">
        <v>69104420.382700101</v>
      </c>
      <c r="AG329" s="390">
        <v>0</v>
      </c>
      <c r="AH329" s="390">
        <v>0</v>
      </c>
      <c r="AI329" s="390">
        <v>0</v>
      </c>
      <c r="AJ329" s="390">
        <v>0</v>
      </c>
      <c r="AK329" s="390">
        <v>0</v>
      </c>
      <c r="AL329" s="390">
        <v>0</v>
      </c>
      <c r="AM329" s="390">
        <v>0</v>
      </c>
      <c r="AN329" s="390">
        <v>0</v>
      </c>
      <c r="AO329" s="390">
        <v>0</v>
      </c>
      <c r="AP329" s="390">
        <v>0</v>
      </c>
      <c r="AQ329" s="390">
        <v>0</v>
      </c>
      <c r="AR329" s="390">
        <v>0</v>
      </c>
      <c r="AS329" s="390">
        <v>0</v>
      </c>
      <c r="AT329" s="390">
        <v>0</v>
      </c>
      <c r="AU329" s="390">
        <v>0</v>
      </c>
      <c r="AV329" s="390">
        <v>0</v>
      </c>
      <c r="AW329" s="390">
        <v>0</v>
      </c>
      <c r="AX329" s="390">
        <v>0</v>
      </c>
    </row>
    <row r="330" spans="1:50" ht="18" customHeight="1" x14ac:dyDescent="0.25">
      <c r="A330" s="391" t="s">
        <v>550</v>
      </c>
      <c r="B330" s="178" t="s">
        <v>549</v>
      </c>
      <c r="C330" s="179">
        <f>C331</f>
        <v>69104420.382700101</v>
      </c>
      <c r="D330" s="179">
        <f t="shared" si="251"/>
        <v>0</v>
      </c>
      <c r="E330" s="179">
        <f t="shared" si="251"/>
        <v>0</v>
      </c>
      <c r="F330" s="179">
        <f t="shared" si="251"/>
        <v>69104420.382700101</v>
      </c>
      <c r="G330" s="179">
        <f t="shared" si="251"/>
        <v>0</v>
      </c>
      <c r="H330" s="179">
        <f t="shared" si="251"/>
        <v>0</v>
      </c>
      <c r="I330" s="179">
        <f t="shared" si="251"/>
        <v>69104420.382700101</v>
      </c>
      <c r="J330" s="179">
        <f t="shared" si="251"/>
        <v>0</v>
      </c>
      <c r="K330" s="179">
        <f t="shared" si="251"/>
        <v>0</v>
      </c>
      <c r="L330" s="179">
        <f t="shared" si="251"/>
        <v>0</v>
      </c>
      <c r="M330" s="179">
        <f t="shared" si="251"/>
        <v>0</v>
      </c>
      <c r="N330" s="179">
        <f t="shared" si="251"/>
        <v>0</v>
      </c>
      <c r="O330" s="179">
        <f t="shared" si="251"/>
        <v>0</v>
      </c>
      <c r="P330" s="179">
        <f t="shared" si="251"/>
        <v>69104420.382700101</v>
      </c>
      <c r="Q330" s="179">
        <f t="shared" si="251"/>
        <v>0</v>
      </c>
      <c r="R330" s="180">
        <f t="shared" si="251"/>
        <v>0</v>
      </c>
      <c r="S330" s="387">
        <f t="shared" si="252"/>
        <v>0</v>
      </c>
      <c r="T330" s="388">
        <v>8010201</v>
      </c>
      <c r="U330" s="389" t="s">
        <v>549</v>
      </c>
      <c r="V330" s="390">
        <v>69104420.382700101</v>
      </c>
      <c r="W330" s="390">
        <v>0</v>
      </c>
      <c r="X330" s="390">
        <v>0</v>
      </c>
      <c r="Y330" s="390">
        <v>0</v>
      </c>
      <c r="Z330" s="390">
        <v>0</v>
      </c>
      <c r="AA330" s="390">
        <v>69104420.382700101</v>
      </c>
      <c r="AB330" s="390">
        <v>0</v>
      </c>
      <c r="AC330" s="390">
        <v>0</v>
      </c>
      <c r="AD330" s="390">
        <v>0</v>
      </c>
      <c r="AE330" s="390">
        <v>0</v>
      </c>
      <c r="AF330" s="390">
        <v>69104420.382700101</v>
      </c>
      <c r="AG330" s="390">
        <v>0</v>
      </c>
      <c r="AH330" s="390">
        <v>0</v>
      </c>
      <c r="AI330" s="390">
        <v>0</v>
      </c>
      <c r="AJ330" s="390">
        <v>0</v>
      </c>
      <c r="AK330" s="390">
        <v>0</v>
      </c>
      <c r="AL330" s="390">
        <v>0</v>
      </c>
      <c r="AM330" s="390">
        <v>0</v>
      </c>
      <c r="AN330" s="390">
        <v>0</v>
      </c>
      <c r="AO330" s="390">
        <v>0</v>
      </c>
      <c r="AP330" s="390">
        <v>0</v>
      </c>
      <c r="AQ330" s="390">
        <v>0</v>
      </c>
      <c r="AR330" s="390">
        <v>0</v>
      </c>
      <c r="AS330" s="390">
        <v>0</v>
      </c>
      <c r="AT330" s="390">
        <v>0</v>
      </c>
      <c r="AU330" s="390">
        <v>0</v>
      </c>
      <c r="AV330" s="390">
        <v>0</v>
      </c>
      <c r="AW330" s="390">
        <v>0</v>
      </c>
      <c r="AX330" s="390">
        <v>0</v>
      </c>
    </row>
    <row r="331" spans="1:50" ht="18" customHeight="1" x14ac:dyDescent="0.25">
      <c r="A331" s="392" t="s">
        <v>551</v>
      </c>
      <c r="B331" s="181" t="s">
        <v>552</v>
      </c>
      <c r="C331" s="182">
        <v>69104420.382700101</v>
      </c>
      <c r="D331" s="183">
        <v>0</v>
      </c>
      <c r="E331" s="183">
        <v>0</v>
      </c>
      <c r="F331" s="182">
        <f>C331+D331-E331</f>
        <v>69104420.382700101</v>
      </c>
      <c r="G331" s="390">
        <v>0</v>
      </c>
      <c r="H331" s="390">
        <v>0</v>
      </c>
      <c r="I331" s="182">
        <f>F331-H331</f>
        <v>69104420.382700101</v>
      </c>
      <c r="J331" s="390">
        <v>0</v>
      </c>
      <c r="K331" s="390">
        <v>0</v>
      </c>
      <c r="L331" s="390">
        <v>0</v>
      </c>
      <c r="M331" s="390">
        <v>0</v>
      </c>
      <c r="N331" s="390">
        <v>0</v>
      </c>
      <c r="O331" s="182">
        <f>N331-H331</f>
        <v>0</v>
      </c>
      <c r="P331" s="182">
        <f>F331-N331</f>
        <v>69104420.382700101</v>
      </c>
      <c r="Q331" s="184">
        <v>0</v>
      </c>
      <c r="R331" s="185">
        <f>Q331</f>
        <v>0</v>
      </c>
      <c r="S331" s="387">
        <f t="shared" si="252"/>
        <v>0</v>
      </c>
      <c r="T331" s="388">
        <v>801020101</v>
      </c>
      <c r="U331" s="389" t="s">
        <v>552</v>
      </c>
      <c r="V331" s="390">
        <v>69104420.382700101</v>
      </c>
      <c r="W331" s="390">
        <v>0</v>
      </c>
      <c r="X331" s="390">
        <v>0</v>
      </c>
      <c r="Y331" s="390">
        <v>0</v>
      </c>
      <c r="Z331" s="390">
        <v>0</v>
      </c>
      <c r="AA331" s="390">
        <v>69104420.382700101</v>
      </c>
      <c r="AB331" s="390">
        <v>0</v>
      </c>
      <c r="AC331" s="390">
        <v>0</v>
      </c>
      <c r="AD331" s="390">
        <v>0</v>
      </c>
      <c r="AE331" s="390">
        <v>0</v>
      </c>
      <c r="AF331" s="390">
        <v>69104420.382700101</v>
      </c>
      <c r="AG331" s="390">
        <v>0</v>
      </c>
      <c r="AH331" s="390">
        <v>0</v>
      </c>
      <c r="AI331" s="390">
        <v>0</v>
      </c>
      <c r="AJ331" s="390">
        <v>0</v>
      </c>
      <c r="AK331" s="390">
        <v>0</v>
      </c>
      <c r="AL331" s="390">
        <v>0</v>
      </c>
      <c r="AM331" s="390">
        <v>0</v>
      </c>
      <c r="AN331" s="390">
        <v>0</v>
      </c>
      <c r="AO331" s="390">
        <v>0</v>
      </c>
      <c r="AP331" s="390">
        <v>0</v>
      </c>
      <c r="AQ331" s="390">
        <v>0</v>
      </c>
      <c r="AR331" s="390">
        <v>0</v>
      </c>
      <c r="AS331" s="390">
        <v>0</v>
      </c>
      <c r="AT331" s="390">
        <v>0</v>
      </c>
      <c r="AU331" s="390">
        <v>0</v>
      </c>
      <c r="AV331" s="390">
        <v>0</v>
      </c>
      <c r="AW331" s="390">
        <v>0</v>
      </c>
      <c r="AX331" s="390">
        <v>0</v>
      </c>
    </row>
    <row r="332" spans="1:50" ht="18" customHeight="1" x14ac:dyDescent="0.25">
      <c r="A332" s="391" t="s">
        <v>553</v>
      </c>
      <c r="B332" s="178" t="s">
        <v>554</v>
      </c>
      <c r="C332" s="179">
        <f>C333</f>
        <v>53787770.119399913</v>
      </c>
      <c r="D332" s="179">
        <f t="shared" ref="D332:R334" si="253">D333</f>
        <v>0</v>
      </c>
      <c r="E332" s="179">
        <f t="shared" si="253"/>
        <v>0</v>
      </c>
      <c r="F332" s="179">
        <f t="shared" si="253"/>
        <v>53787770.119399913</v>
      </c>
      <c r="G332" s="179">
        <f t="shared" si="253"/>
        <v>0</v>
      </c>
      <c r="H332" s="179">
        <f t="shared" si="253"/>
        <v>0</v>
      </c>
      <c r="I332" s="179">
        <f t="shared" si="253"/>
        <v>53787770.119399913</v>
      </c>
      <c r="J332" s="179">
        <f t="shared" si="253"/>
        <v>0</v>
      </c>
      <c r="K332" s="179">
        <f t="shared" si="253"/>
        <v>0</v>
      </c>
      <c r="L332" s="179">
        <f t="shared" si="253"/>
        <v>0</v>
      </c>
      <c r="M332" s="179">
        <f t="shared" si="253"/>
        <v>1000000</v>
      </c>
      <c r="N332" s="179">
        <f t="shared" si="253"/>
        <v>1000000</v>
      </c>
      <c r="O332" s="179">
        <f t="shared" si="253"/>
        <v>1000000</v>
      </c>
      <c r="P332" s="179">
        <f t="shared" si="253"/>
        <v>52787770.119399913</v>
      </c>
      <c r="Q332" s="179">
        <f t="shared" si="253"/>
        <v>4482314.1766166585</v>
      </c>
      <c r="R332" s="180">
        <f t="shared" si="253"/>
        <v>4482314.1766166585</v>
      </c>
      <c r="S332" s="387">
        <f t="shared" si="252"/>
        <v>0</v>
      </c>
      <c r="T332" s="388">
        <v>803</v>
      </c>
      <c r="U332" s="389" t="s">
        <v>554</v>
      </c>
      <c r="V332" s="390">
        <v>53787770.119399898</v>
      </c>
      <c r="W332" s="390">
        <v>0</v>
      </c>
      <c r="X332" s="390">
        <v>0</v>
      </c>
      <c r="Y332" s="390">
        <v>0</v>
      </c>
      <c r="Z332" s="390">
        <v>0</v>
      </c>
      <c r="AA332" s="390">
        <v>53787770.119399898</v>
      </c>
      <c r="AB332" s="390">
        <v>0</v>
      </c>
      <c r="AC332" s="390">
        <v>0</v>
      </c>
      <c r="AD332" s="390">
        <v>1000000</v>
      </c>
      <c r="AE332" s="390">
        <v>1000000</v>
      </c>
      <c r="AF332" s="390">
        <v>52787770.119399898</v>
      </c>
      <c r="AG332" s="390">
        <v>0</v>
      </c>
      <c r="AH332" s="390">
        <v>0</v>
      </c>
      <c r="AI332" s="390">
        <v>0</v>
      </c>
      <c r="AJ332" s="390">
        <v>0</v>
      </c>
      <c r="AK332" s="390">
        <v>1000000</v>
      </c>
      <c r="AL332" s="390">
        <v>0</v>
      </c>
      <c r="AM332" s="390">
        <v>0</v>
      </c>
      <c r="AN332" s="390">
        <v>0</v>
      </c>
      <c r="AO332" s="390">
        <v>0</v>
      </c>
      <c r="AP332" s="390">
        <v>0</v>
      </c>
      <c r="AQ332" s="390">
        <v>0</v>
      </c>
      <c r="AR332" s="390">
        <v>0</v>
      </c>
      <c r="AS332" s="390">
        <v>0</v>
      </c>
      <c r="AT332" s="390">
        <v>0</v>
      </c>
      <c r="AU332" s="390">
        <v>0</v>
      </c>
      <c r="AV332" s="390">
        <v>0</v>
      </c>
      <c r="AW332" s="390">
        <v>0</v>
      </c>
      <c r="AX332" s="390">
        <v>0</v>
      </c>
    </row>
    <row r="333" spans="1:50" ht="18" customHeight="1" x14ac:dyDescent="0.25">
      <c r="A333" s="391" t="s">
        <v>555</v>
      </c>
      <c r="B333" s="178" t="s">
        <v>554</v>
      </c>
      <c r="C333" s="179">
        <f>C334</f>
        <v>53787770.119399913</v>
      </c>
      <c r="D333" s="179">
        <f t="shared" si="253"/>
        <v>0</v>
      </c>
      <c r="E333" s="179">
        <f t="shared" si="253"/>
        <v>0</v>
      </c>
      <c r="F333" s="179">
        <f t="shared" si="253"/>
        <v>53787770.119399913</v>
      </c>
      <c r="G333" s="179">
        <f t="shared" si="253"/>
        <v>0</v>
      </c>
      <c r="H333" s="179">
        <f t="shared" si="253"/>
        <v>0</v>
      </c>
      <c r="I333" s="179">
        <f t="shared" si="253"/>
        <v>53787770.119399913</v>
      </c>
      <c r="J333" s="179">
        <f t="shared" si="253"/>
        <v>0</v>
      </c>
      <c r="K333" s="179">
        <f t="shared" si="253"/>
        <v>0</v>
      </c>
      <c r="L333" s="179">
        <f t="shared" si="253"/>
        <v>0</v>
      </c>
      <c r="M333" s="179">
        <f t="shared" si="253"/>
        <v>1000000</v>
      </c>
      <c r="N333" s="179">
        <f t="shared" si="253"/>
        <v>1000000</v>
      </c>
      <c r="O333" s="179">
        <f t="shared" si="253"/>
        <v>1000000</v>
      </c>
      <c r="P333" s="179">
        <f t="shared" si="253"/>
        <v>52787770.119399913</v>
      </c>
      <c r="Q333" s="179">
        <f t="shared" si="253"/>
        <v>4482314.1766166585</v>
      </c>
      <c r="R333" s="180">
        <f t="shared" si="253"/>
        <v>4482314.1766166585</v>
      </c>
      <c r="S333" s="387">
        <f t="shared" si="252"/>
        <v>0</v>
      </c>
      <c r="T333" s="388">
        <v>80301</v>
      </c>
      <c r="U333" s="389" t="s">
        <v>554</v>
      </c>
      <c r="V333" s="390">
        <v>53787770.119399898</v>
      </c>
      <c r="W333" s="390">
        <v>0</v>
      </c>
      <c r="X333" s="390">
        <v>0</v>
      </c>
      <c r="Y333" s="390">
        <v>0</v>
      </c>
      <c r="Z333" s="390">
        <v>0</v>
      </c>
      <c r="AA333" s="390">
        <v>53787770.119399898</v>
      </c>
      <c r="AB333" s="390">
        <v>0</v>
      </c>
      <c r="AC333" s="390">
        <v>0</v>
      </c>
      <c r="AD333" s="390">
        <v>1000000</v>
      </c>
      <c r="AE333" s="390">
        <v>1000000</v>
      </c>
      <c r="AF333" s="390">
        <v>52787770.119399898</v>
      </c>
      <c r="AG333" s="390">
        <v>0</v>
      </c>
      <c r="AH333" s="390">
        <v>0</v>
      </c>
      <c r="AI333" s="390">
        <v>0</v>
      </c>
      <c r="AJ333" s="390">
        <v>0</v>
      </c>
      <c r="AK333" s="390">
        <v>1000000</v>
      </c>
      <c r="AL333" s="390">
        <v>0</v>
      </c>
      <c r="AM333" s="390">
        <v>0</v>
      </c>
      <c r="AN333" s="390">
        <v>0</v>
      </c>
      <c r="AO333" s="390">
        <v>0</v>
      </c>
      <c r="AP333" s="390">
        <v>0</v>
      </c>
      <c r="AQ333" s="390">
        <v>0</v>
      </c>
      <c r="AR333" s="390">
        <v>0</v>
      </c>
      <c r="AS333" s="390">
        <v>0</v>
      </c>
      <c r="AT333" s="390">
        <v>0</v>
      </c>
      <c r="AU333" s="390">
        <v>0</v>
      </c>
      <c r="AV333" s="390">
        <v>0</v>
      </c>
      <c r="AW333" s="390">
        <v>0</v>
      </c>
      <c r="AX333" s="390">
        <v>0</v>
      </c>
    </row>
    <row r="334" spans="1:50" ht="18" customHeight="1" x14ac:dyDescent="0.25">
      <c r="A334" s="391" t="s">
        <v>556</v>
      </c>
      <c r="B334" s="178" t="s">
        <v>554</v>
      </c>
      <c r="C334" s="179">
        <f>C335</f>
        <v>53787770.119399913</v>
      </c>
      <c r="D334" s="179">
        <f t="shared" si="253"/>
        <v>0</v>
      </c>
      <c r="E334" s="179">
        <f t="shared" si="253"/>
        <v>0</v>
      </c>
      <c r="F334" s="179">
        <f t="shared" si="253"/>
        <v>53787770.119399913</v>
      </c>
      <c r="G334" s="179">
        <f t="shared" si="253"/>
        <v>0</v>
      </c>
      <c r="H334" s="179">
        <f t="shared" si="253"/>
        <v>0</v>
      </c>
      <c r="I334" s="179">
        <f t="shared" si="253"/>
        <v>53787770.119399913</v>
      </c>
      <c r="J334" s="179">
        <f t="shared" si="253"/>
        <v>0</v>
      </c>
      <c r="K334" s="179">
        <f t="shared" si="253"/>
        <v>0</v>
      </c>
      <c r="L334" s="179">
        <f t="shared" si="253"/>
        <v>0</v>
      </c>
      <c r="M334" s="179">
        <f t="shared" si="253"/>
        <v>1000000</v>
      </c>
      <c r="N334" s="179">
        <f t="shared" si="253"/>
        <v>1000000</v>
      </c>
      <c r="O334" s="179">
        <f t="shared" si="253"/>
        <v>1000000</v>
      </c>
      <c r="P334" s="179">
        <f t="shared" si="253"/>
        <v>52787770.119399913</v>
      </c>
      <c r="Q334" s="179">
        <f t="shared" si="253"/>
        <v>4482314.1766166585</v>
      </c>
      <c r="R334" s="180">
        <f t="shared" si="253"/>
        <v>4482314.1766166585</v>
      </c>
      <c r="S334" s="387">
        <f t="shared" si="252"/>
        <v>0</v>
      </c>
      <c r="T334" s="388">
        <v>8030101</v>
      </c>
      <c r="U334" s="389" t="s">
        <v>554</v>
      </c>
      <c r="V334" s="390">
        <v>53787770.119399898</v>
      </c>
      <c r="W334" s="390">
        <v>0</v>
      </c>
      <c r="X334" s="390">
        <v>0</v>
      </c>
      <c r="Y334" s="390">
        <v>0</v>
      </c>
      <c r="Z334" s="390">
        <v>0</v>
      </c>
      <c r="AA334" s="390">
        <v>53787770.119399898</v>
      </c>
      <c r="AB334" s="390">
        <v>0</v>
      </c>
      <c r="AC334" s="390">
        <v>0</v>
      </c>
      <c r="AD334" s="390">
        <v>1000000</v>
      </c>
      <c r="AE334" s="390">
        <v>1000000</v>
      </c>
      <c r="AF334" s="390">
        <v>52787770.119399898</v>
      </c>
      <c r="AG334" s="390">
        <v>0</v>
      </c>
      <c r="AH334" s="390">
        <v>0</v>
      </c>
      <c r="AI334" s="390">
        <v>0</v>
      </c>
      <c r="AJ334" s="390">
        <v>0</v>
      </c>
      <c r="AK334" s="390">
        <v>1000000</v>
      </c>
      <c r="AL334" s="390">
        <v>0</v>
      </c>
      <c r="AM334" s="390">
        <v>0</v>
      </c>
      <c r="AN334" s="390">
        <v>0</v>
      </c>
      <c r="AO334" s="390">
        <v>0</v>
      </c>
      <c r="AP334" s="390">
        <v>0</v>
      </c>
      <c r="AQ334" s="390">
        <v>0</v>
      </c>
      <c r="AR334" s="390">
        <v>0</v>
      </c>
      <c r="AS334" s="390">
        <v>0</v>
      </c>
      <c r="AT334" s="390">
        <v>0</v>
      </c>
      <c r="AU334" s="390">
        <v>0</v>
      </c>
      <c r="AV334" s="390">
        <v>0</v>
      </c>
      <c r="AW334" s="390">
        <v>0</v>
      </c>
      <c r="AX334" s="390">
        <v>0</v>
      </c>
    </row>
    <row r="335" spans="1:50" ht="18" customHeight="1" x14ac:dyDescent="0.25">
      <c r="A335" s="392" t="s">
        <v>557</v>
      </c>
      <c r="B335" s="181" t="s">
        <v>554</v>
      </c>
      <c r="C335" s="182">
        <v>53787770.119399913</v>
      </c>
      <c r="D335" s="183">
        <v>0</v>
      </c>
      <c r="E335" s="183">
        <v>0</v>
      </c>
      <c r="F335" s="182">
        <f>C335+D335-E335</f>
        <v>53787770.119399913</v>
      </c>
      <c r="G335" s="390">
        <v>0</v>
      </c>
      <c r="H335" s="390">
        <v>0</v>
      </c>
      <c r="I335" s="182">
        <f>F335-H335</f>
        <v>53787770.119399913</v>
      </c>
      <c r="J335" s="390">
        <v>0</v>
      </c>
      <c r="K335" s="390">
        <v>0</v>
      </c>
      <c r="L335" s="390">
        <v>0</v>
      </c>
      <c r="M335" s="390">
        <v>1000000</v>
      </c>
      <c r="N335" s="390">
        <v>1000000</v>
      </c>
      <c r="O335" s="182">
        <f>N335-H335</f>
        <v>1000000</v>
      </c>
      <c r="P335" s="182">
        <f>F335-N335</f>
        <v>52787770.119399913</v>
      </c>
      <c r="Q335" s="184">
        <v>4482314.1766166585</v>
      </c>
      <c r="R335" s="185">
        <f>Q335</f>
        <v>4482314.1766166585</v>
      </c>
      <c r="S335" s="387">
        <f t="shared" si="252"/>
        <v>0</v>
      </c>
      <c r="T335" s="388">
        <v>803010101</v>
      </c>
      <c r="U335" s="389" t="s">
        <v>554</v>
      </c>
      <c r="V335" s="390">
        <v>53787770.119399898</v>
      </c>
      <c r="W335" s="390">
        <v>0</v>
      </c>
      <c r="X335" s="390">
        <v>0</v>
      </c>
      <c r="Y335" s="390">
        <v>0</v>
      </c>
      <c r="Z335" s="390">
        <v>0</v>
      </c>
      <c r="AA335" s="390">
        <v>53787770.119399898</v>
      </c>
      <c r="AB335" s="390">
        <v>0</v>
      </c>
      <c r="AC335" s="390">
        <v>0</v>
      </c>
      <c r="AD335" s="390">
        <v>1000000</v>
      </c>
      <c r="AE335" s="390">
        <v>1000000</v>
      </c>
      <c r="AF335" s="390">
        <v>52787770.119399898</v>
      </c>
      <c r="AG335" s="390">
        <v>0</v>
      </c>
      <c r="AH335" s="390">
        <v>0</v>
      </c>
      <c r="AI335" s="390">
        <v>0</v>
      </c>
      <c r="AJ335" s="390">
        <v>0</v>
      </c>
      <c r="AK335" s="390">
        <v>1000000</v>
      </c>
      <c r="AL335" s="390">
        <v>0</v>
      </c>
      <c r="AM335" s="390">
        <v>0</v>
      </c>
      <c r="AN335" s="390">
        <v>0</v>
      </c>
      <c r="AO335" s="390">
        <v>0</v>
      </c>
      <c r="AP335" s="390">
        <v>0</v>
      </c>
      <c r="AQ335" s="390">
        <v>0</v>
      </c>
      <c r="AR335" s="390">
        <v>0</v>
      </c>
      <c r="AS335" s="390">
        <v>0</v>
      </c>
      <c r="AT335" s="390">
        <v>0</v>
      </c>
      <c r="AU335" s="390">
        <v>0</v>
      </c>
      <c r="AV335" s="390">
        <v>0</v>
      </c>
      <c r="AW335" s="390">
        <v>0</v>
      </c>
      <c r="AX335" s="390">
        <v>0</v>
      </c>
    </row>
    <row r="336" spans="1:50" ht="18" customHeight="1" x14ac:dyDescent="0.25">
      <c r="A336" s="391" t="s">
        <v>558</v>
      </c>
      <c r="B336" s="178" t="s">
        <v>559</v>
      </c>
      <c r="C336" s="179">
        <f>C337+C339</f>
        <v>436907784.11000001</v>
      </c>
      <c r="D336" s="179">
        <f t="shared" ref="D336:R336" si="254">D337+D339</f>
        <v>0</v>
      </c>
      <c r="E336" s="179">
        <f t="shared" si="254"/>
        <v>0</v>
      </c>
      <c r="F336" s="179">
        <f t="shared" si="254"/>
        <v>436907784.11000001</v>
      </c>
      <c r="G336" s="179">
        <f t="shared" si="254"/>
        <v>0</v>
      </c>
      <c r="H336" s="179">
        <f t="shared" si="254"/>
        <v>0</v>
      </c>
      <c r="I336" s="179">
        <f t="shared" si="254"/>
        <v>436907784.11000001</v>
      </c>
      <c r="J336" s="179">
        <f t="shared" si="254"/>
        <v>0</v>
      </c>
      <c r="K336" s="179">
        <f t="shared" si="254"/>
        <v>0</v>
      </c>
      <c r="L336" s="179">
        <f t="shared" si="254"/>
        <v>0</v>
      </c>
      <c r="M336" s="179">
        <f t="shared" si="254"/>
        <v>0</v>
      </c>
      <c r="N336" s="179">
        <f t="shared" si="254"/>
        <v>0</v>
      </c>
      <c r="O336" s="179">
        <f t="shared" si="254"/>
        <v>0</v>
      </c>
      <c r="P336" s="179">
        <f t="shared" si="254"/>
        <v>436907784.11000001</v>
      </c>
      <c r="Q336" s="179">
        <f t="shared" si="254"/>
        <v>0</v>
      </c>
      <c r="R336" s="180">
        <f t="shared" si="254"/>
        <v>0</v>
      </c>
      <c r="S336" s="387">
        <f t="shared" si="252"/>
        <v>0</v>
      </c>
      <c r="T336" s="388">
        <v>804</v>
      </c>
      <c r="U336" s="389" t="s">
        <v>559</v>
      </c>
      <c r="V336" s="390">
        <v>436907784.11000001</v>
      </c>
      <c r="W336" s="390">
        <v>0</v>
      </c>
      <c r="X336" s="390">
        <v>0</v>
      </c>
      <c r="Y336" s="390">
        <v>0</v>
      </c>
      <c r="Z336" s="390">
        <v>0</v>
      </c>
      <c r="AA336" s="390">
        <v>436907784.11000001</v>
      </c>
      <c r="AB336" s="390">
        <v>0</v>
      </c>
      <c r="AC336" s="390">
        <v>0</v>
      </c>
      <c r="AD336" s="390">
        <v>0</v>
      </c>
      <c r="AE336" s="390">
        <v>0</v>
      </c>
      <c r="AF336" s="390">
        <v>436907784.11000001</v>
      </c>
      <c r="AG336" s="390">
        <v>0</v>
      </c>
      <c r="AH336" s="390">
        <v>0</v>
      </c>
      <c r="AI336" s="390">
        <v>0</v>
      </c>
      <c r="AJ336" s="390">
        <v>0</v>
      </c>
      <c r="AK336" s="390">
        <v>0</v>
      </c>
      <c r="AL336" s="390">
        <v>0</v>
      </c>
      <c r="AM336" s="390">
        <v>0</v>
      </c>
      <c r="AN336" s="390">
        <v>0</v>
      </c>
      <c r="AO336" s="390">
        <v>0</v>
      </c>
      <c r="AP336" s="390">
        <v>0</v>
      </c>
      <c r="AQ336" s="390">
        <v>0</v>
      </c>
      <c r="AR336" s="390">
        <v>0</v>
      </c>
      <c r="AS336" s="390">
        <v>0</v>
      </c>
      <c r="AT336" s="390">
        <v>0</v>
      </c>
      <c r="AU336" s="390">
        <v>0</v>
      </c>
      <c r="AV336" s="390">
        <v>0</v>
      </c>
      <c r="AW336" s="390">
        <v>0</v>
      </c>
      <c r="AX336" s="390">
        <v>0</v>
      </c>
    </row>
    <row r="337" spans="1:50" ht="18" customHeight="1" x14ac:dyDescent="0.25">
      <c r="A337" s="391" t="s">
        <v>560</v>
      </c>
      <c r="B337" s="178" t="s">
        <v>561</v>
      </c>
      <c r="C337" s="179">
        <f>C338</f>
        <v>394107784.11000001</v>
      </c>
      <c r="D337" s="179">
        <f t="shared" ref="D337:R337" si="255">D338</f>
        <v>0</v>
      </c>
      <c r="E337" s="179">
        <f t="shared" si="255"/>
        <v>0</v>
      </c>
      <c r="F337" s="179">
        <f t="shared" si="255"/>
        <v>394107784.11000001</v>
      </c>
      <c r="G337" s="179">
        <f t="shared" si="255"/>
        <v>0</v>
      </c>
      <c r="H337" s="179">
        <f t="shared" si="255"/>
        <v>0</v>
      </c>
      <c r="I337" s="179">
        <f t="shared" si="255"/>
        <v>394107784.11000001</v>
      </c>
      <c r="J337" s="179">
        <f t="shared" si="255"/>
        <v>0</v>
      </c>
      <c r="K337" s="179">
        <f t="shared" si="255"/>
        <v>0</v>
      </c>
      <c r="L337" s="179">
        <f t="shared" si="255"/>
        <v>0</v>
      </c>
      <c r="M337" s="179">
        <f t="shared" si="255"/>
        <v>0</v>
      </c>
      <c r="N337" s="179">
        <f t="shared" si="255"/>
        <v>0</v>
      </c>
      <c r="O337" s="179">
        <f t="shared" si="255"/>
        <v>0</v>
      </c>
      <c r="P337" s="179">
        <f t="shared" si="255"/>
        <v>394107784.11000001</v>
      </c>
      <c r="Q337" s="179">
        <f t="shared" si="255"/>
        <v>0</v>
      </c>
      <c r="R337" s="180">
        <f t="shared" si="255"/>
        <v>0</v>
      </c>
      <c r="S337" s="387">
        <f t="shared" si="252"/>
        <v>0</v>
      </c>
      <c r="T337" s="388">
        <v>8040101</v>
      </c>
      <c r="U337" s="389" t="s">
        <v>1767</v>
      </c>
      <c r="V337" s="390">
        <v>394107784.11000001</v>
      </c>
      <c r="W337" s="390">
        <v>0</v>
      </c>
      <c r="X337" s="390">
        <v>0</v>
      </c>
      <c r="Y337" s="390">
        <v>0</v>
      </c>
      <c r="Z337" s="390">
        <v>0</v>
      </c>
      <c r="AA337" s="390">
        <v>394107784.11000001</v>
      </c>
      <c r="AB337" s="390">
        <v>0</v>
      </c>
      <c r="AC337" s="390">
        <v>0</v>
      </c>
      <c r="AD337" s="390">
        <v>0</v>
      </c>
      <c r="AE337" s="390">
        <v>0</v>
      </c>
      <c r="AF337" s="390">
        <v>394107784.11000001</v>
      </c>
      <c r="AG337" s="390">
        <v>0</v>
      </c>
      <c r="AH337" s="390">
        <v>0</v>
      </c>
      <c r="AI337" s="390">
        <v>0</v>
      </c>
      <c r="AJ337" s="390">
        <v>0</v>
      </c>
      <c r="AK337" s="390">
        <v>0</v>
      </c>
      <c r="AL337" s="390">
        <v>0</v>
      </c>
      <c r="AM337" s="390">
        <v>0</v>
      </c>
      <c r="AN337" s="390">
        <v>0</v>
      </c>
      <c r="AO337" s="390">
        <v>0</v>
      </c>
      <c r="AP337" s="390">
        <v>0</v>
      </c>
      <c r="AQ337" s="390">
        <v>0</v>
      </c>
      <c r="AR337" s="390">
        <v>0</v>
      </c>
      <c r="AS337" s="390">
        <v>0</v>
      </c>
      <c r="AT337" s="390">
        <v>0</v>
      </c>
      <c r="AU337" s="390">
        <v>0</v>
      </c>
      <c r="AV337" s="390">
        <v>0</v>
      </c>
      <c r="AW337" s="390">
        <v>0</v>
      </c>
      <c r="AX337" s="390">
        <v>0</v>
      </c>
    </row>
    <row r="338" spans="1:50" ht="18" customHeight="1" x14ac:dyDescent="0.25">
      <c r="A338" s="392" t="s">
        <v>562</v>
      </c>
      <c r="B338" s="181" t="s">
        <v>561</v>
      </c>
      <c r="C338" s="182">
        <v>394107784.11000001</v>
      </c>
      <c r="D338" s="183">
        <v>0</v>
      </c>
      <c r="E338" s="183">
        <v>0</v>
      </c>
      <c r="F338" s="182">
        <f>C338+D338-E338</f>
        <v>394107784.11000001</v>
      </c>
      <c r="G338" s="390">
        <v>0</v>
      </c>
      <c r="H338" s="390">
        <v>0</v>
      </c>
      <c r="I338" s="182">
        <f>F338-H338</f>
        <v>394107784.11000001</v>
      </c>
      <c r="J338" s="390">
        <v>0</v>
      </c>
      <c r="K338" s="390">
        <v>0</v>
      </c>
      <c r="L338" s="390">
        <v>0</v>
      </c>
      <c r="M338" s="390">
        <v>0</v>
      </c>
      <c r="N338" s="390">
        <v>0</v>
      </c>
      <c r="O338" s="182">
        <f>N338-H338</f>
        <v>0</v>
      </c>
      <c r="P338" s="182">
        <f>F338-N338</f>
        <v>394107784.11000001</v>
      </c>
      <c r="Q338" s="184">
        <v>0</v>
      </c>
      <c r="R338" s="185">
        <f>Q338</f>
        <v>0</v>
      </c>
      <c r="S338" s="387">
        <f t="shared" si="252"/>
        <v>0</v>
      </c>
      <c r="T338" s="388">
        <v>804010101</v>
      </c>
      <c r="U338" s="389" t="s">
        <v>1767</v>
      </c>
      <c r="V338" s="390">
        <v>394107784.11000001</v>
      </c>
      <c r="W338" s="390">
        <v>0</v>
      </c>
      <c r="X338" s="390">
        <v>0</v>
      </c>
      <c r="Y338" s="390">
        <v>0</v>
      </c>
      <c r="Z338" s="390">
        <v>0</v>
      </c>
      <c r="AA338" s="390">
        <v>394107784.11000001</v>
      </c>
      <c r="AB338" s="390">
        <v>0</v>
      </c>
      <c r="AC338" s="390">
        <v>0</v>
      </c>
      <c r="AD338" s="390">
        <v>0</v>
      </c>
      <c r="AE338" s="390">
        <v>0</v>
      </c>
      <c r="AF338" s="390">
        <v>394107784.11000001</v>
      </c>
      <c r="AG338" s="390">
        <v>0</v>
      </c>
      <c r="AH338" s="390">
        <v>0</v>
      </c>
      <c r="AI338" s="390">
        <v>0</v>
      </c>
      <c r="AJ338" s="390">
        <v>0</v>
      </c>
      <c r="AK338" s="390">
        <v>0</v>
      </c>
      <c r="AL338" s="390">
        <v>0</v>
      </c>
      <c r="AM338" s="390">
        <v>0</v>
      </c>
      <c r="AN338" s="390">
        <v>0</v>
      </c>
      <c r="AO338" s="390">
        <v>0</v>
      </c>
      <c r="AP338" s="390">
        <v>0</v>
      </c>
      <c r="AQ338" s="390">
        <v>0</v>
      </c>
      <c r="AR338" s="390">
        <v>0</v>
      </c>
      <c r="AS338" s="390">
        <v>0</v>
      </c>
      <c r="AT338" s="390">
        <v>0</v>
      </c>
      <c r="AU338" s="390">
        <v>0</v>
      </c>
      <c r="AV338" s="390">
        <v>0</v>
      </c>
      <c r="AW338" s="390">
        <v>0</v>
      </c>
      <c r="AX338" s="390">
        <v>0</v>
      </c>
    </row>
    <row r="339" spans="1:50" ht="18" customHeight="1" x14ac:dyDescent="0.25">
      <c r="A339" s="391" t="s">
        <v>563</v>
      </c>
      <c r="B339" s="178" t="s">
        <v>564</v>
      </c>
      <c r="C339" s="179">
        <f>C340</f>
        <v>42800000</v>
      </c>
      <c r="D339" s="179">
        <f t="shared" ref="D339:R339" si="256">D340</f>
        <v>0</v>
      </c>
      <c r="E339" s="179">
        <f t="shared" si="256"/>
        <v>0</v>
      </c>
      <c r="F339" s="179">
        <f t="shared" si="256"/>
        <v>42800000</v>
      </c>
      <c r="G339" s="179">
        <f t="shared" si="256"/>
        <v>0</v>
      </c>
      <c r="H339" s="179">
        <f t="shared" si="256"/>
        <v>0</v>
      </c>
      <c r="I339" s="179">
        <f t="shared" si="256"/>
        <v>42800000</v>
      </c>
      <c r="J339" s="179">
        <f t="shared" si="256"/>
        <v>0</v>
      </c>
      <c r="K339" s="179">
        <f t="shared" si="256"/>
        <v>0</v>
      </c>
      <c r="L339" s="179">
        <f t="shared" si="256"/>
        <v>0</v>
      </c>
      <c r="M339" s="179">
        <f t="shared" si="256"/>
        <v>0</v>
      </c>
      <c r="N339" s="179">
        <f t="shared" si="256"/>
        <v>0</v>
      </c>
      <c r="O339" s="179">
        <f t="shared" si="256"/>
        <v>0</v>
      </c>
      <c r="P339" s="179">
        <f t="shared" si="256"/>
        <v>42800000</v>
      </c>
      <c r="Q339" s="179">
        <f t="shared" si="256"/>
        <v>0</v>
      </c>
      <c r="R339" s="180">
        <f t="shared" si="256"/>
        <v>0</v>
      </c>
      <c r="S339" s="387">
        <f t="shared" si="252"/>
        <v>0</v>
      </c>
      <c r="T339" s="388">
        <v>8040201</v>
      </c>
      <c r="U339" s="389" t="s">
        <v>1768</v>
      </c>
      <c r="V339" s="390">
        <v>42800000</v>
      </c>
      <c r="W339" s="390">
        <v>0</v>
      </c>
      <c r="X339" s="390">
        <v>0</v>
      </c>
      <c r="Y339" s="390">
        <v>0</v>
      </c>
      <c r="Z339" s="390">
        <v>0</v>
      </c>
      <c r="AA339" s="390">
        <v>42800000</v>
      </c>
      <c r="AB339" s="390">
        <v>0</v>
      </c>
      <c r="AC339" s="390">
        <v>0</v>
      </c>
      <c r="AD339" s="390">
        <v>0</v>
      </c>
      <c r="AE339" s="390">
        <v>0</v>
      </c>
      <c r="AF339" s="390">
        <v>42800000</v>
      </c>
      <c r="AG339" s="390">
        <v>0</v>
      </c>
      <c r="AH339" s="390">
        <v>0</v>
      </c>
      <c r="AI339" s="390">
        <v>0</v>
      </c>
      <c r="AJ339" s="390">
        <v>0</v>
      </c>
      <c r="AK339" s="390">
        <v>0</v>
      </c>
      <c r="AL339" s="390">
        <v>0</v>
      </c>
      <c r="AM339" s="390">
        <v>0</v>
      </c>
      <c r="AN339" s="390">
        <v>0</v>
      </c>
      <c r="AO339" s="390">
        <v>0</v>
      </c>
      <c r="AP339" s="390">
        <v>0</v>
      </c>
      <c r="AQ339" s="390">
        <v>0</v>
      </c>
      <c r="AR339" s="390">
        <v>0</v>
      </c>
      <c r="AS339" s="390">
        <v>0</v>
      </c>
      <c r="AT339" s="390">
        <v>0</v>
      </c>
      <c r="AU339" s="390">
        <v>0</v>
      </c>
      <c r="AV339" s="390">
        <v>0</v>
      </c>
      <c r="AW339" s="390">
        <v>0</v>
      </c>
      <c r="AX339" s="390">
        <v>0</v>
      </c>
    </row>
    <row r="340" spans="1:50" ht="18" customHeight="1" x14ac:dyDescent="0.25">
      <c r="A340" s="392" t="s">
        <v>565</v>
      </c>
      <c r="B340" s="181" t="s">
        <v>564</v>
      </c>
      <c r="C340" s="182">
        <v>42800000</v>
      </c>
      <c r="D340" s="183">
        <v>0</v>
      </c>
      <c r="E340" s="183">
        <v>0</v>
      </c>
      <c r="F340" s="182">
        <f>C340+D340-E340</f>
        <v>42800000</v>
      </c>
      <c r="G340" s="390">
        <v>0</v>
      </c>
      <c r="H340" s="390">
        <v>0</v>
      </c>
      <c r="I340" s="182">
        <f>F340-H340</f>
        <v>42800000</v>
      </c>
      <c r="J340" s="390">
        <v>0</v>
      </c>
      <c r="K340" s="390">
        <v>0</v>
      </c>
      <c r="L340" s="390">
        <v>0</v>
      </c>
      <c r="M340" s="390">
        <v>0</v>
      </c>
      <c r="N340" s="390">
        <v>0</v>
      </c>
      <c r="O340" s="182">
        <f>N340-H340</f>
        <v>0</v>
      </c>
      <c r="P340" s="182">
        <f>F340-N340</f>
        <v>42800000</v>
      </c>
      <c r="Q340" s="184">
        <v>0</v>
      </c>
      <c r="R340" s="185">
        <f>Q340</f>
        <v>0</v>
      </c>
      <c r="S340" s="387">
        <f t="shared" si="252"/>
        <v>0</v>
      </c>
      <c r="T340" s="388">
        <v>804020101</v>
      </c>
      <c r="U340" s="389" t="s">
        <v>1768</v>
      </c>
      <c r="V340" s="390">
        <v>42800000</v>
      </c>
      <c r="W340" s="390">
        <v>0</v>
      </c>
      <c r="X340" s="390">
        <v>0</v>
      </c>
      <c r="Y340" s="390">
        <v>0</v>
      </c>
      <c r="Z340" s="390">
        <v>0</v>
      </c>
      <c r="AA340" s="390">
        <v>42800000</v>
      </c>
      <c r="AB340" s="390">
        <v>0</v>
      </c>
      <c r="AC340" s="390">
        <v>0</v>
      </c>
      <c r="AD340" s="390">
        <v>0</v>
      </c>
      <c r="AE340" s="390">
        <v>0</v>
      </c>
      <c r="AF340" s="390">
        <v>42800000</v>
      </c>
      <c r="AG340" s="390">
        <v>0</v>
      </c>
      <c r="AH340" s="390">
        <v>0</v>
      </c>
      <c r="AI340" s="390">
        <v>0</v>
      </c>
      <c r="AJ340" s="390">
        <v>0</v>
      </c>
      <c r="AK340" s="390">
        <v>0</v>
      </c>
      <c r="AL340" s="390">
        <v>0</v>
      </c>
      <c r="AM340" s="390">
        <v>0</v>
      </c>
      <c r="AN340" s="390">
        <v>0</v>
      </c>
      <c r="AO340" s="390">
        <v>0</v>
      </c>
      <c r="AP340" s="390">
        <v>0</v>
      </c>
      <c r="AQ340" s="390">
        <v>0</v>
      </c>
      <c r="AR340" s="390">
        <v>0</v>
      </c>
      <c r="AS340" s="390">
        <v>0</v>
      </c>
      <c r="AT340" s="390">
        <v>0</v>
      </c>
      <c r="AU340" s="390">
        <v>0</v>
      </c>
      <c r="AV340" s="390">
        <v>0</v>
      </c>
      <c r="AW340" s="390">
        <v>0</v>
      </c>
      <c r="AX340" s="390">
        <v>0</v>
      </c>
    </row>
    <row r="341" spans="1:50" ht="18" customHeight="1" x14ac:dyDescent="0.25">
      <c r="A341" s="398">
        <v>3</v>
      </c>
      <c r="B341" s="190" t="s">
        <v>1349</v>
      </c>
      <c r="C341" s="191">
        <f>C342+C378+C394+C402+C476+C486</f>
        <v>25723070057.833839</v>
      </c>
      <c r="D341" s="191">
        <f t="shared" ref="D341:R341" si="257">D342+D378+D394+D402+D476+D486</f>
        <v>926341932</v>
      </c>
      <c r="E341" s="191">
        <f t="shared" si="257"/>
        <v>926341932</v>
      </c>
      <c r="F341" s="191">
        <f t="shared" si="257"/>
        <v>25723070057.833839</v>
      </c>
      <c r="G341" s="191">
        <f t="shared" si="257"/>
        <v>1230234785</v>
      </c>
      <c r="H341" s="191">
        <f t="shared" si="257"/>
        <v>1230234785</v>
      </c>
      <c r="I341" s="191">
        <f t="shared" si="257"/>
        <v>24492835272.833839</v>
      </c>
      <c r="J341" s="191">
        <f t="shared" si="257"/>
        <v>1013093339</v>
      </c>
      <c r="K341" s="191">
        <f t="shared" si="257"/>
        <v>1013093339</v>
      </c>
      <c r="L341" s="191">
        <f t="shared" si="257"/>
        <v>1013093339</v>
      </c>
      <c r="M341" s="191">
        <f t="shared" si="257"/>
        <v>4277502864</v>
      </c>
      <c r="N341" s="191">
        <f t="shared" si="257"/>
        <v>4277502864</v>
      </c>
      <c r="O341" s="191">
        <f t="shared" si="257"/>
        <v>3047268079</v>
      </c>
      <c r="P341" s="191">
        <f t="shared" si="257"/>
        <v>21445567193.833839</v>
      </c>
      <c r="Q341" s="191">
        <f t="shared" si="257"/>
        <v>13337488188.236153</v>
      </c>
      <c r="R341" s="192">
        <f t="shared" si="257"/>
        <v>13337488188.236153</v>
      </c>
      <c r="S341" s="387">
        <f t="shared" si="252"/>
        <v>0</v>
      </c>
      <c r="T341" s="388">
        <v>3</v>
      </c>
      <c r="U341" s="389" t="s">
        <v>566</v>
      </c>
      <c r="V341" s="390">
        <v>25723070057.833839</v>
      </c>
      <c r="W341" s="390">
        <v>0</v>
      </c>
      <c r="X341" s="390">
        <v>0</v>
      </c>
      <c r="Y341" s="390">
        <v>926341932</v>
      </c>
      <c r="Z341" s="390">
        <v>926341932</v>
      </c>
      <c r="AA341" s="390">
        <v>25723070057.833839</v>
      </c>
      <c r="AB341" s="390">
        <v>0</v>
      </c>
      <c r="AC341" s="390">
        <v>0</v>
      </c>
      <c r="AD341" s="390">
        <v>4277502864</v>
      </c>
      <c r="AE341" s="390">
        <v>4277502864</v>
      </c>
      <c r="AF341" s="390">
        <v>21445567193.833839</v>
      </c>
      <c r="AG341" s="390">
        <v>0</v>
      </c>
      <c r="AH341" s="390">
        <v>0</v>
      </c>
      <c r="AI341" s="390">
        <v>1230234785</v>
      </c>
      <c r="AJ341" s="390">
        <v>1230234785</v>
      </c>
      <c r="AK341" s="390">
        <v>3047268079</v>
      </c>
      <c r="AL341" s="390">
        <v>0</v>
      </c>
      <c r="AM341" s="390">
        <v>0</v>
      </c>
      <c r="AN341" s="390">
        <v>1013093339</v>
      </c>
      <c r="AO341" s="390">
        <v>1013093339</v>
      </c>
      <c r="AP341" s="390">
        <v>217141446</v>
      </c>
      <c r="AQ341" s="390">
        <v>0</v>
      </c>
      <c r="AR341" s="390">
        <v>0</v>
      </c>
      <c r="AS341" s="390">
        <v>0</v>
      </c>
      <c r="AT341" s="390">
        <v>0</v>
      </c>
      <c r="AU341" s="390">
        <v>1013093339</v>
      </c>
      <c r="AV341" s="390">
        <v>1013093339</v>
      </c>
      <c r="AW341" s="390">
        <v>1013093339</v>
      </c>
      <c r="AX341" s="390">
        <v>1013093339</v>
      </c>
    </row>
    <row r="342" spans="1:50" ht="18" customHeight="1" x14ac:dyDescent="0.25">
      <c r="A342" s="398">
        <v>301</v>
      </c>
      <c r="B342" s="190" t="s">
        <v>1350</v>
      </c>
      <c r="C342" s="191">
        <f>C343</f>
        <v>7619339133</v>
      </c>
      <c r="D342" s="191">
        <f t="shared" ref="D342:R342" si="258">D343</f>
        <v>0</v>
      </c>
      <c r="E342" s="191">
        <f t="shared" si="258"/>
        <v>0</v>
      </c>
      <c r="F342" s="191">
        <f t="shared" si="258"/>
        <v>7619339133</v>
      </c>
      <c r="G342" s="191">
        <f t="shared" si="258"/>
        <v>0</v>
      </c>
      <c r="H342" s="191">
        <f t="shared" si="258"/>
        <v>0</v>
      </c>
      <c r="I342" s="191">
        <f t="shared" si="258"/>
        <v>7619339133</v>
      </c>
      <c r="J342" s="191">
        <f t="shared" si="258"/>
        <v>0</v>
      </c>
      <c r="K342" s="191">
        <f t="shared" si="258"/>
        <v>0</v>
      </c>
      <c r="L342" s="191">
        <f t="shared" si="258"/>
        <v>0</v>
      </c>
      <c r="M342" s="191">
        <f t="shared" si="258"/>
        <v>33787260</v>
      </c>
      <c r="N342" s="191">
        <f t="shared" si="258"/>
        <v>33787260</v>
      </c>
      <c r="O342" s="191">
        <f t="shared" si="258"/>
        <v>33787260</v>
      </c>
      <c r="P342" s="191">
        <f t="shared" si="258"/>
        <v>7585551873</v>
      </c>
      <c r="Q342" s="191">
        <f t="shared" si="258"/>
        <v>4628481000</v>
      </c>
      <c r="R342" s="192">
        <f t="shared" si="258"/>
        <v>4628481000</v>
      </c>
      <c r="S342" s="387">
        <f t="shared" si="252"/>
        <v>0</v>
      </c>
      <c r="T342" s="388">
        <v>301</v>
      </c>
      <c r="U342" s="389" t="s">
        <v>1769</v>
      </c>
      <c r="V342" s="390">
        <v>7619339133</v>
      </c>
      <c r="W342" s="390">
        <v>0</v>
      </c>
      <c r="X342" s="390">
        <v>0</v>
      </c>
      <c r="Y342" s="390">
        <v>0</v>
      </c>
      <c r="Z342" s="390">
        <v>0</v>
      </c>
      <c r="AA342" s="390">
        <v>7619339133</v>
      </c>
      <c r="AB342" s="390">
        <v>0</v>
      </c>
      <c r="AC342" s="390">
        <v>0</v>
      </c>
      <c r="AD342" s="390">
        <v>33787260</v>
      </c>
      <c r="AE342" s="390">
        <v>33787260</v>
      </c>
      <c r="AF342" s="390">
        <v>7585551873</v>
      </c>
      <c r="AG342" s="390">
        <v>0</v>
      </c>
      <c r="AH342" s="390">
        <v>0</v>
      </c>
      <c r="AI342" s="390">
        <v>0</v>
      </c>
      <c r="AJ342" s="390">
        <v>0</v>
      </c>
      <c r="AK342" s="390">
        <v>33787260</v>
      </c>
      <c r="AL342" s="390">
        <v>0</v>
      </c>
      <c r="AM342" s="390">
        <v>0</v>
      </c>
      <c r="AN342" s="390">
        <v>0</v>
      </c>
      <c r="AO342" s="390">
        <v>0</v>
      </c>
      <c r="AP342" s="390">
        <v>0</v>
      </c>
      <c r="AQ342" s="390">
        <v>0</v>
      </c>
      <c r="AR342" s="390">
        <v>0</v>
      </c>
      <c r="AS342" s="390">
        <v>0</v>
      </c>
      <c r="AT342" s="390">
        <v>0</v>
      </c>
      <c r="AU342" s="390">
        <v>0</v>
      </c>
      <c r="AV342" s="390">
        <v>0</v>
      </c>
      <c r="AW342" s="390">
        <v>0</v>
      </c>
      <c r="AX342" s="390">
        <v>0</v>
      </c>
    </row>
    <row r="343" spans="1:50" ht="18" customHeight="1" x14ac:dyDescent="0.25">
      <c r="A343" s="398">
        <v>3011</v>
      </c>
      <c r="B343" s="190" t="s">
        <v>1351</v>
      </c>
      <c r="C343" s="191">
        <f>C344+C348+C352+C355+C359+C362+C365+C369+C371+C375</f>
        <v>7619339133</v>
      </c>
      <c r="D343" s="191">
        <f t="shared" ref="D343:R343" si="259">D344+D348+D352+D355+D359+D362+D365+D369+D371+D375</f>
        <v>0</v>
      </c>
      <c r="E343" s="191">
        <f t="shared" si="259"/>
        <v>0</v>
      </c>
      <c r="F343" s="191">
        <f t="shared" si="259"/>
        <v>7619339133</v>
      </c>
      <c r="G343" s="191">
        <f t="shared" si="259"/>
        <v>0</v>
      </c>
      <c r="H343" s="191">
        <f t="shared" si="259"/>
        <v>0</v>
      </c>
      <c r="I343" s="191">
        <f t="shared" si="259"/>
        <v>7619339133</v>
      </c>
      <c r="J343" s="191">
        <f t="shared" si="259"/>
        <v>0</v>
      </c>
      <c r="K343" s="191">
        <f t="shared" si="259"/>
        <v>0</v>
      </c>
      <c r="L343" s="191">
        <f t="shared" si="259"/>
        <v>0</v>
      </c>
      <c r="M343" s="191">
        <f t="shared" si="259"/>
        <v>33787260</v>
      </c>
      <c r="N343" s="191">
        <f t="shared" si="259"/>
        <v>33787260</v>
      </c>
      <c r="O343" s="191">
        <f t="shared" si="259"/>
        <v>33787260</v>
      </c>
      <c r="P343" s="191">
        <f t="shared" si="259"/>
        <v>7585551873</v>
      </c>
      <c r="Q343" s="191">
        <f t="shared" si="259"/>
        <v>4628481000</v>
      </c>
      <c r="R343" s="192">
        <f t="shared" si="259"/>
        <v>4628481000</v>
      </c>
      <c r="S343" s="387">
        <f t="shared" si="252"/>
        <v>0</v>
      </c>
      <c r="T343" s="388">
        <v>3011</v>
      </c>
      <c r="U343" s="389" t="s">
        <v>1770</v>
      </c>
      <c r="V343" s="390">
        <v>7619339133</v>
      </c>
      <c r="W343" s="390">
        <v>0</v>
      </c>
      <c r="X343" s="390">
        <v>0</v>
      </c>
      <c r="Y343" s="390">
        <v>0</v>
      </c>
      <c r="Z343" s="390">
        <v>0</v>
      </c>
      <c r="AA343" s="390">
        <v>7619339133</v>
      </c>
      <c r="AB343" s="390">
        <v>0</v>
      </c>
      <c r="AC343" s="390">
        <v>0</v>
      </c>
      <c r="AD343" s="390">
        <v>33787260</v>
      </c>
      <c r="AE343" s="390">
        <v>33787260</v>
      </c>
      <c r="AF343" s="390">
        <v>7585551873</v>
      </c>
      <c r="AG343" s="390">
        <v>0</v>
      </c>
      <c r="AH343" s="390">
        <v>0</v>
      </c>
      <c r="AI343" s="390">
        <v>0</v>
      </c>
      <c r="AJ343" s="390">
        <v>0</v>
      </c>
      <c r="AK343" s="390">
        <v>33787260</v>
      </c>
      <c r="AL343" s="390">
        <v>0</v>
      </c>
      <c r="AM343" s="390">
        <v>0</v>
      </c>
      <c r="AN343" s="390">
        <v>0</v>
      </c>
      <c r="AO343" s="390">
        <v>0</v>
      </c>
      <c r="AP343" s="390">
        <v>0</v>
      </c>
      <c r="AQ343" s="390">
        <v>0</v>
      </c>
      <c r="AR343" s="390">
        <v>0</v>
      </c>
      <c r="AS343" s="390">
        <v>0</v>
      </c>
      <c r="AT343" s="390">
        <v>0</v>
      </c>
      <c r="AU343" s="390">
        <v>0</v>
      </c>
      <c r="AV343" s="390">
        <v>0</v>
      </c>
      <c r="AW343" s="390">
        <v>0</v>
      </c>
      <c r="AX343" s="390">
        <v>0</v>
      </c>
    </row>
    <row r="344" spans="1:50" ht="18" customHeight="1" x14ac:dyDescent="0.25">
      <c r="A344" s="398">
        <v>301101</v>
      </c>
      <c r="B344" s="190" t="s">
        <v>1352</v>
      </c>
      <c r="C344" s="191">
        <f>C345+C346+C347</f>
        <v>483187309</v>
      </c>
      <c r="D344" s="191">
        <f t="shared" ref="D344:R344" si="260">D345+D346+D347</f>
        <v>0</v>
      </c>
      <c r="E344" s="191">
        <f t="shared" si="260"/>
        <v>0</v>
      </c>
      <c r="F344" s="191">
        <f t="shared" si="260"/>
        <v>483187309</v>
      </c>
      <c r="G344" s="191">
        <f t="shared" si="260"/>
        <v>0</v>
      </c>
      <c r="H344" s="191">
        <f t="shared" si="260"/>
        <v>0</v>
      </c>
      <c r="I344" s="191">
        <f t="shared" si="260"/>
        <v>483187309</v>
      </c>
      <c r="J344" s="191">
        <f t="shared" si="260"/>
        <v>0</v>
      </c>
      <c r="K344" s="191">
        <f t="shared" si="260"/>
        <v>0</v>
      </c>
      <c r="L344" s="191">
        <f t="shared" si="260"/>
        <v>0</v>
      </c>
      <c r="M344" s="191">
        <f t="shared" si="260"/>
        <v>0</v>
      </c>
      <c r="N344" s="191">
        <f t="shared" si="260"/>
        <v>0</v>
      </c>
      <c r="O344" s="191">
        <f t="shared" si="260"/>
        <v>0</v>
      </c>
      <c r="P344" s="191">
        <f t="shared" si="260"/>
        <v>483187309</v>
      </c>
      <c r="Q344" s="191">
        <f t="shared" si="260"/>
        <v>425000000</v>
      </c>
      <c r="R344" s="192">
        <f t="shared" si="260"/>
        <v>425000000</v>
      </c>
      <c r="S344" s="387">
        <f t="shared" si="252"/>
        <v>0</v>
      </c>
      <c r="T344" s="388">
        <v>301101</v>
      </c>
      <c r="U344" s="389" t="s">
        <v>1352</v>
      </c>
      <c r="V344" s="390">
        <v>483187309</v>
      </c>
      <c r="W344" s="390">
        <v>0</v>
      </c>
      <c r="X344" s="390">
        <v>0</v>
      </c>
      <c r="Y344" s="390">
        <v>0</v>
      </c>
      <c r="Z344" s="390">
        <v>0</v>
      </c>
      <c r="AA344" s="390">
        <v>483187309</v>
      </c>
      <c r="AB344" s="390">
        <v>0</v>
      </c>
      <c r="AC344" s="390">
        <v>0</v>
      </c>
      <c r="AD344" s="390">
        <v>0</v>
      </c>
      <c r="AE344" s="390">
        <v>0</v>
      </c>
      <c r="AF344" s="390">
        <v>483187309</v>
      </c>
      <c r="AG344" s="390">
        <v>0</v>
      </c>
      <c r="AH344" s="390">
        <v>0</v>
      </c>
      <c r="AI344" s="390">
        <v>0</v>
      </c>
      <c r="AJ344" s="390">
        <v>0</v>
      </c>
      <c r="AK344" s="390">
        <v>0</v>
      </c>
      <c r="AL344" s="390">
        <v>0</v>
      </c>
      <c r="AM344" s="390">
        <v>0</v>
      </c>
      <c r="AN344" s="390">
        <v>0</v>
      </c>
      <c r="AO344" s="390">
        <v>0</v>
      </c>
      <c r="AP344" s="390">
        <v>0</v>
      </c>
      <c r="AQ344" s="390">
        <v>0</v>
      </c>
      <c r="AR344" s="390">
        <v>0</v>
      </c>
      <c r="AS344" s="390">
        <v>0</v>
      </c>
      <c r="AT344" s="390">
        <v>0</v>
      </c>
      <c r="AU344" s="390">
        <v>0</v>
      </c>
      <c r="AV344" s="390">
        <v>0</v>
      </c>
      <c r="AW344" s="390">
        <v>0</v>
      </c>
      <c r="AX344" s="390">
        <v>0</v>
      </c>
    </row>
    <row r="345" spans="1:50" ht="18" customHeight="1" x14ac:dyDescent="0.25">
      <c r="A345" s="392">
        <v>30110101</v>
      </c>
      <c r="B345" s="193" t="s">
        <v>1353</v>
      </c>
      <c r="C345" s="194">
        <v>48187309</v>
      </c>
      <c r="D345" s="183">
        <v>0</v>
      </c>
      <c r="E345" s="183">
        <v>0</v>
      </c>
      <c r="F345" s="182">
        <f>C345+D345-E345</f>
        <v>48187309</v>
      </c>
      <c r="G345" s="390">
        <v>0</v>
      </c>
      <c r="H345" s="390">
        <v>0</v>
      </c>
      <c r="I345" s="182">
        <f>F345-H345</f>
        <v>48187309</v>
      </c>
      <c r="J345" s="390">
        <v>0</v>
      </c>
      <c r="K345" s="390">
        <v>0</v>
      </c>
      <c r="L345" s="390">
        <v>0</v>
      </c>
      <c r="M345" s="390">
        <v>0</v>
      </c>
      <c r="N345" s="390">
        <v>0</v>
      </c>
      <c r="O345" s="182">
        <f t="shared" ref="O345:O347" si="261">N345-H345</f>
        <v>0</v>
      </c>
      <c r="P345" s="182">
        <f>F345-N345</f>
        <v>48187309</v>
      </c>
      <c r="Q345" s="195"/>
      <c r="R345" s="185">
        <f t="shared" ref="R345:R347" si="262">Q345</f>
        <v>0</v>
      </c>
      <c r="S345" s="387">
        <f t="shared" si="252"/>
        <v>0</v>
      </c>
      <c r="T345" s="388">
        <v>30110101</v>
      </c>
      <c r="U345" s="389" t="s">
        <v>1353</v>
      </c>
      <c r="V345" s="390">
        <v>48187309</v>
      </c>
      <c r="W345" s="390">
        <v>0</v>
      </c>
      <c r="X345" s="390">
        <v>0</v>
      </c>
      <c r="Y345" s="390">
        <v>0</v>
      </c>
      <c r="Z345" s="390">
        <v>0</v>
      </c>
      <c r="AA345" s="390">
        <v>48187309</v>
      </c>
      <c r="AB345" s="390">
        <v>0</v>
      </c>
      <c r="AC345" s="390">
        <v>0</v>
      </c>
      <c r="AD345" s="390">
        <v>0</v>
      </c>
      <c r="AE345" s="390">
        <v>0</v>
      </c>
      <c r="AF345" s="390">
        <v>48187309</v>
      </c>
      <c r="AG345" s="390">
        <v>0</v>
      </c>
      <c r="AH345" s="390">
        <v>0</v>
      </c>
      <c r="AI345" s="390">
        <v>0</v>
      </c>
      <c r="AJ345" s="390">
        <v>0</v>
      </c>
      <c r="AK345" s="390">
        <v>0</v>
      </c>
      <c r="AL345" s="390">
        <v>0</v>
      </c>
      <c r="AM345" s="390">
        <v>0</v>
      </c>
      <c r="AN345" s="390">
        <v>0</v>
      </c>
      <c r="AO345" s="390">
        <v>0</v>
      </c>
      <c r="AP345" s="390">
        <v>0</v>
      </c>
      <c r="AQ345" s="390">
        <v>0</v>
      </c>
      <c r="AR345" s="390">
        <v>0</v>
      </c>
      <c r="AS345" s="390">
        <v>0</v>
      </c>
      <c r="AT345" s="390">
        <v>0</v>
      </c>
      <c r="AU345" s="390">
        <v>0</v>
      </c>
      <c r="AV345" s="390">
        <v>0</v>
      </c>
      <c r="AW345" s="390">
        <v>0</v>
      </c>
      <c r="AX345" s="390">
        <v>0</v>
      </c>
    </row>
    <row r="346" spans="1:50" ht="18" customHeight="1" x14ac:dyDescent="0.25">
      <c r="A346" s="392">
        <v>30110103</v>
      </c>
      <c r="B346" s="193" t="s">
        <v>1354</v>
      </c>
      <c r="C346" s="194">
        <v>10000000</v>
      </c>
      <c r="D346" s="183">
        <v>0</v>
      </c>
      <c r="E346" s="183">
        <v>0</v>
      </c>
      <c r="F346" s="182">
        <f>C346+D346-E346</f>
        <v>10000000</v>
      </c>
      <c r="G346" s="390">
        <v>0</v>
      </c>
      <c r="H346" s="390">
        <v>0</v>
      </c>
      <c r="I346" s="182">
        <f>F346-H346</f>
        <v>10000000</v>
      </c>
      <c r="J346" s="390">
        <v>0</v>
      </c>
      <c r="K346" s="390">
        <v>0</v>
      </c>
      <c r="L346" s="390">
        <v>0</v>
      </c>
      <c r="M346" s="390">
        <v>0</v>
      </c>
      <c r="N346" s="390">
        <v>0</v>
      </c>
      <c r="O346" s="182">
        <f t="shared" si="261"/>
        <v>0</v>
      </c>
      <c r="P346" s="182">
        <f>F346-N346</f>
        <v>10000000</v>
      </c>
      <c r="Q346" s="195"/>
      <c r="R346" s="185">
        <f t="shared" si="262"/>
        <v>0</v>
      </c>
      <c r="S346" s="387">
        <f t="shared" si="252"/>
        <v>0</v>
      </c>
      <c r="T346" s="388">
        <v>30110103</v>
      </c>
      <c r="U346" s="389" t="s">
        <v>1354</v>
      </c>
      <c r="V346" s="390">
        <v>10000000</v>
      </c>
      <c r="W346" s="390">
        <v>0</v>
      </c>
      <c r="X346" s="390">
        <v>0</v>
      </c>
      <c r="Y346" s="390">
        <v>0</v>
      </c>
      <c r="Z346" s="390">
        <v>0</v>
      </c>
      <c r="AA346" s="390">
        <v>10000000</v>
      </c>
      <c r="AB346" s="390">
        <v>0</v>
      </c>
      <c r="AC346" s="390">
        <v>0</v>
      </c>
      <c r="AD346" s="390">
        <v>0</v>
      </c>
      <c r="AE346" s="390">
        <v>0</v>
      </c>
      <c r="AF346" s="390">
        <v>10000000</v>
      </c>
      <c r="AG346" s="390">
        <v>0</v>
      </c>
      <c r="AH346" s="390">
        <v>0</v>
      </c>
      <c r="AI346" s="390">
        <v>0</v>
      </c>
      <c r="AJ346" s="390">
        <v>0</v>
      </c>
      <c r="AK346" s="390">
        <v>0</v>
      </c>
      <c r="AL346" s="390">
        <v>0</v>
      </c>
      <c r="AM346" s="390">
        <v>0</v>
      </c>
      <c r="AN346" s="390">
        <v>0</v>
      </c>
      <c r="AO346" s="390">
        <v>0</v>
      </c>
      <c r="AP346" s="390">
        <v>0</v>
      </c>
      <c r="AQ346" s="390">
        <v>0</v>
      </c>
      <c r="AR346" s="390">
        <v>0</v>
      </c>
      <c r="AS346" s="390">
        <v>0</v>
      </c>
      <c r="AT346" s="390">
        <v>0</v>
      </c>
      <c r="AU346" s="390">
        <v>0</v>
      </c>
      <c r="AV346" s="390">
        <v>0</v>
      </c>
      <c r="AW346" s="390">
        <v>0</v>
      </c>
      <c r="AX346" s="390">
        <v>0</v>
      </c>
    </row>
    <row r="347" spans="1:50" ht="18" customHeight="1" x14ac:dyDescent="0.25">
      <c r="A347" s="392">
        <v>30110104</v>
      </c>
      <c r="B347" s="193" t="s">
        <v>1355</v>
      </c>
      <c r="C347" s="194">
        <v>425000000</v>
      </c>
      <c r="D347" s="183">
        <v>0</v>
      </c>
      <c r="E347" s="183">
        <v>0</v>
      </c>
      <c r="F347" s="182">
        <f>C347+D347-E347</f>
        <v>425000000</v>
      </c>
      <c r="G347" s="390">
        <v>0</v>
      </c>
      <c r="H347" s="390">
        <v>0</v>
      </c>
      <c r="I347" s="182">
        <f>F347-H347</f>
        <v>425000000</v>
      </c>
      <c r="J347" s="390">
        <v>0</v>
      </c>
      <c r="K347" s="390">
        <v>0</v>
      </c>
      <c r="L347" s="390">
        <v>0</v>
      </c>
      <c r="M347" s="390">
        <v>0</v>
      </c>
      <c r="N347" s="390">
        <v>0</v>
      </c>
      <c r="O347" s="182">
        <f t="shared" si="261"/>
        <v>0</v>
      </c>
      <c r="P347" s="182">
        <f>F347-N347</f>
        <v>425000000</v>
      </c>
      <c r="Q347" s="195">
        <v>425000000</v>
      </c>
      <c r="R347" s="185">
        <f t="shared" si="262"/>
        <v>425000000</v>
      </c>
      <c r="S347" s="387">
        <f t="shared" si="252"/>
        <v>0</v>
      </c>
      <c r="T347" s="388">
        <v>30110104</v>
      </c>
      <c r="U347" s="389" t="s">
        <v>1355</v>
      </c>
      <c r="V347" s="390">
        <v>425000000</v>
      </c>
      <c r="W347" s="390">
        <v>0</v>
      </c>
      <c r="X347" s="390">
        <v>0</v>
      </c>
      <c r="Y347" s="390">
        <v>0</v>
      </c>
      <c r="Z347" s="390">
        <v>0</v>
      </c>
      <c r="AA347" s="390">
        <v>425000000</v>
      </c>
      <c r="AB347" s="390">
        <v>0</v>
      </c>
      <c r="AC347" s="390">
        <v>0</v>
      </c>
      <c r="AD347" s="390">
        <v>0</v>
      </c>
      <c r="AE347" s="390">
        <v>0</v>
      </c>
      <c r="AF347" s="390">
        <v>425000000</v>
      </c>
      <c r="AG347" s="390">
        <v>0</v>
      </c>
      <c r="AH347" s="390">
        <v>0</v>
      </c>
      <c r="AI347" s="390">
        <v>0</v>
      </c>
      <c r="AJ347" s="390">
        <v>0</v>
      </c>
      <c r="AK347" s="390">
        <v>0</v>
      </c>
      <c r="AL347" s="390">
        <v>0</v>
      </c>
      <c r="AM347" s="390">
        <v>0</v>
      </c>
      <c r="AN347" s="390">
        <v>0</v>
      </c>
      <c r="AO347" s="390">
        <v>0</v>
      </c>
      <c r="AP347" s="390">
        <v>0</v>
      </c>
      <c r="AQ347" s="390">
        <v>0</v>
      </c>
      <c r="AR347" s="390">
        <v>0</v>
      </c>
      <c r="AS347" s="390">
        <v>0</v>
      </c>
      <c r="AT347" s="390">
        <v>0</v>
      </c>
      <c r="AU347" s="390">
        <v>0</v>
      </c>
      <c r="AV347" s="390">
        <v>0</v>
      </c>
      <c r="AW347" s="390">
        <v>0</v>
      </c>
      <c r="AX347" s="390">
        <v>0</v>
      </c>
    </row>
    <row r="348" spans="1:50" ht="18" customHeight="1" x14ac:dyDescent="0.25">
      <c r="A348" s="398">
        <v>301102</v>
      </c>
      <c r="B348" s="190" t="s">
        <v>1356</v>
      </c>
      <c r="C348" s="191">
        <f>C349+C350+C351</f>
        <v>503474338</v>
      </c>
      <c r="D348" s="191">
        <f t="shared" ref="D348:R348" si="263">D349+D350+D351</f>
        <v>0</v>
      </c>
      <c r="E348" s="191">
        <f t="shared" si="263"/>
        <v>0</v>
      </c>
      <c r="F348" s="191">
        <f t="shared" si="263"/>
        <v>503474338</v>
      </c>
      <c r="G348" s="191">
        <f t="shared" si="263"/>
        <v>0</v>
      </c>
      <c r="H348" s="191">
        <f t="shared" si="263"/>
        <v>0</v>
      </c>
      <c r="I348" s="191">
        <f t="shared" si="263"/>
        <v>503474338</v>
      </c>
      <c r="J348" s="191">
        <f t="shared" si="263"/>
        <v>0</v>
      </c>
      <c r="K348" s="191">
        <f t="shared" si="263"/>
        <v>0</v>
      </c>
      <c r="L348" s="191">
        <f t="shared" si="263"/>
        <v>0</v>
      </c>
      <c r="M348" s="191">
        <f t="shared" si="263"/>
        <v>0</v>
      </c>
      <c r="N348" s="191">
        <f t="shared" si="263"/>
        <v>0</v>
      </c>
      <c r="O348" s="191">
        <f t="shared" si="263"/>
        <v>0</v>
      </c>
      <c r="P348" s="191">
        <f t="shared" si="263"/>
        <v>503474338</v>
      </c>
      <c r="Q348" s="191">
        <f t="shared" si="263"/>
        <v>320000000</v>
      </c>
      <c r="R348" s="192">
        <f t="shared" si="263"/>
        <v>320000000</v>
      </c>
      <c r="S348" s="387">
        <f t="shared" si="252"/>
        <v>0</v>
      </c>
      <c r="T348" s="388">
        <v>301102</v>
      </c>
      <c r="U348" s="389" t="s">
        <v>1771</v>
      </c>
      <c r="V348" s="390">
        <v>503474338</v>
      </c>
      <c r="W348" s="390">
        <v>0</v>
      </c>
      <c r="X348" s="390">
        <v>0</v>
      </c>
      <c r="Y348" s="390">
        <v>0</v>
      </c>
      <c r="Z348" s="390">
        <v>0</v>
      </c>
      <c r="AA348" s="390">
        <v>503474338</v>
      </c>
      <c r="AB348" s="390">
        <v>0</v>
      </c>
      <c r="AC348" s="390">
        <v>0</v>
      </c>
      <c r="AD348" s="390">
        <v>0</v>
      </c>
      <c r="AE348" s="390">
        <v>0</v>
      </c>
      <c r="AF348" s="390">
        <v>503474338</v>
      </c>
      <c r="AG348" s="390">
        <v>0</v>
      </c>
      <c r="AH348" s="390">
        <v>0</v>
      </c>
      <c r="AI348" s="390">
        <v>0</v>
      </c>
      <c r="AJ348" s="390">
        <v>0</v>
      </c>
      <c r="AK348" s="390">
        <v>0</v>
      </c>
      <c r="AL348" s="390">
        <v>0</v>
      </c>
      <c r="AM348" s="390">
        <v>0</v>
      </c>
      <c r="AN348" s="390">
        <v>0</v>
      </c>
      <c r="AO348" s="390">
        <v>0</v>
      </c>
      <c r="AP348" s="390">
        <v>0</v>
      </c>
      <c r="AQ348" s="390">
        <v>0</v>
      </c>
      <c r="AR348" s="390">
        <v>0</v>
      </c>
      <c r="AS348" s="390">
        <v>0</v>
      </c>
      <c r="AT348" s="390">
        <v>0</v>
      </c>
      <c r="AU348" s="390">
        <v>0</v>
      </c>
      <c r="AV348" s="390">
        <v>0</v>
      </c>
      <c r="AW348" s="390">
        <v>0</v>
      </c>
      <c r="AX348" s="390">
        <v>0</v>
      </c>
    </row>
    <row r="349" spans="1:50" ht="18" customHeight="1" x14ac:dyDescent="0.25">
      <c r="A349" s="392">
        <v>30110201</v>
      </c>
      <c r="B349" s="193" t="s">
        <v>1357</v>
      </c>
      <c r="C349" s="194">
        <v>173474338</v>
      </c>
      <c r="D349" s="183">
        <v>0</v>
      </c>
      <c r="E349" s="183">
        <v>0</v>
      </c>
      <c r="F349" s="182">
        <f>C349+D349-E349</f>
        <v>173474338</v>
      </c>
      <c r="G349" s="390">
        <v>0</v>
      </c>
      <c r="H349" s="390">
        <v>0</v>
      </c>
      <c r="I349" s="182">
        <f>F349-H349</f>
        <v>173474338</v>
      </c>
      <c r="J349" s="390">
        <v>0</v>
      </c>
      <c r="K349" s="390">
        <v>0</v>
      </c>
      <c r="L349" s="390">
        <v>0</v>
      </c>
      <c r="M349" s="390">
        <v>0</v>
      </c>
      <c r="N349" s="390">
        <v>0</v>
      </c>
      <c r="O349" s="182">
        <f t="shared" ref="O349:O351" si="264">N349-H349</f>
        <v>0</v>
      </c>
      <c r="P349" s="182">
        <f>F349-N349</f>
        <v>173474338</v>
      </c>
      <c r="Q349" s="195"/>
      <c r="R349" s="185">
        <f t="shared" ref="R349:R351" si="265">Q349</f>
        <v>0</v>
      </c>
      <c r="S349" s="387">
        <f t="shared" si="252"/>
        <v>0</v>
      </c>
      <c r="T349" s="388">
        <v>30110201</v>
      </c>
      <c r="U349" s="389" t="s">
        <v>1772</v>
      </c>
      <c r="V349" s="390">
        <v>173474338</v>
      </c>
      <c r="W349" s="390">
        <v>0</v>
      </c>
      <c r="X349" s="390">
        <v>0</v>
      </c>
      <c r="Y349" s="390">
        <v>0</v>
      </c>
      <c r="Z349" s="390">
        <v>0</v>
      </c>
      <c r="AA349" s="390">
        <v>173474338</v>
      </c>
      <c r="AB349" s="390">
        <v>0</v>
      </c>
      <c r="AC349" s="390">
        <v>0</v>
      </c>
      <c r="AD349" s="390">
        <v>0</v>
      </c>
      <c r="AE349" s="390">
        <v>0</v>
      </c>
      <c r="AF349" s="390">
        <v>173474338</v>
      </c>
      <c r="AG349" s="390">
        <v>0</v>
      </c>
      <c r="AH349" s="390">
        <v>0</v>
      </c>
      <c r="AI349" s="390">
        <v>0</v>
      </c>
      <c r="AJ349" s="390">
        <v>0</v>
      </c>
      <c r="AK349" s="390">
        <v>0</v>
      </c>
      <c r="AL349" s="390">
        <v>0</v>
      </c>
      <c r="AM349" s="390">
        <v>0</v>
      </c>
      <c r="AN349" s="390">
        <v>0</v>
      </c>
      <c r="AO349" s="390">
        <v>0</v>
      </c>
      <c r="AP349" s="390">
        <v>0</v>
      </c>
      <c r="AQ349" s="390">
        <v>0</v>
      </c>
      <c r="AR349" s="390">
        <v>0</v>
      </c>
      <c r="AS349" s="390">
        <v>0</v>
      </c>
      <c r="AT349" s="390">
        <v>0</v>
      </c>
      <c r="AU349" s="390">
        <v>0</v>
      </c>
      <c r="AV349" s="390">
        <v>0</v>
      </c>
      <c r="AW349" s="390">
        <v>0</v>
      </c>
      <c r="AX349" s="390">
        <v>0</v>
      </c>
    </row>
    <row r="350" spans="1:50" ht="18" customHeight="1" x14ac:dyDescent="0.25">
      <c r="A350" s="392">
        <v>30110203</v>
      </c>
      <c r="B350" s="193" t="s">
        <v>1358</v>
      </c>
      <c r="C350" s="194">
        <v>10000000</v>
      </c>
      <c r="D350" s="183">
        <v>0</v>
      </c>
      <c r="E350" s="183">
        <v>0</v>
      </c>
      <c r="F350" s="182">
        <f>C350+D350-E350</f>
        <v>10000000</v>
      </c>
      <c r="G350" s="390">
        <v>0</v>
      </c>
      <c r="H350" s="390">
        <v>0</v>
      </c>
      <c r="I350" s="182">
        <f>F350-H350</f>
        <v>10000000</v>
      </c>
      <c r="J350" s="390">
        <v>0</v>
      </c>
      <c r="K350" s="390">
        <v>0</v>
      </c>
      <c r="L350" s="390">
        <v>0</v>
      </c>
      <c r="M350" s="390">
        <v>0</v>
      </c>
      <c r="N350" s="390">
        <v>0</v>
      </c>
      <c r="O350" s="182">
        <f t="shared" si="264"/>
        <v>0</v>
      </c>
      <c r="P350" s="182">
        <f>F350-N350</f>
        <v>10000000</v>
      </c>
      <c r="Q350" s="195"/>
      <c r="R350" s="185">
        <f t="shared" si="265"/>
        <v>0</v>
      </c>
      <c r="S350" s="387">
        <f t="shared" si="252"/>
        <v>0</v>
      </c>
      <c r="T350" s="388">
        <v>30110203</v>
      </c>
      <c r="U350" s="389" t="s">
        <v>1773</v>
      </c>
      <c r="V350" s="390">
        <v>10000000</v>
      </c>
      <c r="W350" s="390">
        <v>0</v>
      </c>
      <c r="X350" s="390">
        <v>0</v>
      </c>
      <c r="Y350" s="390">
        <v>0</v>
      </c>
      <c r="Z350" s="390">
        <v>0</v>
      </c>
      <c r="AA350" s="390">
        <v>10000000</v>
      </c>
      <c r="AB350" s="390">
        <v>0</v>
      </c>
      <c r="AC350" s="390">
        <v>0</v>
      </c>
      <c r="AD350" s="390">
        <v>0</v>
      </c>
      <c r="AE350" s="390">
        <v>0</v>
      </c>
      <c r="AF350" s="390">
        <v>10000000</v>
      </c>
      <c r="AG350" s="390">
        <v>0</v>
      </c>
      <c r="AH350" s="390">
        <v>0</v>
      </c>
      <c r="AI350" s="390">
        <v>0</v>
      </c>
      <c r="AJ350" s="390">
        <v>0</v>
      </c>
      <c r="AK350" s="390">
        <v>0</v>
      </c>
      <c r="AL350" s="390">
        <v>0</v>
      </c>
      <c r="AM350" s="390">
        <v>0</v>
      </c>
      <c r="AN350" s="390">
        <v>0</v>
      </c>
      <c r="AO350" s="390">
        <v>0</v>
      </c>
      <c r="AP350" s="390">
        <v>0</v>
      </c>
      <c r="AQ350" s="390">
        <v>0</v>
      </c>
      <c r="AR350" s="390">
        <v>0</v>
      </c>
      <c r="AS350" s="390">
        <v>0</v>
      </c>
      <c r="AT350" s="390">
        <v>0</v>
      </c>
      <c r="AU350" s="390">
        <v>0</v>
      </c>
      <c r="AV350" s="390">
        <v>0</v>
      </c>
      <c r="AW350" s="390">
        <v>0</v>
      </c>
      <c r="AX350" s="390">
        <v>0</v>
      </c>
    </row>
    <row r="351" spans="1:50" ht="18" customHeight="1" x14ac:dyDescent="0.25">
      <c r="A351" s="392">
        <v>30110204</v>
      </c>
      <c r="B351" s="193" t="s">
        <v>1359</v>
      </c>
      <c r="C351" s="194">
        <v>320000000</v>
      </c>
      <c r="D351" s="183">
        <v>0</v>
      </c>
      <c r="E351" s="183">
        <v>0</v>
      </c>
      <c r="F351" s="182">
        <f>C351+D351-E351</f>
        <v>320000000</v>
      </c>
      <c r="G351" s="390">
        <v>0</v>
      </c>
      <c r="H351" s="390">
        <v>0</v>
      </c>
      <c r="I351" s="182">
        <f>F351-H351</f>
        <v>320000000</v>
      </c>
      <c r="J351" s="390">
        <v>0</v>
      </c>
      <c r="K351" s="390">
        <v>0</v>
      </c>
      <c r="L351" s="390">
        <v>0</v>
      </c>
      <c r="M351" s="390">
        <v>0</v>
      </c>
      <c r="N351" s="390">
        <v>0</v>
      </c>
      <c r="O351" s="182">
        <f t="shared" si="264"/>
        <v>0</v>
      </c>
      <c r="P351" s="182">
        <f>F351-N351</f>
        <v>320000000</v>
      </c>
      <c r="Q351" s="195">
        <v>320000000</v>
      </c>
      <c r="R351" s="185">
        <f t="shared" si="265"/>
        <v>320000000</v>
      </c>
      <c r="S351" s="387">
        <f t="shared" si="252"/>
        <v>0</v>
      </c>
      <c r="T351" s="388">
        <v>30110204</v>
      </c>
      <c r="U351" s="389" t="s">
        <v>1774</v>
      </c>
      <c r="V351" s="390">
        <v>320000000</v>
      </c>
      <c r="W351" s="390">
        <v>0</v>
      </c>
      <c r="X351" s="390">
        <v>0</v>
      </c>
      <c r="Y351" s="390">
        <v>0</v>
      </c>
      <c r="Z351" s="390">
        <v>0</v>
      </c>
      <c r="AA351" s="390">
        <v>320000000</v>
      </c>
      <c r="AB351" s="390">
        <v>0</v>
      </c>
      <c r="AC351" s="390">
        <v>0</v>
      </c>
      <c r="AD351" s="390">
        <v>0</v>
      </c>
      <c r="AE351" s="390">
        <v>0</v>
      </c>
      <c r="AF351" s="390">
        <v>320000000</v>
      </c>
      <c r="AG351" s="390">
        <v>0</v>
      </c>
      <c r="AH351" s="390">
        <v>0</v>
      </c>
      <c r="AI351" s="390">
        <v>0</v>
      </c>
      <c r="AJ351" s="390">
        <v>0</v>
      </c>
      <c r="AK351" s="390">
        <v>0</v>
      </c>
      <c r="AL351" s="390">
        <v>0</v>
      </c>
      <c r="AM351" s="390">
        <v>0</v>
      </c>
      <c r="AN351" s="390">
        <v>0</v>
      </c>
      <c r="AO351" s="390">
        <v>0</v>
      </c>
      <c r="AP351" s="390">
        <v>0</v>
      </c>
      <c r="AQ351" s="390">
        <v>0</v>
      </c>
      <c r="AR351" s="390">
        <v>0</v>
      </c>
      <c r="AS351" s="390">
        <v>0</v>
      </c>
      <c r="AT351" s="390">
        <v>0</v>
      </c>
      <c r="AU351" s="390">
        <v>0</v>
      </c>
      <c r="AV351" s="390">
        <v>0</v>
      </c>
      <c r="AW351" s="390">
        <v>0</v>
      </c>
      <c r="AX351" s="390">
        <v>0</v>
      </c>
    </row>
    <row r="352" spans="1:50" ht="18" customHeight="1" x14ac:dyDescent="0.25">
      <c r="A352" s="398">
        <v>301103</v>
      </c>
      <c r="B352" s="190" t="s">
        <v>1360</v>
      </c>
      <c r="C352" s="191">
        <f>C353+C354</f>
        <v>247462239</v>
      </c>
      <c r="D352" s="191">
        <f t="shared" ref="D352:R352" si="266">D353+D354</f>
        <v>0</v>
      </c>
      <c r="E352" s="191">
        <f t="shared" si="266"/>
        <v>0</v>
      </c>
      <c r="F352" s="191">
        <f t="shared" si="266"/>
        <v>247462239</v>
      </c>
      <c r="G352" s="191">
        <f t="shared" si="266"/>
        <v>0</v>
      </c>
      <c r="H352" s="191">
        <f t="shared" si="266"/>
        <v>0</v>
      </c>
      <c r="I352" s="191">
        <f t="shared" si="266"/>
        <v>247462239</v>
      </c>
      <c r="J352" s="191">
        <f t="shared" si="266"/>
        <v>0</v>
      </c>
      <c r="K352" s="191">
        <f t="shared" si="266"/>
        <v>0</v>
      </c>
      <c r="L352" s="191">
        <f t="shared" si="266"/>
        <v>0</v>
      </c>
      <c r="M352" s="191">
        <f t="shared" si="266"/>
        <v>0</v>
      </c>
      <c r="N352" s="191">
        <f t="shared" si="266"/>
        <v>0</v>
      </c>
      <c r="O352" s="191">
        <f t="shared" si="266"/>
        <v>0</v>
      </c>
      <c r="P352" s="191">
        <f t="shared" si="266"/>
        <v>247462239</v>
      </c>
      <c r="Q352" s="191">
        <f t="shared" si="266"/>
        <v>180000000</v>
      </c>
      <c r="R352" s="192">
        <f t="shared" si="266"/>
        <v>180000000</v>
      </c>
      <c r="S352" s="387">
        <f t="shared" si="252"/>
        <v>0</v>
      </c>
      <c r="T352" s="388">
        <v>301103</v>
      </c>
      <c r="U352" s="389" t="s">
        <v>1775</v>
      </c>
      <c r="V352" s="390">
        <v>247462239</v>
      </c>
      <c r="W352" s="390">
        <v>0</v>
      </c>
      <c r="X352" s="390">
        <v>0</v>
      </c>
      <c r="Y352" s="390">
        <v>0</v>
      </c>
      <c r="Z352" s="390">
        <v>0</v>
      </c>
      <c r="AA352" s="390">
        <v>247462239</v>
      </c>
      <c r="AB352" s="390">
        <v>0</v>
      </c>
      <c r="AC352" s="390">
        <v>0</v>
      </c>
      <c r="AD352" s="390">
        <v>0</v>
      </c>
      <c r="AE352" s="390">
        <v>0</v>
      </c>
      <c r="AF352" s="390">
        <v>247462239</v>
      </c>
      <c r="AG352" s="390">
        <v>0</v>
      </c>
      <c r="AH352" s="390">
        <v>0</v>
      </c>
      <c r="AI352" s="390">
        <v>0</v>
      </c>
      <c r="AJ352" s="390">
        <v>0</v>
      </c>
      <c r="AK352" s="390">
        <v>0</v>
      </c>
      <c r="AL352" s="390">
        <v>0</v>
      </c>
      <c r="AM352" s="390">
        <v>0</v>
      </c>
      <c r="AN352" s="390">
        <v>0</v>
      </c>
      <c r="AO352" s="390">
        <v>0</v>
      </c>
      <c r="AP352" s="390">
        <v>0</v>
      </c>
      <c r="AQ352" s="390">
        <v>0</v>
      </c>
      <c r="AR352" s="390">
        <v>0</v>
      </c>
      <c r="AS352" s="390">
        <v>0</v>
      </c>
      <c r="AT352" s="390">
        <v>0</v>
      </c>
      <c r="AU352" s="390">
        <v>0</v>
      </c>
      <c r="AV352" s="390">
        <v>0</v>
      </c>
      <c r="AW352" s="390">
        <v>0</v>
      </c>
      <c r="AX352" s="390">
        <v>0</v>
      </c>
    </row>
    <row r="353" spans="1:50" ht="18" customHeight="1" x14ac:dyDescent="0.25">
      <c r="A353" s="392">
        <v>30110301</v>
      </c>
      <c r="B353" s="193" t="s">
        <v>1361</v>
      </c>
      <c r="C353" s="194">
        <v>67462239</v>
      </c>
      <c r="D353" s="183">
        <v>0</v>
      </c>
      <c r="E353" s="183">
        <v>0</v>
      </c>
      <c r="F353" s="182">
        <f>C353+D353-E353</f>
        <v>67462239</v>
      </c>
      <c r="G353" s="390">
        <v>0</v>
      </c>
      <c r="H353" s="390">
        <v>0</v>
      </c>
      <c r="I353" s="182">
        <f>F353-H353</f>
        <v>67462239</v>
      </c>
      <c r="J353" s="390">
        <v>0</v>
      </c>
      <c r="K353" s="390">
        <v>0</v>
      </c>
      <c r="L353" s="390">
        <v>0</v>
      </c>
      <c r="M353" s="390">
        <v>0</v>
      </c>
      <c r="N353" s="390">
        <v>0</v>
      </c>
      <c r="O353" s="182">
        <f t="shared" ref="O353:O354" si="267">N353-H353</f>
        <v>0</v>
      </c>
      <c r="P353" s="182">
        <f>F353-N353</f>
        <v>67462239</v>
      </c>
      <c r="Q353" s="195"/>
      <c r="R353" s="185">
        <f t="shared" ref="R353:R354" si="268">Q353</f>
        <v>0</v>
      </c>
      <c r="S353" s="387">
        <f t="shared" si="252"/>
        <v>0</v>
      </c>
      <c r="T353" s="388">
        <v>30110301</v>
      </c>
      <c r="U353" s="389" t="s">
        <v>1776</v>
      </c>
      <c r="V353" s="390">
        <v>67462239</v>
      </c>
      <c r="W353" s="390">
        <v>0</v>
      </c>
      <c r="X353" s="390">
        <v>0</v>
      </c>
      <c r="Y353" s="390">
        <v>0</v>
      </c>
      <c r="Z353" s="390">
        <v>0</v>
      </c>
      <c r="AA353" s="390">
        <v>67462239</v>
      </c>
      <c r="AB353" s="390">
        <v>0</v>
      </c>
      <c r="AC353" s="390">
        <v>0</v>
      </c>
      <c r="AD353" s="390">
        <v>0</v>
      </c>
      <c r="AE353" s="390">
        <v>0</v>
      </c>
      <c r="AF353" s="390">
        <v>67462239</v>
      </c>
      <c r="AG353" s="390">
        <v>0</v>
      </c>
      <c r="AH353" s="390">
        <v>0</v>
      </c>
      <c r="AI353" s="390">
        <v>0</v>
      </c>
      <c r="AJ353" s="390">
        <v>0</v>
      </c>
      <c r="AK353" s="390">
        <v>0</v>
      </c>
      <c r="AL353" s="390">
        <v>0</v>
      </c>
      <c r="AM353" s="390">
        <v>0</v>
      </c>
      <c r="AN353" s="390">
        <v>0</v>
      </c>
      <c r="AO353" s="390">
        <v>0</v>
      </c>
      <c r="AP353" s="390">
        <v>0</v>
      </c>
      <c r="AQ353" s="390">
        <v>0</v>
      </c>
      <c r="AR353" s="390">
        <v>0</v>
      </c>
      <c r="AS353" s="390">
        <v>0</v>
      </c>
      <c r="AT353" s="390">
        <v>0</v>
      </c>
      <c r="AU353" s="390">
        <v>0</v>
      </c>
      <c r="AV353" s="390">
        <v>0</v>
      </c>
      <c r="AW353" s="390">
        <v>0</v>
      </c>
      <c r="AX353" s="390">
        <v>0</v>
      </c>
    </row>
    <row r="354" spans="1:50" ht="18" customHeight="1" x14ac:dyDescent="0.25">
      <c r="A354" s="392">
        <v>30110304</v>
      </c>
      <c r="B354" s="193" t="s">
        <v>1362</v>
      </c>
      <c r="C354" s="194">
        <v>180000000</v>
      </c>
      <c r="D354" s="183">
        <v>0</v>
      </c>
      <c r="E354" s="183">
        <v>0</v>
      </c>
      <c r="F354" s="182">
        <f>C354+D354-E354</f>
        <v>180000000</v>
      </c>
      <c r="G354" s="390">
        <v>0</v>
      </c>
      <c r="H354" s="390">
        <v>0</v>
      </c>
      <c r="I354" s="182">
        <f>F354-H354</f>
        <v>180000000</v>
      </c>
      <c r="J354" s="390">
        <v>0</v>
      </c>
      <c r="K354" s="390">
        <v>0</v>
      </c>
      <c r="L354" s="390">
        <v>0</v>
      </c>
      <c r="M354" s="390">
        <v>0</v>
      </c>
      <c r="N354" s="390">
        <v>0</v>
      </c>
      <c r="O354" s="182">
        <f t="shared" si="267"/>
        <v>0</v>
      </c>
      <c r="P354" s="182">
        <f>F354-N354</f>
        <v>180000000</v>
      </c>
      <c r="Q354" s="195">
        <v>180000000</v>
      </c>
      <c r="R354" s="185">
        <f t="shared" si="268"/>
        <v>180000000</v>
      </c>
      <c r="S354" s="387">
        <f t="shared" si="252"/>
        <v>0</v>
      </c>
      <c r="T354" s="388">
        <v>30110304</v>
      </c>
      <c r="U354" s="389" t="s">
        <v>1777</v>
      </c>
      <c r="V354" s="390">
        <v>180000000</v>
      </c>
      <c r="W354" s="390">
        <v>0</v>
      </c>
      <c r="X354" s="390">
        <v>0</v>
      </c>
      <c r="Y354" s="390">
        <v>0</v>
      </c>
      <c r="Z354" s="390">
        <v>0</v>
      </c>
      <c r="AA354" s="390">
        <v>180000000</v>
      </c>
      <c r="AB354" s="390">
        <v>0</v>
      </c>
      <c r="AC354" s="390">
        <v>0</v>
      </c>
      <c r="AD354" s="390">
        <v>0</v>
      </c>
      <c r="AE354" s="390">
        <v>0</v>
      </c>
      <c r="AF354" s="390">
        <v>180000000</v>
      </c>
      <c r="AG354" s="390">
        <v>0</v>
      </c>
      <c r="AH354" s="390">
        <v>0</v>
      </c>
      <c r="AI354" s="390">
        <v>0</v>
      </c>
      <c r="AJ354" s="390">
        <v>0</v>
      </c>
      <c r="AK354" s="390">
        <v>0</v>
      </c>
      <c r="AL354" s="390">
        <v>0</v>
      </c>
      <c r="AM354" s="390">
        <v>0</v>
      </c>
      <c r="AN354" s="390">
        <v>0</v>
      </c>
      <c r="AO354" s="390">
        <v>0</v>
      </c>
      <c r="AP354" s="390">
        <v>0</v>
      </c>
      <c r="AQ354" s="390">
        <v>0</v>
      </c>
      <c r="AR354" s="390">
        <v>0</v>
      </c>
      <c r="AS354" s="390">
        <v>0</v>
      </c>
      <c r="AT354" s="390">
        <v>0</v>
      </c>
      <c r="AU354" s="390">
        <v>0</v>
      </c>
      <c r="AV354" s="390">
        <v>0</v>
      </c>
      <c r="AW354" s="390">
        <v>0</v>
      </c>
      <c r="AX354" s="390">
        <v>0</v>
      </c>
    </row>
    <row r="355" spans="1:50" ht="18" customHeight="1" x14ac:dyDescent="0.25">
      <c r="A355" s="398">
        <v>301104</v>
      </c>
      <c r="B355" s="190" t="s">
        <v>1363</v>
      </c>
      <c r="C355" s="191">
        <f>C356+C357+C358</f>
        <v>4096435101</v>
      </c>
      <c r="D355" s="191">
        <f t="shared" ref="D355:R355" si="269">D356+D357+D358</f>
        <v>0</v>
      </c>
      <c r="E355" s="191">
        <f t="shared" si="269"/>
        <v>0</v>
      </c>
      <c r="F355" s="191">
        <f t="shared" si="269"/>
        <v>4096435101</v>
      </c>
      <c r="G355" s="191">
        <f t="shared" si="269"/>
        <v>0</v>
      </c>
      <c r="H355" s="191">
        <f t="shared" si="269"/>
        <v>0</v>
      </c>
      <c r="I355" s="191">
        <f t="shared" si="269"/>
        <v>4096435101</v>
      </c>
      <c r="J355" s="191">
        <f t="shared" si="269"/>
        <v>0</v>
      </c>
      <c r="K355" s="191">
        <f t="shared" si="269"/>
        <v>0</v>
      </c>
      <c r="L355" s="191">
        <f t="shared" si="269"/>
        <v>0</v>
      </c>
      <c r="M355" s="191">
        <f t="shared" si="269"/>
        <v>0</v>
      </c>
      <c r="N355" s="191">
        <f t="shared" si="269"/>
        <v>0</v>
      </c>
      <c r="O355" s="191">
        <f t="shared" si="269"/>
        <v>0</v>
      </c>
      <c r="P355" s="191">
        <f t="shared" si="269"/>
        <v>4096435101</v>
      </c>
      <c r="Q355" s="191">
        <f t="shared" si="269"/>
        <v>3370000000</v>
      </c>
      <c r="R355" s="192">
        <f t="shared" si="269"/>
        <v>3370000000</v>
      </c>
      <c r="S355" s="387">
        <f t="shared" si="252"/>
        <v>0</v>
      </c>
      <c r="T355" s="388">
        <v>301104</v>
      </c>
      <c r="U355" s="389" t="s">
        <v>1778</v>
      </c>
      <c r="V355" s="390">
        <v>4096435101</v>
      </c>
      <c r="W355" s="390">
        <v>0</v>
      </c>
      <c r="X355" s="390">
        <v>0</v>
      </c>
      <c r="Y355" s="390">
        <v>0</v>
      </c>
      <c r="Z355" s="390">
        <v>0</v>
      </c>
      <c r="AA355" s="390">
        <v>4096435101</v>
      </c>
      <c r="AB355" s="390">
        <v>0</v>
      </c>
      <c r="AC355" s="390">
        <v>0</v>
      </c>
      <c r="AD355" s="390">
        <v>0</v>
      </c>
      <c r="AE355" s="390">
        <v>0</v>
      </c>
      <c r="AF355" s="390">
        <v>4096435101</v>
      </c>
      <c r="AG355" s="390">
        <v>0</v>
      </c>
      <c r="AH355" s="390">
        <v>0</v>
      </c>
      <c r="AI355" s="390">
        <v>0</v>
      </c>
      <c r="AJ355" s="390">
        <v>0</v>
      </c>
      <c r="AK355" s="390">
        <v>0</v>
      </c>
      <c r="AL355" s="390">
        <v>0</v>
      </c>
      <c r="AM355" s="390">
        <v>0</v>
      </c>
      <c r="AN355" s="390">
        <v>0</v>
      </c>
      <c r="AO355" s="390">
        <v>0</v>
      </c>
      <c r="AP355" s="390">
        <v>0</v>
      </c>
      <c r="AQ355" s="390">
        <v>0</v>
      </c>
      <c r="AR355" s="390">
        <v>0</v>
      </c>
      <c r="AS355" s="390">
        <v>0</v>
      </c>
      <c r="AT355" s="390">
        <v>0</v>
      </c>
      <c r="AU355" s="390">
        <v>0</v>
      </c>
      <c r="AV355" s="390">
        <v>0</v>
      </c>
      <c r="AW355" s="390">
        <v>0</v>
      </c>
      <c r="AX355" s="390">
        <v>0</v>
      </c>
    </row>
    <row r="356" spans="1:50" ht="18" customHeight="1" x14ac:dyDescent="0.25">
      <c r="A356" s="392">
        <v>30110401</v>
      </c>
      <c r="B356" s="193" t="s">
        <v>1364</v>
      </c>
      <c r="C356" s="194">
        <v>626435101</v>
      </c>
      <c r="D356" s="183">
        <v>0</v>
      </c>
      <c r="E356" s="183">
        <v>0</v>
      </c>
      <c r="F356" s="182">
        <f>C356+D356-E356</f>
        <v>626435101</v>
      </c>
      <c r="G356" s="390">
        <v>0</v>
      </c>
      <c r="H356" s="390">
        <v>0</v>
      </c>
      <c r="I356" s="182">
        <f>F356-H356</f>
        <v>626435101</v>
      </c>
      <c r="J356" s="390">
        <v>0</v>
      </c>
      <c r="K356" s="390">
        <v>0</v>
      </c>
      <c r="L356" s="390">
        <v>0</v>
      </c>
      <c r="M356" s="390">
        <v>0</v>
      </c>
      <c r="N356" s="390">
        <v>0</v>
      </c>
      <c r="O356" s="182">
        <f t="shared" ref="O356:O358" si="270">N356-H356</f>
        <v>0</v>
      </c>
      <c r="P356" s="182">
        <f>F356-N356</f>
        <v>626435101</v>
      </c>
      <c r="Q356" s="195"/>
      <c r="R356" s="185">
        <f t="shared" ref="R356:R358" si="271">Q356</f>
        <v>0</v>
      </c>
      <c r="S356" s="387">
        <f t="shared" si="252"/>
        <v>0</v>
      </c>
      <c r="T356" s="388">
        <v>30110401</v>
      </c>
      <c r="U356" s="389" t="s">
        <v>1779</v>
      </c>
      <c r="V356" s="390">
        <v>626435101</v>
      </c>
      <c r="W356" s="390">
        <v>0</v>
      </c>
      <c r="X356" s="390">
        <v>0</v>
      </c>
      <c r="Y356" s="390">
        <v>0</v>
      </c>
      <c r="Z356" s="390">
        <v>0</v>
      </c>
      <c r="AA356" s="390">
        <v>626435101</v>
      </c>
      <c r="AB356" s="390">
        <v>0</v>
      </c>
      <c r="AC356" s="390">
        <v>0</v>
      </c>
      <c r="AD356" s="390">
        <v>0</v>
      </c>
      <c r="AE356" s="390">
        <v>0</v>
      </c>
      <c r="AF356" s="390">
        <v>626435101</v>
      </c>
      <c r="AG356" s="390">
        <v>0</v>
      </c>
      <c r="AH356" s="390">
        <v>0</v>
      </c>
      <c r="AI356" s="390">
        <v>0</v>
      </c>
      <c r="AJ356" s="390">
        <v>0</v>
      </c>
      <c r="AK356" s="390">
        <v>0</v>
      </c>
      <c r="AL356" s="390">
        <v>0</v>
      </c>
      <c r="AM356" s="390">
        <v>0</v>
      </c>
      <c r="AN356" s="390">
        <v>0</v>
      </c>
      <c r="AO356" s="390">
        <v>0</v>
      </c>
      <c r="AP356" s="390">
        <v>0</v>
      </c>
      <c r="AQ356" s="390">
        <v>0</v>
      </c>
      <c r="AR356" s="390">
        <v>0</v>
      </c>
      <c r="AS356" s="390">
        <v>0</v>
      </c>
      <c r="AT356" s="390">
        <v>0</v>
      </c>
      <c r="AU356" s="390">
        <v>0</v>
      </c>
      <c r="AV356" s="390">
        <v>0</v>
      </c>
      <c r="AW356" s="390">
        <v>0</v>
      </c>
      <c r="AX356" s="390">
        <v>0</v>
      </c>
    </row>
    <row r="357" spans="1:50" ht="18" customHeight="1" x14ac:dyDescent="0.25">
      <c r="A357" s="392">
        <v>30110403</v>
      </c>
      <c r="B357" s="193" t="s">
        <v>1365</v>
      </c>
      <c r="C357" s="194">
        <v>100000000</v>
      </c>
      <c r="D357" s="183">
        <v>0</v>
      </c>
      <c r="E357" s="183">
        <v>0</v>
      </c>
      <c r="F357" s="182">
        <f>C357+D357-E357</f>
        <v>100000000</v>
      </c>
      <c r="G357" s="390">
        <v>0</v>
      </c>
      <c r="H357" s="390">
        <v>0</v>
      </c>
      <c r="I357" s="182">
        <f>F357-H357</f>
        <v>100000000</v>
      </c>
      <c r="J357" s="390">
        <v>0</v>
      </c>
      <c r="K357" s="390">
        <v>0</v>
      </c>
      <c r="L357" s="390">
        <v>0</v>
      </c>
      <c r="M357" s="390">
        <v>0</v>
      </c>
      <c r="N357" s="390">
        <v>0</v>
      </c>
      <c r="O357" s="182">
        <f t="shared" si="270"/>
        <v>0</v>
      </c>
      <c r="P357" s="182">
        <f>F357-N357</f>
        <v>100000000</v>
      </c>
      <c r="Q357" s="195"/>
      <c r="R357" s="185">
        <f t="shared" si="271"/>
        <v>0</v>
      </c>
      <c r="S357" s="387">
        <f t="shared" si="252"/>
        <v>0</v>
      </c>
      <c r="T357" s="388">
        <v>30110403</v>
      </c>
      <c r="U357" s="389" t="s">
        <v>1780</v>
      </c>
      <c r="V357" s="390">
        <v>100000000</v>
      </c>
      <c r="W357" s="390">
        <v>0</v>
      </c>
      <c r="X357" s="390">
        <v>0</v>
      </c>
      <c r="Y357" s="390">
        <v>0</v>
      </c>
      <c r="Z357" s="390">
        <v>0</v>
      </c>
      <c r="AA357" s="390">
        <v>100000000</v>
      </c>
      <c r="AB357" s="390">
        <v>0</v>
      </c>
      <c r="AC357" s="390">
        <v>0</v>
      </c>
      <c r="AD357" s="390">
        <v>0</v>
      </c>
      <c r="AE357" s="390">
        <v>0</v>
      </c>
      <c r="AF357" s="390">
        <v>100000000</v>
      </c>
      <c r="AG357" s="390">
        <v>0</v>
      </c>
      <c r="AH357" s="390">
        <v>0</v>
      </c>
      <c r="AI357" s="390">
        <v>0</v>
      </c>
      <c r="AJ357" s="390">
        <v>0</v>
      </c>
      <c r="AK357" s="390">
        <v>0</v>
      </c>
      <c r="AL357" s="390">
        <v>0</v>
      </c>
      <c r="AM357" s="390">
        <v>0</v>
      </c>
      <c r="AN357" s="390">
        <v>0</v>
      </c>
      <c r="AO357" s="390">
        <v>0</v>
      </c>
      <c r="AP357" s="390">
        <v>0</v>
      </c>
      <c r="AQ357" s="390">
        <v>0</v>
      </c>
      <c r="AR357" s="390">
        <v>0</v>
      </c>
      <c r="AS357" s="390">
        <v>0</v>
      </c>
      <c r="AT357" s="390">
        <v>0</v>
      </c>
      <c r="AU357" s="390">
        <v>0</v>
      </c>
      <c r="AV357" s="390">
        <v>0</v>
      </c>
      <c r="AW357" s="390">
        <v>0</v>
      </c>
      <c r="AX357" s="390">
        <v>0</v>
      </c>
    </row>
    <row r="358" spans="1:50" ht="18" customHeight="1" x14ac:dyDescent="0.25">
      <c r="A358" s="392">
        <v>30110404</v>
      </c>
      <c r="B358" s="193" t="s">
        <v>1366</v>
      </c>
      <c r="C358" s="194">
        <v>3370000000</v>
      </c>
      <c r="D358" s="183">
        <v>0</v>
      </c>
      <c r="E358" s="183">
        <v>0</v>
      </c>
      <c r="F358" s="182">
        <f>C358+D358-E358</f>
        <v>3370000000</v>
      </c>
      <c r="G358" s="390">
        <v>0</v>
      </c>
      <c r="H358" s="390">
        <v>0</v>
      </c>
      <c r="I358" s="182">
        <f>F358-H358</f>
        <v>3370000000</v>
      </c>
      <c r="J358" s="390">
        <v>0</v>
      </c>
      <c r="K358" s="390">
        <v>0</v>
      </c>
      <c r="L358" s="390">
        <v>0</v>
      </c>
      <c r="M358" s="390">
        <v>0</v>
      </c>
      <c r="N358" s="390">
        <v>0</v>
      </c>
      <c r="O358" s="182">
        <f t="shared" si="270"/>
        <v>0</v>
      </c>
      <c r="P358" s="182">
        <f>F358-N358</f>
        <v>3370000000</v>
      </c>
      <c r="Q358" s="195">
        <v>3370000000</v>
      </c>
      <c r="R358" s="185">
        <f t="shared" si="271"/>
        <v>3370000000</v>
      </c>
      <c r="S358" s="387">
        <f t="shared" si="252"/>
        <v>0</v>
      </c>
      <c r="T358" s="388">
        <v>30110404</v>
      </c>
      <c r="U358" s="389" t="s">
        <v>1781</v>
      </c>
      <c r="V358" s="390">
        <v>3370000000</v>
      </c>
      <c r="W358" s="390">
        <v>0</v>
      </c>
      <c r="X358" s="390">
        <v>0</v>
      </c>
      <c r="Y358" s="390">
        <v>0</v>
      </c>
      <c r="Z358" s="390">
        <v>0</v>
      </c>
      <c r="AA358" s="390">
        <v>3370000000</v>
      </c>
      <c r="AB358" s="390">
        <v>0</v>
      </c>
      <c r="AC358" s="390">
        <v>0</v>
      </c>
      <c r="AD358" s="390">
        <v>0</v>
      </c>
      <c r="AE358" s="390">
        <v>0</v>
      </c>
      <c r="AF358" s="390">
        <v>3370000000</v>
      </c>
      <c r="AG358" s="390">
        <v>0</v>
      </c>
      <c r="AH358" s="390">
        <v>0</v>
      </c>
      <c r="AI358" s="390">
        <v>0</v>
      </c>
      <c r="AJ358" s="390">
        <v>0</v>
      </c>
      <c r="AK358" s="390">
        <v>0</v>
      </c>
      <c r="AL358" s="390">
        <v>0</v>
      </c>
      <c r="AM358" s="390">
        <v>0</v>
      </c>
      <c r="AN358" s="390">
        <v>0</v>
      </c>
      <c r="AO358" s="390">
        <v>0</v>
      </c>
      <c r="AP358" s="390">
        <v>0</v>
      </c>
      <c r="AQ358" s="390">
        <v>0</v>
      </c>
      <c r="AR358" s="390">
        <v>0</v>
      </c>
      <c r="AS358" s="390">
        <v>0</v>
      </c>
      <c r="AT358" s="390">
        <v>0</v>
      </c>
      <c r="AU358" s="390">
        <v>0</v>
      </c>
      <c r="AV358" s="390">
        <v>0</v>
      </c>
      <c r="AW358" s="390">
        <v>0</v>
      </c>
      <c r="AX358" s="390">
        <v>0</v>
      </c>
    </row>
    <row r="359" spans="1:50" ht="18" customHeight="1" x14ac:dyDescent="0.25">
      <c r="A359" s="398">
        <v>301105</v>
      </c>
      <c r="B359" s="190" t="s">
        <v>1367</v>
      </c>
      <c r="C359" s="191">
        <f>C360+C361</f>
        <v>1020997049</v>
      </c>
      <c r="D359" s="191">
        <f t="shared" ref="D359:R359" si="272">D360+D361</f>
        <v>0</v>
      </c>
      <c r="E359" s="191">
        <f t="shared" si="272"/>
        <v>0</v>
      </c>
      <c r="F359" s="191">
        <f t="shared" si="272"/>
        <v>1020997049</v>
      </c>
      <c r="G359" s="191">
        <f t="shared" si="272"/>
        <v>0</v>
      </c>
      <c r="H359" s="191">
        <f t="shared" si="272"/>
        <v>0</v>
      </c>
      <c r="I359" s="191">
        <f t="shared" si="272"/>
        <v>1020997049</v>
      </c>
      <c r="J359" s="191">
        <f t="shared" si="272"/>
        <v>0</v>
      </c>
      <c r="K359" s="191">
        <f t="shared" si="272"/>
        <v>0</v>
      </c>
      <c r="L359" s="191">
        <f t="shared" si="272"/>
        <v>0</v>
      </c>
      <c r="M359" s="191">
        <f t="shared" si="272"/>
        <v>0</v>
      </c>
      <c r="N359" s="191">
        <f t="shared" si="272"/>
        <v>0</v>
      </c>
      <c r="O359" s="191">
        <f t="shared" si="272"/>
        <v>0</v>
      </c>
      <c r="P359" s="191">
        <f t="shared" si="272"/>
        <v>1020997049</v>
      </c>
      <c r="Q359" s="191">
        <f t="shared" si="272"/>
        <v>0</v>
      </c>
      <c r="R359" s="192">
        <f t="shared" si="272"/>
        <v>0</v>
      </c>
      <c r="S359" s="387">
        <f t="shared" si="252"/>
        <v>0</v>
      </c>
      <c r="T359" s="388">
        <v>301105</v>
      </c>
      <c r="U359" s="389" t="s">
        <v>1782</v>
      </c>
      <c r="V359" s="390">
        <v>1020997049</v>
      </c>
      <c r="W359" s="390">
        <v>0</v>
      </c>
      <c r="X359" s="390">
        <v>0</v>
      </c>
      <c r="Y359" s="390">
        <v>0</v>
      </c>
      <c r="Z359" s="390">
        <v>0</v>
      </c>
      <c r="AA359" s="390">
        <v>1020997049</v>
      </c>
      <c r="AB359" s="390">
        <v>0</v>
      </c>
      <c r="AC359" s="390">
        <v>0</v>
      </c>
      <c r="AD359" s="390">
        <v>0</v>
      </c>
      <c r="AE359" s="390">
        <v>0</v>
      </c>
      <c r="AF359" s="390">
        <v>1020997049</v>
      </c>
      <c r="AG359" s="390">
        <v>0</v>
      </c>
      <c r="AH359" s="390">
        <v>0</v>
      </c>
      <c r="AI359" s="390">
        <v>0</v>
      </c>
      <c r="AJ359" s="390">
        <v>0</v>
      </c>
      <c r="AK359" s="390">
        <v>0</v>
      </c>
      <c r="AL359" s="390">
        <v>0</v>
      </c>
      <c r="AM359" s="390">
        <v>0</v>
      </c>
      <c r="AN359" s="390">
        <v>0</v>
      </c>
      <c r="AO359" s="390">
        <v>0</v>
      </c>
      <c r="AP359" s="390">
        <v>0</v>
      </c>
      <c r="AQ359" s="390">
        <v>0</v>
      </c>
      <c r="AR359" s="390">
        <v>0</v>
      </c>
      <c r="AS359" s="390">
        <v>0</v>
      </c>
      <c r="AT359" s="390">
        <v>0</v>
      </c>
      <c r="AU359" s="390">
        <v>0</v>
      </c>
      <c r="AV359" s="390">
        <v>0</v>
      </c>
      <c r="AW359" s="390">
        <v>0</v>
      </c>
      <c r="AX359" s="390">
        <v>0</v>
      </c>
    </row>
    <row r="360" spans="1:50" ht="18" customHeight="1" x14ac:dyDescent="0.25">
      <c r="A360" s="392">
        <v>30110501</v>
      </c>
      <c r="B360" s="193" t="s">
        <v>1368</v>
      </c>
      <c r="C360" s="194">
        <v>770997049</v>
      </c>
      <c r="D360" s="183">
        <v>0</v>
      </c>
      <c r="E360" s="183">
        <v>0</v>
      </c>
      <c r="F360" s="182">
        <f>C360+D360-E360</f>
        <v>770997049</v>
      </c>
      <c r="G360" s="390">
        <v>0</v>
      </c>
      <c r="H360" s="390">
        <v>0</v>
      </c>
      <c r="I360" s="182">
        <f>F360-H360</f>
        <v>770997049</v>
      </c>
      <c r="J360" s="390">
        <v>0</v>
      </c>
      <c r="K360" s="390">
        <v>0</v>
      </c>
      <c r="L360" s="390">
        <v>0</v>
      </c>
      <c r="M360" s="390">
        <v>0</v>
      </c>
      <c r="N360" s="390">
        <v>0</v>
      </c>
      <c r="O360" s="182">
        <f t="shared" ref="O360:O361" si="273">N360-H360</f>
        <v>0</v>
      </c>
      <c r="P360" s="182">
        <f>F360-N360</f>
        <v>770997049</v>
      </c>
      <c r="Q360" s="195"/>
      <c r="R360" s="185">
        <f t="shared" ref="R360:R361" si="274">Q360</f>
        <v>0</v>
      </c>
      <c r="S360" s="387">
        <f t="shared" si="252"/>
        <v>0</v>
      </c>
      <c r="T360" s="388">
        <v>30110501</v>
      </c>
      <c r="U360" s="389" t="s">
        <v>1783</v>
      </c>
      <c r="V360" s="390">
        <v>770997049</v>
      </c>
      <c r="W360" s="390">
        <v>0</v>
      </c>
      <c r="X360" s="390">
        <v>0</v>
      </c>
      <c r="Y360" s="390">
        <v>0</v>
      </c>
      <c r="Z360" s="390">
        <v>0</v>
      </c>
      <c r="AA360" s="390">
        <v>770997049</v>
      </c>
      <c r="AB360" s="390">
        <v>0</v>
      </c>
      <c r="AC360" s="390">
        <v>0</v>
      </c>
      <c r="AD360" s="390">
        <v>0</v>
      </c>
      <c r="AE360" s="390">
        <v>0</v>
      </c>
      <c r="AF360" s="390">
        <v>770997049</v>
      </c>
      <c r="AG360" s="390">
        <v>0</v>
      </c>
      <c r="AH360" s="390">
        <v>0</v>
      </c>
      <c r="AI360" s="390">
        <v>0</v>
      </c>
      <c r="AJ360" s="390">
        <v>0</v>
      </c>
      <c r="AK360" s="390">
        <v>0</v>
      </c>
      <c r="AL360" s="390">
        <v>0</v>
      </c>
      <c r="AM360" s="390">
        <v>0</v>
      </c>
      <c r="AN360" s="390">
        <v>0</v>
      </c>
      <c r="AO360" s="390">
        <v>0</v>
      </c>
      <c r="AP360" s="390">
        <v>0</v>
      </c>
      <c r="AQ360" s="390">
        <v>0</v>
      </c>
      <c r="AR360" s="390">
        <v>0</v>
      </c>
      <c r="AS360" s="390">
        <v>0</v>
      </c>
      <c r="AT360" s="390">
        <v>0</v>
      </c>
      <c r="AU360" s="390">
        <v>0</v>
      </c>
      <c r="AV360" s="390">
        <v>0</v>
      </c>
      <c r="AW360" s="390">
        <v>0</v>
      </c>
      <c r="AX360" s="390">
        <v>0</v>
      </c>
    </row>
    <row r="361" spans="1:50" ht="18" customHeight="1" x14ac:dyDescent="0.25">
      <c r="A361" s="392">
        <v>30110503</v>
      </c>
      <c r="B361" s="193" t="s">
        <v>1369</v>
      </c>
      <c r="C361" s="194">
        <v>250000000</v>
      </c>
      <c r="D361" s="183">
        <v>0</v>
      </c>
      <c r="E361" s="183">
        <v>0</v>
      </c>
      <c r="F361" s="182">
        <f>C361+D361-E361</f>
        <v>250000000</v>
      </c>
      <c r="G361" s="390">
        <v>0</v>
      </c>
      <c r="H361" s="390">
        <v>0</v>
      </c>
      <c r="I361" s="182">
        <f>F361-H361</f>
        <v>250000000</v>
      </c>
      <c r="J361" s="390">
        <v>0</v>
      </c>
      <c r="K361" s="390">
        <v>0</v>
      </c>
      <c r="L361" s="390">
        <v>0</v>
      </c>
      <c r="M361" s="390">
        <v>0</v>
      </c>
      <c r="N361" s="390">
        <v>0</v>
      </c>
      <c r="O361" s="182">
        <f t="shared" si="273"/>
        <v>0</v>
      </c>
      <c r="P361" s="182">
        <f>F361-N361</f>
        <v>250000000</v>
      </c>
      <c r="Q361" s="195"/>
      <c r="R361" s="185">
        <f t="shared" si="274"/>
        <v>0</v>
      </c>
      <c r="S361" s="387">
        <f t="shared" si="252"/>
        <v>0</v>
      </c>
      <c r="T361" s="388">
        <v>30110503</v>
      </c>
      <c r="U361" s="389" t="s">
        <v>1784</v>
      </c>
      <c r="V361" s="390">
        <v>250000000</v>
      </c>
      <c r="W361" s="390">
        <v>0</v>
      </c>
      <c r="X361" s="390">
        <v>0</v>
      </c>
      <c r="Y361" s="390">
        <v>0</v>
      </c>
      <c r="Z361" s="390">
        <v>0</v>
      </c>
      <c r="AA361" s="390">
        <v>250000000</v>
      </c>
      <c r="AB361" s="390">
        <v>0</v>
      </c>
      <c r="AC361" s="390">
        <v>0</v>
      </c>
      <c r="AD361" s="390">
        <v>0</v>
      </c>
      <c r="AE361" s="390">
        <v>0</v>
      </c>
      <c r="AF361" s="390">
        <v>250000000</v>
      </c>
      <c r="AG361" s="390">
        <v>0</v>
      </c>
      <c r="AH361" s="390">
        <v>0</v>
      </c>
      <c r="AI361" s="390">
        <v>0</v>
      </c>
      <c r="AJ361" s="390">
        <v>0</v>
      </c>
      <c r="AK361" s="390">
        <v>0</v>
      </c>
      <c r="AL361" s="390">
        <v>0</v>
      </c>
      <c r="AM361" s="390">
        <v>0</v>
      </c>
      <c r="AN361" s="390">
        <v>0</v>
      </c>
      <c r="AO361" s="390">
        <v>0</v>
      </c>
      <c r="AP361" s="390">
        <v>0</v>
      </c>
      <c r="AQ361" s="390">
        <v>0</v>
      </c>
      <c r="AR361" s="390">
        <v>0</v>
      </c>
      <c r="AS361" s="390">
        <v>0</v>
      </c>
      <c r="AT361" s="390">
        <v>0</v>
      </c>
      <c r="AU361" s="390">
        <v>0</v>
      </c>
      <c r="AV361" s="390">
        <v>0</v>
      </c>
      <c r="AW361" s="390">
        <v>0</v>
      </c>
      <c r="AX361" s="390">
        <v>0</v>
      </c>
    </row>
    <row r="362" spans="1:50" ht="18" customHeight="1" x14ac:dyDescent="0.25">
      <c r="A362" s="398">
        <v>301106</v>
      </c>
      <c r="B362" s="190" t="s">
        <v>1370</v>
      </c>
      <c r="C362" s="191">
        <f>C363+C364</f>
        <v>686700000</v>
      </c>
      <c r="D362" s="191">
        <f t="shared" ref="D362:R362" si="275">D363+D364</f>
        <v>0</v>
      </c>
      <c r="E362" s="191">
        <f t="shared" si="275"/>
        <v>0</v>
      </c>
      <c r="F362" s="191">
        <f t="shared" si="275"/>
        <v>686700000</v>
      </c>
      <c r="G362" s="191">
        <f t="shared" si="275"/>
        <v>0</v>
      </c>
      <c r="H362" s="191">
        <f t="shared" si="275"/>
        <v>0</v>
      </c>
      <c r="I362" s="191">
        <f t="shared" si="275"/>
        <v>686700000</v>
      </c>
      <c r="J362" s="191">
        <f t="shared" si="275"/>
        <v>0</v>
      </c>
      <c r="K362" s="191">
        <f t="shared" si="275"/>
        <v>0</v>
      </c>
      <c r="L362" s="191">
        <f t="shared" si="275"/>
        <v>0</v>
      </c>
      <c r="M362" s="191">
        <f t="shared" si="275"/>
        <v>33787260</v>
      </c>
      <c r="N362" s="191">
        <f t="shared" si="275"/>
        <v>33787260</v>
      </c>
      <c r="O362" s="191">
        <f t="shared" si="275"/>
        <v>33787260</v>
      </c>
      <c r="P362" s="191">
        <f t="shared" si="275"/>
        <v>652912740</v>
      </c>
      <c r="Q362" s="191">
        <f t="shared" si="275"/>
        <v>86700000</v>
      </c>
      <c r="R362" s="192">
        <f t="shared" si="275"/>
        <v>86700000</v>
      </c>
      <c r="S362" s="387">
        <f t="shared" si="252"/>
        <v>0</v>
      </c>
      <c r="T362" s="388">
        <v>301106</v>
      </c>
      <c r="U362" s="389" t="s">
        <v>1785</v>
      </c>
      <c r="V362" s="390">
        <v>686700000</v>
      </c>
      <c r="W362" s="390">
        <v>0</v>
      </c>
      <c r="X362" s="390">
        <v>0</v>
      </c>
      <c r="Y362" s="390">
        <v>0</v>
      </c>
      <c r="Z362" s="390">
        <v>0</v>
      </c>
      <c r="AA362" s="390">
        <v>686700000</v>
      </c>
      <c r="AB362" s="390">
        <v>0</v>
      </c>
      <c r="AC362" s="390">
        <v>0</v>
      </c>
      <c r="AD362" s="390">
        <v>33787260</v>
      </c>
      <c r="AE362" s="390">
        <v>33787260</v>
      </c>
      <c r="AF362" s="390">
        <v>652912740</v>
      </c>
      <c r="AG362" s="390">
        <v>0</v>
      </c>
      <c r="AH362" s="390">
        <v>0</v>
      </c>
      <c r="AI362" s="390">
        <v>0</v>
      </c>
      <c r="AJ362" s="390">
        <v>0</v>
      </c>
      <c r="AK362" s="390">
        <v>33787260</v>
      </c>
      <c r="AL362" s="390">
        <v>0</v>
      </c>
      <c r="AM362" s="390">
        <v>0</v>
      </c>
      <c r="AN362" s="390">
        <v>0</v>
      </c>
      <c r="AO362" s="390">
        <v>0</v>
      </c>
      <c r="AP362" s="390">
        <v>0</v>
      </c>
      <c r="AQ362" s="390">
        <v>0</v>
      </c>
      <c r="AR362" s="390">
        <v>0</v>
      </c>
      <c r="AS362" s="390">
        <v>0</v>
      </c>
      <c r="AT362" s="390">
        <v>0</v>
      </c>
      <c r="AU362" s="390">
        <v>0</v>
      </c>
      <c r="AV362" s="390">
        <v>0</v>
      </c>
      <c r="AW362" s="390">
        <v>0</v>
      </c>
      <c r="AX362" s="390">
        <v>0</v>
      </c>
    </row>
    <row r="363" spans="1:50" ht="18" customHeight="1" x14ac:dyDescent="0.25">
      <c r="A363" s="392">
        <v>30110602</v>
      </c>
      <c r="B363" s="193" t="s">
        <v>1371</v>
      </c>
      <c r="C363" s="194">
        <v>600000000</v>
      </c>
      <c r="D363" s="183">
        <v>0</v>
      </c>
      <c r="E363" s="183">
        <v>0</v>
      </c>
      <c r="F363" s="182">
        <f>C363+D363-E363</f>
        <v>600000000</v>
      </c>
      <c r="G363" s="390">
        <v>0</v>
      </c>
      <c r="H363" s="390">
        <v>0</v>
      </c>
      <c r="I363" s="182">
        <f>F363-H363</f>
        <v>600000000</v>
      </c>
      <c r="J363" s="390">
        <v>0</v>
      </c>
      <c r="K363" s="390">
        <v>0</v>
      </c>
      <c r="L363" s="390">
        <v>0</v>
      </c>
      <c r="M363" s="390">
        <v>0</v>
      </c>
      <c r="N363" s="390">
        <v>0</v>
      </c>
      <c r="O363" s="182">
        <f t="shared" ref="O363:O364" si="276">N363-H363</f>
        <v>0</v>
      </c>
      <c r="P363" s="182">
        <f>F363-N363</f>
        <v>600000000</v>
      </c>
      <c r="Q363" s="195"/>
      <c r="R363" s="185">
        <f t="shared" ref="R363:R364" si="277">Q363</f>
        <v>0</v>
      </c>
      <c r="S363" s="387">
        <f t="shared" si="252"/>
        <v>0</v>
      </c>
      <c r="T363" s="388">
        <v>30110602</v>
      </c>
      <c r="U363" s="389" t="s">
        <v>1786</v>
      </c>
      <c r="V363" s="390">
        <v>600000000</v>
      </c>
      <c r="W363" s="390">
        <v>0</v>
      </c>
      <c r="X363" s="390">
        <v>0</v>
      </c>
      <c r="Y363" s="390">
        <v>0</v>
      </c>
      <c r="Z363" s="390">
        <v>0</v>
      </c>
      <c r="AA363" s="390">
        <v>600000000</v>
      </c>
      <c r="AB363" s="390">
        <v>0</v>
      </c>
      <c r="AC363" s="390">
        <v>0</v>
      </c>
      <c r="AD363" s="390">
        <v>0</v>
      </c>
      <c r="AE363" s="390">
        <v>0</v>
      </c>
      <c r="AF363" s="390">
        <v>600000000</v>
      </c>
      <c r="AG363" s="390">
        <v>0</v>
      </c>
      <c r="AH363" s="390">
        <v>0</v>
      </c>
      <c r="AI363" s="390">
        <v>0</v>
      </c>
      <c r="AJ363" s="390">
        <v>0</v>
      </c>
      <c r="AK363" s="390">
        <v>0</v>
      </c>
      <c r="AL363" s="390">
        <v>0</v>
      </c>
      <c r="AM363" s="390">
        <v>0</v>
      </c>
      <c r="AN363" s="390">
        <v>0</v>
      </c>
      <c r="AO363" s="390">
        <v>0</v>
      </c>
      <c r="AP363" s="390">
        <v>0</v>
      </c>
      <c r="AQ363" s="390">
        <v>0</v>
      </c>
      <c r="AR363" s="390">
        <v>0</v>
      </c>
      <c r="AS363" s="390">
        <v>0</v>
      </c>
      <c r="AT363" s="390">
        <v>0</v>
      </c>
      <c r="AU363" s="390">
        <v>0</v>
      </c>
      <c r="AV363" s="390">
        <v>0</v>
      </c>
      <c r="AW363" s="390">
        <v>0</v>
      </c>
      <c r="AX363" s="390">
        <v>0</v>
      </c>
    </row>
    <row r="364" spans="1:50" ht="18" customHeight="1" x14ac:dyDescent="0.25">
      <c r="A364" s="392">
        <v>30110604</v>
      </c>
      <c r="B364" s="193" t="s">
        <v>1372</v>
      </c>
      <c r="C364" s="194">
        <v>86700000</v>
      </c>
      <c r="D364" s="183">
        <v>0</v>
      </c>
      <c r="E364" s="183">
        <v>0</v>
      </c>
      <c r="F364" s="182">
        <f>C364+D364-E364</f>
        <v>86700000</v>
      </c>
      <c r="G364" s="390">
        <v>0</v>
      </c>
      <c r="H364" s="390">
        <v>0</v>
      </c>
      <c r="I364" s="182">
        <f>F364-H364</f>
        <v>86700000</v>
      </c>
      <c r="J364" s="390">
        <v>0</v>
      </c>
      <c r="K364" s="390">
        <v>0</v>
      </c>
      <c r="L364" s="390">
        <v>0</v>
      </c>
      <c r="M364" s="390">
        <v>33787260</v>
      </c>
      <c r="N364" s="390">
        <v>33787260</v>
      </c>
      <c r="O364" s="182">
        <f t="shared" si="276"/>
        <v>33787260</v>
      </c>
      <c r="P364" s="182">
        <f>F364-N364</f>
        <v>52912740</v>
      </c>
      <c r="Q364" s="195">
        <v>86700000</v>
      </c>
      <c r="R364" s="185">
        <f t="shared" si="277"/>
        <v>86700000</v>
      </c>
      <c r="S364" s="387">
        <f t="shared" si="252"/>
        <v>0</v>
      </c>
      <c r="T364" s="388">
        <v>30110604</v>
      </c>
      <c r="U364" s="389" t="s">
        <v>1787</v>
      </c>
      <c r="V364" s="390">
        <v>86700000</v>
      </c>
      <c r="W364" s="390">
        <v>0</v>
      </c>
      <c r="X364" s="390">
        <v>0</v>
      </c>
      <c r="Y364" s="390">
        <v>0</v>
      </c>
      <c r="Z364" s="390">
        <v>0</v>
      </c>
      <c r="AA364" s="390">
        <v>86700000</v>
      </c>
      <c r="AB364" s="390">
        <v>0</v>
      </c>
      <c r="AC364" s="390">
        <v>0</v>
      </c>
      <c r="AD364" s="390">
        <v>33787260</v>
      </c>
      <c r="AE364" s="390">
        <v>33787260</v>
      </c>
      <c r="AF364" s="390">
        <v>52912740</v>
      </c>
      <c r="AG364" s="390">
        <v>0</v>
      </c>
      <c r="AH364" s="390">
        <v>0</v>
      </c>
      <c r="AI364" s="390">
        <v>0</v>
      </c>
      <c r="AJ364" s="390">
        <v>0</v>
      </c>
      <c r="AK364" s="390">
        <v>33787260</v>
      </c>
      <c r="AL364" s="390">
        <v>0</v>
      </c>
      <c r="AM364" s="390">
        <v>0</v>
      </c>
      <c r="AN364" s="390">
        <v>0</v>
      </c>
      <c r="AO364" s="390">
        <v>0</v>
      </c>
      <c r="AP364" s="390">
        <v>0</v>
      </c>
      <c r="AQ364" s="390">
        <v>0</v>
      </c>
      <c r="AR364" s="390">
        <v>0</v>
      </c>
      <c r="AS364" s="390">
        <v>0</v>
      </c>
      <c r="AT364" s="390">
        <v>0</v>
      </c>
      <c r="AU364" s="390">
        <v>0</v>
      </c>
      <c r="AV364" s="390">
        <v>0</v>
      </c>
      <c r="AW364" s="390">
        <v>0</v>
      </c>
      <c r="AX364" s="390">
        <v>0</v>
      </c>
    </row>
    <row r="365" spans="1:50" ht="18" customHeight="1" x14ac:dyDescent="0.25">
      <c r="A365" s="398">
        <v>301107</v>
      </c>
      <c r="B365" s="190" t="s">
        <v>1373</v>
      </c>
      <c r="C365" s="191">
        <f>C366+C367+C368</f>
        <v>136780973</v>
      </c>
      <c r="D365" s="191">
        <f t="shared" ref="D365:R365" si="278">D366+D367+D368</f>
        <v>0</v>
      </c>
      <c r="E365" s="191">
        <f t="shared" si="278"/>
        <v>0</v>
      </c>
      <c r="F365" s="191">
        <f t="shared" si="278"/>
        <v>136780973</v>
      </c>
      <c r="G365" s="191">
        <f t="shared" si="278"/>
        <v>0</v>
      </c>
      <c r="H365" s="191">
        <f t="shared" si="278"/>
        <v>0</v>
      </c>
      <c r="I365" s="191">
        <f t="shared" si="278"/>
        <v>136780973</v>
      </c>
      <c r="J365" s="191">
        <f t="shared" si="278"/>
        <v>0</v>
      </c>
      <c r="K365" s="191">
        <f t="shared" si="278"/>
        <v>0</v>
      </c>
      <c r="L365" s="191">
        <f t="shared" si="278"/>
        <v>0</v>
      </c>
      <c r="M365" s="191">
        <f t="shared" si="278"/>
        <v>0</v>
      </c>
      <c r="N365" s="191">
        <f t="shared" si="278"/>
        <v>0</v>
      </c>
      <c r="O365" s="191">
        <f t="shared" si="278"/>
        <v>0</v>
      </c>
      <c r="P365" s="191">
        <f t="shared" si="278"/>
        <v>136780973</v>
      </c>
      <c r="Q365" s="191">
        <f t="shared" si="278"/>
        <v>49500000</v>
      </c>
      <c r="R365" s="192">
        <f t="shared" si="278"/>
        <v>49500000</v>
      </c>
      <c r="S365" s="387">
        <f t="shared" si="252"/>
        <v>0</v>
      </c>
      <c r="T365" s="388">
        <v>301107</v>
      </c>
      <c r="U365" s="389" t="s">
        <v>1373</v>
      </c>
      <c r="V365" s="390">
        <v>136780973</v>
      </c>
      <c r="W365" s="390">
        <v>0</v>
      </c>
      <c r="X365" s="390">
        <v>0</v>
      </c>
      <c r="Y365" s="390">
        <v>0</v>
      </c>
      <c r="Z365" s="390">
        <v>0</v>
      </c>
      <c r="AA365" s="390">
        <v>136780973</v>
      </c>
      <c r="AB365" s="390">
        <v>0</v>
      </c>
      <c r="AC365" s="390">
        <v>0</v>
      </c>
      <c r="AD365" s="390">
        <v>0</v>
      </c>
      <c r="AE365" s="390">
        <v>0</v>
      </c>
      <c r="AF365" s="390">
        <v>136780973</v>
      </c>
      <c r="AG365" s="390">
        <v>0</v>
      </c>
      <c r="AH365" s="390">
        <v>0</v>
      </c>
      <c r="AI365" s="390">
        <v>0</v>
      </c>
      <c r="AJ365" s="390">
        <v>0</v>
      </c>
      <c r="AK365" s="390">
        <v>0</v>
      </c>
      <c r="AL365" s="390">
        <v>0</v>
      </c>
      <c r="AM365" s="390">
        <v>0</v>
      </c>
      <c r="AN365" s="390">
        <v>0</v>
      </c>
      <c r="AO365" s="390">
        <v>0</v>
      </c>
      <c r="AP365" s="390">
        <v>0</v>
      </c>
      <c r="AQ365" s="390">
        <v>0</v>
      </c>
      <c r="AR365" s="390">
        <v>0</v>
      </c>
      <c r="AS365" s="390">
        <v>0</v>
      </c>
      <c r="AT365" s="390">
        <v>0</v>
      </c>
      <c r="AU365" s="390">
        <v>0</v>
      </c>
      <c r="AV365" s="390">
        <v>0</v>
      </c>
      <c r="AW365" s="390">
        <v>0</v>
      </c>
      <c r="AX365" s="390">
        <v>0</v>
      </c>
    </row>
    <row r="366" spans="1:50" ht="18" customHeight="1" x14ac:dyDescent="0.25">
      <c r="A366" s="392">
        <v>30110701</v>
      </c>
      <c r="B366" s="193" t="s">
        <v>1374</v>
      </c>
      <c r="C366" s="194">
        <v>72280973</v>
      </c>
      <c r="D366" s="183">
        <v>0</v>
      </c>
      <c r="E366" s="183">
        <v>0</v>
      </c>
      <c r="F366" s="182">
        <f>C366+D366-E366</f>
        <v>72280973</v>
      </c>
      <c r="G366" s="390">
        <v>0</v>
      </c>
      <c r="H366" s="390">
        <v>0</v>
      </c>
      <c r="I366" s="182">
        <f>F366-H366</f>
        <v>72280973</v>
      </c>
      <c r="J366" s="390">
        <v>0</v>
      </c>
      <c r="K366" s="390">
        <v>0</v>
      </c>
      <c r="L366" s="390">
        <v>0</v>
      </c>
      <c r="M366" s="390">
        <v>0</v>
      </c>
      <c r="N366" s="390">
        <v>0</v>
      </c>
      <c r="O366" s="182">
        <f t="shared" ref="O366:O368" si="279">N366-H366</f>
        <v>0</v>
      </c>
      <c r="P366" s="182">
        <f>F366-N366</f>
        <v>72280973</v>
      </c>
      <c r="Q366" s="195"/>
      <c r="R366" s="185">
        <f t="shared" ref="R366:R368" si="280">Q366</f>
        <v>0</v>
      </c>
      <c r="S366" s="387">
        <f t="shared" si="252"/>
        <v>0</v>
      </c>
      <c r="T366" s="388">
        <v>30110701</v>
      </c>
      <c r="U366" s="389" t="s">
        <v>1374</v>
      </c>
      <c r="V366" s="390">
        <v>72280973</v>
      </c>
      <c r="W366" s="390">
        <v>0</v>
      </c>
      <c r="X366" s="390">
        <v>0</v>
      </c>
      <c r="Y366" s="390">
        <v>0</v>
      </c>
      <c r="Z366" s="390">
        <v>0</v>
      </c>
      <c r="AA366" s="390">
        <v>72280973</v>
      </c>
      <c r="AB366" s="390">
        <v>0</v>
      </c>
      <c r="AC366" s="390">
        <v>0</v>
      </c>
      <c r="AD366" s="390">
        <v>0</v>
      </c>
      <c r="AE366" s="390">
        <v>0</v>
      </c>
      <c r="AF366" s="390">
        <v>72280973</v>
      </c>
      <c r="AG366" s="390">
        <v>0</v>
      </c>
      <c r="AH366" s="390">
        <v>0</v>
      </c>
      <c r="AI366" s="390">
        <v>0</v>
      </c>
      <c r="AJ366" s="390">
        <v>0</v>
      </c>
      <c r="AK366" s="390">
        <v>0</v>
      </c>
      <c r="AL366" s="390">
        <v>0</v>
      </c>
      <c r="AM366" s="390">
        <v>0</v>
      </c>
      <c r="AN366" s="390">
        <v>0</v>
      </c>
      <c r="AO366" s="390">
        <v>0</v>
      </c>
      <c r="AP366" s="390">
        <v>0</v>
      </c>
      <c r="AQ366" s="390">
        <v>0</v>
      </c>
      <c r="AR366" s="390">
        <v>0</v>
      </c>
      <c r="AS366" s="390">
        <v>0</v>
      </c>
      <c r="AT366" s="390">
        <v>0</v>
      </c>
      <c r="AU366" s="390">
        <v>0</v>
      </c>
      <c r="AV366" s="390">
        <v>0</v>
      </c>
      <c r="AW366" s="390">
        <v>0</v>
      </c>
      <c r="AX366" s="390">
        <v>0</v>
      </c>
    </row>
    <row r="367" spans="1:50" ht="18" customHeight="1" x14ac:dyDescent="0.25">
      <c r="A367" s="392">
        <v>30110703</v>
      </c>
      <c r="B367" s="193" t="s">
        <v>1375</v>
      </c>
      <c r="C367" s="194">
        <v>15000000</v>
      </c>
      <c r="D367" s="183">
        <v>0</v>
      </c>
      <c r="E367" s="183">
        <v>0</v>
      </c>
      <c r="F367" s="182">
        <f>C367+D367-E367</f>
        <v>15000000</v>
      </c>
      <c r="G367" s="390">
        <v>0</v>
      </c>
      <c r="H367" s="390">
        <v>0</v>
      </c>
      <c r="I367" s="182">
        <f>F367-H367</f>
        <v>15000000</v>
      </c>
      <c r="J367" s="390">
        <v>0</v>
      </c>
      <c r="K367" s="390">
        <v>0</v>
      </c>
      <c r="L367" s="390">
        <v>0</v>
      </c>
      <c r="M367" s="390">
        <v>0</v>
      </c>
      <c r="N367" s="390">
        <v>0</v>
      </c>
      <c r="O367" s="182">
        <f t="shared" si="279"/>
        <v>0</v>
      </c>
      <c r="P367" s="182">
        <f>F367-N367</f>
        <v>15000000</v>
      </c>
      <c r="Q367" s="195"/>
      <c r="R367" s="185">
        <f t="shared" si="280"/>
        <v>0</v>
      </c>
      <c r="S367" s="387">
        <f t="shared" si="252"/>
        <v>0</v>
      </c>
      <c r="T367" s="388">
        <v>30110703</v>
      </c>
      <c r="U367" s="389" t="s">
        <v>1788</v>
      </c>
      <c r="V367" s="390">
        <v>15000000</v>
      </c>
      <c r="W367" s="390">
        <v>0</v>
      </c>
      <c r="X367" s="390">
        <v>0</v>
      </c>
      <c r="Y367" s="390">
        <v>0</v>
      </c>
      <c r="Z367" s="390">
        <v>0</v>
      </c>
      <c r="AA367" s="390">
        <v>15000000</v>
      </c>
      <c r="AB367" s="390">
        <v>0</v>
      </c>
      <c r="AC367" s="390">
        <v>0</v>
      </c>
      <c r="AD367" s="390">
        <v>0</v>
      </c>
      <c r="AE367" s="390">
        <v>0</v>
      </c>
      <c r="AF367" s="390">
        <v>15000000</v>
      </c>
      <c r="AG367" s="390">
        <v>0</v>
      </c>
      <c r="AH367" s="390">
        <v>0</v>
      </c>
      <c r="AI367" s="390">
        <v>0</v>
      </c>
      <c r="AJ367" s="390">
        <v>0</v>
      </c>
      <c r="AK367" s="390">
        <v>0</v>
      </c>
      <c r="AL367" s="390">
        <v>0</v>
      </c>
      <c r="AM367" s="390">
        <v>0</v>
      </c>
      <c r="AN367" s="390">
        <v>0</v>
      </c>
      <c r="AO367" s="390">
        <v>0</v>
      </c>
      <c r="AP367" s="390">
        <v>0</v>
      </c>
      <c r="AQ367" s="390">
        <v>0</v>
      </c>
      <c r="AR367" s="390">
        <v>0</v>
      </c>
      <c r="AS367" s="390">
        <v>0</v>
      </c>
      <c r="AT367" s="390">
        <v>0</v>
      </c>
      <c r="AU367" s="390">
        <v>0</v>
      </c>
      <c r="AV367" s="390">
        <v>0</v>
      </c>
      <c r="AW367" s="390">
        <v>0</v>
      </c>
      <c r="AX367" s="390">
        <v>0</v>
      </c>
    </row>
    <row r="368" spans="1:50" ht="18" customHeight="1" x14ac:dyDescent="0.25">
      <c r="A368" s="392">
        <v>30110704</v>
      </c>
      <c r="B368" s="193" t="s">
        <v>1376</v>
      </c>
      <c r="C368" s="194">
        <v>49500000</v>
      </c>
      <c r="D368" s="183">
        <v>0</v>
      </c>
      <c r="E368" s="183">
        <v>0</v>
      </c>
      <c r="F368" s="182">
        <f>C368+D368-E368</f>
        <v>49500000</v>
      </c>
      <c r="G368" s="390">
        <v>0</v>
      </c>
      <c r="H368" s="390">
        <v>0</v>
      </c>
      <c r="I368" s="182">
        <f>F368-H368</f>
        <v>49500000</v>
      </c>
      <c r="J368" s="390">
        <v>0</v>
      </c>
      <c r="K368" s="390">
        <v>0</v>
      </c>
      <c r="L368" s="390">
        <v>0</v>
      </c>
      <c r="M368" s="390">
        <v>0</v>
      </c>
      <c r="N368" s="390">
        <v>0</v>
      </c>
      <c r="O368" s="182">
        <f t="shared" si="279"/>
        <v>0</v>
      </c>
      <c r="P368" s="182">
        <f>F368-N368</f>
        <v>49500000</v>
      </c>
      <c r="Q368" s="195">
        <v>49500000</v>
      </c>
      <c r="R368" s="185">
        <f t="shared" si="280"/>
        <v>49500000</v>
      </c>
      <c r="S368" s="387">
        <f t="shared" si="252"/>
        <v>0</v>
      </c>
      <c r="T368" s="388">
        <v>30110704</v>
      </c>
      <c r="U368" s="389" t="s">
        <v>1376</v>
      </c>
      <c r="V368" s="390">
        <v>49500000</v>
      </c>
      <c r="W368" s="390">
        <v>0</v>
      </c>
      <c r="X368" s="390">
        <v>0</v>
      </c>
      <c r="Y368" s="390">
        <v>0</v>
      </c>
      <c r="Z368" s="390">
        <v>0</v>
      </c>
      <c r="AA368" s="390">
        <v>49500000</v>
      </c>
      <c r="AB368" s="390">
        <v>0</v>
      </c>
      <c r="AC368" s="390">
        <v>0</v>
      </c>
      <c r="AD368" s="390">
        <v>0</v>
      </c>
      <c r="AE368" s="390">
        <v>0</v>
      </c>
      <c r="AF368" s="390">
        <v>49500000</v>
      </c>
      <c r="AG368" s="390">
        <v>0</v>
      </c>
      <c r="AH368" s="390">
        <v>0</v>
      </c>
      <c r="AI368" s="390">
        <v>0</v>
      </c>
      <c r="AJ368" s="390">
        <v>0</v>
      </c>
      <c r="AK368" s="390">
        <v>0</v>
      </c>
      <c r="AL368" s="390">
        <v>0</v>
      </c>
      <c r="AM368" s="390">
        <v>0</v>
      </c>
      <c r="AN368" s="390">
        <v>0</v>
      </c>
      <c r="AO368" s="390">
        <v>0</v>
      </c>
      <c r="AP368" s="390">
        <v>0</v>
      </c>
      <c r="AQ368" s="390">
        <v>0</v>
      </c>
      <c r="AR368" s="390">
        <v>0</v>
      </c>
      <c r="AS368" s="390">
        <v>0</v>
      </c>
      <c r="AT368" s="390">
        <v>0</v>
      </c>
      <c r="AU368" s="390">
        <v>0</v>
      </c>
      <c r="AV368" s="390">
        <v>0</v>
      </c>
      <c r="AW368" s="390">
        <v>0</v>
      </c>
      <c r="AX368" s="390">
        <v>0</v>
      </c>
    </row>
    <row r="369" spans="1:50" ht="18" customHeight="1" x14ac:dyDescent="0.25">
      <c r="A369" s="398">
        <v>301108</v>
      </c>
      <c r="B369" s="190" t="s">
        <v>1377</v>
      </c>
      <c r="C369" s="191">
        <f>C370</f>
        <v>19271865</v>
      </c>
      <c r="D369" s="191">
        <f t="shared" ref="D369:R369" si="281">D370</f>
        <v>0</v>
      </c>
      <c r="E369" s="191">
        <f t="shared" si="281"/>
        <v>0</v>
      </c>
      <c r="F369" s="191">
        <f t="shared" si="281"/>
        <v>19271865</v>
      </c>
      <c r="G369" s="191">
        <f t="shared" si="281"/>
        <v>0</v>
      </c>
      <c r="H369" s="191">
        <f t="shared" si="281"/>
        <v>0</v>
      </c>
      <c r="I369" s="191">
        <f t="shared" si="281"/>
        <v>19271865</v>
      </c>
      <c r="J369" s="191">
        <f t="shared" si="281"/>
        <v>0</v>
      </c>
      <c r="K369" s="191">
        <f t="shared" si="281"/>
        <v>0</v>
      </c>
      <c r="L369" s="191">
        <f t="shared" si="281"/>
        <v>0</v>
      </c>
      <c r="M369" s="191">
        <f t="shared" si="281"/>
        <v>0</v>
      </c>
      <c r="N369" s="191">
        <f t="shared" si="281"/>
        <v>0</v>
      </c>
      <c r="O369" s="191">
        <f t="shared" si="281"/>
        <v>0</v>
      </c>
      <c r="P369" s="191">
        <f t="shared" si="281"/>
        <v>19271865</v>
      </c>
      <c r="Q369" s="191">
        <f t="shared" si="281"/>
        <v>0</v>
      </c>
      <c r="R369" s="192">
        <f t="shared" si="281"/>
        <v>0</v>
      </c>
      <c r="S369" s="387">
        <f t="shared" si="252"/>
        <v>0</v>
      </c>
      <c r="T369" s="388">
        <v>301108</v>
      </c>
      <c r="U369" s="389" t="s">
        <v>1789</v>
      </c>
      <c r="V369" s="390">
        <v>19271865</v>
      </c>
      <c r="W369" s="390">
        <v>0</v>
      </c>
      <c r="X369" s="390">
        <v>0</v>
      </c>
      <c r="Y369" s="390">
        <v>0</v>
      </c>
      <c r="Z369" s="390">
        <v>0</v>
      </c>
      <c r="AA369" s="390">
        <v>19271865</v>
      </c>
      <c r="AB369" s="390">
        <v>0</v>
      </c>
      <c r="AC369" s="390">
        <v>0</v>
      </c>
      <c r="AD369" s="390">
        <v>0</v>
      </c>
      <c r="AE369" s="390">
        <v>0</v>
      </c>
      <c r="AF369" s="390">
        <v>19271865</v>
      </c>
      <c r="AG369" s="390">
        <v>0</v>
      </c>
      <c r="AH369" s="390">
        <v>0</v>
      </c>
      <c r="AI369" s="390">
        <v>0</v>
      </c>
      <c r="AJ369" s="390">
        <v>0</v>
      </c>
      <c r="AK369" s="390">
        <v>0</v>
      </c>
      <c r="AL369" s="390">
        <v>0</v>
      </c>
      <c r="AM369" s="390">
        <v>0</v>
      </c>
      <c r="AN369" s="390">
        <v>0</v>
      </c>
      <c r="AO369" s="390">
        <v>0</v>
      </c>
      <c r="AP369" s="390">
        <v>0</v>
      </c>
      <c r="AQ369" s="390">
        <v>0</v>
      </c>
      <c r="AR369" s="390">
        <v>0</v>
      </c>
      <c r="AS369" s="390">
        <v>0</v>
      </c>
      <c r="AT369" s="390">
        <v>0</v>
      </c>
      <c r="AU369" s="390">
        <v>0</v>
      </c>
      <c r="AV369" s="390">
        <v>0</v>
      </c>
      <c r="AW369" s="390">
        <v>0</v>
      </c>
      <c r="AX369" s="390">
        <v>0</v>
      </c>
    </row>
    <row r="370" spans="1:50" ht="18" customHeight="1" x14ac:dyDescent="0.25">
      <c r="A370" s="392">
        <v>30110801</v>
      </c>
      <c r="B370" s="193" t="s">
        <v>1378</v>
      </c>
      <c r="C370" s="194">
        <v>19271865</v>
      </c>
      <c r="D370" s="183">
        <v>0</v>
      </c>
      <c r="E370" s="183">
        <v>0</v>
      </c>
      <c r="F370" s="182">
        <f>C370+D370-E370</f>
        <v>19271865</v>
      </c>
      <c r="G370" s="390">
        <v>0</v>
      </c>
      <c r="H370" s="390">
        <v>0</v>
      </c>
      <c r="I370" s="182">
        <f>F370-H370</f>
        <v>19271865</v>
      </c>
      <c r="J370" s="390">
        <v>0</v>
      </c>
      <c r="K370" s="390">
        <v>0</v>
      </c>
      <c r="L370" s="390">
        <v>0</v>
      </c>
      <c r="M370" s="390">
        <v>0</v>
      </c>
      <c r="N370" s="390">
        <v>0</v>
      </c>
      <c r="O370" s="182">
        <f>N370-H370</f>
        <v>0</v>
      </c>
      <c r="P370" s="182">
        <f>F370-N370</f>
        <v>19271865</v>
      </c>
      <c r="Q370" s="195"/>
      <c r="R370" s="185">
        <f>Q370</f>
        <v>0</v>
      </c>
      <c r="S370" s="387">
        <f t="shared" si="252"/>
        <v>0</v>
      </c>
      <c r="T370" s="388">
        <v>30110801</v>
      </c>
      <c r="U370" s="389" t="s">
        <v>1790</v>
      </c>
      <c r="V370" s="390">
        <v>19271865</v>
      </c>
      <c r="W370" s="390">
        <v>0</v>
      </c>
      <c r="X370" s="390">
        <v>0</v>
      </c>
      <c r="Y370" s="390">
        <v>0</v>
      </c>
      <c r="Z370" s="390">
        <v>0</v>
      </c>
      <c r="AA370" s="390">
        <v>19271865</v>
      </c>
      <c r="AB370" s="390">
        <v>0</v>
      </c>
      <c r="AC370" s="390">
        <v>0</v>
      </c>
      <c r="AD370" s="390">
        <v>0</v>
      </c>
      <c r="AE370" s="390">
        <v>0</v>
      </c>
      <c r="AF370" s="390">
        <v>19271865</v>
      </c>
      <c r="AG370" s="390">
        <v>0</v>
      </c>
      <c r="AH370" s="390">
        <v>0</v>
      </c>
      <c r="AI370" s="390">
        <v>0</v>
      </c>
      <c r="AJ370" s="390">
        <v>0</v>
      </c>
      <c r="AK370" s="390">
        <v>0</v>
      </c>
      <c r="AL370" s="390">
        <v>0</v>
      </c>
      <c r="AM370" s="390">
        <v>0</v>
      </c>
      <c r="AN370" s="390">
        <v>0</v>
      </c>
      <c r="AO370" s="390">
        <v>0</v>
      </c>
      <c r="AP370" s="390">
        <v>0</v>
      </c>
      <c r="AQ370" s="390">
        <v>0</v>
      </c>
      <c r="AR370" s="390">
        <v>0</v>
      </c>
      <c r="AS370" s="390">
        <v>0</v>
      </c>
      <c r="AT370" s="390">
        <v>0</v>
      </c>
      <c r="AU370" s="390">
        <v>0</v>
      </c>
      <c r="AV370" s="390">
        <v>0</v>
      </c>
      <c r="AW370" s="390">
        <v>0</v>
      </c>
      <c r="AX370" s="390">
        <v>0</v>
      </c>
    </row>
    <row r="371" spans="1:50" ht="18" customHeight="1" x14ac:dyDescent="0.25">
      <c r="A371" s="398">
        <v>301109</v>
      </c>
      <c r="B371" s="190" t="s">
        <v>1379</v>
      </c>
      <c r="C371" s="191">
        <f>C372+C373+C374</f>
        <v>328793064</v>
      </c>
      <c r="D371" s="191">
        <f t="shared" ref="D371:R371" si="282">D372+D373+D374</f>
        <v>0</v>
      </c>
      <c r="E371" s="191">
        <f t="shared" si="282"/>
        <v>0</v>
      </c>
      <c r="F371" s="191">
        <f t="shared" si="282"/>
        <v>328793064</v>
      </c>
      <c r="G371" s="191">
        <f t="shared" si="282"/>
        <v>0</v>
      </c>
      <c r="H371" s="191">
        <f t="shared" si="282"/>
        <v>0</v>
      </c>
      <c r="I371" s="191">
        <f t="shared" si="282"/>
        <v>328793064</v>
      </c>
      <c r="J371" s="191">
        <f t="shared" si="282"/>
        <v>0</v>
      </c>
      <c r="K371" s="191">
        <f t="shared" si="282"/>
        <v>0</v>
      </c>
      <c r="L371" s="191">
        <f t="shared" si="282"/>
        <v>0</v>
      </c>
      <c r="M371" s="191">
        <f t="shared" si="282"/>
        <v>0</v>
      </c>
      <c r="N371" s="191">
        <f t="shared" si="282"/>
        <v>0</v>
      </c>
      <c r="O371" s="191">
        <f t="shared" si="282"/>
        <v>0</v>
      </c>
      <c r="P371" s="191">
        <f t="shared" si="282"/>
        <v>328793064</v>
      </c>
      <c r="Q371" s="191">
        <f t="shared" si="282"/>
        <v>115500000</v>
      </c>
      <c r="R371" s="192">
        <f t="shared" si="282"/>
        <v>115500000</v>
      </c>
      <c r="S371" s="387">
        <f t="shared" si="252"/>
        <v>0</v>
      </c>
      <c r="T371" s="388">
        <v>301109</v>
      </c>
      <c r="U371" s="389" t="s">
        <v>1791</v>
      </c>
      <c r="V371" s="390">
        <v>328793064</v>
      </c>
      <c r="W371" s="390">
        <v>0</v>
      </c>
      <c r="X371" s="390">
        <v>0</v>
      </c>
      <c r="Y371" s="390">
        <v>0</v>
      </c>
      <c r="Z371" s="390">
        <v>0</v>
      </c>
      <c r="AA371" s="390">
        <v>328793064</v>
      </c>
      <c r="AB371" s="390">
        <v>0</v>
      </c>
      <c r="AC371" s="390">
        <v>0</v>
      </c>
      <c r="AD371" s="390">
        <v>0</v>
      </c>
      <c r="AE371" s="390">
        <v>0</v>
      </c>
      <c r="AF371" s="390">
        <v>328793064</v>
      </c>
      <c r="AG371" s="390">
        <v>0</v>
      </c>
      <c r="AH371" s="390">
        <v>0</v>
      </c>
      <c r="AI371" s="390">
        <v>0</v>
      </c>
      <c r="AJ371" s="390">
        <v>0</v>
      </c>
      <c r="AK371" s="390">
        <v>0</v>
      </c>
      <c r="AL371" s="390">
        <v>0</v>
      </c>
      <c r="AM371" s="390">
        <v>0</v>
      </c>
      <c r="AN371" s="390">
        <v>0</v>
      </c>
      <c r="AO371" s="390">
        <v>0</v>
      </c>
      <c r="AP371" s="390">
        <v>0</v>
      </c>
      <c r="AQ371" s="390">
        <v>0</v>
      </c>
      <c r="AR371" s="390">
        <v>0</v>
      </c>
      <c r="AS371" s="390">
        <v>0</v>
      </c>
      <c r="AT371" s="390">
        <v>0</v>
      </c>
      <c r="AU371" s="390">
        <v>0</v>
      </c>
      <c r="AV371" s="390">
        <v>0</v>
      </c>
      <c r="AW371" s="390">
        <v>0</v>
      </c>
      <c r="AX371" s="390">
        <v>0</v>
      </c>
    </row>
    <row r="372" spans="1:50" ht="18" customHeight="1" x14ac:dyDescent="0.25">
      <c r="A372" s="392">
        <v>30110901</v>
      </c>
      <c r="B372" s="193" t="s">
        <v>1380</v>
      </c>
      <c r="C372" s="194">
        <v>178293064</v>
      </c>
      <c r="D372" s="183">
        <v>0</v>
      </c>
      <c r="E372" s="183">
        <v>0</v>
      </c>
      <c r="F372" s="182">
        <f>C372+D372-E372</f>
        <v>178293064</v>
      </c>
      <c r="G372" s="390">
        <v>0</v>
      </c>
      <c r="H372" s="390">
        <v>0</v>
      </c>
      <c r="I372" s="182">
        <f>F372-H372</f>
        <v>178293064</v>
      </c>
      <c r="J372" s="390">
        <v>0</v>
      </c>
      <c r="K372" s="390">
        <v>0</v>
      </c>
      <c r="L372" s="390">
        <v>0</v>
      </c>
      <c r="M372" s="390">
        <v>0</v>
      </c>
      <c r="N372" s="390">
        <v>0</v>
      </c>
      <c r="O372" s="182">
        <f t="shared" ref="O372:O374" si="283">N372-H372</f>
        <v>0</v>
      </c>
      <c r="P372" s="182">
        <f>F372-N372</f>
        <v>178293064</v>
      </c>
      <c r="Q372" s="195"/>
      <c r="R372" s="185">
        <f t="shared" ref="R372:R374" si="284">Q372</f>
        <v>0</v>
      </c>
      <c r="S372" s="387">
        <f t="shared" si="252"/>
        <v>0</v>
      </c>
      <c r="T372" s="388">
        <v>30110901</v>
      </c>
      <c r="U372" s="389" t="s">
        <v>1792</v>
      </c>
      <c r="V372" s="390">
        <v>178293064</v>
      </c>
      <c r="W372" s="390">
        <v>0</v>
      </c>
      <c r="X372" s="390">
        <v>0</v>
      </c>
      <c r="Y372" s="390">
        <v>0</v>
      </c>
      <c r="Z372" s="390">
        <v>0</v>
      </c>
      <c r="AA372" s="390">
        <v>178293064</v>
      </c>
      <c r="AB372" s="390">
        <v>0</v>
      </c>
      <c r="AC372" s="390">
        <v>0</v>
      </c>
      <c r="AD372" s="390">
        <v>0</v>
      </c>
      <c r="AE372" s="390">
        <v>0</v>
      </c>
      <c r="AF372" s="390">
        <v>178293064</v>
      </c>
      <c r="AG372" s="390">
        <v>0</v>
      </c>
      <c r="AH372" s="390">
        <v>0</v>
      </c>
      <c r="AI372" s="390">
        <v>0</v>
      </c>
      <c r="AJ372" s="390">
        <v>0</v>
      </c>
      <c r="AK372" s="390">
        <v>0</v>
      </c>
      <c r="AL372" s="390">
        <v>0</v>
      </c>
      <c r="AM372" s="390">
        <v>0</v>
      </c>
      <c r="AN372" s="390">
        <v>0</v>
      </c>
      <c r="AO372" s="390">
        <v>0</v>
      </c>
      <c r="AP372" s="390">
        <v>0</v>
      </c>
      <c r="AQ372" s="390">
        <v>0</v>
      </c>
      <c r="AR372" s="390">
        <v>0</v>
      </c>
      <c r="AS372" s="390">
        <v>0</v>
      </c>
      <c r="AT372" s="390">
        <v>0</v>
      </c>
      <c r="AU372" s="390">
        <v>0</v>
      </c>
      <c r="AV372" s="390">
        <v>0</v>
      </c>
      <c r="AW372" s="390">
        <v>0</v>
      </c>
      <c r="AX372" s="390">
        <v>0</v>
      </c>
    </row>
    <row r="373" spans="1:50" ht="18" customHeight="1" x14ac:dyDescent="0.25">
      <c r="A373" s="392">
        <v>30110903</v>
      </c>
      <c r="B373" s="193" t="s">
        <v>1381</v>
      </c>
      <c r="C373" s="194">
        <v>35000000</v>
      </c>
      <c r="D373" s="183">
        <v>0</v>
      </c>
      <c r="E373" s="183">
        <v>0</v>
      </c>
      <c r="F373" s="182">
        <f>C373+D373-E373</f>
        <v>35000000</v>
      </c>
      <c r="G373" s="390">
        <v>0</v>
      </c>
      <c r="H373" s="390">
        <v>0</v>
      </c>
      <c r="I373" s="182">
        <f>F373-H373</f>
        <v>35000000</v>
      </c>
      <c r="J373" s="390">
        <v>0</v>
      </c>
      <c r="K373" s="390">
        <v>0</v>
      </c>
      <c r="L373" s="390">
        <v>0</v>
      </c>
      <c r="M373" s="390">
        <v>0</v>
      </c>
      <c r="N373" s="390">
        <v>0</v>
      </c>
      <c r="O373" s="182">
        <f t="shared" si="283"/>
        <v>0</v>
      </c>
      <c r="P373" s="182">
        <f>F373-N373</f>
        <v>35000000</v>
      </c>
      <c r="Q373" s="195"/>
      <c r="R373" s="185">
        <f t="shared" si="284"/>
        <v>0</v>
      </c>
      <c r="S373" s="387">
        <f t="shared" si="252"/>
        <v>0</v>
      </c>
      <c r="T373" s="388">
        <v>30110903</v>
      </c>
      <c r="U373" s="389" t="s">
        <v>1793</v>
      </c>
      <c r="V373" s="390">
        <v>35000000</v>
      </c>
      <c r="W373" s="390">
        <v>0</v>
      </c>
      <c r="X373" s="390">
        <v>0</v>
      </c>
      <c r="Y373" s="390">
        <v>0</v>
      </c>
      <c r="Z373" s="390">
        <v>0</v>
      </c>
      <c r="AA373" s="390">
        <v>35000000</v>
      </c>
      <c r="AB373" s="390">
        <v>0</v>
      </c>
      <c r="AC373" s="390">
        <v>0</v>
      </c>
      <c r="AD373" s="390">
        <v>0</v>
      </c>
      <c r="AE373" s="390">
        <v>0</v>
      </c>
      <c r="AF373" s="390">
        <v>35000000</v>
      </c>
      <c r="AG373" s="390">
        <v>0</v>
      </c>
      <c r="AH373" s="390">
        <v>0</v>
      </c>
      <c r="AI373" s="390">
        <v>0</v>
      </c>
      <c r="AJ373" s="390">
        <v>0</v>
      </c>
      <c r="AK373" s="390">
        <v>0</v>
      </c>
      <c r="AL373" s="390">
        <v>0</v>
      </c>
      <c r="AM373" s="390">
        <v>0</v>
      </c>
      <c r="AN373" s="390">
        <v>0</v>
      </c>
      <c r="AO373" s="390">
        <v>0</v>
      </c>
      <c r="AP373" s="390">
        <v>0</v>
      </c>
      <c r="AQ373" s="390">
        <v>0</v>
      </c>
      <c r="AR373" s="390">
        <v>0</v>
      </c>
      <c r="AS373" s="390">
        <v>0</v>
      </c>
      <c r="AT373" s="390">
        <v>0</v>
      </c>
      <c r="AU373" s="390">
        <v>0</v>
      </c>
      <c r="AV373" s="390">
        <v>0</v>
      </c>
      <c r="AW373" s="390">
        <v>0</v>
      </c>
      <c r="AX373" s="390">
        <v>0</v>
      </c>
    </row>
    <row r="374" spans="1:50" ht="18" customHeight="1" x14ac:dyDescent="0.25">
      <c r="A374" s="392">
        <v>30110904</v>
      </c>
      <c r="B374" s="193" t="s">
        <v>1382</v>
      </c>
      <c r="C374" s="194">
        <v>115500000</v>
      </c>
      <c r="D374" s="183">
        <v>0</v>
      </c>
      <c r="E374" s="183">
        <v>0</v>
      </c>
      <c r="F374" s="182">
        <f>C374+D374-E374</f>
        <v>115500000</v>
      </c>
      <c r="G374" s="390">
        <v>0</v>
      </c>
      <c r="H374" s="390">
        <v>0</v>
      </c>
      <c r="I374" s="182">
        <f>F374-H374</f>
        <v>115500000</v>
      </c>
      <c r="J374" s="390">
        <v>0</v>
      </c>
      <c r="K374" s="390">
        <v>0</v>
      </c>
      <c r="L374" s="390">
        <v>0</v>
      </c>
      <c r="M374" s="390">
        <v>0</v>
      </c>
      <c r="N374" s="390">
        <v>0</v>
      </c>
      <c r="O374" s="182">
        <f t="shared" si="283"/>
        <v>0</v>
      </c>
      <c r="P374" s="182">
        <f>F374-N374</f>
        <v>115500000</v>
      </c>
      <c r="Q374" s="195">
        <v>115500000</v>
      </c>
      <c r="R374" s="185">
        <f t="shared" si="284"/>
        <v>115500000</v>
      </c>
      <c r="S374" s="387">
        <f t="shared" si="252"/>
        <v>0</v>
      </c>
      <c r="T374" s="388">
        <v>30110904</v>
      </c>
      <c r="U374" s="389" t="s">
        <v>1794</v>
      </c>
      <c r="V374" s="390">
        <v>115500000</v>
      </c>
      <c r="W374" s="390">
        <v>0</v>
      </c>
      <c r="X374" s="390">
        <v>0</v>
      </c>
      <c r="Y374" s="390">
        <v>0</v>
      </c>
      <c r="Z374" s="390">
        <v>0</v>
      </c>
      <c r="AA374" s="390">
        <v>115500000</v>
      </c>
      <c r="AB374" s="390">
        <v>0</v>
      </c>
      <c r="AC374" s="390">
        <v>0</v>
      </c>
      <c r="AD374" s="390">
        <v>0</v>
      </c>
      <c r="AE374" s="390">
        <v>0</v>
      </c>
      <c r="AF374" s="390">
        <v>115500000</v>
      </c>
      <c r="AG374" s="390">
        <v>0</v>
      </c>
      <c r="AH374" s="390">
        <v>0</v>
      </c>
      <c r="AI374" s="390">
        <v>0</v>
      </c>
      <c r="AJ374" s="390">
        <v>0</v>
      </c>
      <c r="AK374" s="390">
        <v>0</v>
      </c>
      <c r="AL374" s="390">
        <v>0</v>
      </c>
      <c r="AM374" s="390">
        <v>0</v>
      </c>
      <c r="AN374" s="390">
        <v>0</v>
      </c>
      <c r="AO374" s="390">
        <v>0</v>
      </c>
      <c r="AP374" s="390">
        <v>0</v>
      </c>
      <c r="AQ374" s="390">
        <v>0</v>
      </c>
      <c r="AR374" s="390">
        <v>0</v>
      </c>
      <c r="AS374" s="390">
        <v>0</v>
      </c>
      <c r="AT374" s="390">
        <v>0</v>
      </c>
      <c r="AU374" s="390">
        <v>0</v>
      </c>
      <c r="AV374" s="390">
        <v>0</v>
      </c>
      <c r="AW374" s="390">
        <v>0</v>
      </c>
      <c r="AX374" s="390">
        <v>0</v>
      </c>
    </row>
    <row r="375" spans="1:50" ht="18" customHeight="1" x14ac:dyDescent="0.25">
      <c r="A375" s="398">
        <v>301110</v>
      </c>
      <c r="B375" s="190" t="s">
        <v>1383</v>
      </c>
      <c r="C375" s="191">
        <f>C376+C377</f>
        <v>96237195</v>
      </c>
      <c r="D375" s="191">
        <f t="shared" ref="D375:R375" si="285">D376+D377</f>
        <v>0</v>
      </c>
      <c r="E375" s="191">
        <f t="shared" si="285"/>
        <v>0</v>
      </c>
      <c r="F375" s="191">
        <f t="shared" si="285"/>
        <v>96237195</v>
      </c>
      <c r="G375" s="191">
        <f t="shared" si="285"/>
        <v>0</v>
      </c>
      <c r="H375" s="191">
        <f t="shared" si="285"/>
        <v>0</v>
      </c>
      <c r="I375" s="191">
        <f t="shared" si="285"/>
        <v>96237195</v>
      </c>
      <c r="J375" s="191">
        <f t="shared" si="285"/>
        <v>0</v>
      </c>
      <c r="K375" s="191">
        <f t="shared" si="285"/>
        <v>0</v>
      </c>
      <c r="L375" s="191">
        <f t="shared" si="285"/>
        <v>0</v>
      </c>
      <c r="M375" s="191">
        <f t="shared" si="285"/>
        <v>0</v>
      </c>
      <c r="N375" s="191">
        <f t="shared" si="285"/>
        <v>0</v>
      </c>
      <c r="O375" s="191">
        <f t="shared" si="285"/>
        <v>0</v>
      </c>
      <c r="P375" s="191">
        <f t="shared" si="285"/>
        <v>96237195</v>
      </c>
      <c r="Q375" s="191">
        <f t="shared" si="285"/>
        <v>81781000</v>
      </c>
      <c r="R375" s="192">
        <f t="shared" si="285"/>
        <v>81781000</v>
      </c>
      <c r="S375" s="387">
        <f t="shared" si="252"/>
        <v>0</v>
      </c>
      <c r="T375" s="388">
        <v>301110</v>
      </c>
      <c r="U375" s="389" t="s">
        <v>1795</v>
      </c>
      <c r="V375" s="390">
        <v>96237195</v>
      </c>
      <c r="W375" s="390">
        <v>0</v>
      </c>
      <c r="X375" s="390">
        <v>0</v>
      </c>
      <c r="Y375" s="390">
        <v>0</v>
      </c>
      <c r="Z375" s="390">
        <v>0</v>
      </c>
      <c r="AA375" s="390">
        <v>96237195</v>
      </c>
      <c r="AB375" s="390">
        <v>0</v>
      </c>
      <c r="AC375" s="390">
        <v>0</v>
      </c>
      <c r="AD375" s="390">
        <v>0</v>
      </c>
      <c r="AE375" s="390">
        <v>0</v>
      </c>
      <c r="AF375" s="390">
        <v>96237195</v>
      </c>
      <c r="AG375" s="390">
        <v>0</v>
      </c>
      <c r="AH375" s="390">
        <v>0</v>
      </c>
      <c r="AI375" s="390">
        <v>0</v>
      </c>
      <c r="AJ375" s="390">
        <v>0</v>
      </c>
      <c r="AK375" s="390">
        <v>0</v>
      </c>
      <c r="AL375" s="390">
        <v>0</v>
      </c>
      <c r="AM375" s="390">
        <v>0</v>
      </c>
      <c r="AN375" s="390">
        <v>0</v>
      </c>
      <c r="AO375" s="390">
        <v>0</v>
      </c>
      <c r="AP375" s="390">
        <v>0</v>
      </c>
      <c r="AQ375" s="390">
        <v>0</v>
      </c>
      <c r="AR375" s="390">
        <v>0</v>
      </c>
      <c r="AS375" s="390">
        <v>0</v>
      </c>
      <c r="AT375" s="390">
        <v>0</v>
      </c>
      <c r="AU375" s="390">
        <v>0</v>
      </c>
      <c r="AV375" s="390">
        <v>0</v>
      </c>
      <c r="AW375" s="390">
        <v>0</v>
      </c>
      <c r="AX375" s="390">
        <v>0</v>
      </c>
    </row>
    <row r="376" spans="1:50" ht="18" customHeight="1" x14ac:dyDescent="0.25">
      <c r="A376" s="392">
        <v>30111001</v>
      </c>
      <c r="B376" s="193" t="s">
        <v>1384</v>
      </c>
      <c r="C376" s="194">
        <v>14456195</v>
      </c>
      <c r="D376" s="183">
        <v>0</v>
      </c>
      <c r="E376" s="183">
        <v>0</v>
      </c>
      <c r="F376" s="182">
        <f>C376+D376-E376</f>
        <v>14456195</v>
      </c>
      <c r="G376" s="390">
        <v>0</v>
      </c>
      <c r="H376" s="390">
        <v>0</v>
      </c>
      <c r="I376" s="182">
        <f>F376-H376</f>
        <v>14456195</v>
      </c>
      <c r="J376" s="390">
        <v>0</v>
      </c>
      <c r="K376" s="390">
        <v>0</v>
      </c>
      <c r="L376" s="390">
        <v>0</v>
      </c>
      <c r="M376" s="390">
        <v>0</v>
      </c>
      <c r="N376" s="390">
        <v>0</v>
      </c>
      <c r="O376" s="182">
        <f t="shared" ref="O376:O377" si="286">N376-H376</f>
        <v>0</v>
      </c>
      <c r="P376" s="182">
        <f>F376-N376</f>
        <v>14456195</v>
      </c>
      <c r="Q376" s="195"/>
      <c r="R376" s="185">
        <f t="shared" ref="R376:R377" si="287">Q376</f>
        <v>0</v>
      </c>
      <c r="S376" s="387">
        <f t="shared" si="252"/>
        <v>0</v>
      </c>
      <c r="T376" s="388">
        <v>30111001</v>
      </c>
      <c r="U376" s="389" t="s">
        <v>1796</v>
      </c>
      <c r="V376" s="390">
        <v>14456195</v>
      </c>
      <c r="W376" s="390">
        <v>0</v>
      </c>
      <c r="X376" s="390">
        <v>0</v>
      </c>
      <c r="Y376" s="390">
        <v>0</v>
      </c>
      <c r="Z376" s="390">
        <v>0</v>
      </c>
      <c r="AA376" s="390">
        <v>14456195</v>
      </c>
      <c r="AB376" s="390">
        <v>0</v>
      </c>
      <c r="AC376" s="390">
        <v>0</v>
      </c>
      <c r="AD376" s="390">
        <v>0</v>
      </c>
      <c r="AE376" s="390">
        <v>0</v>
      </c>
      <c r="AF376" s="390">
        <v>14456195</v>
      </c>
      <c r="AG376" s="390">
        <v>0</v>
      </c>
      <c r="AH376" s="390">
        <v>0</v>
      </c>
      <c r="AI376" s="390">
        <v>0</v>
      </c>
      <c r="AJ376" s="390">
        <v>0</v>
      </c>
      <c r="AK376" s="390">
        <v>0</v>
      </c>
      <c r="AL376" s="390">
        <v>0</v>
      </c>
      <c r="AM376" s="390">
        <v>0</v>
      </c>
      <c r="AN376" s="390">
        <v>0</v>
      </c>
      <c r="AO376" s="390">
        <v>0</v>
      </c>
      <c r="AP376" s="390">
        <v>0</v>
      </c>
      <c r="AQ376" s="390">
        <v>0</v>
      </c>
      <c r="AR376" s="390">
        <v>0</v>
      </c>
      <c r="AS376" s="390">
        <v>0</v>
      </c>
      <c r="AT376" s="390">
        <v>0</v>
      </c>
      <c r="AU376" s="390">
        <v>0</v>
      </c>
      <c r="AV376" s="390">
        <v>0</v>
      </c>
      <c r="AW376" s="390">
        <v>0</v>
      </c>
      <c r="AX376" s="390">
        <v>0</v>
      </c>
    </row>
    <row r="377" spans="1:50" ht="18" customHeight="1" x14ac:dyDescent="0.25">
      <c r="A377" s="392">
        <v>30111004</v>
      </c>
      <c r="B377" s="193" t="s">
        <v>1385</v>
      </c>
      <c r="C377" s="194">
        <v>81781000</v>
      </c>
      <c r="D377" s="183">
        <v>0</v>
      </c>
      <c r="E377" s="183">
        <v>0</v>
      </c>
      <c r="F377" s="182">
        <f>C377+D377-E377</f>
        <v>81781000</v>
      </c>
      <c r="G377" s="390">
        <v>0</v>
      </c>
      <c r="H377" s="390">
        <v>0</v>
      </c>
      <c r="I377" s="182">
        <f>F377-H377</f>
        <v>81781000</v>
      </c>
      <c r="J377" s="390">
        <v>0</v>
      </c>
      <c r="K377" s="390">
        <v>0</v>
      </c>
      <c r="L377" s="390">
        <v>0</v>
      </c>
      <c r="M377" s="390">
        <v>0</v>
      </c>
      <c r="N377" s="390">
        <v>0</v>
      </c>
      <c r="O377" s="182">
        <f t="shared" si="286"/>
        <v>0</v>
      </c>
      <c r="P377" s="182">
        <f>F377-N377</f>
        <v>81781000</v>
      </c>
      <c r="Q377" s="195">
        <v>81781000</v>
      </c>
      <c r="R377" s="185">
        <f t="shared" si="287"/>
        <v>81781000</v>
      </c>
      <c r="S377" s="387">
        <f t="shared" si="252"/>
        <v>0</v>
      </c>
      <c r="T377" s="388">
        <v>30111004</v>
      </c>
      <c r="U377" s="389" t="s">
        <v>1797</v>
      </c>
      <c r="V377" s="390">
        <v>81781000</v>
      </c>
      <c r="W377" s="390">
        <v>0</v>
      </c>
      <c r="X377" s="390">
        <v>0</v>
      </c>
      <c r="Y377" s="390">
        <v>0</v>
      </c>
      <c r="Z377" s="390">
        <v>0</v>
      </c>
      <c r="AA377" s="390">
        <v>81781000</v>
      </c>
      <c r="AB377" s="390">
        <v>0</v>
      </c>
      <c r="AC377" s="390">
        <v>0</v>
      </c>
      <c r="AD377" s="390">
        <v>0</v>
      </c>
      <c r="AE377" s="390">
        <v>0</v>
      </c>
      <c r="AF377" s="390">
        <v>81781000</v>
      </c>
      <c r="AG377" s="390">
        <v>0</v>
      </c>
      <c r="AH377" s="390">
        <v>0</v>
      </c>
      <c r="AI377" s="390">
        <v>0</v>
      </c>
      <c r="AJ377" s="390">
        <v>0</v>
      </c>
      <c r="AK377" s="390">
        <v>0</v>
      </c>
      <c r="AL377" s="390">
        <v>0</v>
      </c>
      <c r="AM377" s="390">
        <v>0</v>
      </c>
      <c r="AN377" s="390">
        <v>0</v>
      </c>
      <c r="AO377" s="390">
        <v>0</v>
      </c>
      <c r="AP377" s="390">
        <v>0</v>
      </c>
      <c r="AQ377" s="390">
        <v>0</v>
      </c>
      <c r="AR377" s="390">
        <v>0</v>
      </c>
      <c r="AS377" s="390">
        <v>0</v>
      </c>
      <c r="AT377" s="390">
        <v>0</v>
      </c>
      <c r="AU377" s="390">
        <v>0</v>
      </c>
      <c r="AV377" s="390">
        <v>0</v>
      </c>
      <c r="AW377" s="390">
        <v>0</v>
      </c>
      <c r="AX377" s="390">
        <v>0</v>
      </c>
    </row>
    <row r="378" spans="1:50" ht="18" customHeight="1" x14ac:dyDescent="0.25">
      <c r="A378" s="398">
        <v>302</v>
      </c>
      <c r="B378" s="190" t="s">
        <v>1386</v>
      </c>
      <c r="C378" s="191">
        <f>C379</f>
        <v>1444592174</v>
      </c>
      <c r="D378" s="191">
        <f t="shared" ref="D378:R378" si="288">D379</f>
        <v>0</v>
      </c>
      <c r="E378" s="191">
        <f t="shared" si="288"/>
        <v>0</v>
      </c>
      <c r="F378" s="191">
        <f t="shared" si="288"/>
        <v>1444592174</v>
      </c>
      <c r="G378" s="191">
        <f t="shared" si="288"/>
        <v>885000000</v>
      </c>
      <c r="H378" s="191">
        <f t="shared" si="288"/>
        <v>885000000</v>
      </c>
      <c r="I378" s="191">
        <f t="shared" si="288"/>
        <v>559592174</v>
      </c>
      <c r="J378" s="191">
        <f t="shared" si="288"/>
        <v>885000000</v>
      </c>
      <c r="K378" s="191">
        <f t="shared" si="288"/>
        <v>885000000</v>
      </c>
      <c r="L378" s="191">
        <f t="shared" si="288"/>
        <v>885000000</v>
      </c>
      <c r="M378" s="191">
        <f t="shared" si="288"/>
        <v>885000000</v>
      </c>
      <c r="N378" s="191">
        <f t="shared" si="288"/>
        <v>885000000</v>
      </c>
      <c r="O378" s="191">
        <f t="shared" si="288"/>
        <v>0</v>
      </c>
      <c r="P378" s="191">
        <f t="shared" si="288"/>
        <v>559592174</v>
      </c>
      <c r="Q378" s="191">
        <f t="shared" si="288"/>
        <v>885000000</v>
      </c>
      <c r="R378" s="192">
        <f t="shared" si="288"/>
        <v>885000000</v>
      </c>
      <c r="S378" s="387">
        <f t="shared" si="252"/>
        <v>0</v>
      </c>
      <c r="T378" s="388">
        <v>302</v>
      </c>
      <c r="U378" s="389" t="s">
        <v>1798</v>
      </c>
      <c r="V378" s="390">
        <v>1444592174</v>
      </c>
      <c r="W378" s="390">
        <v>0</v>
      </c>
      <c r="X378" s="390">
        <v>0</v>
      </c>
      <c r="Y378" s="390">
        <v>0</v>
      </c>
      <c r="Z378" s="390">
        <v>0</v>
      </c>
      <c r="AA378" s="390">
        <v>1444592174</v>
      </c>
      <c r="AB378" s="390">
        <v>0</v>
      </c>
      <c r="AC378" s="390">
        <v>0</v>
      </c>
      <c r="AD378" s="390">
        <v>885000000</v>
      </c>
      <c r="AE378" s="390">
        <v>885000000</v>
      </c>
      <c r="AF378" s="390">
        <v>559592174</v>
      </c>
      <c r="AG378" s="390">
        <v>0</v>
      </c>
      <c r="AH378" s="390">
        <v>0</v>
      </c>
      <c r="AI378" s="390">
        <v>885000000</v>
      </c>
      <c r="AJ378" s="390">
        <v>885000000</v>
      </c>
      <c r="AK378" s="390">
        <v>0</v>
      </c>
      <c r="AL378" s="390">
        <v>0</v>
      </c>
      <c r="AM378" s="390">
        <v>0</v>
      </c>
      <c r="AN378" s="390">
        <v>885000000</v>
      </c>
      <c r="AO378" s="390">
        <v>885000000</v>
      </c>
      <c r="AP378" s="390">
        <v>0</v>
      </c>
      <c r="AQ378" s="390">
        <v>0</v>
      </c>
      <c r="AR378" s="390">
        <v>0</v>
      </c>
      <c r="AS378" s="390">
        <v>0</v>
      </c>
      <c r="AT378" s="390">
        <v>0</v>
      </c>
      <c r="AU378" s="390">
        <v>885000000</v>
      </c>
      <c r="AV378" s="390">
        <v>885000000</v>
      </c>
      <c r="AW378" s="390">
        <v>885000000</v>
      </c>
      <c r="AX378" s="390">
        <v>885000000</v>
      </c>
    </row>
    <row r="379" spans="1:50" ht="18" customHeight="1" x14ac:dyDescent="0.25">
      <c r="A379" s="398">
        <v>3021</v>
      </c>
      <c r="B379" s="190" t="s">
        <v>1387</v>
      </c>
      <c r="C379" s="191">
        <f>C380+C384+C388+C391</f>
        <v>1444592174</v>
      </c>
      <c r="D379" s="191">
        <f t="shared" ref="D379:R379" si="289">D380+D384+D388+D391</f>
        <v>0</v>
      </c>
      <c r="E379" s="191">
        <f t="shared" si="289"/>
        <v>0</v>
      </c>
      <c r="F379" s="191">
        <f t="shared" si="289"/>
        <v>1444592174</v>
      </c>
      <c r="G379" s="191">
        <f t="shared" si="289"/>
        <v>885000000</v>
      </c>
      <c r="H379" s="191">
        <f t="shared" si="289"/>
        <v>885000000</v>
      </c>
      <c r="I379" s="191">
        <f t="shared" si="289"/>
        <v>559592174</v>
      </c>
      <c r="J379" s="191">
        <f t="shared" si="289"/>
        <v>885000000</v>
      </c>
      <c r="K379" s="191">
        <f t="shared" si="289"/>
        <v>885000000</v>
      </c>
      <c r="L379" s="191">
        <f t="shared" si="289"/>
        <v>885000000</v>
      </c>
      <c r="M379" s="191">
        <f t="shared" si="289"/>
        <v>885000000</v>
      </c>
      <c r="N379" s="191">
        <f t="shared" si="289"/>
        <v>885000000</v>
      </c>
      <c r="O379" s="191">
        <f t="shared" si="289"/>
        <v>0</v>
      </c>
      <c r="P379" s="191">
        <f t="shared" si="289"/>
        <v>559592174</v>
      </c>
      <c r="Q379" s="191">
        <f t="shared" si="289"/>
        <v>885000000</v>
      </c>
      <c r="R379" s="192">
        <f t="shared" si="289"/>
        <v>885000000</v>
      </c>
      <c r="S379" s="387">
        <f t="shared" si="252"/>
        <v>0</v>
      </c>
      <c r="T379" s="388">
        <v>3021</v>
      </c>
      <c r="U379" s="389" t="s">
        <v>1799</v>
      </c>
      <c r="V379" s="390">
        <v>1444592174</v>
      </c>
      <c r="W379" s="390">
        <v>0</v>
      </c>
      <c r="X379" s="390">
        <v>0</v>
      </c>
      <c r="Y379" s="390">
        <v>0</v>
      </c>
      <c r="Z379" s="390">
        <v>0</v>
      </c>
      <c r="AA379" s="390">
        <v>1444592174</v>
      </c>
      <c r="AB379" s="390">
        <v>0</v>
      </c>
      <c r="AC379" s="390">
        <v>0</v>
      </c>
      <c r="AD379" s="390">
        <v>885000000</v>
      </c>
      <c r="AE379" s="390">
        <v>885000000</v>
      </c>
      <c r="AF379" s="390">
        <v>559592174</v>
      </c>
      <c r="AG379" s="390">
        <v>0</v>
      </c>
      <c r="AH379" s="390">
        <v>0</v>
      </c>
      <c r="AI379" s="390">
        <v>885000000</v>
      </c>
      <c r="AJ379" s="390">
        <v>885000000</v>
      </c>
      <c r="AK379" s="390">
        <v>0</v>
      </c>
      <c r="AL379" s="390">
        <v>0</v>
      </c>
      <c r="AM379" s="390">
        <v>0</v>
      </c>
      <c r="AN379" s="390">
        <v>885000000</v>
      </c>
      <c r="AO379" s="390">
        <v>885000000</v>
      </c>
      <c r="AP379" s="390">
        <v>0</v>
      </c>
      <c r="AQ379" s="390">
        <v>0</v>
      </c>
      <c r="AR379" s="390">
        <v>0</v>
      </c>
      <c r="AS379" s="390">
        <v>0</v>
      </c>
      <c r="AT379" s="390">
        <v>0</v>
      </c>
      <c r="AU379" s="390">
        <v>885000000</v>
      </c>
      <c r="AV379" s="390">
        <v>885000000</v>
      </c>
      <c r="AW379" s="390">
        <v>885000000</v>
      </c>
      <c r="AX379" s="390">
        <v>885000000</v>
      </c>
    </row>
    <row r="380" spans="1:50" ht="18" customHeight="1" x14ac:dyDescent="0.25">
      <c r="A380" s="398">
        <v>302101</v>
      </c>
      <c r="B380" s="190" t="s">
        <v>1388</v>
      </c>
      <c r="C380" s="191">
        <f>SUM(C381:C383)</f>
        <v>344193362</v>
      </c>
      <c r="D380" s="191">
        <f t="shared" ref="D380:R380" si="290">SUM(D381:D383)</f>
        <v>0</v>
      </c>
      <c r="E380" s="191">
        <f t="shared" si="290"/>
        <v>0</v>
      </c>
      <c r="F380" s="191">
        <f t="shared" si="290"/>
        <v>344193362</v>
      </c>
      <c r="G380" s="191">
        <f t="shared" si="290"/>
        <v>198000000</v>
      </c>
      <c r="H380" s="191">
        <f t="shared" si="290"/>
        <v>198000000</v>
      </c>
      <c r="I380" s="191">
        <f t="shared" si="290"/>
        <v>146193362</v>
      </c>
      <c r="J380" s="191">
        <f t="shared" si="290"/>
        <v>198000000</v>
      </c>
      <c r="K380" s="191">
        <f t="shared" si="290"/>
        <v>198000000</v>
      </c>
      <c r="L380" s="191">
        <f t="shared" si="290"/>
        <v>198000000</v>
      </c>
      <c r="M380" s="191">
        <f t="shared" si="290"/>
        <v>198000000</v>
      </c>
      <c r="N380" s="191">
        <f t="shared" si="290"/>
        <v>198000000</v>
      </c>
      <c r="O380" s="191">
        <f t="shared" si="290"/>
        <v>0</v>
      </c>
      <c r="P380" s="191">
        <f t="shared" si="290"/>
        <v>146193362</v>
      </c>
      <c r="Q380" s="191">
        <f t="shared" si="290"/>
        <v>198000000</v>
      </c>
      <c r="R380" s="192">
        <f t="shared" si="290"/>
        <v>198000000</v>
      </c>
      <c r="S380" s="387">
        <f t="shared" si="252"/>
        <v>0</v>
      </c>
      <c r="T380" s="388">
        <v>302101</v>
      </c>
      <c r="U380" s="389" t="s">
        <v>1800</v>
      </c>
      <c r="V380" s="390">
        <v>344193362</v>
      </c>
      <c r="W380" s="390">
        <v>0</v>
      </c>
      <c r="X380" s="390">
        <v>0</v>
      </c>
      <c r="Y380" s="390">
        <v>0</v>
      </c>
      <c r="Z380" s="390">
        <v>0</v>
      </c>
      <c r="AA380" s="390">
        <v>344193362</v>
      </c>
      <c r="AB380" s="390">
        <v>0</v>
      </c>
      <c r="AC380" s="390">
        <v>0</v>
      </c>
      <c r="AD380" s="390">
        <v>198000000</v>
      </c>
      <c r="AE380" s="390">
        <v>198000000</v>
      </c>
      <c r="AF380" s="390">
        <v>146193362</v>
      </c>
      <c r="AG380" s="390">
        <v>0</v>
      </c>
      <c r="AH380" s="390">
        <v>0</v>
      </c>
      <c r="AI380" s="390">
        <v>198000000</v>
      </c>
      <c r="AJ380" s="390">
        <v>198000000</v>
      </c>
      <c r="AK380" s="390">
        <v>0</v>
      </c>
      <c r="AL380" s="390">
        <v>0</v>
      </c>
      <c r="AM380" s="390">
        <v>0</v>
      </c>
      <c r="AN380" s="390">
        <v>198000000</v>
      </c>
      <c r="AO380" s="390">
        <v>198000000</v>
      </c>
      <c r="AP380" s="390">
        <v>0</v>
      </c>
      <c r="AQ380" s="390">
        <v>0</v>
      </c>
      <c r="AR380" s="390">
        <v>0</v>
      </c>
      <c r="AS380" s="390">
        <v>0</v>
      </c>
      <c r="AT380" s="390">
        <v>0</v>
      </c>
      <c r="AU380" s="390">
        <v>198000000</v>
      </c>
      <c r="AV380" s="390">
        <v>198000000</v>
      </c>
      <c r="AW380" s="390">
        <v>198000000</v>
      </c>
      <c r="AX380" s="390">
        <v>198000000</v>
      </c>
    </row>
    <row r="381" spans="1:50" ht="18" customHeight="1" x14ac:dyDescent="0.25">
      <c r="A381" s="392">
        <v>30210101</v>
      </c>
      <c r="B381" s="193" t="s">
        <v>1389</v>
      </c>
      <c r="C381" s="194">
        <v>101193362</v>
      </c>
      <c r="D381" s="183">
        <v>0</v>
      </c>
      <c r="E381" s="183">
        <v>0</v>
      </c>
      <c r="F381" s="182">
        <f>C381+D381-E381</f>
        <v>101193362</v>
      </c>
      <c r="G381" s="390">
        <v>0</v>
      </c>
      <c r="H381" s="390">
        <v>0</v>
      </c>
      <c r="I381" s="182">
        <f>F381-H381</f>
        <v>101193362</v>
      </c>
      <c r="J381" s="390">
        <v>0</v>
      </c>
      <c r="K381" s="390">
        <v>0</v>
      </c>
      <c r="L381" s="390">
        <v>0</v>
      </c>
      <c r="M381" s="390">
        <v>0</v>
      </c>
      <c r="N381" s="390">
        <v>0</v>
      </c>
      <c r="O381" s="182">
        <f t="shared" ref="O381:O383" si="291">N381-H381</f>
        <v>0</v>
      </c>
      <c r="P381" s="182">
        <f>F381-N381</f>
        <v>101193362</v>
      </c>
      <c r="Q381" s="195"/>
      <c r="R381" s="185">
        <f t="shared" ref="R381:R383" si="292">Q381</f>
        <v>0</v>
      </c>
      <c r="S381" s="387">
        <f t="shared" si="252"/>
        <v>0</v>
      </c>
      <c r="T381" s="388">
        <v>30210101</v>
      </c>
      <c r="U381" s="389" t="s">
        <v>1801</v>
      </c>
      <c r="V381" s="390">
        <v>101193362</v>
      </c>
      <c r="W381" s="390">
        <v>0</v>
      </c>
      <c r="X381" s="390">
        <v>0</v>
      </c>
      <c r="Y381" s="390">
        <v>0</v>
      </c>
      <c r="Z381" s="390">
        <v>0</v>
      </c>
      <c r="AA381" s="390">
        <v>101193362</v>
      </c>
      <c r="AB381" s="390">
        <v>0</v>
      </c>
      <c r="AC381" s="390">
        <v>0</v>
      </c>
      <c r="AD381" s="390">
        <v>0</v>
      </c>
      <c r="AE381" s="390">
        <v>0</v>
      </c>
      <c r="AF381" s="390">
        <v>101193362</v>
      </c>
      <c r="AG381" s="390">
        <v>0</v>
      </c>
      <c r="AH381" s="390">
        <v>0</v>
      </c>
      <c r="AI381" s="390">
        <v>0</v>
      </c>
      <c r="AJ381" s="390">
        <v>0</v>
      </c>
      <c r="AK381" s="390">
        <v>0</v>
      </c>
      <c r="AL381" s="390">
        <v>0</v>
      </c>
      <c r="AM381" s="390">
        <v>0</v>
      </c>
      <c r="AN381" s="390">
        <v>0</v>
      </c>
      <c r="AO381" s="390">
        <v>0</v>
      </c>
      <c r="AP381" s="390">
        <v>0</v>
      </c>
      <c r="AQ381" s="390">
        <v>0</v>
      </c>
      <c r="AR381" s="390">
        <v>0</v>
      </c>
      <c r="AS381" s="390">
        <v>0</v>
      </c>
      <c r="AT381" s="390">
        <v>0</v>
      </c>
      <c r="AU381" s="390">
        <v>0</v>
      </c>
      <c r="AV381" s="390">
        <v>0</v>
      </c>
      <c r="AW381" s="390">
        <v>0</v>
      </c>
      <c r="AX381" s="390">
        <v>0</v>
      </c>
    </row>
    <row r="382" spans="1:50" ht="18" customHeight="1" x14ac:dyDescent="0.25">
      <c r="A382" s="392">
        <v>30210103</v>
      </c>
      <c r="B382" s="193" t="s">
        <v>1390</v>
      </c>
      <c r="C382" s="194">
        <v>45000000</v>
      </c>
      <c r="D382" s="183">
        <v>0</v>
      </c>
      <c r="E382" s="183">
        <v>0</v>
      </c>
      <c r="F382" s="182">
        <f>C382+D382-E382</f>
        <v>45000000</v>
      </c>
      <c r="G382" s="390">
        <v>0</v>
      </c>
      <c r="H382" s="390">
        <v>0</v>
      </c>
      <c r="I382" s="182">
        <f>F382-H382</f>
        <v>45000000</v>
      </c>
      <c r="J382" s="390">
        <v>0</v>
      </c>
      <c r="K382" s="390">
        <v>0</v>
      </c>
      <c r="L382" s="390">
        <v>0</v>
      </c>
      <c r="M382" s="390">
        <v>0</v>
      </c>
      <c r="N382" s="390">
        <v>0</v>
      </c>
      <c r="O382" s="182">
        <f t="shared" si="291"/>
        <v>0</v>
      </c>
      <c r="P382" s="182">
        <f>F382-N382</f>
        <v>45000000</v>
      </c>
      <c r="Q382" s="195"/>
      <c r="R382" s="185">
        <f t="shared" si="292"/>
        <v>0</v>
      </c>
      <c r="S382" s="387">
        <f t="shared" si="252"/>
        <v>0</v>
      </c>
      <c r="T382" s="388">
        <v>30210103</v>
      </c>
      <c r="U382" s="389" t="s">
        <v>1802</v>
      </c>
      <c r="V382" s="390">
        <v>45000000</v>
      </c>
      <c r="W382" s="390">
        <v>0</v>
      </c>
      <c r="X382" s="390">
        <v>0</v>
      </c>
      <c r="Y382" s="390">
        <v>0</v>
      </c>
      <c r="Z382" s="390">
        <v>0</v>
      </c>
      <c r="AA382" s="390">
        <v>45000000</v>
      </c>
      <c r="AB382" s="390">
        <v>0</v>
      </c>
      <c r="AC382" s="390">
        <v>0</v>
      </c>
      <c r="AD382" s="390">
        <v>0</v>
      </c>
      <c r="AE382" s="390">
        <v>0</v>
      </c>
      <c r="AF382" s="390">
        <v>45000000</v>
      </c>
      <c r="AG382" s="390">
        <v>0</v>
      </c>
      <c r="AH382" s="390">
        <v>0</v>
      </c>
      <c r="AI382" s="390">
        <v>0</v>
      </c>
      <c r="AJ382" s="390">
        <v>0</v>
      </c>
      <c r="AK382" s="390">
        <v>0</v>
      </c>
      <c r="AL382" s="390">
        <v>0</v>
      </c>
      <c r="AM382" s="390">
        <v>0</v>
      </c>
      <c r="AN382" s="390">
        <v>0</v>
      </c>
      <c r="AO382" s="390">
        <v>0</v>
      </c>
      <c r="AP382" s="390">
        <v>0</v>
      </c>
      <c r="AQ382" s="390">
        <v>0</v>
      </c>
      <c r="AR382" s="390">
        <v>0</v>
      </c>
      <c r="AS382" s="390">
        <v>0</v>
      </c>
      <c r="AT382" s="390">
        <v>0</v>
      </c>
      <c r="AU382" s="390">
        <v>0</v>
      </c>
      <c r="AV382" s="390">
        <v>0</v>
      </c>
      <c r="AW382" s="390">
        <v>0</v>
      </c>
      <c r="AX382" s="390">
        <v>0</v>
      </c>
    </row>
    <row r="383" spans="1:50" ht="18" customHeight="1" x14ac:dyDescent="0.25">
      <c r="A383" s="392">
        <v>30210104</v>
      </c>
      <c r="B383" s="193" t="s">
        <v>1391</v>
      </c>
      <c r="C383" s="194">
        <v>198000000</v>
      </c>
      <c r="D383" s="183">
        <v>0</v>
      </c>
      <c r="E383" s="183">
        <v>0</v>
      </c>
      <c r="F383" s="182">
        <f>C383+D383-E383</f>
        <v>198000000</v>
      </c>
      <c r="G383" s="390">
        <v>198000000</v>
      </c>
      <c r="H383" s="390">
        <v>198000000</v>
      </c>
      <c r="I383" s="182">
        <f>F383-H383</f>
        <v>0</v>
      </c>
      <c r="J383" s="390">
        <v>198000000</v>
      </c>
      <c r="K383" s="390">
        <v>198000000</v>
      </c>
      <c r="L383" s="390">
        <v>198000000</v>
      </c>
      <c r="M383" s="390">
        <v>198000000</v>
      </c>
      <c r="N383" s="390">
        <v>198000000</v>
      </c>
      <c r="O383" s="182">
        <f t="shared" si="291"/>
        <v>0</v>
      </c>
      <c r="P383" s="182">
        <f>F383-N383</f>
        <v>0</v>
      </c>
      <c r="Q383" s="195">
        <v>198000000</v>
      </c>
      <c r="R383" s="185">
        <f t="shared" si="292"/>
        <v>198000000</v>
      </c>
      <c r="S383" s="387">
        <f t="shared" si="252"/>
        <v>0</v>
      </c>
      <c r="T383" s="388">
        <v>30210104</v>
      </c>
      <c r="U383" s="389" t="s">
        <v>1803</v>
      </c>
      <c r="V383" s="390">
        <v>198000000</v>
      </c>
      <c r="W383" s="390">
        <v>0</v>
      </c>
      <c r="X383" s="390">
        <v>0</v>
      </c>
      <c r="Y383" s="390">
        <v>0</v>
      </c>
      <c r="Z383" s="390">
        <v>0</v>
      </c>
      <c r="AA383" s="390">
        <v>198000000</v>
      </c>
      <c r="AB383" s="390">
        <v>0</v>
      </c>
      <c r="AC383" s="390">
        <v>0</v>
      </c>
      <c r="AD383" s="390">
        <v>198000000</v>
      </c>
      <c r="AE383" s="390">
        <v>198000000</v>
      </c>
      <c r="AF383" s="390">
        <v>0</v>
      </c>
      <c r="AG383" s="390">
        <v>0</v>
      </c>
      <c r="AH383" s="390">
        <v>0</v>
      </c>
      <c r="AI383" s="390">
        <v>198000000</v>
      </c>
      <c r="AJ383" s="390">
        <v>198000000</v>
      </c>
      <c r="AK383" s="390">
        <v>0</v>
      </c>
      <c r="AL383" s="390">
        <v>0</v>
      </c>
      <c r="AM383" s="390">
        <v>0</v>
      </c>
      <c r="AN383" s="390">
        <v>198000000</v>
      </c>
      <c r="AO383" s="390">
        <v>198000000</v>
      </c>
      <c r="AP383" s="390">
        <v>0</v>
      </c>
      <c r="AQ383" s="390">
        <v>0</v>
      </c>
      <c r="AR383" s="390">
        <v>0</v>
      </c>
      <c r="AS383" s="390">
        <v>0</v>
      </c>
      <c r="AT383" s="390">
        <v>0</v>
      </c>
      <c r="AU383" s="390">
        <v>198000000</v>
      </c>
      <c r="AV383" s="390">
        <v>198000000</v>
      </c>
      <c r="AW383" s="390">
        <v>198000000</v>
      </c>
      <c r="AX383" s="390">
        <v>198000000</v>
      </c>
    </row>
    <row r="384" spans="1:50" ht="18" customHeight="1" x14ac:dyDescent="0.25">
      <c r="A384" s="398">
        <v>302102</v>
      </c>
      <c r="B384" s="190" t="s">
        <v>1392</v>
      </c>
      <c r="C384" s="191">
        <f>SUM(C385:C387)</f>
        <v>803117843</v>
      </c>
      <c r="D384" s="191">
        <f t="shared" ref="D384:R384" si="293">SUM(D385:D387)</f>
        <v>0</v>
      </c>
      <c r="E384" s="191">
        <f t="shared" si="293"/>
        <v>0</v>
      </c>
      <c r="F384" s="191">
        <f t="shared" si="293"/>
        <v>803117843</v>
      </c>
      <c r="G384" s="191">
        <f t="shared" si="293"/>
        <v>462000000</v>
      </c>
      <c r="H384" s="191">
        <f t="shared" si="293"/>
        <v>462000000</v>
      </c>
      <c r="I384" s="191">
        <f t="shared" si="293"/>
        <v>341117843</v>
      </c>
      <c r="J384" s="191">
        <f t="shared" si="293"/>
        <v>462000000</v>
      </c>
      <c r="K384" s="191">
        <f t="shared" si="293"/>
        <v>462000000</v>
      </c>
      <c r="L384" s="191">
        <f t="shared" si="293"/>
        <v>462000000</v>
      </c>
      <c r="M384" s="191">
        <f t="shared" si="293"/>
        <v>462000000</v>
      </c>
      <c r="N384" s="191">
        <f t="shared" si="293"/>
        <v>462000000</v>
      </c>
      <c r="O384" s="191">
        <f t="shared" si="293"/>
        <v>0</v>
      </c>
      <c r="P384" s="191">
        <f t="shared" si="293"/>
        <v>341117843</v>
      </c>
      <c r="Q384" s="191">
        <f t="shared" si="293"/>
        <v>462000000</v>
      </c>
      <c r="R384" s="192">
        <f t="shared" si="293"/>
        <v>462000000</v>
      </c>
      <c r="S384" s="387">
        <f t="shared" si="252"/>
        <v>0</v>
      </c>
      <c r="T384" s="388">
        <v>302102</v>
      </c>
      <c r="U384" s="389" t="s">
        <v>1804</v>
      </c>
      <c r="V384" s="390">
        <v>803117843</v>
      </c>
      <c r="W384" s="390">
        <v>0</v>
      </c>
      <c r="X384" s="390">
        <v>0</v>
      </c>
      <c r="Y384" s="390">
        <v>0</v>
      </c>
      <c r="Z384" s="390">
        <v>0</v>
      </c>
      <c r="AA384" s="390">
        <v>803117843</v>
      </c>
      <c r="AB384" s="390">
        <v>0</v>
      </c>
      <c r="AC384" s="390">
        <v>0</v>
      </c>
      <c r="AD384" s="390">
        <v>462000000</v>
      </c>
      <c r="AE384" s="390">
        <v>462000000</v>
      </c>
      <c r="AF384" s="390">
        <v>341117843</v>
      </c>
      <c r="AG384" s="390">
        <v>0</v>
      </c>
      <c r="AH384" s="390">
        <v>0</v>
      </c>
      <c r="AI384" s="390">
        <v>462000000</v>
      </c>
      <c r="AJ384" s="390">
        <v>462000000</v>
      </c>
      <c r="AK384" s="390">
        <v>0</v>
      </c>
      <c r="AL384" s="390">
        <v>0</v>
      </c>
      <c r="AM384" s="390">
        <v>0</v>
      </c>
      <c r="AN384" s="390">
        <v>462000000</v>
      </c>
      <c r="AO384" s="390">
        <v>462000000</v>
      </c>
      <c r="AP384" s="390">
        <v>0</v>
      </c>
      <c r="AQ384" s="390">
        <v>0</v>
      </c>
      <c r="AR384" s="390">
        <v>0</v>
      </c>
      <c r="AS384" s="390">
        <v>0</v>
      </c>
      <c r="AT384" s="390">
        <v>0</v>
      </c>
      <c r="AU384" s="390">
        <v>462000000</v>
      </c>
      <c r="AV384" s="390">
        <v>462000000</v>
      </c>
      <c r="AW384" s="390">
        <v>462000000</v>
      </c>
      <c r="AX384" s="390">
        <v>462000000</v>
      </c>
    </row>
    <row r="385" spans="1:50" ht="18" customHeight="1" x14ac:dyDescent="0.25">
      <c r="A385" s="392">
        <v>30210201</v>
      </c>
      <c r="B385" s="193" t="s">
        <v>1393</v>
      </c>
      <c r="C385" s="194">
        <v>236117843</v>
      </c>
      <c r="D385" s="183">
        <v>0</v>
      </c>
      <c r="E385" s="183">
        <v>0</v>
      </c>
      <c r="F385" s="182">
        <f>C385+D385-E385</f>
        <v>236117843</v>
      </c>
      <c r="G385" s="390">
        <v>0</v>
      </c>
      <c r="H385" s="390">
        <v>0</v>
      </c>
      <c r="I385" s="182">
        <f>F385-H385</f>
        <v>236117843</v>
      </c>
      <c r="J385" s="390">
        <v>0</v>
      </c>
      <c r="K385" s="390">
        <v>0</v>
      </c>
      <c r="L385" s="390">
        <v>0</v>
      </c>
      <c r="M385" s="390">
        <v>0</v>
      </c>
      <c r="N385" s="390">
        <v>0</v>
      </c>
      <c r="O385" s="182">
        <f t="shared" ref="O385:O387" si="294">N385-H385</f>
        <v>0</v>
      </c>
      <c r="P385" s="182">
        <f>F385-N385</f>
        <v>236117843</v>
      </c>
      <c r="Q385" s="195"/>
      <c r="R385" s="185">
        <f t="shared" ref="R385:R387" si="295">Q385</f>
        <v>0</v>
      </c>
      <c r="S385" s="387">
        <f t="shared" si="252"/>
        <v>0</v>
      </c>
      <c r="T385" s="388">
        <v>30210201</v>
      </c>
      <c r="U385" s="389" t="s">
        <v>1805</v>
      </c>
      <c r="V385" s="390">
        <v>236117843</v>
      </c>
      <c r="W385" s="390">
        <v>0</v>
      </c>
      <c r="X385" s="390">
        <v>0</v>
      </c>
      <c r="Y385" s="390">
        <v>0</v>
      </c>
      <c r="Z385" s="390">
        <v>0</v>
      </c>
      <c r="AA385" s="390">
        <v>236117843</v>
      </c>
      <c r="AB385" s="390">
        <v>0</v>
      </c>
      <c r="AC385" s="390">
        <v>0</v>
      </c>
      <c r="AD385" s="390">
        <v>0</v>
      </c>
      <c r="AE385" s="390">
        <v>0</v>
      </c>
      <c r="AF385" s="390">
        <v>236117843</v>
      </c>
      <c r="AG385" s="390">
        <v>0</v>
      </c>
      <c r="AH385" s="390">
        <v>0</v>
      </c>
      <c r="AI385" s="390">
        <v>0</v>
      </c>
      <c r="AJ385" s="390">
        <v>0</v>
      </c>
      <c r="AK385" s="390">
        <v>0</v>
      </c>
      <c r="AL385" s="390">
        <v>0</v>
      </c>
      <c r="AM385" s="390">
        <v>0</v>
      </c>
      <c r="AN385" s="390">
        <v>0</v>
      </c>
      <c r="AO385" s="390">
        <v>0</v>
      </c>
      <c r="AP385" s="390">
        <v>0</v>
      </c>
      <c r="AQ385" s="390">
        <v>0</v>
      </c>
      <c r="AR385" s="390">
        <v>0</v>
      </c>
      <c r="AS385" s="390">
        <v>0</v>
      </c>
      <c r="AT385" s="390">
        <v>0</v>
      </c>
      <c r="AU385" s="390">
        <v>0</v>
      </c>
      <c r="AV385" s="390">
        <v>0</v>
      </c>
      <c r="AW385" s="390">
        <v>0</v>
      </c>
      <c r="AX385" s="390">
        <v>0</v>
      </c>
    </row>
    <row r="386" spans="1:50" ht="18" customHeight="1" x14ac:dyDescent="0.25">
      <c r="A386" s="392">
        <v>30210203</v>
      </c>
      <c r="B386" s="193" t="s">
        <v>1394</v>
      </c>
      <c r="C386" s="194">
        <v>105000000</v>
      </c>
      <c r="D386" s="183">
        <v>0</v>
      </c>
      <c r="E386" s="183">
        <v>0</v>
      </c>
      <c r="F386" s="182">
        <f>C386+D386-E386</f>
        <v>105000000</v>
      </c>
      <c r="G386" s="390">
        <v>0</v>
      </c>
      <c r="H386" s="390">
        <v>0</v>
      </c>
      <c r="I386" s="182">
        <f>F386-H386</f>
        <v>105000000</v>
      </c>
      <c r="J386" s="390">
        <v>0</v>
      </c>
      <c r="K386" s="390">
        <v>0</v>
      </c>
      <c r="L386" s="390">
        <v>0</v>
      </c>
      <c r="M386" s="390">
        <v>0</v>
      </c>
      <c r="N386" s="390">
        <v>0</v>
      </c>
      <c r="O386" s="182">
        <f t="shared" si="294"/>
        <v>0</v>
      </c>
      <c r="P386" s="182">
        <f>F386-N386</f>
        <v>105000000</v>
      </c>
      <c r="Q386" s="195"/>
      <c r="R386" s="185">
        <f t="shared" si="295"/>
        <v>0</v>
      </c>
      <c r="S386" s="387">
        <f t="shared" si="252"/>
        <v>0</v>
      </c>
      <c r="T386" s="388">
        <v>30210203</v>
      </c>
      <c r="U386" s="389" t="s">
        <v>1806</v>
      </c>
      <c r="V386" s="390">
        <v>105000000</v>
      </c>
      <c r="W386" s="390">
        <v>0</v>
      </c>
      <c r="X386" s="390">
        <v>0</v>
      </c>
      <c r="Y386" s="390">
        <v>0</v>
      </c>
      <c r="Z386" s="390">
        <v>0</v>
      </c>
      <c r="AA386" s="390">
        <v>105000000</v>
      </c>
      <c r="AB386" s="390">
        <v>0</v>
      </c>
      <c r="AC386" s="390">
        <v>0</v>
      </c>
      <c r="AD386" s="390">
        <v>0</v>
      </c>
      <c r="AE386" s="390">
        <v>0</v>
      </c>
      <c r="AF386" s="390">
        <v>105000000</v>
      </c>
      <c r="AG386" s="390">
        <v>0</v>
      </c>
      <c r="AH386" s="390">
        <v>0</v>
      </c>
      <c r="AI386" s="390">
        <v>0</v>
      </c>
      <c r="AJ386" s="390">
        <v>0</v>
      </c>
      <c r="AK386" s="390">
        <v>0</v>
      </c>
      <c r="AL386" s="390">
        <v>0</v>
      </c>
      <c r="AM386" s="390">
        <v>0</v>
      </c>
      <c r="AN386" s="390">
        <v>0</v>
      </c>
      <c r="AO386" s="390">
        <v>0</v>
      </c>
      <c r="AP386" s="390">
        <v>0</v>
      </c>
      <c r="AQ386" s="390">
        <v>0</v>
      </c>
      <c r="AR386" s="390">
        <v>0</v>
      </c>
      <c r="AS386" s="390">
        <v>0</v>
      </c>
      <c r="AT386" s="390">
        <v>0</v>
      </c>
      <c r="AU386" s="390">
        <v>0</v>
      </c>
      <c r="AV386" s="390">
        <v>0</v>
      </c>
      <c r="AW386" s="390">
        <v>0</v>
      </c>
      <c r="AX386" s="390">
        <v>0</v>
      </c>
    </row>
    <row r="387" spans="1:50" ht="18" customHeight="1" x14ac:dyDescent="0.25">
      <c r="A387" s="392">
        <v>30210204</v>
      </c>
      <c r="B387" s="193" t="s">
        <v>1395</v>
      </c>
      <c r="C387" s="194">
        <v>462000000</v>
      </c>
      <c r="D387" s="183">
        <v>0</v>
      </c>
      <c r="E387" s="183">
        <v>0</v>
      </c>
      <c r="F387" s="182">
        <f>C387+D387-E387</f>
        <v>462000000</v>
      </c>
      <c r="G387" s="390">
        <v>462000000</v>
      </c>
      <c r="H387" s="390">
        <v>462000000</v>
      </c>
      <c r="I387" s="182">
        <f>F387-H387</f>
        <v>0</v>
      </c>
      <c r="J387" s="390">
        <v>462000000</v>
      </c>
      <c r="K387" s="390">
        <v>462000000</v>
      </c>
      <c r="L387" s="390">
        <v>462000000</v>
      </c>
      <c r="M387" s="390">
        <v>462000000</v>
      </c>
      <c r="N387" s="390">
        <v>462000000</v>
      </c>
      <c r="O387" s="182">
        <f t="shared" si="294"/>
        <v>0</v>
      </c>
      <c r="P387" s="182">
        <f>F387-N387</f>
        <v>0</v>
      </c>
      <c r="Q387" s="195">
        <v>462000000</v>
      </c>
      <c r="R387" s="185">
        <f t="shared" si="295"/>
        <v>462000000</v>
      </c>
      <c r="S387" s="387">
        <f t="shared" si="252"/>
        <v>0</v>
      </c>
      <c r="T387" s="388">
        <v>30210204</v>
      </c>
      <c r="U387" s="389" t="s">
        <v>1807</v>
      </c>
      <c r="V387" s="390">
        <v>462000000</v>
      </c>
      <c r="W387" s="390">
        <v>0</v>
      </c>
      <c r="X387" s="390">
        <v>0</v>
      </c>
      <c r="Y387" s="390">
        <v>0</v>
      </c>
      <c r="Z387" s="390">
        <v>0</v>
      </c>
      <c r="AA387" s="390">
        <v>462000000</v>
      </c>
      <c r="AB387" s="390">
        <v>0</v>
      </c>
      <c r="AC387" s="390">
        <v>0</v>
      </c>
      <c r="AD387" s="390">
        <v>462000000</v>
      </c>
      <c r="AE387" s="390">
        <v>462000000</v>
      </c>
      <c r="AF387" s="390">
        <v>0</v>
      </c>
      <c r="AG387" s="390">
        <v>0</v>
      </c>
      <c r="AH387" s="390">
        <v>0</v>
      </c>
      <c r="AI387" s="390">
        <v>462000000</v>
      </c>
      <c r="AJ387" s="390">
        <v>462000000</v>
      </c>
      <c r="AK387" s="390">
        <v>0</v>
      </c>
      <c r="AL387" s="390">
        <v>0</v>
      </c>
      <c r="AM387" s="390">
        <v>0</v>
      </c>
      <c r="AN387" s="390">
        <v>462000000</v>
      </c>
      <c r="AO387" s="390">
        <v>462000000</v>
      </c>
      <c r="AP387" s="390">
        <v>0</v>
      </c>
      <c r="AQ387" s="390">
        <v>0</v>
      </c>
      <c r="AR387" s="390">
        <v>0</v>
      </c>
      <c r="AS387" s="390">
        <v>0</v>
      </c>
      <c r="AT387" s="390">
        <v>0</v>
      </c>
      <c r="AU387" s="390">
        <v>462000000</v>
      </c>
      <c r="AV387" s="390">
        <v>462000000</v>
      </c>
      <c r="AW387" s="390">
        <v>462000000</v>
      </c>
      <c r="AX387" s="390">
        <v>462000000</v>
      </c>
    </row>
    <row r="388" spans="1:50" ht="18" customHeight="1" x14ac:dyDescent="0.25">
      <c r="A388" s="398">
        <v>302103</v>
      </c>
      <c r="B388" s="190" t="s">
        <v>1396</v>
      </c>
      <c r="C388" s="191">
        <f>SUM(C389:C390)</f>
        <v>198187314</v>
      </c>
      <c r="D388" s="191">
        <f t="shared" ref="D388:R388" si="296">SUM(D389:D390)</f>
        <v>0</v>
      </c>
      <c r="E388" s="191">
        <f t="shared" si="296"/>
        <v>0</v>
      </c>
      <c r="F388" s="191">
        <f t="shared" si="296"/>
        <v>198187314</v>
      </c>
      <c r="G388" s="191">
        <f t="shared" si="296"/>
        <v>150000000</v>
      </c>
      <c r="H388" s="191">
        <f t="shared" si="296"/>
        <v>150000000</v>
      </c>
      <c r="I388" s="191">
        <f t="shared" si="296"/>
        <v>48187314</v>
      </c>
      <c r="J388" s="191">
        <f t="shared" si="296"/>
        <v>150000000</v>
      </c>
      <c r="K388" s="191">
        <f t="shared" si="296"/>
        <v>150000000</v>
      </c>
      <c r="L388" s="191">
        <f t="shared" si="296"/>
        <v>150000000</v>
      </c>
      <c r="M388" s="191">
        <f t="shared" si="296"/>
        <v>150000000</v>
      </c>
      <c r="N388" s="191">
        <f t="shared" si="296"/>
        <v>150000000</v>
      </c>
      <c r="O388" s="191">
        <f t="shared" si="296"/>
        <v>0</v>
      </c>
      <c r="P388" s="191">
        <f t="shared" si="296"/>
        <v>48187314</v>
      </c>
      <c r="Q388" s="191">
        <f t="shared" si="296"/>
        <v>150000000</v>
      </c>
      <c r="R388" s="192">
        <f t="shared" si="296"/>
        <v>150000000</v>
      </c>
      <c r="S388" s="387">
        <f t="shared" si="252"/>
        <v>0</v>
      </c>
      <c r="T388" s="388">
        <v>302103</v>
      </c>
      <c r="U388" s="389" t="s">
        <v>1808</v>
      </c>
      <c r="V388" s="390">
        <v>198187314</v>
      </c>
      <c r="W388" s="390">
        <v>0</v>
      </c>
      <c r="X388" s="390">
        <v>0</v>
      </c>
      <c r="Y388" s="390">
        <v>0</v>
      </c>
      <c r="Z388" s="390">
        <v>0</v>
      </c>
      <c r="AA388" s="390">
        <v>198187314</v>
      </c>
      <c r="AB388" s="390">
        <v>0</v>
      </c>
      <c r="AC388" s="390">
        <v>0</v>
      </c>
      <c r="AD388" s="390">
        <v>150000000</v>
      </c>
      <c r="AE388" s="390">
        <v>150000000</v>
      </c>
      <c r="AF388" s="390">
        <v>48187314</v>
      </c>
      <c r="AG388" s="390">
        <v>0</v>
      </c>
      <c r="AH388" s="390">
        <v>0</v>
      </c>
      <c r="AI388" s="390">
        <v>150000000</v>
      </c>
      <c r="AJ388" s="390">
        <v>150000000</v>
      </c>
      <c r="AK388" s="390">
        <v>0</v>
      </c>
      <c r="AL388" s="390">
        <v>0</v>
      </c>
      <c r="AM388" s="390">
        <v>0</v>
      </c>
      <c r="AN388" s="390">
        <v>150000000</v>
      </c>
      <c r="AO388" s="390">
        <v>150000000</v>
      </c>
      <c r="AP388" s="390">
        <v>0</v>
      </c>
      <c r="AQ388" s="390">
        <v>0</v>
      </c>
      <c r="AR388" s="390">
        <v>0</v>
      </c>
      <c r="AS388" s="390">
        <v>0</v>
      </c>
      <c r="AT388" s="390">
        <v>0</v>
      </c>
      <c r="AU388" s="390">
        <v>150000000</v>
      </c>
      <c r="AV388" s="390">
        <v>150000000</v>
      </c>
      <c r="AW388" s="390">
        <v>150000000</v>
      </c>
      <c r="AX388" s="390">
        <v>150000000</v>
      </c>
    </row>
    <row r="389" spans="1:50" ht="18" customHeight="1" x14ac:dyDescent="0.25">
      <c r="A389" s="392">
        <v>30210301</v>
      </c>
      <c r="B389" s="193" t="s">
        <v>1397</v>
      </c>
      <c r="C389" s="194">
        <v>48187314</v>
      </c>
      <c r="D389" s="183">
        <v>0</v>
      </c>
      <c r="E389" s="183">
        <v>0</v>
      </c>
      <c r="F389" s="182">
        <f>C389+D389-E389</f>
        <v>48187314</v>
      </c>
      <c r="G389" s="390">
        <v>0</v>
      </c>
      <c r="H389" s="390">
        <v>0</v>
      </c>
      <c r="I389" s="182">
        <f>F389-H389</f>
        <v>48187314</v>
      </c>
      <c r="J389" s="390">
        <v>0</v>
      </c>
      <c r="K389" s="390">
        <v>0</v>
      </c>
      <c r="L389" s="390">
        <v>0</v>
      </c>
      <c r="M389" s="390">
        <v>0</v>
      </c>
      <c r="N389" s="390">
        <v>0</v>
      </c>
      <c r="O389" s="182">
        <f t="shared" ref="O389:O390" si="297">N389-H389</f>
        <v>0</v>
      </c>
      <c r="P389" s="182">
        <f>F389-N389</f>
        <v>48187314</v>
      </c>
      <c r="Q389" s="195"/>
      <c r="R389" s="185">
        <f t="shared" ref="R389:R390" si="298">Q389</f>
        <v>0</v>
      </c>
      <c r="S389" s="387">
        <f t="shared" si="252"/>
        <v>0</v>
      </c>
      <c r="T389" s="388">
        <v>30210301</v>
      </c>
      <c r="U389" s="389" t="s">
        <v>1809</v>
      </c>
      <c r="V389" s="390">
        <v>48187314</v>
      </c>
      <c r="W389" s="390">
        <v>0</v>
      </c>
      <c r="X389" s="390">
        <v>0</v>
      </c>
      <c r="Y389" s="390">
        <v>0</v>
      </c>
      <c r="Z389" s="390">
        <v>0</v>
      </c>
      <c r="AA389" s="390">
        <v>48187314</v>
      </c>
      <c r="AB389" s="390">
        <v>0</v>
      </c>
      <c r="AC389" s="390">
        <v>0</v>
      </c>
      <c r="AD389" s="390">
        <v>0</v>
      </c>
      <c r="AE389" s="390">
        <v>0</v>
      </c>
      <c r="AF389" s="390">
        <v>48187314</v>
      </c>
      <c r="AG389" s="390">
        <v>0</v>
      </c>
      <c r="AH389" s="390">
        <v>0</v>
      </c>
      <c r="AI389" s="390">
        <v>0</v>
      </c>
      <c r="AJ389" s="390">
        <v>0</v>
      </c>
      <c r="AK389" s="390">
        <v>0</v>
      </c>
      <c r="AL389" s="390">
        <v>0</v>
      </c>
      <c r="AM389" s="390">
        <v>0</v>
      </c>
      <c r="AN389" s="390">
        <v>0</v>
      </c>
      <c r="AO389" s="390">
        <v>0</v>
      </c>
      <c r="AP389" s="390">
        <v>0</v>
      </c>
      <c r="AQ389" s="390">
        <v>0</v>
      </c>
      <c r="AR389" s="390">
        <v>0</v>
      </c>
      <c r="AS389" s="390">
        <v>0</v>
      </c>
      <c r="AT389" s="390">
        <v>0</v>
      </c>
      <c r="AU389" s="390">
        <v>0</v>
      </c>
      <c r="AV389" s="390">
        <v>0</v>
      </c>
      <c r="AW389" s="390">
        <v>0</v>
      </c>
      <c r="AX389" s="390">
        <v>0</v>
      </c>
    </row>
    <row r="390" spans="1:50" ht="18" customHeight="1" x14ac:dyDescent="0.25">
      <c r="A390" s="392">
        <v>30210304</v>
      </c>
      <c r="B390" s="193" t="s">
        <v>1398</v>
      </c>
      <c r="C390" s="194">
        <v>150000000</v>
      </c>
      <c r="D390" s="183">
        <v>0</v>
      </c>
      <c r="E390" s="183">
        <v>0</v>
      </c>
      <c r="F390" s="182">
        <f>C390+D390-E390</f>
        <v>150000000</v>
      </c>
      <c r="G390" s="390">
        <v>150000000</v>
      </c>
      <c r="H390" s="390">
        <v>150000000</v>
      </c>
      <c r="I390" s="182">
        <f>F390-H390</f>
        <v>0</v>
      </c>
      <c r="J390" s="390">
        <v>150000000</v>
      </c>
      <c r="K390" s="390">
        <v>150000000</v>
      </c>
      <c r="L390" s="390">
        <v>150000000</v>
      </c>
      <c r="M390" s="390">
        <v>150000000</v>
      </c>
      <c r="N390" s="390">
        <v>150000000</v>
      </c>
      <c r="O390" s="182">
        <f t="shared" si="297"/>
        <v>0</v>
      </c>
      <c r="P390" s="182">
        <f>F390-N390</f>
        <v>0</v>
      </c>
      <c r="Q390" s="195">
        <v>150000000</v>
      </c>
      <c r="R390" s="185">
        <f t="shared" si="298"/>
        <v>150000000</v>
      </c>
      <c r="S390" s="387">
        <f t="shared" si="252"/>
        <v>0</v>
      </c>
      <c r="T390" s="388">
        <v>30210304</v>
      </c>
      <c r="U390" s="389" t="s">
        <v>1810</v>
      </c>
      <c r="V390" s="390">
        <v>150000000</v>
      </c>
      <c r="W390" s="390">
        <v>0</v>
      </c>
      <c r="X390" s="390">
        <v>0</v>
      </c>
      <c r="Y390" s="390">
        <v>0</v>
      </c>
      <c r="Z390" s="390">
        <v>0</v>
      </c>
      <c r="AA390" s="390">
        <v>150000000</v>
      </c>
      <c r="AB390" s="390">
        <v>0</v>
      </c>
      <c r="AC390" s="390">
        <v>0</v>
      </c>
      <c r="AD390" s="390">
        <v>150000000</v>
      </c>
      <c r="AE390" s="390">
        <v>150000000</v>
      </c>
      <c r="AF390" s="390">
        <v>0</v>
      </c>
      <c r="AG390" s="390">
        <v>0</v>
      </c>
      <c r="AH390" s="390">
        <v>0</v>
      </c>
      <c r="AI390" s="390">
        <v>150000000</v>
      </c>
      <c r="AJ390" s="390">
        <v>150000000</v>
      </c>
      <c r="AK390" s="390">
        <v>0</v>
      </c>
      <c r="AL390" s="390">
        <v>0</v>
      </c>
      <c r="AM390" s="390">
        <v>0</v>
      </c>
      <c r="AN390" s="390">
        <v>150000000</v>
      </c>
      <c r="AO390" s="390">
        <v>150000000</v>
      </c>
      <c r="AP390" s="390">
        <v>0</v>
      </c>
      <c r="AQ390" s="390">
        <v>0</v>
      </c>
      <c r="AR390" s="390">
        <v>0</v>
      </c>
      <c r="AS390" s="390">
        <v>0</v>
      </c>
      <c r="AT390" s="390">
        <v>0</v>
      </c>
      <c r="AU390" s="390">
        <v>150000000</v>
      </c>
      <c r="AV390" s="390">
        <v>150000000</v>
      </c>
      <c r="AW390" s="390">
        <v>150000000</v>
      </c>
      <c r="AX390" s="390">
        <v>150000000</v>
      </c>
    </row>
    <row r="391" spans="1:50" ht="18" customHeight="1" x14ac:dyDescent="0.25">
      <c r="A391" s="398">
        <v>302104</v>
      </c>
      <c r="B391" s="190" t="s">
        <v>1399</v>
      </c>
      <c r="C391" s="191">
        <f>C392+C393</f>
        <v>99093655</v>
      </c>
      <c r="D391" s="191">
        <f t="shared" ref="D391:R391" si="299">D392+D393</f>
        <v>0</v>
      </c>
      <c r="E391" s="191">
        <f t="shared" si="299"/>
        <v>0</v>
      </c>
      <c r="F391" s="191">
        <f t="shared" si="299"/>
        <v>99093655</v>
      </c>
      <c r="G391" s="191">
        <f t="shared" si="299"/>
        <v>75000000</v>
      </c>
      <c r="H391" s="191">
        <f t="shared" si="299"/>
        <v>75000000</v>
      </c>
      <c r="I391" s="191">
        <f t="shared" si="299"/>
        <v>24093655</v>
      </c>
      <c r="J391" s="191">
        <f t="shared" si="299"/>
        <v>75000000</v>
      </c>
      <c r="K391" s="191">
        <f t="shared" si="299"/>
        <v>75000000</v>
      </c>
      <c r="L391" s="191">
        <f t="shared" si="299"/>
        <v>75000000</v>
      </c>
      <c r="M391" s="191">
        <f t="shared" si="299"/>
        <v>75000000</v>
      </c>
      <c r="N391" s="191">
        <f t="shared" si="299"/>
        <v>75000000</v>
      </c>
      <c r="O391" s="191">
        <f t="shared" si="299"/>
        <v>0</v>
      </c>
      <c r="P391" s="191">
        <f t="shared" si="299"/>
        <v>24093655</v>
      </c>
      <c r="Q391" s="191">
        <f t="shared" si="299"/>
        <v>75000000</v>
      </c>
      <c r="R391" s="192">
        <f t="shared" si="299"/>
        <v>75000000</v>
      </c>
      <c r="S391" s="387">
        <f t="shared" si="252"/>
        <v>0</v>
      </c>
      <c r="T391" s="388">
        <v>302104</v>
      </c>
      <c r="U391" s="389" t="s">
        <v>1811</v>
      </c>
      <c r="V391" s="390">
        <v>99093655</v>
      </c>
      <c r="W391" s="390">
        <v>0</v>
      </c>
      <c r="X391" s="390">
        <v>0</v>
      </c>
      <c r="Y391" s="390">
        <v>0</v>
      </c>
      <c r="Z391" s="390">
        <v>0</v>
      </c>
      <c r="AA391" s="390">
        <v>99093655</v>
      </c>
      <c r="AB391" s="390">
        <v>0</v>
      </c>
      <c r="AC391" s="390">
        <v>0</v>
      </c>
      <c r="AD391" s="390">
        <v>75000000</v>
      </c>
      <c r="AE391" s="390">
        <v>75000000</v>
      </c>
      <c r="AF391" s="390">
        <v>24093655</v>
      </c>
      <c r="AG391" s="390">
        <v>0</v>
      </c>
      <c r="AH391" s="390">
        <v>0</v>
      </c>
      <c r="AI391" s="390">
        <v>75000000</v>
      </c>
      <c r="AJ391" s="390">
        <v>75000000</v>
      </c>
      <c r="AK391" s="390">
        <v>0</v>
      </c>
      <c r="AL391" s="390">
        <v>0</v>
      </c>
      <c r="AM391" s="390">
        <v>0</v>
      </c>
      <c r="AN391" s="390">
        <v>75000000</v>
      </c>
      <c r="AO391" s="390">
        <v>75000000</v>
      </c>
      <c r="AP391" s="390">
        <v>0</v>
      </c>
      <c r="AQ391" s="390">
        <v>0</v>
      </c>
      <c r="AR391" s="390">
        <v>0</v>
      </c>
      <c r="AS391" s="390">
        <v>0</v>
      </c>
      <c r="AT391" s="390">
        <v>0</v>
      </c>
      <c r="AU391" s="390">
        <v>75000000</v>
      </c>
      <c r="AV391" s="390">
        <v>75000000</v>
      </c>
      <c r="AW391" s="390">
        <v>75000000</v>
      </c>
      <c r="AX391" s="390">
        <v>75000000</v>
      </c>
    </row>
    <row r="392" spans="1:50" ht="18" customHeight="1" x14ac:dyDescent="0.25">
      <c r="A392" s="392">
        <v>30210401</v>
      </c>
      <c r="B392" s="193" t="s">
        <v>1400</v>
      </c>
      <c r="C392" s="194">
        <v>24093655</v>
      </c>
      <c r="D392" s="183">
        <v>0</v>
      </c>
      <c r="E392" s="183">
        <v>0</v>
      </c>
      <c r="F392" s="182">
        <f>C392+D392-E392</f>
        <v>24093655</v>
      </c>
      <c r="G392" s="390">
        <v>0</v>
      </c>
      <c r="H392" s="390">
        <v>0</v>
      </c>
      <c r="I392" s="182">
        <f>F392-H392</f>
        <v>24093655</v>
      </c>
      <c r="J392" s="390">
        <v>0</v>
      </c>
      <c r="K392" s="390">
        <v>0</v>
      </c>
      <c r="L392" s="390">
        <v>0</v>
      </c>
      <c r="M392" s="390">
        <v>0</v>
      </c>
      <c r="N392" s="390">
        <v>0</v>
      </c>
      <c r="O392" s="182">
        <f t="shared" ref="O392:O393" si="300">N392-H392</f>
        <v>0</v>
      </c>
      <c r="P392" s="182">
        <f>F392-N392</f>
        <v>24093655</v>
      </c>
      <c r="Q392" s="195"/>
      <c r="R392" s="185">
        <f t="shared" ref="R392:R393" si="301">Q392</f>
        <v>0</v>
      </c>
      <c r="S392" s="387">
        <f t="shared" ref="S392:S455" si="302">A392-T392</f>
        <v>0</v>
      </c>
      <c r="T392" s="388">
        <v>30210401</v>
      </c>
      <c r="U392" s="389" t="s">
        <v>1812</v>
      </c>
      <c r="V392" s="390">
        <v>24093655</v>
      </c>
      <c r="W392" s="390">
        <v>0</v>
      </c>
      <c r="X392" s="390">
        <v>0</v>
      </c>
      <c r="Y392" s="390">
        <v>0</v>
      </c>
      <c r="Z392" s="390">
        <v>0</v>
      </c>
      <c r="AA392" s="390">
        <v>24093655</v>
      </c>
      <c r="AB392" s="390">
        <v>0</v>
      </c>
      <c r="AC392" s="390">
        <v>0</v>
      </c>
      <c r="AD392" s="390">
        <v>0</v>
      </c>
      <c r="AE392" s="390">
        <v>0</v>
      </c>
      <c r="AF392" s="390">
        <v>24093655</v>
      </c>
      <c r="AG392" s="390">
        <v>0</v>
      </c>
      <c r="AH392" s="390">
        <v>0</v>
      </c>
      <c r="AI392" s="390">
        <v>0</v>
      </c>
      <c r="AJ392" s="390">
        <v>0</v>
      </c>
      <c r="AK392" s="390">
        <v>0</v>
      </c>
      <c r="AL392" s="390">
        <v>0</v>
      </c>
      <c r="AM392" s="390">
        <v>0</v>
      </c>
      <c r="AN392" s="390">
        <v>0</v>
      </c>
      <c r="AO392" s="390">
        <v>0</v>
      </c>
      <c r="AP392" s="390">
        <v>0</v>
      </c>
      <c r="AQ392" s="390">
        <v>0</v>
      </c>
      <c r="AR392" s="390">
        <v>0</v>
      </c>
      <c r="AS392" s="390">
        <v>0</v>
      </c>
      <c r="AT392" s="390">
        <v>0</v>
      </c>
      <c r="AU392" s="390">
        <v>0</v>
      </c>
      <c r="AV392" s="390">
        <v>0</v>
      </c>
      <c r="AW392" s="390">
        <v>0</v>
      </c>
      <c r="AX392" s="390">
        <v>0</v>
      </c>
    </row>
    <row r="393" spans="1:50" ht="18" customHeight="1" x14ac:dyDescent="0.25">
      <c r="A393" s="392">
        <v>30210404</v>
      </c>
      <c r="B393" s="193" t="s">
        <v>1401</v>
      </c>
      <c r="C393" s="194">
        <v>75000000</v>
      </c>
      <c r="D393" s="183">
        <v>0</v>
      </c>
      <c r="E393" s="183">
        <v>0</v>
      </c>
      <c r="F393" s="182">
        <f>C393+D393-E393</f>
        <v>75000000</v>
      </c>
      <c r="G393" s="390">
        <v>75000000</v>
      </c>
      <c r="H393" s="390">
        <v>75000000</v>
      </c>
      <c r="I393" s="182">
        <f>F393-H393</f>
        <v>0</v>
      </c>
      <c r="J393" s="390">
        <v>75000000</v>
      </c>
      <c r="K393" s="390">
        <v>75000000</v>
      </c>
      <c r="L393" s="390">
        <v>75000000</v>
      </c>
      <c r="M393" s="390">
        <v>75000000</v>
      </c>
      <c r="N393" s="390">
        <v>75000000</v>
      </c>
      <c r="O393" s="182">
        <f t="shared" si="300"/>
        <v>0</v>
      </c>
      <c r="P393" s="182">
        <f>F393-N393</f>
        <v>0</v>
      </c>
      <c r="Q393" s="195">
        <v>75000000</v>
      </c>
      <c r="R393" s="185">
        <f t="shared" si="301"/>
        <v>75000000</v>
      </c>
      <c r="S393" s="387">
        <f t="shared" si="302"/>
        <v>0</v>
      </c>
      <c r="T393" s="388">
        <v>30210404</v>
      </c>
      <c r="U393" s="389" t="s">
        <v>1812</v>
      </c>
      <c r="V393" s="390">
        <v>75000000</v>
      </c>
      <c r="W393" s="390">
        <v>0</v>
      </c>
      <c r="X393" s="390">
        <v>0</v>
      </c>
      <c r="Y393" s="390">
        <v>0</v>
      </c>
      <c r="Z393" s="390">
        <v>0</v>
      </c>
      <c r="AA393" s="390">
        <v>75000000</v>
      </c>
      <c r="AB393" s="390">
        <v>0</v>
      </c>
      <c r="AC393" s="390">
        <v>0</v>
      </c>
      <c r="AD393" s="390">
        <v>75000000</v>
      </c>
      <c r="AE393" s="390">
        <v>75000000</v>
      </c>
      <c r="AF393" s="390">
        <v>0</v>
      </c>
      <c r="AG393" s="390">
        <v>0</v>
      </c>
      <c r="AH393" s="390">
        <v>0</v>
      </c>
      <c r="AI393" s="390">
        <v>75000000</v>
      </c>
      <c r="AJ393" s="390">
        <v>75000000</v>
      </c>
      <c r="AK393" s="390">
        <v>0</v>
      </c>
      <c r="AL393" s="390">
        <v>0</v>
      </c>
      <c r="AM393" s="390">
        <v>0</v>
      </c>
      <c r="AN393" s="390">
        <v>75000000</v>
      </c>
      <c r="AO393" s="390">
        <v>75000000</v>
      </c>
      <c r="AP393" s="390">
        <v>0</v>
      </c>
      <c r="AQ393" s="390">
        <v>0</v>
      </c>
      <c r="AR393" s="390">
        <v>0</v>
      </c>
      <c r="AS393" s="390">
        <v>0</v>
      </c>
      <c r="AT393" s="390">
        <v>0</v>
      </c>
      <c r="AU393" s="390">
        <v>75000000</v>
      </c>
      <c r="AV393" s="390">
        <v>75000000</v>
      </c>
      <c r="AW393" s="390">
        <v>75000000</v>
      </c>
      <c r="AX393" s="390">
        <v>75000000</v>
      </c>
    </row>
    <row r="394" spans="1:50" ht="18" customHeight="1" x14ac:dyDescent="0.25">
      <c r="A394" s="398">
        <v>303</v>
      </c>
      <c r="B394" s="190" t="s">
        <v>1402</v>
      </c>
      <c r="C394" s="191">
        <f>C395</f>
        <v>974938068</v>
      </c>
      <c r="D394" s="191">
        <f t="shared" ref="D394:R394" si="303">D395</f>
        <v>0</v>
      </c>
      <c r="E394" s="191">
        <f t="shared" si="303"/>
        <v>0</v>
      </c>
      <c r="F394" s="191">
        <f t="shared" si="303"/>
        <v>974938068</v>
      </c>
      <c r="G394" s="191">
        <f t="shared" si="303"/>
        <v>0</v>
      </c>
      <c r="H394" s="191">
        <f t="shared" si="303"/>
        <v>0</v>
      </c>
      <c r="I394" s="191">
        <f t="shared" si="303"/>
        <v>974938068</v>
      </c>
      <c r="J394" s="191">
        <f t="shared" si="303"/>
        <v>0</v>
      </c>
      <c r="K394" s="191">
        <f t="shared" si="303"/>
        <v>0</v>
      </c>
      <c r="L394" s="191">
        <f t="shared" si="303"/>
        <v>0</v>
      </c>
      <c r="M394" s="191">
        <f t="shared" si="303"/>
        <v>0</v>
      </c>
      <c r="N394" s="191">
        <f t="shared" si="303"/>
        <v>0</v>
      </c>
      <c r="O394" s="191">
        <f t="shared" si="303"/>
        <v>0</v>
      </c>
      <c r="P394" s="191">
        <f t="shared" si="303"/>
        <v>974938068</v>
      </c>
      <c r="Q394" s="191">
        <f t="shared" si="303"/>
        <v>960000000</v>
      </c>
      <c r="R394" s="192">
        <f t="shared" si="303"/>
        <v>960000000</v>
      </c>
      <c r="S394" s="387">
        <f t="shared" si="302"/>
        <v>0</v>
      </c>
      <c r="T394" s="388">
        <v>303</v>
      </c>
      <c r="U394" s="389" t="s">
        <v>1813</v>
      </c>
      <c r="V394" s="390">
        <v>974938068</v>
      </c>
      <c r="W394" s="390">
        <v>0</v>
      </c>
      <c r="X394" s="390">
        <v>0</v>
      </c>
      <c r="Y394" s="390">
        <v>0</v>
      </c>
      <c r="Z394" s="390">
        <v>0</v>
      </c>
      <c r="AA394" s="390">
        <v>974938068</v>
      </c>
      <c r="AB394" s="390">
        <v>0</v>
      </c>
      <c r="AC394" s="390">
        <v>0</v>
      </c>
      <c r="AD394" s="390">
        <v>0</v>
      </c>
      <c r="AE394" s="390">
        <v>0</v>
      </c>
      <c r="AF394" s="390">
        <v>974938068</v>
      </c>
      <c r="AG394" s="390">
        <v>0</v>
      </c>
      <c r="AH394" s="390">
        <v>0</v>
      </c>
      <c r="AI394" s="390">
        <v>0</v>
      </c>
      <c r="AJ394" s="390">
        <v>0</v>
      </c>
      <c r="AK394" s="390">
        <v>0</v>
      </c>
      <c r="AL394" s="390">
        <v>0</v>
      </c>
      <c r="AM394" s="390">
        <v>0</v>
      </c>
      <c r="AN394" s="390">
        <v>0</v>
      </c>
      <c r="AO394" s="390">
        <v>0</v>
      </c>
      <c r="AP394" s="390">
        <v>0</v>
      </c>
      <c r="AQ394" s="390">
        <v>0</v>
      </c>
      <c r="AR394" s="390">
        <v>0</v>
      </c>
      <c r="AS394" s="390">
        <v>0</v>
      </c>
      <c r="AT394" s="390">
        <v>0</v>
      </c>
      <c r="AU394" s="390">
        <v>0</v>
      </c>
      <c r="AV394" s="390">
        <v>0</v>
      </c>
      <c r="AW394" s="390">
        <v>0</v>
      </c>
      <c r="AX394" s="390">
        <v>0</v>
      </c>
    </row>
    <row r="395" spans="1:50" ht="18" customHeight="1" x14ac:dyDescent="0.25">
      <c r="A395" s="398">
        <v>3031</v>
      </c>
      <c r="B395" s="190" t="s">
        <v>1403</v>
      </c>
      <c r="C395" s="191">
        <f>C396+C399</f>
        <v>974938068</v>
      </c>
      <c r="D395" s="191">
        <f t="shared" ref="D395:R395" si="304">D396+D399</f>
        <v>0</v>
      </c>
      <c r="E395" s="191">
        <f t="shared" si="304"/>
        <v>0</v>
      </c>
      <c r="F395" s="191">
        <f t="shared" si="304"/>
        <v>974938068</v>
      </c>
      <c r="G395" s="191">
        <f t="shared" si="304"/>
        <v>0</v>
      </c>
      <c r="H395" s="191">
        <f t="shared" si="304"/>
        <v>0</v>
      </c>
      <c r="I395" s="191">
        <f t="shared" si="304"/>
        <v>974938068</v>
      </c>
      <c r="J395" s="191">
        <f t="shared" si="304"/>
        <v>0</v>
      </c>
      <c r="K395" s="191">
        <f t="shared" si="304"/>
        <v>0</v>
      </c>
      <c r="L395" s="191">
        <f t="shared" si="304"/>
        <v>0</v>
      </c>
      <c r="M395" s="191">
        <f t="shared" si="304"/>
        <v>0</v>
      </c>
      <c r="N395" s="191">
        <f t="shared" si="304"/>
        <v>0</v>
      </c>
      <c r="O395" s="191">
        <f t="shared" si="304"/>
        <v>0</v>
      </c>
      <c r="P395" s="191">
        <f t="shared" si="304"/>
        <v>974938068</v>
      </c>
      <c r="Q395" s="191">
        <f t="shared" si="304"/>
        <v>960000000</v>
      </c>
      <c r="R395" s="192">
        <f t="shared" si="304"/>
        <v>960000000</v>
      </c>
      <c r="S395" s="387">
        <f t="shared" si="302"/>
        <v>0</v>
      </c>
      <c r="T395" s="388">
        <v>3031</v>
      </c>
      <c r="U395" s="389" t="s">
        <v>1814</v>
      </c>
      <c r="V395" s="390">
        <v>974938068</v>
      </c>
      <c r="W395" s="390">
        <v>0</v>
      </c>
      <c r="X395" s="390">
        <v>0</v>
      </c>
      <c r="Y395" s="390">
        <v>0</v>
      </c>
      <c r="Z395" s="390">
        <v>0</v>
      </c>
      <c r="AA395" s="390">
        <v>974938068</v>
      </c>
      <c r="AB395" s="390">
        <v>0</v>
      </c>
      <c r="AC395" s="390">
        <v>0</v>
      </c>
      <c r="AD395" s="390">
        <v>0</v>
      </c>
      <c r="AE395" s="390">
        <v>0</v>
      </c>
      <c r="AF395" s="390">
        <v>974938068</v>
      </c>
      <c r="AG395" s="390">
        <v>0</v>
      </c>
      <c r="AH395" s="390">
        <v>0</v>
      </c>
      <c r="AI395" s="390">
        <v>0</v>
      </c>
      <c r="AJ395" s="390">
        <v>0</v>
      </c>
      <c r="AK395" s="390">
        <v>0</v>
      </c>
      <c r="AL395" s="390">
        <v>0</v>
      </c>
      <c r="AM395" s="390">
        <v>0</v>
      </c>
      <c r="AN395" s="390">
        <v>0</v>
      </c>
      <c r="AO395" s="390">
        <v>0</v>
      </c>
      <c r="AP395" s="390">
        <v>0</v>
      </c>
      <c r="AQ395" s="390">
        <v>0</v>
      </c>
      <c r="AR395" s="390">
        <v>0</v>
      </c>
      <c r="AS395" s="390">
        <v>0</v>
      </c>
      <c r="AT395" s="390">
        <v>0</v>
      </c>
      <c r="AU395" s="390">
        <v>0</v>
      </c>
      <c r="AV395" s="390">
        <v>0</v>
      </c>
      <c r="AW395" s="390">
        <v>0</v>
      </c>
      <c r="AX395" s="390">
        <v>0</v>
      </c>
    </row>
    <row r="396" spans="1:50" ht="18" customHeight="1" x14ac:dyDescent="0.25">
      <c r="A396" s="398">
        <v>303101</v>
      </c>
      <c r="B396" s="190" t="s">
        <v>1404</v>
      </c>
      <c r="C396" s="191">
        <f>SUM(C397:C398)</f>
        <v>405300603</v>
      </c>
      <c r="D396" s="191">
        <f t="shared" ref="D396:R396" si="305">SUM(D397:D398)</f>
        <v>0</v>
      </c>
      <c r="E396" s="191">
        <f t="shared" si="305"/>
        <v>0</v>
      </c>
      <c r="F396" s="191">
        <f t="shared" si="305"/>
        <v>405300603</v>
      </c>
      <c r="G396" s="191">
        <f t="shared" si="305"/>
        <v>0</v>
      </c>
      <c r="H396" s="191">
        <f t="shared" si="305"/>
        <v>0</v>
      </c>
      <c r="I396" s="191">
        <f t="shared" si="305"/>
        <v>405300603</v>
      </c>
      <c r="J396" s="191">
        <f t="shared" si="305"/>
        <v>0</v>
      </c>
      <c r="K396" s="191">
        <f t="shared" si="305"/>
        <v>0</v>
      </c>
      <c r="L396" s="191">
        <f t="shared" si="305"/>
        <v>0</v>
      </c>
      <c r="M396" s="191">
        <f t="shared" si="305"/>
        <v>0</v>
      </c>
      <c r="N396" s="191">
        <f t="shared" si="305"/>
        <v>0</v>
      </c>
      <c r="O396" s="191">
        <f t="shared" si="305"/>
        <v>0</v>
      </c>
      <c r="P396" s="191">
        <f t="shared" si="305"/>
        <v>405300603</v>
      </c>
      <c r="Q396" s="191">
        <f t="shared" si="305"/>
        <v>400000000</v>
      </c>
      <c r="R396" s="192">
        <f t="shared" si="305"/>
        <v>400000000</v>
      </c>
      <c r="S396" s="387">
        <f t="shared" si="302"/>
        <v>0</v>
      </c>
      <c r="T396" s="388">
        <v>303101</v>
      </c>
      <c r="U396" s="389" t="s">
        <v>1404</v>
      </c>
      <c r="V396" s="390">
        <v>405300603</v>
      </c>
      <c r="W396" s="390">
        <v>0</v>
      </c>
      <c r="X396" s="390">
        <v>0</v>
      </c>
      <c r="Y396" s="390">
        <v>0</v>
      </c>
      <c r="Z396" s="390">
        <v>0</v>
      </c>
      <c r="AA396" s="390">
        <v>405300603</v>
      </c>
      <c r="AB396" s="390">
        <v>0</v>
      </c>
      <c r="AC396" s="390">
        <v>0</v>
      </c>
      <c r="AD396" s="390">
        <v>0</v>
      </c>
      <c r="AE396" s="390">
        <v>0</v>
      </c>
      <c r="AF396" s="390">
        <v>405300603</v>
      </c>
      <c r="AG396" s="390">
        <v>0</v>
      </c>
      <c r="AH396" s="390">
        <v>0</v>
      </c>
      <c r="AI396" s="390">
        <v>0</v>
      </c>
      <c r="AJ396" s="390">
        <v>0</v>
      </c>
      <c r="AK396" s="390">
        <v>0</v>
      </c>
      <c r="AL396" s="390">
        <v>0</v>
      </c>
      <c r="AM396" s="390">
        <v>0</v>
      </c>
      <c r="AN396" s="390">
        <v>0</v>
      </c>
      <c r="AO396" s="390">
        <v>0</v>
      </c>
      <c r="AP396" s="390">
        <v>0</v>
      </c>
      <c r="AQ396" s="390">
        <v>0</v>
      </c>
      <c r="AR396" s="390">
        <v>0</v>
      </c>
      <c r="AS396" s="390">
        <v>0</v>
      </c>
      <c r="AT396" s="390">
        <v>0</v>
      </c>
      <c r="AU396" s="390">
        <v>0</v>
      </c>
      <c r="AV396" s="390">
        <v>0</v>
      </c>
      <c r="AW396" s="390">
        <v>0</v>
      </c>
      <c r="AX396" s="390">
        <v>0</v>
      </c>
    </row>
    <row r="397" spans="1:50" ht="18" customHeight="1" x14ac:dyDescent="0.25">
      <c r="A397" s="392">
        <v>30310101</v>
      </c>
      <c r="B397" s="193" t="s">
        <v>1405</v>
      </c>
      <c r="C397" s="194">
        <v>5300603</v>
      </c>
      <c r="D397" s="183">
        <v>0</v>
      </c>
      <c r="E397" s="183">
        <v>0</v>
      </c>
      <c r="F397" s="182">
        <f>C397+D397-E397</f>
        <v>5300603</v>
      </c>
      <c r="G397" s="390">
        <v>0</v>
      </c>
      <c r="H397" s="390">
        <v>0</v>
      </c>
      <c r="I397" s="182">
        <f>F397-H397</f>
        <v>5300603</v>
      </c>
      <c r="J397" s="390">
        <v>0</v>
      </c>
      <c r="K397" s="390">
        <v>0</v>
      </c>
      <c r="L397" s="390">
        <v>0</v>
      </c>
      <c r="M397" s="390">
        <v>0</v>
      </c>
      <c r="N397" s="390">
        <v>0</v>
      </c>
      <c r="O397" s="182">
        <f t="shared" ref="O397:O398" si="306">N397-H397</f>
        <v>0</v>
      </c>
      <c r="P397" s="182">
        <f>F397-N397</f>
        <v>5300603</v>
      </c>
      <c r="Q397" s="195"/>
      <c r="R397" s="185">
        <f t="shared" ref="R397:R398" si="307">Q397</f>
        <v>0</v>
      </c>
      <c r="S397" s="387">
        <f t="shared" si="302"/>
        <v>0</v>
      </c>
      <c r="T397" s="388">
        <v>30310101</v>
      </c>
      <c r="U397" s="389" t="s">
        <v>1405</v>
      </c>
      <c r="V397" s="390">
        <v>5300603</v>
      </c>
      <c r="W397" s="390">
        <v>0</v>
      </c>
      <c r="X397" s="390">
        <v>0</v>
      </c>
      <c r="Y397" s="390">
        <v>0</v>
      </c>
      <c r="Z397" s="390">
        <v>0</v>
      </c>
      <c r="AA397" s="390">
        <v>5300603</v>
      </c>
      <c r="AB397" s="390">
        <v>0</v>
      </c>
      <c r="AC397" s="390">
        <v>0</v>
      </c>
      <c r="AD397" s="390">
        <v>0</v>
      </c>
      <c r="AE397" s="390">
        <v>0</v>
      </c>
      <c r="AF397" s="390">
        <v>5300603</v>
      </c>
      <c r="AG397" s="390">
        <v>0</v>
      </c>
      <c r="AH397" s="390">
        <v>0</v>
      </c>
      <c r="AI397" s="390">
        <v>0</v>
      </c>
      <c r="AJ397" s="390">
        <v>0</v>
      </c>
      <c r="AK397" s="390">
        <v>0</v>
      </c>
      <c r="AL397" s="390">
        <v>0</v>
      </c>
      <c r="AM397" s="390">
        <v>0</v>
      </c>
      <c r="AN397" s="390">
        <v>0</v>
      </c>
      <c r="AO397" s="390">
        <v>0</v>
      </c>
      <c r="AP397" s="390">
        <v>0</v>
      </c>
      <c r="AQ397" s="390">
        <v>0</v>
      </c>
      <c r="AR397" s="390">
        <v>0</v>
      </c>
      <c r="AS397" s="390">
        <v>0</v>
      </c>
      <c r="AT397" s="390">
        <v>0</v>
      </c>
      <c r="AU397" s="390">
        <v>0</v>
      </c>
      <c r="AV397" s="390">
        <v>0</v>
      </c>
      <c r="AW397" s="390">
        <v>0</v>
      </c>
      <c r="AX397" s="390">
        <v>0</v>
      </c>
    </row>
    <row r="398" spans="1:50" ht="18" customHeight="1" x14ac:dyDescent="0.25">
      <c r="A398" s="392">
        <v>30310104</v>
      </c>
      <c r="B398" s="193" t="s">
        <v>1406</v>
      </c>
      <c r="C398" s="194">
        <v>400000000</v>
      </c>
      <c r="D398" s="183">
        <v>0</v>
      </c>
      <c r="E398" s="183">
        <v>0</v>
      </c>
      <c r="F398" s="182">
        <f>C398+D398-E398</f>
        <v>400000000</v>
      </c>
      <c r="G398" s="390">
        <v>0</v>
      </c>
      <c r="H398" s="390">
        <v>0</v>
      </c>
      <c r="I398" s="182">
        <f>F398-H398</f>
        <v>400000000</v>
      </c>
      <c r="J398" s="390">
        <v>0</v>
      </c>
      <c r="K398" s="390">
        <v>0</v>
      </c>
      <c r="L398" s="390">
        <v>0</v>
      </c>
      <c r="M398" s="390">
        <v>0</v>
      </c>
      <c r="N398" s="390">
        <v>0</v>
      </c>
      <c r="O398" s="182">
        <f t="shared" si="306"/>
        <v>0</v>
      </c>
      <c r="P398" s="182">
        <f>F398-N398</f>
        <v>400000000</v>
      </c>
      <c r="Q398" s="195">
        <v>400000000</v>
      </c>
      <c r="R398" s="185">
        <f t="shared" si="307"/>
        <v>400000000</v>
      </c>
      <c r="S398" s="387">
        <f t="shared" si="302"/>
        <v>0</v>
      </c>
      <c r="T398" s="388">
        <v>30310104</v>
      </c>
      <c r="U398" s="389" t="s">
        <v>1406</v>
      </c>
      <c r="V398" s="390">
        <v>400000000</v>
      </c>
      <c r="W398" s="390">
        <v>0</v>
      </c>
      <c r="X398" s="390">
        <v>0</v>
      </c>
      <c r="Y398" s="390">
        <v>0</v>
      </c>
      <c r="Z398" s="390">
        <v>0</v>
      </c>
      <c r="AA398" s="390">
        <v>400000000</v>
      </c>
      <c r="AB398" s="390">
        <v>0</v>
      </c>
      <c r="AC398" s="390">
        <v>0</v>
      </c>
      <c r="AD398" s="390">
        <v>0</v>
      </c>
      <c r="AE398" s="390">
        <v>0</v>
      </c>
      <c r="AF398" s="390">
        <v>400000000</v>
      </c>
      <c r="AG398" s="390">
        <v>0</v>
      </c>
      <c r="AH398" s="390">
        <v>0</v>
      </c>
      <c r="AI398" s="390">
        <v>0</v>
      </c>
      <c r="AJ398" s="390">
        <v>0</v>
      </c>
      <c r="AK398" s="390">
        <v>0</v>
      </c>
      <c r="AL398" s="390">
        <v>0</v>
      </c>
      <c r="AM398" s="390">
        <v>0</v>
      </c>
      <c r="AN398" s="390">
        <v>0</v>
      </c>
      <c r="AO398" s="390">
        <v>0</v>
      </c>
      <c r="AP398" s="390">
        <v>0</v>
      </c>
      <c r="AQ398" s="390">
        <v>0</v>
      </c>
      <c r="AR398" s="390">
        <v>0</v>
      </c>
      <c r="AS398" s="390">
        <v>0</v>
      </c>
      <c r="AT398" s="390">
        <v>0</v>
      </c>
      <c r="AU398" s="390">
        <v>0</v>
      </c>
      <c r="AV398" s="390">
        <v>0</v>
      </c>
      <c r="AW398" s="390">
        <v>0</v>
      </c>
      <c r="AX398" s="390">
        <v>0</v>
      </c>
    </row>
    <row r="399" spans="1:50" ht="18" customHeight="1" x14ac:dyDescent="0.25">
      <c r="A399" s="398">
        <v>303102</v>
      </c>
      <c r="B399" s="190" t="s">
        <v>1407</v>
      </c>
      <c r="C399" s="191">
        <f>SUM(C400:C401)</f>
        <v>569637465</v>
      </c>
      <c r="D399" s="191">
        <f t="shared" ref="D399:R399" si="308">SUM(D400:D401)</f>
        <v>0</v>
      </c>
      <c r="E399" s="191">
        <f t="shared" si="308"/>
        <v>0</v>
      </c>
      <c r="F399" s="191">
        <f t="shared" si="308"/>
        <v>569637465</v>
      </c>
      <c r="G399" s="191">
        <f t="shared" si="308"/>
        <v>0</v>
      </c>
      <c r="H399" s="191">
        <f t="shared" si="308"/>
        <v>0</v>
      </c>
      <c r="I399" s="191">
        <f t="shared" si="308"/>
        <v>569637465</v>
      </c>
      <c r="J399" s="191">
        <f t="shared" si="308"/>
        <v>0</v>
      </c>
      <c r="K399" s="191">
        <f t="shared" si="308"/>
        <v>0</v>
      </c>
      <c r="L399" s="191">
        <f t="shared" si="308"/>
        <v>0</v>
      </c>
      <c r="M399" s="191">
        <f t="shared" si="308"/>
        <v>0</v>
      </c>
      <c r="N399" s="191">
        <f t="shared" si="308"/>
        <v>0</v>
      </c>
      <c r="O399" s="191">
        <f t="shared" si="308"/>
        <v>0</v>
      </c>
      <c r="P399" s="191">
        <f t="shared" si="308"/>
        <v>569637465</v>
      </c>
      <c r="Q399" s="191">
        <f t="shared" si="308"/>
        <v>560000000</v>
      </c>
      <c r="R399" s="192">
        <f t="shared" si="308"/>
        <v>560000000</v>
      </c>
      <c r="S399" s="387">
        <f t="shared" si="302"/>
        <v>0</v>
      </c>
      <c r="T399" s="388">
        <v>303102</v>
      </c>
      <c r="U399" s="389" t="s">
        <v>1815</v>
      </c>
      <c r="V399" s="390">
        <v>569637465</v>
      </c>
      <c r="W399" s="390">
        <v>0</v>
      </c>
      <c r="X399" s="390">
        <v>0</v>
      </c>
      <c r="Y399" s="390">
        <v>0</v>
      </c>
      <c r="Z399" s="390">
        <v>0</v>
      </c>
      <c r="AA399" s="390">
        <v>569637465</v>
      </c>
      <c r="AB399" s="390">
        <v>0</v>
      </c>
      <c r="AC399" s="390">
        <v>0</v>
      </c>
      <c r="AD399" s="390">
        <v>0</v>
      </c>
      <c r="AE399" s="390">
        <v>0</v>
      </c>
      <c r="AF399" s="390">
        <v>569637465</v>
      </c>
      <c r="AG399" s="390">
        <v>0</v>
      </c>
      <c r="AH399" s="390">
        <v>0</v>
      </c>
      <c r="AI399" s="390">
        <v>0</v>
      </c>
      <c r="AJ399" s="390">
        <v>0</v>
      </c>
      <c r="AK399" s="390">
        <v>0</v>
      </c>
      <c r="AL399" s="390">
        <v>0</v>
      </c>
      <c r="AM399" s="390">
        <v>0</v>
      </c>
      <c r="AN399" s="390">
        <v>0</v>
      </c>
      <c r="AO399" s="390">
        <v>0</v>
      </c>
      <c r="AP399" s="390">
        <v>0</v>
      </c>
      <c r="AQ399" s="390">
        <v>0</v>
      </c>
      <c r="AR399" s="390">
        <v>0</v>
      </c>
      <c r="AS399" s="390">
        <v>0</v>
      </c>
      <c r="AT399" s="390">
        <v>0</v>
      </c>
      <c r="AU399" s="390">
        <v>0</v>
      </c>
      <c r="AV399" s="390">
        <v>0</v>
      </c>
      <c r="AW399" s="390">
        <v>0</v>
      </c>
      <c r="AX399" s="390">
        <v>0</v>
      </c>
    </row>
    <row r="400" spans="1:50" ht="18" customHeight="1" x14ac:dyDescent="0.25">
      <c r="A400" s="392">
        <v>30310201</v>
      </c>
      <c r="B400" s="193" t="s">
        <v>1408</v>
      </c>
      <c r="C400" s="194">
        <v>9637465</v>
      </c>
      <c r="D400" s="183">
        <v>0</v>
      </c>
      <c r="E400" s="183">
        <v>0</v>
      </c>
      <c r="F400" s="182">
        <f>C400+D400-E400</f>
        <v>9637465</v>
      </c>
      <c r="G400" s="390">
        <v>0</v>
      </c>
      <c r="H400" s="390">
        <v>0</v>
      </c>
      <c r="I400" s="182">
        <f>F400-H400</f>
        <v>9637465</v>
      </c>
      <c r="J400" s="390">
        <v>0</v>
      </c>
      <c r="K400" s="390">
        <v>0</v>
      </c>
      <c r="L400" s="390">
        <v>0</v>
      </c>
      <c r="M400" s="390">
        <v>0</v>
      </c>
      <c r="N400" s="390">
        <v>0</v>
      </c>
      <c r="O400" s="182">
        <f t="shared" ref="O400:O401" si="309">N400-H400</f>
        <v>0</v>
      </c>
      <c r="P400" s="182">
        <f>F400-N400</f>
        <v>9637465</v>
      </c>
      <c r="Q400" s="195"/>
      <c r="R400" s="185">
        <f t="shared" ref="R400:R401" si="310">Q400</f>
        <v>0</v>
      </c>
      <c r="S400" s="387">
        <f t="shared" si="302"/>
        <v>0</v>
      </c>
      <c r="T400" s="388">
        <v>30310201</v>
      </c>
      <c r="U400" s="389" t="s">
        <v>1815</v>
      </c>
      <c r="V400" s="390">
        <v>9637465</v>
      </c>
      <c r="W400" s="390">
        <v>0</v>
      </c>
      <c r="X400" s="390">
        <v>0</v>
      </c>
      <c r="Y400" s="390">
        <v>0</v>
      </c>
      <c r="Z400" s="390">
        <v>0</v>
      </c>
      <c r="AA400" s="390">
        <v>9637465</v>
      </c>
      <c r="AB400" s="390">
        <v>0</v>
      </c>
      <c r="AC400" s="390">
        <v>0</v>
      </c>
      <c r="AD400" s="390">
        <v>0</v>
      </c>
      <c r="AE400" s="390">
        <v>0</v>
      </c>
      <c r="AF400" s="390">
        <v>9637465</v>
      </c>
      <c r="AG400" s="390">
        <v>0</v>
      </c>
      <c r="AH400" s="390">
        <v>0</v>
      </c>
      <c r="AI400" s="390">
        <v>0</v>
      </c>
      <c r="AJ400" s="390">
        <v>0</v>
      </c>
      <c r="AK400" s="390">
        <v>0</v>
      </c>
      <c r="AL400" s="390">
        <v>0</v>
      </c>
      <c r="AM400" s="390">
        <v>0</v>
      </c>
      <c r="AN400" s="390">
        <v>0</v>
      </c>
      <c r="AO400" s="390">
        <v>0</v>
      </c>
      <c r="AP400" s="390">
        <v>0</v>
      </c>
      <c r="AQ400" s="390">
        <v>0</v>
      </c>
      <c r="AR400" s="390">
        <v>0</v>
      </c>
      <c r="AS400" s="390">
        <v>0</v>
      </c>
      <c r="AT400" s="390">
        <v>0</v>
      </c>
      <c r="AU400" s="390">
        <v>0</v>
      </c>
      <c r="AV400" s="390">
        <v>0</v>
      </c>
      <c r="AW400" s="390">
        <v>0</v>
      </c>
      <c r="AX400" s="390">
        <v>0</v>
      </c>
    </row>
    <row r="401" spans="1:50" ht="18" customHeight="1" x14ac:dyDescent="0.25">
      <c r="A401" s="392">
        <v>30310204</v>
      </c>
      <c r="B401" s="193" t="s">
        <v>1409</v>
      </c>
      <c r="C401" s="194">
        <v>560000000</v>
      </c>
      <c r="D401" s="183">
        <v>0</v>
      </c>
      <c r="E401" s="183">
        <v>0</v>
      </c>
      <c r="F401" s="182">
        <f>C401+D401-E401</f>
        <v>560000000</v>
      </c>
      <c r="G401" s="390">
        <v>0</v>
      </c>
      <c r="H401" s="390">
        <v>0</v>
      </c>
      <c r="I401" s="182">
        <f>F401-H401</f>
        <v>560000000</v>
      </c>
      <c r="J401" s="390">
        <v>0</v>
      </c>
      <c r="K401" s="390">
        <v>0</v>
      </c>
      <c r="L401" s="390">
        <v>0</v>
      </c>
      <c r="M401" s="390">
        <v>0</v>
      </c>
      <c r="N401" s="390">
        <v>0</v>
      </c>
      <c r="O401" s="182">
        <f t="shared" si="309"/>
        <v>0</v>
      </c>
      <c r="P401" s="182">
        <f>F401-N401</f>
        <v>560000000</v>
      </c>
      <c r="Q401" s="195">
        <v>560000000</v>
      </c>
      <c r="R401" s="185">
        <f t="shared" si="310"/>
        <v>560000000</v>
      </c>
      <c r="S401" s="387">
        <f t="shared" si="302"/>
        <v>0</v>
      </c>
      <c r="T401" s="388">
        <v>30310204</v>
      </c>
      <c r="U401" s="389" t="s">
        <v>1815</v>
      </c>
      <c r="V401" s="390">
        <v>560000000</v>
      </c>
      <c r="W401" s="390">
        <v>0</v>
      </c>
      <c r="X401" s="390">
        <v>0</v>
      </c>
      <c r="Y401" s="390">
        <v>0</v>
      </c>
      <c r="Z401" s="390">
        <v>0</v>
      </c>
      <c r="AA401" s="390">
        <v>560000000</v>
      </c>
      <c r="AB401" s="390">
        <v>0</v>
      </c>
      <c r="AC401" s="390">
        <v>0</v>
      </c>
      <c r="AD401" s="390">
        <v>0</v>
      </c>
      <c r="AE401" s="390">
        <v>0</v>
      </c>
      <c r="AF401" s="390">
        <v>560000000</v>
      </c>
      <c r="AG401" s="390">
        <v>0</v>
      </c>
      <c r="AH401" s="390">
        <v>0</v>
      </c>
      <c r="AI401" s="390">
        <v>0</v>
      </c>
      <c r="AJ401" s="390">
        <v>0</v>
      </c>
      <c r="AK401" s="390">
        <v>0</v>
      </c>
      <c r="AL401" s="390">
        <v>0</v>
      </c>
      <c r="AM401" s="390">
        <v>0</v>
      </c>
      <c r="AN401" s="390">
        <v>0</v>
      </c>
      <c r="AO401" s="390">
        <v>0</v>
      </c>
      <c r="AP401" s="390">
        <v>0</v>
      </c>
      <c r="AQ401" s="390">
        <v>0</v>
      </c>
      <c r="AR401" s="390">
        <v>0</v>
      </c>
      <c r="AS401" s="390">
        <v>0</v>
      </c>
      <c r="AT401" s="390">
        <v>0</v>
      </c>
      <c r="AU401" s="390">
        <v>0</v>
      </c>
      <c r="AV401" s="390">
        <v>0</v>
      </c>
      <c r="AW401" s="390">
        <v>0</v>
      </c>
      <c r="AX401" s="390">
        <v>0</v>
      </c>
    </row>
    <row r="402" spans="1:50" ht="18" customHeight="1" x14ac:dyDescent="0.25">
      <c r="A402" s="398">
        <v>304</v>
      </c>
      <c r="B402" s="190" t="s">
        <v>1410</v>
      </c>
      <c r="C402" s="191">
        <f>C403</f>
        <v>8177771096</v>
      </c>
      <c r="D402" s="191">
        <f t="shared" ref="D402:R402" si="311">D403</f>
        <v>926341932</v>
      </c>
      <c r="E402" s="191">
        <f t="shared" si="311"/>
        <v>926341932</v>
      </c>
      <c r="F402" s="191">
        <f t="shared" si="311"/>
        <v>8177771096</v>
      </c>
      <c r="G402" s="191">
        <f t="shared" si="311"/>
        <v>284711485</v>
      </c>
      <c r="H402" s="191">
        <f t="shared" si="311"/>
        <v>284711485</v>
      </c>
      <c r="I402" s="191">
        <f t="shared" si="311"/>
        <v>7893059611</v>
      </c>
      <c r="J402" s="191">
        <f t="shared" si="311"/>
        <v>69070039</v>
      </c>
      <c r="K402" s="191">
        <f t="shared" si="311"/>
        <v>69070039</v>
      </c>
      <c r="L402" s="191">
        <f t="shared" si="311"/>
        <v>69070039</v>
      </c>
      <c r="M402" s="191">
        <f t="shared" si="311"/>
        <v>958063065</v>
      </c>
      <c r="N402" s="191">
        <f t="shared" si="311"/>
        <v>958063065</v>
      </c>
      <c r="O402" s="191">
        <f t="shared" si="311"/>
        <v>673351580</v>
      </c>
      <c r="P402" s="191">
        <f t="shared" si="311"/>
        <v>7219708031</v>
      </c>
      <c r="Q402" s="191">
        <f t="shared" si="311"/>
        <v>5792313085</v>
      </c>
      <c r="R402" s="192">
        <f t="shared" si="311"/>
        <v>5792313085</v>
      </c>
      <c r="S402" s="387">
        <f t="shared" si="302"/>
        <v>0</v>
      </c>
      <c r="T402" s="388">
        <v>304</v>
      </c>
      <c r="U402" s="389" t="s">
        <v>1410</v>
      </c>
      <c r="V402" s="390">
        <v>8177771096</v>
      </c>
      <c r="W402" s="390">
        <v>0</v>
      </c>
      <c r="X402" s="390">
        <v>0</v>
      </c>
      <c r="Y402" s="390">
        <v>926341932</v>
      </c>
      <c r="Z402" s="390">
        <v>926341932</v>
      </c>
      <c r="AA402" s="390">
        <v>8177771096</v>
      </c>
      <c r="AB402" s="390">
        <v>0</v>
      </c>
      <c r="AC402" s="390">
        <v>0</v>
      </c>
      <c r="AD402" s="390">
        <v>958063065</v>
      </c>
      <c r="AE402" s="390">
        <v>958063065</v>
      </c>
      <c r="AF402" s="390">
        <v>7219708031</v>
      </c>
      <c r="AG402" s="390">
        <v>0</v>
      </c>
      <c r="AH402" s="390">
        <v>0</v>
      </c>
      <c r="AI402" s="390">
        <v>284711485</v>
      </c>
      <c r="AJ402" s="390">
        <v>284711485</v>
      </c>
      <c r="AK402" s="390">
        <v>673351580</v>
      </c>
      <c r="AL402" s="390">
        <v>0</v>
      </c>
      <c r="AM402" s="390">
        <v>0</v>
      </c>
      <c r="AN402" s="390">
        <v>69070039</v>
      </c>
      <c r="AO402" s="390">
        <v>69070039</v>
      </c>
      <c r="AP402" s="390">
        <v>215641446</v>
      </c>
      <c r="AQ402" s="390">
        <v>0</v>
      </c>
      <c r="AR402" s="390">
        <v>0</v>
      </c>
      <c r="AS402" s="390">
        <v>0</v>
      </c>
      <c r="AT402" s="390">
        <v>0</v>
      </c>
      <c r="AU402" s="390">
        <v>69070039</v>
      </c>
      <c r="AV402" s="390">
        <v>69070039</v>
      </c>
      <c r="AW402" s="390">
        <v>69070039</v>
      </c>
      <c r="AX402" s="390">
        <v>69070039</v>
      </c>
    </row>
    <row r="403" spans="1:50" ht="18" customHeight="1" x14ac:dyDescent="0.25">
      <c r="A403" s="398">
        <v>3041</v>
      </c>
      <c r="B403" s="190" t="s">
        <v>1411</v>
      </c>
      <c r="C403" s="191">
        <f>C404+C408+C411+C413+C417+C440+C444+C447+C451+C454+C458+C461+C465+C474</f>
        <v>8177771096</v>
      </c>
      <c r="D403" s="191">
        <f t="shared" ref="D403:R403" si="312">D404+D408+D411+D413+D417+D440+D444+D447+D451+D454+D458+D461+D465+D474</f>
        <v>926341932</v>
      </c>
      <c r="E403" s="191">
        <f t="shared" si="312"/>
        <v>926341932</v>
      </c>
      <c r="F403" s="191">
        <f t="shared" si="312"/>
        <v>8177771096</v>
      </c>
      <c r="G403" s="191">
        <f t="shared" si="312"/>
        <v>284711485</v>
      </c>
      <c r="H403" s="191">
        <f t="shared" si="312"/>
        <v>284711485</v>
      </c>
      <c r="I403" s="191">
        <f t="shared" si="312"/>
        <v>7893059611</v>
      </c>
      <c r="J403" s="191">
        <f t="shared" si="312"/>
        <v>69070039</v>
      </c>
      <c r="K403" s="191">
        <f t="shared" si="312"/>
        <v>69070039</v>
      </c>
      <c r="L403" s="191">
        <f t="shared" si="312"/>
        <v>69070039</v>
      </c>
      <c r="M403" s="191">
        <f t="shared" si="312"/>
        <v>958063065</v>
      </c>
      <c r="N403" s="191">
        <f t="shared" si="312"/>
        <v>958063065</v>
      </c>
      <c r="O403" s="191">
        <f t="shared" si="312"/>
        <v>673351580</v>
      </c>
      <c r="P403" s="191">
        <f t="shared" si="312"/>
        <v>7219708031</v>
      </c>
      <c r="Q403" s="191">
        <f t="shared" si="312"/>
        <v>5792313085</v>
      </c>
      <c r="R403" s="192">
        <f t="shared" si="312"/>
        <v>5792313085</v>
      </c>
      <c r="S403" s="387">
        <f t="shared" si="302"/>
        <v>0</v>
      </c>
      <c r="T403" s="388">
        <v>3041</v>
      </c>
      <c r="U403" s="389" t="s">
        <v>1411</v>
      </c>
      <c r="V403" s="390">
        <v>8177771096</v>
      </c>
      <c r="W403" s="390">
        <v>0</v>
      </c>
      <c r="X403" s="390">
        <v>0</v>
      </c>
      <c r="Y403" s="390">
        <v>926341932</v>
      </c>
      <c r="Z403" s="390">
        <v>926341932</v>
      </c>
      <c r="AA403" s="390">
        <v>8177771096</v>
      </c>
      <c r="AB403" s="390">
        <v>0</v>
      </c>
      <c r="AC403" s="390">
        <v>0</v>
      </c>
      <c r="AD403" s="390">
        <v>958063065</v>
      </c>
      <c r="AE403" s="390">
        <v>958063065</v>
      </c>
      <c r="AF403" s="390">
        <v>7219708031</v>
      </c>
      <c r="AG403" s="390">
        <v>0</v>
      </c>
      <c r="AH403" s="390">
        <v>0</v>
      </c>
      <c r="AI403" s="390">
        <v>284711485</v>
      </c>
      <c r="AJ403" s="390">
        <v>284711485</v>
      </c>
      <c r="AK403" s="390">
        <v>673351580</v>
      </c>
      <c r="AL403" s="390">
        <v>0</v>
      </c>
      <c r="AM403" s="390">
        <v>0</v>
      </c>
      <c r="AN403" s="390">
        <v>69070039</v>
      </c>
      <c r="AO403" s="390">
        <v>69070039</v>
      </c>
      <c r="AP403" s="390">
        <v>215641446</v>
      </c>
      <c r="AQ403" s="390">
        <v>0</v>
      </c>
      <c r="AR403" s="390">
        <v>0</v>
      </c>
      <c r="AS403" s="390">
        <v>0</v>
      </c>
      <c r="AT403" s="390">
        <v>0</v>
      </c>
      <c r="AU403" s="390">
        <v>69070039</v>
      </c>
      <c r="AV403" s="390">
        <v>69070039</v>
      </c>
      <c r="AW403" s="390">
        <v>69070039</v>
      </c>
      <c r="AX403" s="390">
        <v>69070039</v>
      </c>
    </row>
    <row r="404" spans="1:50" ht="18" customHeight="1" x14ac:dyDescent="0.25">
      <c r="A404" s="398">
        <v>304101</v>
      </c>
      <c r="B404" s="190" t="s">
        <v>1412</v>
      </c>
      <c r="C404" s="191">
        <f>SUM(C405:C407)</f>
        <v>202187314</v>
      </c>
      <c r="D404" s="191">
        <f t="shared" ref="D404:R404" si="313">SUM(D405:D407)</f>
        <v>0</v>
      </c>
      <c r="E404" s="191">
        <f t="shared" si="313"/>
        <v>0</v>
      </c>
      <c r="F404" s="191">
        <f t="shared" si="313"/>
        <v>202187314</v>
      </c>
      <c r="G404" s="191">
        <f t="shared" si="313"/>
        <v>0</v>
      </c>
      <c r="H404" s="191">
        <f t="shared" si="313"/>
        <v>0</v>
      </c>
      <c r="I404" s="191">
        <f t="shared" si="313"/>
        <v>202187314</v>
      </c>
      <c r="J404" s="191">
        <f t="shared" si="313"/>
        <v>0</v>
      </c>
      <c r="K404" s="191">
        <f t="shared" si="313"/>
        <v>0</v>
      </c>
      <c r="L404" s="191">
        <f t="shared" si="313"/>
        <v>0</v>
      </c>
      <c r="M404" s="191">
        <f t="shared" si="313"/>
        <v>0</v>
      </c>
      <c r="N404" s="191">
        <f t="shared" si="313"/>
        <v>0</v>
      </c>
      <c r="O404" s="191">
        <f t="shared" si="313"/>
        <v>0</v>
      </c>
      <c r="P404" s="191">
        <f t="shared" si="313"/>
        <v>202187314</v>
      </c>
      <c r="Q404" s="191">
        <f t="shared" si="313"/>
        <v>104000000</v>
      </c>
      <c r="R404" s="192">
        <f t="shared" si="313"/>
        <v>104000000</v>
      </c>
      <c r="S404" s="387">
        <f t="shared" si="302"/>
        <v>0</v>
      </c>
      <c r="T404" s="388">
        <v>304101</v>
      </c>
      <c r="U404" s="389" t="s">
        <v>1412</v>
      </c>
      <c r="V404" s="390">
        <v>202187314</v>
      </c>
      <c r="W404" s="390">
        <v>0</v>
      </c>
      <c r="X404" s="390">
        <v>0</v>
      </c>
      <c r="Y404" s="390">
        <v>0</v>
      </c>
      <c r="Z404" s="390">
        <v>0</v>
      </c>
      <c r="AA404" s="390">
        <v>202187314</v>
      </c>
      <c r="AB404" s="390">
        <v>0</v>
      </c>
      <c r="AC404" s="390">
        <v>0</v>
      </c>
      <c r="AD404" s="390">
        <v>0</v>
      </c>
      <c r="AE404" s="390">
        <v>0</v>
      </c>
      <c r="AF404" s="390">
        <v>202187314</v>
      </c>
      <c r="AG404" s="390">
        <v>0</v>
      </c>
      <c r="AH404" s="390">
        <v>0</v>
      </c>
      <c r="AI404" s="390">
        <v>0</v>
      </c>
      <c r="AJ404" s="390">
        <v>0</v>
      </c>
      <c r="AK404" s="390">
        <v>0</v>
      </c>
      <c r="AL404" s="390">
        <v>0</v>
      </c>
      <c r="AM404" s="390">
        <v>0</v>
      </c>
      <c r="AN404" s="390">
        <v>0</v>
      </c>
      <c r="AO404" s="390">
        <v>0</v>
      </c>
      <c r="AP404" s="390">
        <v>0</v>
      </c>
      <c r="AQ404" s="390">
        <v>0</v>
      </c>
      <c r="AR404" s="390">
        <v>0</v>
      </c>
      <c r="AS404" s="390">
        <v>0</v>
      </c>
      <c r="AT404" s="390">
        <v>0</v>
      </c>
      <c r="AU404" s="390">
        <v>0</v>
      </c>
      <c r="AV404" s="390">
        <v>0</v>
      </c>
      <c r="AW404" s="390">
        <v>0</v>
      </c>
      <c r="AX404" s="390">
        <v>0</v>
      </c>
    </row>
    <row r="405" spans="1:50" ht="18" customHeight="1" x14ac:dyDescent="0.25">
      <c r="A405" s="392">
        <v>30410101</v>
      </c>
      <c r="B405" s="193" t="s">
        <v>1413</v>
      </c>
      <c r="C405" s="194">
        <v>48187314</v>
      </c>
      <c r="D405" s="183">
        <v>0</v>
      </c>
      <c r="E405" s="183">
        <v>0</v>
      </c>
      <c r="F405" s="182">
        <f>C405+D405-E405</f>
        <v>48187314</v>
      </c>
      <c r="G405" s="390">
        <v>0</v>
      </c>
      <c r="H405" s="390">
        <v>0</v>
      </c>
      <c r="I405" s="182">
        <f>F405-H405</f>
        <v>48187314</v>
      </c>
      <c r="J405" s="390">
        <v>0</v>
      </c>
      <c r="K405" s="390">
        <v>0</v>
      </c>
      <c r="L405" s="390">
        <v>0</v>
      </c>
      <c r="M405" s="390">
        <v>0</v>
      </c>
      <c r="N405" s="390">
        <v>0</v>
      </c>
      <c r="O405" s="182">
        <f t="shared" ref="O405:O407" si="314">N405-H405</f>
        <v>0</v>
      </c>
      <c r="P405" s="182">
        <f>F405-N405</f>
        <v>48187314</v>
      </c>
      <c r="Q405" s="195"/>
      <c r="R405" s="185">
        <f t="shared" ref="R405:R407" si="315">Q405</f>
        <v>0</v>
      </c>
      <c r="S405" s="387">
        <f t="shared" si="302"/>
        <v>0</v>
      </c>
      <c r="T405" s="388">
        <v>30410101</v>
      </c>
      <c r="U405" s="389" t="s">
        <v>1413</v>
      </c>
      <c r="V405" s="390">
        <v>48187314</v>
      </c>
      <c r="W405" s="390">
        <v>0</v>
      </c>
      <c r="X405" s="390">
        <v>0</v>
      </c>
      <c r="Y405" s="390">
        <v>0</v>
      </c>
      <c r="Z405" s="390">
        <v>0</v>
      </c>
      <c r="AA405" s="390">
        <v>48187314</v>
      </c>
      <c r="AB405" s="390">
        <v>0</v>
      </c>
      <c r="AC405" s="390">
        <v>0</v>
      </c>
      <c r="AD405" s="390">
        <v>0</v>
      </c>
      <c r="AE405" s="390">
        <v>0</v>
      </c>
      <c r="AF405" s="390">
        <v>48187314</v>
      </c>
      <c r="AG405" s="390">
        <v>0</v>
      </c>
      <c r="AH405" s="390">
        <v>0</v>
      </c>
      <c r="AI405" s="390">
        <v>0</v>
      </c>
      <c r="AJ405" s="390">
        <v>0</v>
      </c>
      <c r="AK405" s="390">
        <v>0</v>
      </c>
      <c r="AL405" s="390">
        <v>0</v>
      </c>
      <c r="AM405" s="390">
        <v>0</v>
      </c>
      <c r="AN405" s="390">
        <v>0</v>
      </c>
      <c r="AO405" s="390">
        <v>0</v>
      </c>
      <c r="AP405" s="390">
        <v>0</v>
      </c>
      <c r="AQ405" s="390">
        <v>0</v>
      </c>
      <c r="AR405" s="390">
        <v>0</v>
      </c>
      <c r="AS405" s="390">
        <v>0</v>
      </c>
      <c r="AT405" s="390">
        <v>0</v>
      </c>
      <c r="AU405" s="390">
        <v>0</v>
      </c>
      <c r="AV405" s="390">
        <v>0</v>
      </c>
      <c r="AW405" s="390">
        <v>0</v>
      </c>
      <c r="AX405" s="390">
        <v>0</v>
      </c>
    </row>
    <row r="406" spans="1:50" ht="18" customHeight="1" x14ac:dyDescent="0.25">
      <c r="A406" s="392">
        <v>30410103</v>
      </c>
      <c r="B406" s="193" t="s">
        <v>1414</v>
      </c>
      <c r="C406" s="194">
        <v>50000000</v>
      </c>
      <c r="D406" s="183">
        <v>0</v>
      </c>
      <c r="E406" s="183">
        <v>0</v>
      </c>
      <c r="F406" s="182">
        <f>C406+D406-E406</f>
        <v>50000000</v>
      </c>
      <c r="G406" s="390">
        <v>0</v>
      </c>
      <c r="H406" s="390">
        <v>0</v>
      </c>
      <c r="I406" s="182">
        <f>F406-H406</f>
        <v>50000000</v>
      </c>
      <c r="J406" s="390">
        <v>0</v>
      </c>
      <c r="K406" s="390">
        <v>0</v>
      </c>
      <c r="L406" s="390">
        <v>0</v>
      </c>
      <c r="M406" s="390">
        <v>0</v>
      </c>
      <c r="N406" s="390">
        <v>0</v>
      </c>
      <c r="O406" s="182">
        <f t="shared" si="314"/>
        <v>0</v>
      </c>
      <c r="P406" s="182">
        <f>F406-N406</f>
        <v>50000000</v>
      </c>
      <c r="Q406" s="195"/>
      <c r="R406" s="185">
        <f t="shared" si="315"/>
        <v>0</v>
      </c>
      <c r="S406" s="387">
        <f t="shared" si="302"/>
        <v>0</v>
      </c>
      <c r="T406" s="388">
        <v>30410103</v>
      </c>
      <c r="U406" s="389" t="s">
        <v>1414</v>
      </c>
      <c r="V406" s="390">
        <v>50000000</v>
      </c>
      <c r="W406" s="390">
        <v>0</v>
      </c>
      <c r="X406" s="390">
        <v>0</v>
      </c>
      <c r="Y406" s="390">
        <v>0</v>
      </c>
      <c r="Z406" s="390">
        <v>0</v>
      </c>
      <c r="AA406" s="390">
        <v>50000000</v>
      </c>
      <c r="AB406" s="390">
        <v>0</v>
      </c>
      <c r="AC406" s="390">
        <v>0</v>
      </c>
      <c r="AD406" s="390">
        <v>0</v>
      </c>
      <c r="AE406" s="390">
        <v>0</v>
      </c>
      <c r="AF406" s="390">
        <v>50000000</v>
      </c>
      <c r="AG406" s="390">
        <v>0</v>
      </c>
      <c r="AH406" s="390">
        <v>0</v>
      </c>
      <c r="AI406" s="390">
        <v>0</v>
      </c>
      <c r="AJ406" s="390">
        <v>0</v>
      </c>
      <c r="AK406" s="390">
        <v>0</v>
      </c>
      <c r="AL406" s="390">
        <v>0</v>
      </c>
      <c r="AM406" s="390">
        <v>0</v>
      </c>
      <c r="AN406" s="390">
        <v>0</v>
      </c>
      <c r="AO406" s="390">
        <v>0</v>
      </c>
      <c r="AP406" s="390">
        <v>0</v>
      </c>
      <c r="AQ406" s="390">
        <v>0</v>
      </c>
      <c r="AR406" s="390">
        <v>0</v>
      </c>
      <c r="AS406" s="390">
        <v>0</v>
      </c>
      <c r="AT406" s="390">
        <v>0</v>
      </c>
      <c r="AU406" s="390">
        <v>0</v>
      </c>
      <c r="AV406" s="390">
        <v>0</v>
      </c>
      <c r="AW406" s="390">
        <v>0</v>
      </c>
      <c r="AX406" s="390">
        <v>0</v>
      </c>
    </row>
    <row r="407" spans="1:50" ht="18" customHeight="1" x14ac:dyDescent="0.25">
      <c r="A407" s="392">
        <v>30410104</v>
      </c>
      <c r="B407" s="193" t="s">
        <v>1415</v>
      </c>
      <c r="C407" s="194">
        <v>104000000</v>
      </c>
      <c r="D407" s="183">
        <v>0</v>
      </c>
      <c r="E407" s="183">
        <v>0</v>
      </c>
      <c r="F407" s="182">
        <f>C407+D407-E407</f>
        <v>104000000</v>
      </c>
      <c r="G407" s="390">
        <v>0</v>
      </c>
      <c r="H407" s="390">
        <v>0</v>
      </c>
      <c r="I407" s="182">
        <f>F407-H407</f>
        <v>104000000</v>
      </c>
      <c r="J407" s="390">
        <v>0</v>
      </c>
      <c r="K407" s="390">
        <v>0</v>
      </c>
      <c r="L407" s="390">
        <v>0</v>
      </c>
      <c r="M407" s="390">
        <v>0</v>
      </c>
      <c r="N407" s="390">
        <v>0</v>
      </c>
      <c r="O407" s="182">
        <f t="shared" si="314"/>
        <v>0</v>
      </c>
      <c r="P407" s="182">
        <f>F407-N407</f>
        <v>104000000</v>
      </c>
      <c r="Q407" s="195">
        <v>104000000</v>
      </c>
      <c r="R407" s="185">
        <f t="shared" si="315"/>
        <v>104000000</v>
      </c>
      <c r="S407" s="387">
        <f t="shared" si="302"/>
        <v>0</v>
      </c>
      <c r="T407" s="388">
        <v>30410104</v>
      </c>
      <c r="U407" s="389" t="s">
        <v>1415</v>
      </c>
      <c r="V407" s="390">
        <v>104000000</v>
      </c>
      <c r="W407" s="390">
        <v>0</v>
      </c>
      <c r="X407" s="390">
        <v>0</v>
      </c>
      <c r="Y407" s="390">
        <v>0</v>
      </c>
      <c r="Z407" s="390">
        <v>0</v>
      </c>
      <c r="AA407" s="390">
        <v>104000000</v>
      </c>
      <c r="AB407" s="390">
        <v>0</v>
      </c>
      <c r="AC407" s="390">
        <v>0</v>
      </c>
      <c r="AD407" s="390">
        <v>0</v>
      </c>
      <c r="AE407" s="390">
        <v>0</v>
      </c>
      <c r="AF407" s="390">
        <v>104000000</v>
      </c>
      <c r="AG407" s="390">
        <v>0</v>
      </c>
      <c r="AH407" s="390">
        <v>0</v>
      </c>
      <c r="AI407" s="390">
        <v>0</v>
      </c>
      <c r="AJ407" s="390">
        <v>0</v>
      </c>
      <c r="AK407" s="390">
        <v>0</v>
      </c>
      <c r="AL407" s="390">
        <v>0</v>
      </c>
      <c r="AM407" s="390">
        <v>0</v>
      </c>
      <c r="AN407" s="390">
        <v>0</v>
      </c>
      <c r="AO407" s="390">
        <v>0</v>
      </c>
      <c r="AP407" s="390">
        <v>0</v>
      </c>
      <c r="AQ407" s="390">
        <v>0</v>
      </c>
      <c r="AR407" s="390">
        <v>0</v>
      </c>
      <c r="AS407" s="390">
        <v>0</v>
      </c>
      <c r="AT407" s="390">
        <v>0</v>
      </c>
      <c r="AU407" s="390">
        <v>0</v>
      </c>
      <c r="AV407" s="390">
        <v>0</v>
      </c>
      <c r="AW407" s="390">
        <v>0</v>
      </c>
      <c r="AX407" s="390">
        <v>0</v>
      </c>
    </row>
    <row r="408" spans="1:50" ht="18" customHeight="1" x14ac:dyDescent="0.25">
      <c r="A408" s="398">
        <v>304102</v>
      </c>
      <c r="B408" s="190" t="s">
        <v>1416</v>
      </c>
      <c r="C408" s="191">
        <f>SUM(C409:C410)</f>
        <v>110000000</v>
      </c>
      <c r="D408" s="191">
        <f t="shared" ref="D408:R408" si="316">SUM(D409:D410)</f>
        <v>0</v>
      </c>
      <c r="E408" s="191">
        <f t="shared" si="316"/>
        <v>0</v>
      </c>
      <c r="F408" s="191">
        <f t="shared" si="316"/>
        <v>110000000</v>
      </c>
      <c r="G408" s="191">
        <f t="shared" si="316"/>
        <v>0</v>
      </c>
      <c r="H408" s="191">
        <f t="shared" si="316"/>
        <v>0</v>
      </c>
      <c r="I408" s="191">
        <f t="shared" si="316"/>
        <v>110000000</v>
      </c>
      <c r="J408" s="191">
        <f t="shared" si="316"/>
        <v>0</v>
      </c>
      <c r="K408" s="191">
        <f t="shared" si="316"/>
        <v>0</v>
      </c>
      <c r="L408" s="191">
        <f t="shared" si="316"/>
        <v>0</v>
      </c>
      <c r="M408" s="191">
        <f t="shared" si="316"/>
        <v>0</v>
      </c>
      <c r="N408" s="191">
        <f t="shared" si="316"/>
        <v>0</v>
      </c>
      <c r="O408" s="191">
        <f t="shared" si="316"/>
        <v>0</v>
      </c>
      <c r="P408" s="191">
        <f t="shared" si="316"/>
        <v>110000000</v>
      </c>
      <c r="Q408" s="191">
        <f t="shared" si="316"/>
        <v>100000000</v>
      </c>
      <c r="R408" s="192">
        <f t="shared" si="316"/>
        <v>100000000</v>
      </c>
      <c r="S408" s="387">
        <f t="shared" si="302"/>
        <v>0</v>
      </c>
      <c r="T408" s="388">
        <v>304102</v>
      </c>
      <c r="U408" s="389" t="s">
        <v>1416</v>
      </c>
      <c r="V408" s="390">
        <v>110000000</v>
      </c>
      <c r="W408" s="390">
        <v>0</v>
      </c>
      <c r="X408" s="390">
        <v>0</v>
      </c>
      <c r="Y408" s="390">
        <v>0</v>
      </c>
      <c r="Z408" s="390">
        <v>0</v>
      </c>
      <c r="AA408" s="390">
        <v>110000000</v>
      </c>
      <c r="AB408" s="390">
        <v>0</v>
      </c>
      <c r="AC408" s="390">
        <v>0</v>
      </c>
      <c r="AD408" s="390">
        <v>0</v>
      </c>
      <c r="AE408" s="390">
        <v>0</v>
      </c>
      <c r="AF408" s="390">
        <v>110000000</v>
      </c>
      <c r="AG408" s="390">
        <v>0</v>
      </c>
      <c r="AH408" s="390">
        <v>0</v>
      </c>
      <c r="AI408" s="390">
        <v>0</v>
      </c>
      <c r="AJ408" s="390">
        <v>0</v>
      </c>
      <c r="AK408" s="390">
        <v>0</v>
      </c>
      <c r="AL408" s="390">
        <v>0</v>
      </c>
      <c r="AM408" s="390">
        <v>0</v>
      </c>
      <c r="AN408" s="390">
        <v>0</v>
      </c>
      <c r="AO408" s="390">
        <v>0</v>
      </c>
      <c r="AP408" s="390">
        <v>0</v>
      </c>
      <c r="AQ408" s="390">
        <v>0</v>
      </c>
      <c r="AR408" s="390">
        <v>0</v>
      </c>
      <c r="AS408" s="390">
        <v>0</v>
      </c>
      <c r="AT408" s="390">
        <v>0</v>
      </c>
      <c r="AU408" s="390">
        <v>0</v>
      </c>
      <c r="AV408" s="390">
        <v>0</v>
      </c>
      <c r="AW408" s="390">
        <v>0</v>
      </c>
      <c r="AX408" s="390">
        <v>0</v>
      </c>
    </row>
    <row r="409" spans="1:50" ht="18" customHeight="1" x14ac:dyDescent="0.25">
      <c r="A409" s="392">
        <v>30410203</v>
      </c>
      <c r="B409" s="193" t="s">
        <v>1417</v>
      </c>
      <c r="C409" s="194">
        <v>10000000</v>
      </c>
      <c r="D409" s="183">
        <v>0</v>
      </c>
      <c r="E409" s="183">
        <v>0</v>
      </c>
      <c r="F409" s="182">
        <f>C409+D409-E409</f>
        <v>10000000</v>
      </c>
      <c r="G409" s="390">
        <v>0</v>
      </c>
      <c r="H409" s="390">
        <v>0</v>
      </c>
      <c r="I409" s="182">
        <f>F409-H409</f>
        <v>10000000</v>
      </c>
      <c r="J409" s="390">
        <v>0</v>
      </c>
      <c r="K409" s="390">
        <v>0</v>
      </c>
      <c r="L409" s="390">
        <v>0</v>
      </c>
      <c r="M409" s="390">
        <v>0</v>
      </c>
      <c r="N409" s="390">
        <v>0</v>
      </c>
      <c r="O409" s="182">
        <f t="shared" ref="O409:O410" si="317">N409-H409</f>
        <v>0</v>
      </c>
      <c r="P409" s="182">
        <f>F409-N409</f>
        <v>10000000</v>
      </c>
      <c r="Q409" s="195"/>
      <c r="R409" s="185">
        <f t="shared" ref="R409:R410" si="318">Q409</f>
        <v>0</v>
      </c>
      <c r="S409" s="387">
        <f t="shared" si="302"/>
        <v>0</v>
      </c>
      <c r="T409" s="388">
        <v>30410203</v>
      </c>
      <c r="U409" s="389" t="s">
        <v>1417</v>
      </c>
      <c r="V409" s="390">
        <v>10000000</v>
      </c>
      <c r="W409" s="390">
        <v>0</v>
      </c>
      <c r="X409" s="390">
        <v>0</v>
      </c>
      <c r="Y409" s="390">
        <v>0</v>
      </c>
      <c r="Z409" s="390">
        <v>0</v>
      </c>
      <c r="AA409" s="390">
        <v>10000000</v>
      </c>
      <c r="AB409" s="390">
        <v>0</v>
      </c>
      <c r="AC409" s="390">
        <v>0</v>
      </c>
      <c r="AD409" s="390">
        <v>0</v>
      </c>
      <c r="AE409" s="390">
        <v>0</v>
      </c>
      <c r="AF409" s="390">
        <v>10000000</v>
      </c>
      <c r="AG409" s="390">
        <v>0</v>
      </c>
      <c r="AH409" s="390">
        <v>0</v>
      </c>
      <c r="AI409" s="390">
        <v>0</v>
      </c>
      <c r="AJ409" s="390">
        <v>0</v>
      </c>
      <c r="AK409" s="390">
        <v>0</v>
      </c>
      <c r="AL409" s="390">
        <v>0</v>
      </c>
      <c r="AM409" s="390">
        <v>0</v>
      </c>
      <c r="AN409" s="390">
        <v>0</v>
      </c>
      <c r="AO409" s="390">
        <v>0</v>
      </c>
      <c r="AP409" s="390">
        <v>0</v>
      </c>
      <c r="AQ409" s="390">
        <v>0</v>
      </c>
      <c r="AR409" s="390">
        <v>0</v>
      </c>
      <c r="AS409" s="390">
        <v>0</v>
      </c>
      <c r="AT409" s="390">
        <v>0</v>
      </c>
      <c r="AU409" s="390">
        <v>0</v>
      </c>
      <c r="AV409" s="390">
        <v>0</v>
      </c>
      <c r="AW409" s="390">
        <v>0</v>
      </c>
      <c r="AX409" s="390">
        <v>0</v>
      </c>
    </row>
    <row r="410" spans="1:50" ht="18" customHeight="1" x14ac:dyDescent="0.25">
      <c r="A410" s="392">
        <v>30410204</v>
      </c>
      <c r="B410" s="193" t="s">
        <v>1418</v>
      </c>
      <c r="C410" s="194">
        <v>100000000</v>
      </c>
      <c r="D410" s="183">
        <v>0</v>
      </c>
      <c r="E410" s="183">
        <v>0</v>
      </c>
      <c r="F410" s="182">
        <f>C410+D410-E410</f>
        <v>100000000</v>
      </c>
      <c r="G410" s="390">
        <v>0</v>
      </c>
      <c r="H410" s="390">
        <v>0</v>
      </c>
      <c r="I410" s="182">
        <f>F410-H410</f>
        <v>100000000</v>
      </c>
      <c r="J410" s="390">
        <v>0</v>
      </c>
      <c r="K410" s="390">
        <v>0</v>
      </c>
      <c r="L410" s="390">
        <v>0</v>
      </c>
      <c r="M410" s="390">
        <v>0</v>
      </c>
      <c r="N410" s="390">
        <v>0</v>
      </c>
      <c r="O410" s="182">
        <f t="shared" si="317"/>
        <v>0</v>
      </c>
      <c r="P410" s="182">
        <f>F410-N410</f>
        <v>100000000</v>
      </c>
      <c r="Q410" s="195">
        <v>100000000</v>
      </c>
      <c r="R410" s="185">
        <f t="shared" si="318"/>
        <v>100000000</v>
      </c>
      <c r="S410" s="387">
        <f t="shared" si="302"/>
        <v>0</v>
      </c>
      <c r="T410" s="388">
        <v>30410204</v>
      </c>
      <c r="U410" s="389" t="s">
        <v>1418</v>
      </c>
      <c r="V410" s="390">
        <v>100000000</v>
      </c>
      <c r="W410" s="390">
        <v>0</v>
      </c>
      <c r="X410" s="390">
        <v>0</v>
      </c>
      <c r="Y410" s="390">
        <v>0</v>
      </c>
      <c r="Z410" s="390">
        <v>0</v>
      </c>
      <c r="AA410" s="390">
        <v>100000000</v>
      </c>
      <c r="AB410" s="390">
        <v>0</v>
      </c>
      <c r="AC410" s="390">
        <v>0</v>
      </c>
      <c r="AD410" s="390">
        <v>0</v>
      </c>
      <c r="AE410" s="390">
        <v>0</v>
      </c>
      <c r="AF410" s="390">
        <v>100000000</v>
      </c>
      <c r="AG410" s="390">
        <v>0</v>
      </c>
      <c r="AH410" s="390">
        <v>0</v>
      </c>
      <c r="AI410" s="390">
        <v>0</v>
      </c>
      <c r="AJ410" s="390">
        <v>0</v>
      </c>
      <c r="AK410" s="390">
        <v>0</v>
      </c>
      <c r="AL410" s="390">
        <v>0</v>
      </c>
      <c r="AM410" s="390">
        <v>0</v>
      </c>
      <c r="AN410" s="390">
        <v>0</v>
      </c>
      <c r="AO410" s="390">
        <v>0</v>
      </c>
      <c r="AP410" s="390">
        <v>0</v>
      </c>
      <c r="AQ410" s="390">
        <v>0</v>
      </c>
      <c r="AR410" s="390">
        <v>0</v>
      </c>
      <c r="AS410" s="390">
        <v>0</v>
      </c>
      <c r="AT410" s="390">
        <v>0</v>
      </c>
      <c r="AU410" s="390">
        <v>0</v>
      </c>
      <c r="AV410" s="390">
        <v>0</v>
      </c>
      <c r="AW410" s="390">
        <v>0</v>
      </c>
      <c r="AX410" s="390">
        <v>0</v>
      </c>
    </row>
    <row r="411" spans="1:50" ht="18" customHeight="1" x14ac:dyDescent="0.25">
      <c r="A411" s="398">
        <v>304103</v>
      </c>
      <c r="B411" s="190" t="s">
        <v>1419</v>
      </c>
      <c r="C411" s="191">
        <f>SUM(C412)</f>
        <v>82000000</v>
      </c>
      <c r="D411" s="191">
        <f t="shared" ref="D411:R411" si="319">SUM(D412)</f>
        <v>0</v>
      </c>
      <c r="E411" s="191">
        <f t="shared" si="319"/>
        <v>0</v>
      </c>
      <c r="F411" s="191">
        <f t="shared" si="319"/>
        <v>82000000</v>
      </c>
      <c r="G411" s="191">
        <f t="shared" si="319"/>
        <v>69291039</v>
      </c>
      <c r="H411" s="191">
        <f t="shared" si="319"/>
        <v>69291039</v>
      </c>
      <c r="I411" s="191">
        <f t="shared" si="319"/>
        <v>12708961</v>
      </c>
      <c r="J411" s="191">
        <f t="shared" si="319"/>
        <v>69070039</v>
      </c>
      <c r="K411" s="191">
        <f t="shared" si="319"/>
        <v>69070039</v>
      </c>
      <c r="L411" s="191">
        <f t="shared" si="319"/>
        <v>69070039</v>
      </c>
      <c r="M411" s="191">
        <f t="shared" si="319"/>
        <v>71722039</v>
      </c>
      <c r="N411" s="191">
        <f t="shared" si="319"/>
        <v>71722039</v>
      </c>
      <c r="O411" s="191">
        <f t="shared" si="319"/>
        <v>2431000</v>
      </c>
      <c r="P411" s="191">
        <f t="shared" si="319"/>
        <v>10277961</v>
      </c>
      <c r="Q411" s="191">
        <f t="shared" si="319"/>
        <v>82000000</v>
      </c>
      <c r="R411" s="192">
        <f t="shared" si="319"/>
        <v>82000000</v>
      </c>
      <c r="S411" s="387">
        <f t="shared" si="302"/>
        <v>0</v>
      </c>
      <c r="T411" s="388">
        <v>304103</v>
      </c>
      <c r="U411" s="389" t="s">
        <v>1816</v>
      </c>
      <c r="V411" s="390">
        <v>82000000</v>
      </c>
      <c r="W411" s="390">
        <v>0</v>
      </c>
      <c r="X411" s="390">
        <v>0</v>
      </c>
      <c r="Y411" s="390">
        <v>0</v>
      </c>
      <c r="Z411" s="390">
        <v>0</v>
      </c>
      <c r="AA411" s="390">
        <v>82000000</v>
      </c>
      <c r="AB411" s="390">
        <v>0</v>
      </c>
      <c r="AC411" s="390">
        <v>0</v>
      </c>
      <c r="AD411" s="390">
        <v>71722039</v>
      </c>
      <c r="AE411" s="390">
        <v>71722039</v>
      </c>
      <c r="AF411" s="390">
        <v>10277961</v>
      </c>
      <c r="AG411" s="390">
        <v>0</v>
      </c>
      <c r="AH411" s="390">
        <v>0</v>
      </c>
      <c r="AI411" s="390">
        <v>69291039</v>
      </c>
      <c r="AJ411" s="390">
        <v>69291039</v>
      </c>
      <c r="AK411" s="390">
        <v>2431000</v>
      </c>
      <c r="AL411" s="390">
        <v>0</v>
      </c>
      <c r="AM411" s="390">
        <v>0</v>
      </c>
      <c r="AN411" s="390">
        <v>69070039</v>
      </c>
      <c r="AO411" s="390">
        <v>69070039</v>
      </c>
      <c r="AP411" s="390">
        <v>221000</v>
      </c>
      <c r="AQ411" s="390">
        <v>0</v>
      </c>
      <c r="AR411" s="390">
        <v>0</v>
      </c>
      <c r="AS411" s="390">
        <v>0</v>
      </c>
      <c r="AT411" s="390">
        <v>0</v>
      </c>
      <c r="AU411" s="390">
        <v>69070039</v>
      </c>
      <c r="AV411" s="390">
        <v>69070039</v>
      </c>
      <c r="AW411" s="390">
        <v>69070039</v>
      </c>
      <c r="AX411" s="390">
        <v>69070039</v>
      </c>
    </row>
    <row r="412" spans="1:50" ht="18" customHeight="1" x14ac:dyDescent="0.25">
      <c r="A412" s="392">
        <v>30410304</v>
      </c>
      <c r="B412" s="193" t="s">
        <v>1420</v>
      </c>
      <c r="C412" s="194">
        <v>82000000</v>
      </c>
      <c r="D412" s="183">
        <v>0</v>
      </c>
      <c r="E412" s="183">
        <v>0</v>
      </c>
      <c r="F412" s="182">
        <f>C412+D412-E412</f>
        <v>82000000</v>
      </c>
      <c r="G412" s="390">
        <v>69291039</v>
      </c>
      <c r="H412" s="390">
        <v>69291039</v>
      </c>
      <c r="I412" s="182">
        <f>F412-H412</f>
        <v>12708961</v>
      </c>
      <c r="J412" s="390">
        <v>69070039</v>
      </c>
      <c r="K412" s="390">
        <v>69070039</v>
      </c>
      <c r="L412" s="390">
        <v>69070039</v>
      </c>
      <c r="M412" s="390">
        <v>71722039</v>
      </c>
      <c r="N412" s="390">
        <v>71722039</v>
      </c>
      <c r="O412" s="182">
        <f>N412-H412</f>
        <v>2431000</v>
      </c>
      <c r="P412" s="182">
        <f>F412-N412</f>
        <v>10277961</v>
      </c>
      <c r="Q412" s="195">
        <v>82000000</v>
      </c>
      <c r="R412" s="185">
        <f>Q412</f>
        <v>82000000</v>
      </c>
      <c r="S412" s="387">
        <f t="shared" si="302"/>
        <v>0</v>
      </c>
      <c r="T412" s="388">
        <v>30410304</v>
      </c>
      <c r="U412" s="389" t="s">
        <v>1817</v>
      </c>
      <c r="V412" s="390">
        <v>82000000</v>
      </c>
      <c r="W412" s="390">
        <v>0</v>
      </c>
      <c r="X412" s="390">
        <v>0</v>
      </c>
      <c r="Y412" s="390">
        <v>0</v>
      </c>
      <c r="Z412" s="390">
        <v>0</v>
      </c>
      <c r="AA412" s="390">
        <v>82000000</v>
      </c>
      <c r="AB412" s="390">
        <v>0</v>
      </c>
      <c r="AC412" s="390">
        <v>0</v>
      </c>
      <c r="AD412" s="390">
        <v>71722039</v>
      </c>
      <c r="AE412" s="390">
        <v>71722039</v>
      </c>
      <c r="AF412" s="390">
        <v>10277961</v>
      </c>
      <c r="AG412" s="390">
        <v>0</v>
      </c>
      <c r="AH412" s="390">
        <v>0</v>
      </c>
      <c r="AI412" s="390">
        <v>69291039</v>
      </c>
      <c r="AJ412" s="390">
        <v>69291039</v>
      </c>
      <c r="AK412" s="390">
        <v>2431000</v>
      </c>
      <c r="AL412" s="390">
        <v>0</v>
      </c>
      <c r="AM412" s="390">
        <v>0</v>
      </c>
      <c r="AN412" s="390">
        <v>69070039</v>
      </c>
      <c r="AO412" s="390">
        <v>69070039</v>
      </c>
      <c r="AP412" s="390">
        <v>221000</v>
      </c>
      <c r="AQ412" s="390">
        <v>0</v>
      </c>
      <c r="AR412" s="390">
        <v>0</v>
      </c>
      <c r="AS412" s="390">
        <v>0</v>
      </c>
      <c r="AT412" s="390">
        <v>0</v>
      </c>
      <c r="AU412" s="390">
        <v>69070039</v>
      </c>
      <c r="AV412" s="390">
        <v>69070039</v>
      </c>
      <c r="AW412" s="390">
        <v>69070039</v>
      </c>
      <c r="AX412" s="390">
        <v>69070039</v>
      </c>
    </row>
    <row r="413" spans="1:50" ht="18" customHeight="1" x14ac:dyDescent="0.25">
      <c r="A413" s="398">
        <v>304104</v>
      </c>
      <c r="B413" s="190" t="s">
        <v>1421</v>
      </c>
      <c r="C413" s="191">
        <f>SUM(C414:C416)</f>
        <v>238549849</v>
      </c>
      <c r="D413" s="191">
        <f t="shared" ref="D413:R413" si="320">SUM(D414:D416)</f>
        <v>0</v>
      </c>
      <c r="E413" s="191">
        <f t="shared" si="320"/>
        <v>0</v>
      </c>
      <c r="F413" s="191">
        <f t="shared" si="320"/>
        <v>238549849</v>
      </c>
      <c r="G413" s="191">
        <f t="shared" si="320"/>
        <v>0</v>
      </c>
      <c r="H413" s="191">
        <f t="shared" si="320"/>
        <v>0</v>
      </c>
      <c r="I413" s="191">
        <f t="shared" si="320"/>
        <v>238549849</v>
      </c>
      <c r="J413" s="191">
        <f t="shared" si="320"/>
        <v>0</v>
      </c>
      <c r="K413" s="191">
        <f t="shared" si="320"/>
        <v>0</v>
      </c>
      <c r="L413" s="191">
        <f t="shared" si="320"/>
        <v>0</v>
      </c>
      <c r="M413" s="191">
        <f t="shared" si="320"/>
        <v>0</v>
      </c>
      <c r="N413" s="191">
        <f t="shared" si="320"/>
        <v>0</v>
      </c>
      <c r="O413" s="191">
        <f t="shared" si="320"/>
        <v>0</v>
      </c>
      <c r="P413" s="191">
        <f t="shared" si="320"/>
        <v>238549849</v>
      </c>
      <c r="Q413" s="191">
        <f t="shared" si="320"/>
        <v>190000000</v>
      </c>
      <c r="R413" s="192">
        <f t="shared" si="320"/>
        <v>190000000</v>
      </c>
      <c r="S413" s="387">
        <f t="shared" si="302"/>
        <v>0</v>
      </c>
      <c r="T413" s="388">
        <v>304104</v>
      </c>
      <c r="U413" s="389" t="s">
        <v>1421</v>
      </c>
      <c r="V413" s="390">
        <v>238549849</v>
      </c>
      <c r="W413" s="390">
        <v>0</v>
      </c>
      <c r="X413" s="390">
        <v>0</v>
      </c>
      <c r="Y413" s="390">
        <v>0</v>
      </c>
      <c r="Z413" s="390">
        <v>0</v>
      </c>
      <c r="AA413" s="390">
        <v>238549849</v>
      </c>
      <c r="AB413" s="390">
        <v>0</v>
      </c>
      <c r="AC413" s="390">
        <v>0</v>
      </c>
      <c r="AD413" s="390">
        <v>0</v>
      </c>
      <c r="AE413" s="390">
        <v>0</v>
      </c>
      <c r="AF413" s="390">
        <v>238549849</v>
      </c>
      <c r="AG413" s="390">
        <v>0</v>
      </c>
      <c r="AH413" s="390">
        <v>0</v>
      </c>
      <c r="AI413" s="390">
        <v>0</v>
      </c>
      <c r="AJ413" s="390">
        <v>0</v>
      </c>
      <c r="AK413" s="390">
        <v>0</v>
      </c>
      <c r="AL413" s="390">
        <v>0</v>
      </c>
      <c r="AM413" s="390">
        <v>0</v>
      </c>
      <c r="AN413" s="390">
        <v>0</v>
      </c>
      <c r="AO413" s="390">
        <v>0</v>
      </c>
      <c r="AP413" s="390">
        <v>0</v>
      </c>
      <c r="AQ413" s="390">
        <v>0</v>
      </c>
      <c r="AR413" s="390">
        <v>0</v>
      </c>
      <c r="AS413" s="390">
        <v>0</v>
      </c>
      <c r="AT413" s="390">
        <v>0</v>
      </c>
      <c r="AU413" s="390">
        <v>0</v>
      </c>
      <c r="AV413" s="390">
        <v>0</v>
      </c>
      <c r="AW413" s="390">
        <v>0</v>
      </c>
      <c r="AX413" s="390">
        <v>0</v>
      </c>
    </row>
    <row r="414" spans="1:50" ht="18" customHeight="1" x14ac:dyDescent="0.25">
      <c r="A414" s="392">
        <v>30410401</v>
      </c>
      <c r="B414" s="193" t="s">
        <v>1422</v>
      </c>
      <c r="C414" s="194">
        <v>38549849</v>
      </c>
      <c r="D414" s="183">
        <v>0</v>
      </c>
      <c r="E414" s="183">
        <v>0</v>
      </c>
      <c r="F414" s="182">
        <f>C414+D414-E414</f>
        <v>38549849</v>
      </c>
      <c r="G414" s="390">
        <v>0</v>
      </c>
      <c r="H414" s="390">
        <v>0</v>
      </c>
      <c r="I414" s="182">
        <f>F414-H414</f>
        <v>38549849</v>
      </c>
      <c r="J414" s="390">
        <v>0</v>
      </c>
      <c r="K414" s="390">
        <v>0</v>
      </c>
      <c r="L414" s="390">
        <v>0</v>
      </c>
      <c r="M414" s="390">
        <v>0</v>
      </c>
      <c r="N414" s="390">
        <v>0</v>
      </c>
      <c r="O414" s="182">
        <f t="shared" ref="O414:O416" si="321">N414-H414</f>
        <v>0</v>
      </c>
      <c r="P414" s="182">
        <f>F414-N414</f>
        <v>38549849</v>
      </c>
      <c r="Q414" s="195"/>
      <c r="R414" s="185">
        <f t="shared" ref="R414:R416" si="322">Q414</f>
        <v>0</v>
      </c>
      <c r="S414" s="387">
        <f t="shared" si="302"/>
        <v>0</v>
      </c>
      <c r="T414" s="388">
        <v>30410401</v>
      </c>
      <c r="U414" s="389" t="s">
        <v>1422</v>
      </c>
      <c r="V414" s="390">
        <v>38549849</v>
      </c>
      <c r="W414" s="390">
        <v>0</v>
      </c>
      <c r="X414" s="390">
        <v>0</v>
      </c>
      <c r="Y414" s="390">
        <v>0</v>
      </c>
      <c r="Z414" s="390">
        <v>0</v>
      </c>
      <c r="AA414" s="390">
        <v>38549849</v>
      </c>
      <c r="AB414" s="390">
        <v>0</v>
      </c>
      <c r="AC414" s="390">
        <v>0</v>
      </c>
      <c r="AD414" s="390">
        <v>0</v>
      </c>
      <c r="AE414" s="390">
        <v>0</v>
      </c>
      <c r="AF414" s="390">
        <v>38549849</v>
      </c>
      <c r="AG414" s="390">
        <v>0</v>
      </c>
      <c r="AH414" s="390">
        <v>0</v>
      </c>
      <c r="AI414" s="390">
        <v>0</v>
      </c>
      <c r="AJ414" s="390">
        <v>0</v>
      </c>
      <c r="AK414" s="390">
        <v>0</v>
      </c>
      <c r="AL414" s="390">
        <v>0</v>
      </c>
      <c r="AM414" s="390">
        <v>0</v>
      </c>
      <c r="AN414" s="390">
        <v>0</v>
      </c>
      <c r="AO414" s="390">
        <v>0</v>
      </c>
      <c r="AP414" s="390">
        <v>0</v>
      </c>
      <c r="AQ414" s="390">
        <v>0</v>
      </c>
      <c r="AR414" s="390">
        <v>0</v>
      </c>
      <c r="AS414" s="390">
        <v>0</v>
      </c>
      <c r="AT414" s="390">
        <v>0</v>
      </c>
      <c r="AU414" s="390">
        <v>0</v>
      </c>
      <c r="AV414" s="390">
        <v>0</v>
      </c>
      <c r="AW414" s="390">
        <v>0</v>
      </c>
      <c r="AX414" s="390">
        <v>0</v>
      </c>
    </row>
    <row r="415" spans="1:50" ht="18" customHeight="1" x14ac:dyDescent="0.25">
      <c r="A415" s="392">
        <v>30410403</v>
      </c>
      <c r="B415" s="193" t="s">
        <v>1423</v>
      </c>
      <c r="C415" s="194">
        <v>10000000</v>
      </c>
      <c r="D415" s="183">
        <v>0</v>
      </c>
      <c r="E415" s="183">
        <v>0</v>
      </c>
      <c r="F415" s="182">
        <f>C415+D415-E415</f>
        <v>10000000</v>
      </c>
      <c r="G415" s="390">
        <v>0</v>
      </c>
      <c r="H415" s="390">
        <v>0</v>
      </c>
      <c r="I415" s="182">
        <f>F415-H415</f>
        <v>10000000</v>
      </c>
      <c r="J415" s="390">
        <v>0</v>
      </c>
      <c r="K415" s="390">
        <v>0</v>
      </c>
      <c r="L415" s="390">
        <v>0</v>
      </c>
      <c r="M415" s="390">
        <v>0</v>
      </c>
      <c r="N415" s="390">
        <v>0</v>
      </c>
      <c r="O415" s="182">
        <f t="shared" si="321"/>
        <v>0</v>
      </c>
      <c r="P415" s="182">
        <f>F415-N415</f>
        <v>10000000</v>
      </c>
      <c r="Q415" s="195"/>
      <c r="R415" s="185">
        <f t="shared" si="322"/>
        <v>0</v>
      </c>
      <c r="S415" s="387">
        <f t="shared" si="302"/>
        <v>0</v>
      </c>
      <c r="T415" s="388">
        <v>30410403</v>
      </c>
      <c r="U415" s="389" t="s">
        <v>1423</v>
      </c>
      <c r="V415" s="390">
        <v>10000000</v>
      </c>
      <c r="W415" s="390">
        <v>0</v>
      </c>
      <c r="X415" s="390">
        <v>0</v>
      </c>
      <c r="Y415" s="390">
        <v>0</v>
      </c>
      <c r="Z415" s="390">
        <v>0</v>
      </c>
      <c r="AA415" s="390">
        <v>10000000</v>
      </c>
      <c r="AB415" s="390">
        <v>0</v>
      </c>
      <c r="AC415" s="390">
        <v>0</v>
      </c>
      <c r="AD415" s="390">
        <v>0</v>
      </c>
      <c r="AE415" s="390">
        <v>0</v>
      </c>
      <c r="AF415" s="390">
        <v>10000000</v>
      </c>
      <c r="AG415" s="390">
        <v>0</v>
      </c>
      <c r="AH415" s="390">
        <v>0</v>
      </c>
      <c r="AI415" s="390">
        <v>0</v>
      </c>
      <c r="AJ415" s="390">
        <v>0</v>
      </c>
      <c r="AK415" s="390">
        <v>0</v>
      </c>
      <c r="AL415" s="390">
        <v>0</v>
      </c>
      <c r="AM415" s="390">
        <v>0</v>
      </c>
      <c r="AN415" s="390">
        <v>0</v>
      </c>
      <c r="AO415" s="390">
        <v>0</v>
      </c>
      <c r="AP415" s="390">
        <v>0</v>
      </c>
      <c r="AQ415" s="390">
        <v>0</v>
      </c>
      <c r="AR415" s="390">
        <v>0</v>
      </c>
      <c r="AS415" s="390">
        <v>0</v>
      </c>
      <c r="AT415" s="390">
        <v>0</v>
      </c>
      <c r="AU415" s="390">
        <v>0</v>
      </c>
      <c r="AV415" s="390">
        <v>0</v>
      </c>
      <c r="AW415" s="390">
        <v>0</v>
      </c>
      <c r="AX415" s="390">
        <v>0</v>
      </c>
    </row>
    <row r="416" spans="1:50" ht="18" customHeight="1" x14ac:dyDescent="0.25">
      <c r="A416" s="392">
        <v>30410404</v>
      </c>
      <c r="B416" s="193" t="s">
        <v>1424</v>
      </c>
      <c r="C416" s="194">
        <v>190000000</v>
      </c>
      <c r="D416" s="183">
        <v>0</v>
      </c>
      <c r="E416" s="183">
        <v>0</v>
      </c>
      <c r="F416" s="182">
        <f>C416+D416-E416</f>
        <v>190000000</v>
      </c>
      <c r="G416" s="390">
        <v>0</v>
      </c>
      <c r="H416" s="390">
        <v>0</v>
      </c>
      <c r="I416" s="182">
        <f>F416-H416</f>
        <v>190000000</v>
      </c>
      <c r="J416" s="390">
        <v>0</v>
      </c>
      <c r="K416" s="390">
        <v>0</v>
      </c>
      <c r="L416" s="390">
        <v>0</v>
      </c>
      <c r="M416" s="390">
        <v>0</v>
      </c>
      <c r="N416" s="390">
        <v>0</v>
      </c>
      <c r="O416" s="182">
        <f t="shared" si="321"/>
        <v>0</v>
      </c>
      <c r="P416" s="182">
        <f>F416-N416</f>
        <v>190000000</v>
      </c>
      <c r="Q416" s="195">
        <v>190000000</v>
      </c>
      <c r="R416" s="185">
        <f t="shared" si="322"/>
        <v>190000000</v>
      </c>
      <c r="S416" s="387">
        <f t="shared" si="302"/>
        <v>0</v>
      </c>
      <c r="T416" s="388">
        <v>30410404</v>
      </c>
      <c r="U416" s="389" t="s">
        <v>1424</v>
      </c>
      <c r="V416" s="390">
        <v>190000000</v>
      </c>
      <c r="W416" s="390">
        <v>0</v>
      </c>
      <c r="X416" s="390">
        <v>0</v>
      </c>
      <c r="Y416" s="390">
        <v>0</v>
      </c>
      <c r="Z416" s="390">
        <v>0</v>
      </c>
      <c r="AA416" s="390">
        <v>190000000</v>
      </c>
      <c r="AB416" s="390">
        <v>0</v>
      </c>
      <c r="AC416" s="390">
        <v>0</v>
      </c>
      <c r="AD416" s="390">
        <v>0</v>
      </c>
      <c r="AE416" s="390">
        <v>0</v>
      </c>
      <c r="AF416" s="390">
        <v>190000000</v>
      </c>
      <c r="AG416" s="390">
        <v>0</v>
      </c>
      <c r="AH416" s="390">
        <v>0</v>
      </c>
      <c r="AI416" s="390">
        <v>0</v>
      </c>
      <c r="AJ416" s="390">
        <v>0</v>
      </c>
      <c r="AK416" s="390">
        <v>0</v>
      </c>
      <c r="AL416" s="390">
        <v>0</v>
      </c>
      <c r="AM416" s="390">
        <v>0</v>
      </c>
      <c r="AN416" s="390">
        <v>0</v>
      </c>
      <c r="AO416" s="390">
        <v>0</v>
      </c>
      <c r="AP416" s="390">
        <v>0</v>
      </c>
      <c r="AQ416" s="390">
        <v>0</v>
      </c>
      <c r="AR416" s="390">
        <v>0</v>
      </c>
      <c r="AS416" s="390">
        <v>0</v>
      </c>
      <c r="AT416" s="390">
        <v>0</v>
      </c>
      <c r="AU416" s="390">
        <v>0</v>
      </c>
      <c r="AV416" s="390">
        <v>0</v>
      </c>
      <c r="AW416" s="390">
        <v>0</v>
      </c>
      <c r="AX416" s="390">
        <v>0</v>
      </c>
    </row>
    <row r="417" spans="1:50" ht="18" customHeight="1" x14ac:dyDescent="0.25">
      <c r="A417" s="398">
        <v>304105</v>
      </c>
      <c r="B417" s="190" t="s">
        <v>1425</v>
      </c>
      <c r="C417" s="191">
        <f>C418+C422+C426+C429+C432+C436+C438</f>
        <v>3395543452</v>
      </c>
      <c r="D417" s="191">
        <f t="shared" ref="D417:R417" si="323">D418+D422+D426+D429+D432+D436+D438</f>
        <v>926341932</v>
      </c>
      <c r="E417" s="191">
        <f t="shared" si="323"/>
        <v>926341932</v>
      </c>
      <c r="F417" s="191">
        <f t="shared" si="323"/>
        <v>3395543452</v>
      </c>
      <c r="G417" s="191">
        <f t="shared" si="323"/>
        <v>0</v>
      </c>
      <c r="H417" s="191">
        <f t="shared" si="323"/>
        <v>0</v>
      </c>
      <c r="I417" s="191">
        <f t="shared" si="323"/>
        <v>3395543452</v>
      </c>
      <c r="J417" s="191">
        <f t="shared" si="323"/>
        <v>0</v>
      </c>
      <c r="K417" s="191">
        <f t="shared" si="323"/>
        <v>0</v>
      </c>
      <c r="L417" s="191">
        <f t="shared" si="323"/>
        <v>0</v>
      </c>
      <c r="M417" s="191">
        <f t="shared" si="323"/>
        <v>0</v>
      </c>
      <c r="N417" s="191">
        <f t="shared" si="323"/>
        <v>0</v>
      </c>
      <c r="O417" s="191">
        <f t="shared" si="323"/>
        <v>0</v>
      </c>
      <c r="P417" s="191">
        <f t="shared" si="323"/>
        <v>3395543452</v>
      </c>
      <c r="Q417" s="191">
        <f t="shared" si="323"/>
        <v>2045093085</v>
      </c>
      <c r="R417" s="192">
        <f t="shared" si="323"/>
        <v>2045093085</v>
      </c>
      <c r="S417" s="387">
        <f t="shared" si="302"/>
        <v>0</v>
      </c>
      <c r="T417" s="388">
        <v>304105</v>
      </c>
      <c r="U417" s="389" t="s">
        <v>1425</v>
      </c>
      <c r="V417" s="390">
        <v>3395543452</v>
      </c>
      <c r="W417" s="390">
        <v>0</v>
      </c>
      <c r="X417" s="390">
        <v>0</v>
      </c>
      <c r="Y417" s="390">
        <v>926341932</v>
      </c>
      <c r="Z417" s="390">
        <v>926341932</v>
      </c>
      <c r="AA417" s="390">
        <v>3395543452</v>
      </c>
      <c r="AB417" s="390">
        <v>0</v>
      </c>
      <c r="AC417" s="390">
        <v>0</v>
      </c>
      <c r="AD417" s="390">
        <v>0</v>
      </c>
      <c r="AE417" s="390">
        <v>0</v>
      </c>
      <c r="AF417" s="390">
        <v>3395543452</v>
      </c>
      <c r="AG417" s="390">
        <v>0</v>
      </c>
      <c r="AH417" s="390">
        <v>0</v>
      </c>
      <c r="AI417" s="390">
        <v>0</v>
      </c>
      <c r="AJ417" s="390">
        <v>0</v>
      </c>
      <c r="AK417" s="390">
        <v>0</v>
      </c>
      <c r="AL417" s="390">
        <v>0</v>
      </c>
      <c r="AM417" s="390">
        <v>0</v>
      </c>
      <c r="AN417" s="390">
        <v>0</v>
      </c>
      <c r="AO417" s="390">
        <v>0</v>
      </c>
      <c r="AP417" s="390">
        <v>0</v>
      </c>
      <c r="AQ417" s="390">
        <v>0</v>
      </c>
      <c r="AR417" s="390">
        <v>0</v>
      </c>
      <c r="AS417" s="390">
        <v>0</v>
      </c>
      <c r="AT417" s="390">
        <v>0</v>
      </c>
      <c r="AU417" s="390">
        <v>0</v>
      </c>
      <c r="AV417" s="390">
        <v>0</v>
      </c>
      <c r="AW417" s="390">
        <v>0</v>
      </c>
      <c r="AX417" s="390">
        <v>0</v>
      </c>
    </row>
    <row r="418" spans="1:50" ht="18" customHeight="1" x14ac:dyDescent="0.25">
      <c r="A418" s="398">
        <v>30410501</v>
      </c>
      <c r="B418" s="190" t="s">
        <v>1426</v>
      </c>
      <c r="C418" s="191">
        <f>SUM(C419:C421)</f>
        <v>1816184389</v>
      </c>
      <c r="D418" s="191">
        <f t="shared" ref="D418:R418" si="324">SUM(D419:D421)</f>
        <v>926341932</v>
      </c>
      <c r="E418" s="191">
        <f t="shared" si="324"/>
        <v>0</v>
      </c>
      <c r="F418" s="191">
        <f t="shared" si="324"/>
        <v>2742526321</v>
      </c>
      <c r="G418" s="191">
        <f t="shared" si="324"/>
        <v>0</v>
      </c>
      <c r="H418" s="191">
        <f t="shared" si="324"/>
        <v>0</v>
      </c>
      <c r="I418" s="191">
        <f t="shared" si="324"/>
        <v>2742526321</v>
      </c>
      <c r="J418" s="191">
        <f t="shared" si="324"/>
        <v>0</v>
      </c>
      <c r="K418" s="191">
        <f t="shared" si="324"/>
        <v>0</v>
      </c>
      <c r="L418" s="191">
        <f t="shared" si="324"/>
        <v>0</v>
      </c>
      <c r="M418" s="191">
        <f t="shared" si="324"/>
        <v>0</v>
      </c>
      <c r="N418" s="191">
        <f t="shared" si="324"/>
        <v>0</v>
      </c>
      <c r="O418" s="191">
        <f t="shared" si="324"/>
        <v>0</v>
      </c>
      <c r="P418" s="191">
        <f t="shared" si="324"/>
        <v>2742526321</v>
      </c>
      <c r="Q418" s="191">
        <f t="shared" si="324"/>
        <v>867000000</v>
      </c>
      <c r="R418" s="192">
        <f t="shared" si="324"/>
        <v>867000000</v>
      </c>
      <c r="S418" s="387">
        <f t="shared" si="302"/>
        <v>0</v>
      </c>
      <c r="T418" s="388">
        <v>30410501</v>
      </c>
      <c r="U418" s="389" t="s">
        <v>1426</v>
      </c>
      <c r="V418" s="390">
        <v>1816184389</v>
      </c>
      <c r="W418" s="390">
        <v>0</v>
      </c>
      <c r="X418" s="390">
        <v>0</v>
      </c>
      <c r="Y418" s="390">
        <v>926341932</v>
      </c>
      <c r="Z418" s="390">
        <v>0</v>
      </c>
      <c r="AA418" s="390">
        <v>2742526321</v>
      </c>
      <c r="AB418" s="390">
        <v>0</v>
      </c>
      <c r="AC418" s="390">
        <v>0</v>
      </c>
      <c r="AD418" s="390">
        <v>0</v>
      </c>
      <c r="AE418" s="390">
        <v>0</v>
      </c>
      <c r="AF418" s="390">
        <v>2742526321</v>
      </c>
      <c r="AG418" s="390">
        <v>0</v>
      </c>
      <c r="AH418" s="390">
        <v>0</v>
      </c>
      <c r="AI418" s="390">
        <v>0</v>
      </c>
      <c r="AJ418" s="390">
        <v>0</v>
      </c>
      <c r="AK418" s="390">
        <v>0</v>
      </c>
      <c r="AL418" s="390">
        <v>0</v>
      </c>
      <c r="AM418" s="390">
        <v>0</v>
      </c>
      <c r="AN418" s="390">
        <v>0</v>
      </c>
      <c r="AO418" s="390">
        <v>0</v>
      </c>
      <c r="AP418" s="390">
        <v>0</v>
      </c>
      <c r="AQ418" s="390">
        <v>0</v>
      </c>
      <c r="AR418" s="390">
        <v>0</v>
      </c>
      <c r="AS418" s="390">
        <v>0</v>
      </c>
      <c r="AT418" s="390">
        <v>0</v>
      </c>
      <c r="AU418" s="390">
        <v>0</v>
      </c>
      <c r="AV418" s="390">
        <v>0</v>
      </c>
      <c r="AW418" s="390">
        <v>0</v>
      </c>
      <c r="AX418" s="390">
        <v>0</v>
      </c>
    </row>
    <row r="419" spans="1:50" ht="18" customHeight="1" x14ac:dyDescent="0.25">
      <c r="A419" s="392">
        <v>304105011</v>
      </c>
      <c r="B419" s="193" t="s">
        <v>1427</v>
      </c>
      <c r="C419" s="194">
        <v>819184389</v>
      </c>
      <c r="D419" s="183">
        <v>0</v>
      </c>
      <c r="E419" s="183">
        <v>0</v>
      </c>
      <c r="F419" s="182">
        <f>C419+D419-E419</f>
        <v>819184389</v>
      </c>
      <c r="G419" s="390">
        <v>0</v>
      </c>
      <c r="H419" s="390">
        <v>0</v>
      </c>
      <c r="I419" s="182">
        <f>F419-H419</f>
        <v>819184389</v>
      </c>
      <c r="J419" s="390">
        <v>0</v>
      </c>
      <c r="K419" s="390">
        <v>0</v>
      </c>
      <c r="L419" s="390">
        <v>0</v>
      </c>
      <c r="M419" s="390">
        <v>0</v>
      </c>
      <c r="N419" s="390">
        <v>0</v>
      </c>
      <c r="O419" s="182">
        <f t="shared" ref="O419:O421" si="325">N419-H419</f>
        <v>0</v>
      </c>
      <c r="P419" s="182">
        <f>F419-N419</f>
        <v>819184389</v>
      </c>
      <c r="Q419" s="195"/>
      <c r="R419" s="185">
        <f t="shared" ref="R419:R421" si="326">Q419</f>
        <v>0</v>
      </c>
      <c r="S419" s="387">
        <f t="shared" si="302"/>
        <v>0</v>
      </c>
      <c r="T419" s="388">
        <v>304105011</v>
      </c>
      <c r="U419" s="389" t="s">
        <v>1427</v>
      </c>
      <c r="V419" s="390">
        <v>819184389</v>
      </c>
      <c r="W419" s="390">
        <v>0</v>
      </c>
      <c r="X419" s="390">
        <v>0</v>
      </c>
      <c r="Y419" s="390">
        <v>0</v>
      </c>
      <c r="Z419" s="390">
        <v>0</v>
      </c>
      <c r="AA419" s="390">
        <v>819184389</v>
      </c>
      <c r="AB419" s="390">
        <v>0</v>
      </c>
      <c r="AC419" s="390">
        <v>0</v>
      </c>
      <c r="AD419" s="390">
        <v>0</v>
      </c>
      <c r="AE419" s="390">
        <v>0</v>
      </c>
      <c r="AF419" s="390">
        <v>819184389</v>
      </c>
      <c r="AG419" s="390">
        <v>0</v>
      </c>
      <c r="AH419" s="390">
        <v>0</v>
      </c>
      <c r="AI419" s="390">
        <v>0</v>
      </c>
      <c r="AJ419" s="390">
        <v>0</v>
      </c>
      <c r="AK419" s="390">
        <v>0</v>
      </c>
      <c r="AL419" s="390">
        <v>0</v>
      </c>
      <c r="AM419" s="390">
        <v>0</v>
      </c>
      <c r="AN419" s="390">
        <v>0</v>
      </c>
      <c r="AO419" s="390">
        <v>0</v>
      </c>
      <c r="AP419" s="390">
        <v>0</v>
      </c>
      <c r="AQ419" s="390">
        <v>0</v>
      </c>
      <c r="AR419" s="390">
        <v>0</v>
      </c>
      <c r="AS419" s="390">
        <v>0</v>
      </c>
      <c r="AT419" s="390">
        <v>0</v>
      </c>
      <c r="AU419" s="390">
        <v>0</v>
      </c>
      <c r="AV419" s="390">
        <v>0</v>
      </c>
      <c r="AW419" s="390">
        <v>0</v>
      </c>
      <c r="AX419" s="390">
        <v>0</v>
      </c>
    </row>
    <row r="420" spans="1:50" ht="18" customHeight="1" x14ac:dyDescent="0.25">
      <c r="A420" s="392">
        <v>304105013</v>
      </c>
      <c r="B420" s="193" t="s">
        <v>1428</v>
      </c>
      <c r="C420" s="194">
        <v>130000000</v>
      </c>
      <c r="D420" s="183">
        <v>0</v>
      </c>
      <c r="E420" s="183">
        <v>0</v>
      </c>
      <c r="F420" s="182">
        <f>C420+D420-E420</f>
        <v>130000000</v>
      </c>
      <c r="G420" s="390">
        <v>0</v>
      </c>
      <c r="H420" s="390">
        <v>0</v>
      </c>
      <c r="I420" s="182">
        <f>F420-H420</f>
        <v>130000000</v>
      </c>
      <c r="J420" s="390">
        <v>0</v>
      </c>
      <c r="K420" s="390">
        <v>0</v>
      </c>
      <c r="L420" s="390">
        <v>0</v>
      </c>
      <c r="M420" s="390">
        <v>0</v>
      </c>
      <c r="N420" s="390">
        <v>0</v>
      </c>
      <c r="O420" s="182">
        <f t="shared" si="325"/>
        <v>0</v>
      </c>
      <c r="P420" s="182">
        <f>F420-N420</f>
        <v>130000000</v>
      </c>
      <c r="Q420" s="195"/>
      <c r="R420" s="185">
        <f t="shared" si="326"/>
        <v>0</v>
      </c>
      <c r="S420" s="387">
        <f t="shared" si="302"/>
        <v>0</v>
      </c>
      <c r="T420" s="388">
        <v>304105013</v>
      </c>
      <c r="U420" s="389" t="s">
        <v>1428</v>
      </c>
      <c r="V420" s="390">
        <v>130000000</v>
      </c>
      <c r="W420" s="390">
        <v>0</v>
      </c>
      <c r="X420" s="390">
        <v>0</v>
      </c>
      <c r="Y420" s="390">
        <v>0</v>
      </c>
      <c r="Z420" s="390">
        <v>0</v>
      </c>
      <c r="AA420" s="390">
        <v>130000000</v>
      </c>
      <c r="AB420" s="390">
        <v>0</v>
      </c>
      <c r="AC420" s="390">
        <v>0</v>
      </c>
      <c r="AD420" s="390">
        <v>0</v>
      </c>
      <c r="AE420" s="390">
        <v>0</v>
      </c>
      <c r="AF420" s="390">
        <v>130000000</v>
      </c>
      <c r="AG420" s="390">
        <v>0</v>
      </c>
      <c r="AH420" s="390">
        <v>0</v>
      </c>
      <c r="AI420" s="390">
        <v>0</v>
      </c>
      <c r="AJ420" s="390">
        <v>0</v>
      </c>
      <c r="AK420" s="390">
        <v>0</v>
      </c>
      <c r="AL420" s="390">
        <v>0</v>
      </c>
      <c r="AM420" s="390">
        <v>0</v>
      </c>
      <c r="AN420" s="390">
        <v>0</v>
      </c>
      <c r="AO420" s="390">
        <v>0</v>
      </c>
      <c r="AP420" s="390">
        <v>0</v>
      </c>
      <c r="AQ420" s="390">
        <v>0</v>
      </c>
      <c r="AR420" s="390">
        <v>0</v>
      </c>
      <c r="AS420" s="390">
        <v>0</v>
      </c>
      <c r="AT420" s="390">
        <v>0</v>
      </c>
      <c r="AU420" s="390">
        <v>0</v>
      </c>
      <c r="AV420" s="390">
        <v>0</v>
      </c>
      <c r="AW420" s="390">
        <v>0</v>
      </c>
      <c r="AX420" s="390">
        <v>0</v>
      </c>
    </row>
    <row r="421" spans="1:50" ht="18" customHeight="1" x14ac:dyDescent="0.25">
      <c r="A421" s="392">
        <v>304105014</v>
      </c>
      <c r="B421" s="193" t="s">
        <v>1429</v>
      </c>
      <c r="C421" s="194">
        <v>867000000</v>
      </c>
      <c r="D421" s="183">
        <v>926341932</v>
      </c>
      <c r="E421" s="183">
        <v>0</v>
      </c>
      <c r="F421" s="182">
        <f>C421+D421-E421</f>
        <v>1793341932</v>
      </c>
      <c r="G421" s="390">
        <v>0</v>
      </c>
      <c r="H421" s="390">
        <v>0</v>
      </c>
      <c r="I421" s="182">
        <f>F421-H421</f>
        <v>1793341932</v>
      </c>
      <c r="J421" s="390">
        <v>0</v>
      </c>
      <c r="K421" s="390">
        <v>0</v>
      </c>
      <c r="L421" s="390">
        <v>0</v>
      </c>
      <c r="M421" s="390">
        <v>0</v>
      </c>
      <c r="N421" s="390">
        <v>0</v>
      </c>
      <c r="O421" s="182">
        <f t="shared" si="325"/>
        <v>0</v>
      </c>
      <c r="P421" s="182">
        <f>F421-N421</f>
        <v>1793341932</v>
      </c>
      <c r="Q421" s="195">
        <v>867000000</v>
      </c>
      <c r="R421" s="185">
        <f t="shared" si="326"/>
        <v>867000000</v>
      </c>
      <c r="S421" s="387">
        <f t="shared" si="302"/>
        <v>0</v>
      </c>
      <c r="T421" s="388">
        <v>304105014</v>
      </c>
      <c r="U421" s="389" t="s">
        <v>1429</v>
      </c>
      <c r="V421" s="390">
        <v>867000000</v>
      </c>
      <c r="W421" s="390">
        <v>0</v>
      </c>
      <c r="X421" s="390">
        <v>0</v>
      </c>
      <c r="Y421" s="390">
        <v>926341932</v>
      </c>
      <c r="Z421" s="390">
        <v>0</v>
      </c>
      <c r="AA421" s="390">
        <v>1793341932</v>
      </c>
      <c r="AB421" s="390">
        <v>0</v>
      </c>
      <c r="AC421" s="390">
        <v>0</v>
      </c>
      <c r="AD421" s="390">
        <v>0</v>
      </c>
      <c r="AE421" s="390">
        <v>0</v>
      </c>
      <c r="AF421" s="390">
        <v>1793341932</v>
      </c>
      <c r="AG421" s="390">
        <v>0</v>
      </c>
      <c r="AH421" s="390">
        <v>0</v>
      </c>
      <c r="AI421" s="390">
        <v>0</v>
      </c>
      <c r="AJ421" s="390">
        <v>0</v>
      </c>
      <c r="AK421" s="390">
        <v>0</v>
      </c>
      <c r="AL421" s="390">
        <v>0</v>
      </c>
      <c r="AM421" s="390">
        <v>0</v>
      </c>
      <c r="AN421" s="390">
        <v>0</v>
      </c>
      <c r="AO421" s="390">
        <v>0</v>
      </c>
      <c r="AP421" s="390">
        <v>0</v>
      </c>
      <c r="AQ421" s="390">
        <v>0</v>
      </c>
      <c r="AR421" s="390">
        <v>0</v>
      </c>
      <c r="AS421" s="390">
        <v>0</v>
      </c>
      <c r="AT421" s="390">
        <v>0</v>
      </c>
      <c r="AU421" s="390">
        <v>0</v>
      </c>
      <c r="AV421" s="390">
        <v>0</v>
      </c>
      <c r="AW421" s="390">
        <v>0</v>
      </c>
      <c r="AX421" s="390">
        <v>0</v>
      </c>
    </row>
    <row r="422" spans="1:50" ht="18" customHeight="1" x14ac:dyDescent="0.25">
      <c r="A422" s="398">
        <v>30410502</v>
      </c>
      <c r="B422" s="190" t="s">
        <v>1430</v>
      </c>
      <c r="C422" s="191">
        <f>SUM(C423:C425)</f>
        <v>983099655</v>
      </c>
      <c r="D422" s="191">
        <f t="shared" ref="D422:R422" si="327">SUM(D423:D425)</f>
        <v>0</v>
      </c>
      <c r="E422" s="191">
        <f t="shared" si="327"/>
        <v>777141932</v>
      </c>
      <c r="F422" s="191">
        <f t="shared" si="327"/>
        <v>205957723</v>
      </c>
      <c r="G422" s="191">
        <f t="shared" si="327"/>
        <v>0</v>
      </c>
      <c r="H422" s="191">
        <f t="shared" si="327"/>
        <v>0</v>
      </c>
      <c r="I422" s="191">
        <f t="shared" si="327"/>
        <v>205957723</v>
      </c>
      <c r="J422" s="191">
        <f t="shared" si="327"/>
        <v>0</v>
      </c>
      <c r="K422" s="191">
        <f t="shared" si="327"/>
        <v>0</v>
      </c>
      <c r="L422" s="191">
        <f t="shared" si="327"/>
        <v>0</v>
      </c>
      <c r="M422" s="191">
        <f t="shared" si="327"/>
        <v>0</v>
      </c>
      <c r="N422" s="191">
        <f t="shared" si="327"/>
        <v>0</v>
      </c>
      <c r="O422" s="191">
        <f t="shared" si="327"/>
        <v>0</v>
      </c>
      <c r="P422" s="191">
        <f t="shared" si="327"/>
        <v>205957723</v>
      </c>
      <c r="Q422" s="191">
        <f t="shared" si="327"/>
        <v>878033085</v>
      </c>
      <c r="R422" s="192">
        <f t="shared" si="327"/>
        <v>878033085</v>
      </c>
      <c r="S422" s="387">
        <f t="shared" si="302"/>
        <v>0</v>
      </c>
      <c r="T422" s="388">
        <v>30410502</v>
      </c>
      <c r="U422" s="389" t="s">
        <v>660</v>
      </c>
      <c r="V422" s="390">
        <v>983099655</v>
      </c>
      <c r="W422" s="390">
        <v>0</v>
      </c>
      <c r="X422" s="390">
        <v>0</v>
      </c>
      <c r="Y422" s="390">
        <v>0</v>
      </c>
      <c r="Z422" s="390">
        <v>777141932</v>
      </c>
      <c r="AA422" s="390">
        <v>205957723</v>
      </c>
      <c r="AB422" s="390">
        <v>0</v>
      </c>
      <c r="AC422" s="390">
        <v>0</v>
      </c>
      <c r="AD422" s="390">
        <v>0</v>
      </c>
      <c r="AE422" s="390">
        <v>0</v>
      </c>
      <c r="AF422" s="390">
        <v>205957723</v>
      </c>
      <c r="AG422" s="390">
        <v>0</v>
      </c>
      <c r="AH422" s="390">
        <v>0</v>
      </c>
      <c r="AI422" s="390">
        <v>0</v>
      </c>
      <c r="AJ422" s="390">
        <v>0</v>
      </c>
      <c r="AK422" s="390">
        <v>0</v>
      </c>
      <c r="AL422" s="390">
        <v>0</v>
      </c>
      <c r="AM422" s="390">
        <v>0</v>
      </c>
      <c r="AN422" s="390">
        <v>0</v>
      </c>
      <c r="AO422" s="390">
        <v>0</v>
      </c>
      <c r="AP422" s="390">
        <v>0</v>
      </c>
      <c r="AQ422" s="390">
        <v>0</v>
      </c>
      <c r="AR422" s="390">
        <v>0</v>
      </c>
      <c r="AS422" s="390">
        <v>0</v>
      </c>
      <c r="AT422" s="390">
        <v>0</v>
      </c>
      <c r="AU422" s="390">
        <v>0</v>
      </c>
      <c r="AV422" s="390">
        <v>0</v>
      </c>
      <c r="AW422" s="390">
        <v>0</v>
      </c>
      <c r="AX422" s="390">
        <v>0</v>
      </c>
    </row>
    <row r="423" spans="1:50" ht="18" customHeight="1" x14ac:dyDescent="0.25">
      <c r="A423" s="392">
        <v>304105021</v>
      </c>
      <c r="B423" s="193" t="s">
        <v>1431</v>
      </c>
      <c r="C423" s="194">
        <v>65066570</v>
      </c>
      <c r="D423" s="183">
        <v>0</v>
      </c>
      <c r="E423" s="183">
        <v>0</v>
      </c>
      <c r="F423" s="182">
        <f>C423+D423-E423</f>
        <v>65066570</v>
      </c>
      <c r="G423" s="390">
        <v>0</v>
      </c>
      <c r="H423" s="390">
        <v>0</v>
      </c>
      <c r="I423" s="182">
        <f>F423-H423</f>
        <v>65066570</v>
      </c>
      <c r="J423" s="390">
        <v>0</v>
      </c>
      <c r="K423" s="390">
        <v>0</v>
      </c>
      <c r="L423" s="390">
        <v>0</v>
      </c>
      <c r="M423" s="390">
        <v>0</v>
      </c>
      <c r="N423" s="390">
        <v>0</v>
      </c>
      <c r="O423" s="182">
        <f t="shared" ref="O423:O425" si="328">N423-H423</f>
        <v>0</v>
      </c>
      <c r="P423" s="182">
        <f>F423-N423</f>
        <v>65066570</v>
      </c>
      <c r="Q423" s="195"/>
      <c r="R423" s="185">
        <f t="shared" ref="R423:R425" si="329">Q423</f>
        <v>0</v>
      </c>
      <c r="S423" s="387">
        <f t="shared" si="302"/>
        <v>0</v>
      </c>
      <c r="T423" s="388">
        <v>304105021</v>
      </c>
      <c r="U423" s="389" t="s">
        <v>661</v>
      </c>
      <c r="V423" s="390">
        <v>65066570</v>
      </c>
      <c r="W423" s="390">
        <v>0</v>
      </c>
      <c r="X423" s="390">
        <v>0</v>
      </c>
      <c r="Y423" s="390">
        <v>0</v>
      </c>
      <c r="Z423" s="390">
        <v>0</v>
      </c>
      <c r="AA423" s="390">
        <v>65066570</v>
      </c>
      <c r="AB423" s="390">
        <v>0</v>
      </c>
      <c r="AC423" s="390">
        <v>0</v>
      </c>
      <c r="AD423" s="390">
        <v>0</v>
      </c>
      <c r="AE423" s="390">
        <v>0</v>
      </c>
      <c r="AF423" s="390">
        <v>65066570</v>
      </c>
      <c r="AG423" s="390">
        <v>0</v>
      </c>
      <c r="AH423" s="390">
        <v>0</v>
      </c>
      <c r="AI423" s="390">
        <v>0</v>
      </c>
      <c r="AJ423" s="390">
        <v>0</v>
      </c>
      <c r="AK423" s="390">
        <v>0</v>
      </c>
      <c r="AL423" s="390">
        <v>0</v>
      </c>
      <c r="AM423" s="390">
        <v>0</v>
      </c>
      <c r="AN423" s="390">
        <v>0</v>
      </c>
      <c r="AO423" s="390">
        <v>0</v>
      </c>
      <c r="AP423" s="390">
        <v>0</v>
      </c>
      <c r="AQ423" s="390">
        <v>0</v>
      </c>
      <c r="AR423" s="390">
        <v>0</v>
      </c>
      <c r="AS423" s="390">
        <v>0</v>
      </c>
      <c r="AT423" s="390">
        <v>0</v>
      </c>
      <c r="AU423" s="390">
        <v>0</v>
      </c>
      <c r="AV423" s="390">
        <v>0</v>
      </c>
      <c r="AW423" s="390">
        <v>0</v>
      </c>
      <c r="AX423" s="390">
        <v>0</v>
      </c>
    </row>
    <row r="424" spans="1:50" ht="18" customHeight="1" x14ac:dyDescent="0.25">
      <c r="A424" s="392">
        <v>304105023</v>
      </c>
      <c r="B424" s="193" t="s">
        <v>1432</v>
      </c>
      <c r="C424" s="194">
        <v>40000000</v>
      </c>
      <c r="D424" s="183">
        <v>0</v>
      </c>
      <c r="E424" s="183">
        <v>0</v>
      </c>
      <c r="F424" s="182">
        <f>C424+D424-E424</f>
        <v>40000000</v>
      </c>
      <c r="G424" s="390">
        <v>0</v>
      </c>
      <c r="H424" s="390">
        <v>0</v>
      </c>
      <c r="I424" s="182">
        <f>F424-H424</f>
        <v>40000000</v>
      </c>
      <c r="J424" s="390">
        <v>0</v>
      </c>
      <c r="K424" s="390">
        <v>0</v>
      </c>
      <c r="L424" s="390">
        <v>0</v>
      </c>
      <c r="M424" s="390">
        <v>0</v>
      </c>
      <c r="N424" s="390">
        <v>0</v>
      </c>
      <c r="O424" s="182">
        <f t="shared" si="328"/>
        <v>0</v>
      </c>
      <c r="P424" s="182">
        <f>F424-N424</f>
        <v>40000000</v>
      </c>
      <c r="Q424" s="195"/>
      <c r="R424" s="185">
        <f t="shared" si="329"/>
        <v>0</v>
      </c>
      <c r="S424" s="387">
        <f t="shared" si="302"/>
        <v>0</v>
      </c>
      <c r="T424" s="388">
        <v>304105023</v>
      </c>
      <c r="U424" s="389" t="s">
        <v>662</v>
      </c>
      <c r="V424" s="390">
        <v>40000000</v>
      </c>
      <c r="W424" s="390">
        <v>0</v>
      </c>
      <c r="X424" s="390">
        <v>0</v>
      </c>
      <c r="Y424" s="390">
        <v>0</v>
      </c>
      <c r="Z424" s="390">
        <v>0</v>
      </c>
      <c r="AA424" s="390">
        <v>40000000</v>
      </c>
      <c r="AB424" s="390">
        <v>0</v>
      </c>
      <c r="AC424" s="390">
        <v>0</v>
      </c>
      <c r="AD424" s="390">
        <v>0</v>
      </c>
      <c r="AE424" s="390">
        <v>0</v>
      </c>
      <c r="AF424" s="390">
        <v>40000000</v>
      </c>
      <c r="AG424" s="390">
        <v>0</v>
      </c>
      <c r="AH424" s="390">
        <v>0</v>
      </c>
      <c r="AI424" s="390">
        <v>0</v>
      </c>
      <c r="AJ424" s="390">
        <v>0</v>
      </c>
      <c r="AK424" s="390">
        <v>0</v>
      </c>
      <c r="AL424" s="390">
        <v>0</v>
      </c>
      <c r="AM424" s="390">
        <v>0</v>
      </c>
      <c r="AN424" s="390">
        <v>0</v>
      </c>
      <c r="AO424" s="390">
        <v>0</v>
      </c>
      <c r="AP424" s="390">
        <v>0</v>
      </c>
      <c r="AQ424" s="390">
        <v>0</v>
      </c>
      <c r="AR424" s="390">
        <v>0</v>
      </c>
      <c r="AS424" s="390">
        <v>0</v>
      </c>
      <c r="AT424" s="390">
        <v>0</v>
      </c>
      <c r="AU424" s="390">
        <v>0</v>
      </c>
      <c r="AV424" s="390">
        <v>0</v>
      </c>
      <c r="AW424" s="390">
        <v>0</v>
      </c>
      <c r="AX424" s="390">
        <v>0</v>
      </c>
    </row>
    <row r="425" spans="1:50" ht="18" customHeight="1" x14ac:dyDescent="0.25">
      <c r="A425" s="392">
        <v>304105024</v>
      </c>
      <c r="B425" s="193" t="s">
        <v>1433</v>
      </c>
      <c r="C425" s="194">
        <v>878033085</v>
      </c>
      <c r="D425" s="183">
        <v>0</v>
      </c>
      <c r="E425" s="183">
        <v>777141932</v>
      </c>
      <c r="F425" s="182">
        <f>C425+D425-E425</f>
        <v>100891153</v>
      </c>
      <c r="G425" s="390">
        <v>0</v>
      </c>
      <c r="H425" s="390">
        <v>0</v>
      </c>
      <c r="I425" s="182">
        <f>F425-H425</f>
        <v>100891153</v>
      </c>
      <c r="J425" s="390">
        <v>0</v>
      </c>
      <c r="K425" s="390">
        <v>0</v>
      </c>
      <c r="L425" s="390">
        <v>0</v>
      </c>
      <c r="M425" s="390">
        <v>0</v>
      </c>
      <c r="N425" s="390">
        <v>0</v>
      </c>
      <c r="O425" s="182">
        <f t="shared" si="328"/>
        <v>0</v>
      </c>
      <c r="P425" s="182">
        <f>F425-N425</f>
        <v>100891153</v>
      </c>
      <c r="Q425" s="195">
        <v>878033085</v>
      </c>
      <c r="R425" s="185">
        <f t="shared" si="329"/>
        <v>878033085</v>
      </c>
      <c r="S425" s="387">
        <f t="shared" si="302"/>
        <v>0</v>
      </c>
      <c r="T425" s="388">
        <v>304105024</v>
      </c>
      <c r="U425" s="389" t="s">
        <v>663</v>
      </c>
      <c r="V425" s="390">
        <v>878033085</v>
      </c>
      <c r="W425" s="390">
        <v>0</v>
      </c>
      <c r="X425" s="390">
        <v>0</v>
      </c>
      <c r="Y425" s="390">
        <v>0</v>
      </c>
      <c r="Z425" s="390">
        <v>777141932</v>
      </c>
      <c r="AA425" s="390">
        <v>100891153</v>
      </c>
      <c r="AB425" s="390">
        <v>0</v>
      </c>
      <c r="AC425" s="390">
        <v>0</v>
      </c>
      <c r="AD425" s="390">
        <v>0</v>
      </c>
      <c r="AE425" s="390">
        <v>0</v>
      </c>
      <c r="AF425" s="390">
        <v>100891153</v>
      </c>
      <c r="AG425" s="390">
        <v>0</v>
      </c>
      <c r="AH425" s="390">
        <v>0</v>
      </c>
      <c r="AI425" s="390">
        <v>0</v>
      </c>
      <c r="AJ425" s="390">
        <v>0</v>
      </c>
      <c r="AK425" s="390">
        <v>0</v>
      </c>
      <c r="AL425" s="390">
        <v>0</v>
      </c>
      <c r="AM425" s="390">
        <v>0</v>
      </c>
      <c r="AN425" s="390">
        <v>0</v>
      </c>
      <c r="AO425" s="390">
        <v>0</v>
      </c>
      <c r="AP425" s="390">
        <v>0</v>
      </c>
      <c r="AQ425" s="390">
        <v>0</v>
      </c>
      <c r="AR425" s="390">
        <v>0</v>
      </c>
      <c r="AS425" s="390">
        <v>0</v>
      </c>
      <c r="AT425" s="390">
        <v>0</v>
      </c>
      <c r="AU425" s="390">
        <v>0</v>
      </c>
      <c r="AV425" s="390">
        <v>0</v>
      </c>
      <c r="AW425" s="390">
        <v>0</v>
      </c>
      <c r="AX425" s="390">
        <v>0</v>
      </c>
    </row>
    <row r="426" spans="1:50" ht="18" customHeight="1" x14ac:dyDescent="0.25">
      <c r="A426" s="398">
        <v>30410503</v>
      </c>
      <c r="B426" s="190" t="s">
        <v>628</v>
      </c>
      <c r="C426" s="191">
        <f>SUM(C427:C428)</f>
        <v>176060000</v>
      </c>
      <c r="D426" s="191">
        <f t="shared" ref="D426:R426" si="330">SUM(D427:D428)</f>
        <v>0</v>
      </c>
      <c r="E426" s="191">
        <f t="shared" si="330"/>
        <v>19200000</v>
      </c>
      <c r="F426" s="191">
        <f t="shared" si="330"/>
        <v>156860000</v>
      </c>
      <c r="G426" s="191">
        <f t="shared" si="330"/>
        <v>0</v>
      </c>
      <c r="H426" s="191">
        <f t="shared" si="330"/>
        <v>0</v>
      </c>
      <c r="I426" s="191">
        <f t="shared" si="330"/>
        <v>156860000</v>
      </c>
      <c r="J426" s="191">
        <f t="shared" si="330"/>
        <v>0</v>
      </c>
      <c r="K426" s="191">
        <f t="shared" si="330"/>
        <v>0</v>
      </c>
      <c r="L426" s="191">
        <f t="shared" si="330"/>
        <v>0</v>
      </c>
      <c r="M426" s="191">
        <f t="shared" si="330"/>
        <v>0</v>
      </c>
      <c r="N426" s="191">
        <f t="shared" si="330"/>
        <v>0</v>
      </c>
      <c r="O426" s="191">
        <f t="shared" si="330"/>
        <v>0</v>
      </c>
      <c r="P426" s="191">
        <f t="shared" si="330"/>
        <v>156860000</v>
      </c>
      <c r="Q426" s="191">
        <f t="shared" si="330"/>
        <v>156060000</v>
      </c>
      <c r="R426" s="192">
        <f t="shared" si="330"/>
        <v>156060000</v>
      </c>
      <c r="S426" s="387">
        <f t="shared" si="302"/>
        <v>0</v>
      </c>
      <c r="T426" s="388">
        <v>30410503</v>
      </c>
      <c r="U426" s="389" t="s">
        <v>628</v>
      </c>
      <c r="V426" s="390">
        <v>176060000</v>
      </c>
      <c r="W426" s="390">
        <v>0</v>
      </c>
      <c r="X426" s="390">
        <v>0</v>
      </c>
      <c r="Y426" s="390">
        <v>0</v>
      </c>
      <c r="Z426" s="390">
        <v>19200000</v>
      </c>
      <c r="AA426" s="390">
        <v>156860000</v>
      </c>
      <c r="AB426" s="390">
        <v>0</v>
      </c>
      <c r="AC426" s="390">
        <v>0</v>
      </c>
      <c r="AD426" s="390">
        <v>0</v>
      </c>
      <c r="AE426" s="390">
        <v>0</v>
      </c>
      <c r="AF426" s="390">
        <v>156860000</v>
      </c>
      <c r="AG426" s="390">
        <v>0</v>
      </c>
      <c r="AH426" s="390">
        <v>0</v>
      </c>
      <c r="AI426" s="390">
        <v>0</v>
      </c>
      <c r="AJ426" s="390">
        <v>0</v>
      </c>
      <c r="AK426" s="390">
        <v>0</v>
      </c>
      <c r="AL426" s="390">
        <v>0</v>
      </c>
      <c r="AM426" s="390">
        <v>0</v>
      </c>
      <c r="AN426" s="390">
        <v>0</v>
      </c>
      <c r="AO426" s="390">
        <v>0</v>
      </c>
      <c r="AP426" s="390">
        <v>0</v>
      </c>
      <c r="AQ426" s="390">
        <v>0</v>
      </c>
      <c r="AR426" s="390">
        <v>0</v>
      </c>
      <c r="AS426" s="390">
        <v>0</v>
      </c>
      <c r="AT426" s="390">
        <v>0</v>
      </c>
      <c r="AU426" s="390">
        <v>0</v>
      </c>
      <c r="AV426" s="390">
        <v>0</v>
      </c>
      <c r="AW426" s="390">
        <v>0</v>
      </c>
      <c r="AX426" s="390">
        <v>0</v>
      </c>
    </row>
    <row r="427" spans="1:50" ht="18" customHeight="1" x14ac:dyDescent="0.25">
      <c r="A427" s="392">
        <v>304105033</v>
      </c>
      <c r="B427" s="193" t="s">
        <v>629</v>
      </c>
      <c r="C427" s="194">
        <v>20000000</v>
      </c>
      <c r="D427" s="183">
        <v>0</v>
      </c>
      <c r="E427" s="183">
        <v>0</v>
      </c>
      <c r="F427" s="182">
        <f>C427+D427-E427</f>
        <v>20000000</v>
      </c>
      <c r="G427" s="390">
        <v>0</v>
      </c>
      <c r="H427" s="390">
        <v>0</v>
      </c>
      <c r="I427" s="182">
        <f>F427-H427</f>
        <v>20000000</v>
      </c>
      <c r="J427" s="390">
        <v>0</v>
      </c>
      <c r="K427" s="390">
        <v>0</v>
      </c>
      <c r="L427" s="390">
        <v>0</v>
      </c>
      <c r="M427" s="390">
        <v>0</v>
      </c>
      <c r="N427" s="390">
        <v>0</v>
      </c>
      <c r="O427" s="182">
        <f t="shared" ref="O427:O428" si="331">N427-H427</f>
        <v>0</v>
      </c>
      <c r="P427" s="182">
        <f>F427-N427</f>
        <v>20000000</v>
      </c>
      <c r="Q427" s="195"/>
      <c r="R427" s="185">
        <f t="shared" ref="R427:R428" si="332">Q427</f>
        <v>0</v>
      </c>
      <c r="S427" s="387">
        <f t="shared" si="302"/>
        <v>0</v>
      </c>
      <c r="T427" s="388">
        <v>304105033</v>
      </c>
      <c r="U427" s="389" t="s">
        <v>629</v>
      </c>
      <c r="V427" s="390">
        <v>20000000</v>
      </c>
      <c r="W427" s="390">
        <v>0</v>
      </c>
      <c r="X427" s="390">
        <v>0</v>
      </c>
      <c r="Y427" s="390">
        <v>0</v>
      </c>
      <c r="Z427" s="390">
        <v>0</v>
      </c>
      <c r="AA427" s="390">
        <v>20000000</v>
      </c>
      <c r="AB427" s="390">
        <v>0</v>
      </c>
      <c r="AC427" s="390">
        <v>0</v>
      </c>
      <c r="AD427" s="390">
        <v>0</v>
      </c>
      <c r="AE427" s="390">
        <v>0</v>
      </c>
      <c r="AF427" s="390">
        <v>20000000</v>
      </c>
      <c r="AG427" s="390">
        <v>0</v>
      </c>
      <c r="AH427" s="390">
        <v>0</v>
      </c>
      <c r="AI427" s="390">
        <v>0</v>
      </c>
      <c r="AJ427" s="390">
        <v>0</v>
      </c>
      <c r="AK427" s="390">
        <v>0</v>
      </c>
      <c r="AL427" s="390">
        <v>0</v>
      </c>
      <c r="AM427" s="390">
        <v>0</v>
      </c>
      <c r="AN427" s="390">
        <v>0</v>
      </c>
      <c r="AO427" s="390">
        <v>0</v>
      </c>
      <c r="AP427" s="390">
        <v>0</v>
      </c>
      <c r="AQ427" s="390">
        <v>0</v>
      </c>
      <c r="AR427" s="390">
        <v>0</v>
      </c>
      <c r="AS427" s="390">
        <v>0</v>
      </c>
      <c r="AT427" s="390">
        <v>0</v>
      </c>
      <c r="AU427" s="390">
        <v>0</v>
      </c>
      <c r="AV427" s="390">
        <v>0</v>
      </c>
      <c r="AW427" s="390">
        <v>0</v>
      </c>
      <c r="AX427" s="390">
        <v>0</v>
      </c>
    </row>
    <row r="428" spans="1:50" ht="18" customHeight="1" x14ac:dyDescent="0.25">
      <c r="A428" s="392">
        <v>304105034</v>
      </c>
      <c r="B428" s="193" t="s">
        <v>1434</v>
      </c>
      <c r="C428" s="194">
        <v>156060000</v>
      </c>
      <c r="D428" s="183">
        <v>0</v>
      </c>
      <c r="E428" s="183">
        <v>19200000</v>
      </c>
      <c r="F428" s="182">
        <f>C428+D428-E428</f>
        <v>136860000</v>
      </c>
      <c r="G428" s="390">
        <v>0</v>
      </c>
      <c r="H428" s="390">
        <v>0</v>
      </c>
      <c r="I428" s="182">
        <f>F428-H428</f>
        <v>136860000</v>
      </c>
      <c r="J428" s="390">
        <v>0</v>
      </c>
      <c r="K428" s="390">
        <v>0</v>
      </c>
      <c r="L428" s="390">
        <v>0</v>
      </c>
      <c r="M428" s="390">
        <v>0</v>
      </c>
      <c r="N428" s="390">
        <v>0</v>
      </c>
      <c r="O428" s="182">
        <f t="shared" si="331"/>
        <v>0</v>
      </c>
      <c r="P428" s="182">
        <f>F428-N428</f>
        <v>136860000</v>
      </c>
      <c r="Q428" s="195">
        <v>156060000</v>
      </c>
      <c r="R428" s="185">
        <f t="shared" si="332"/>
        <v>156060000</v>
      </c>
      <c r="S428" s="387">
        <f t="shared" si="302"/>
        <v>0</v>
      </c>
      <c r="T428" s="388">
        <v>304105034</v>
      </c>
      <c r="U428" s="389" t="s">
        <v>1434</v>
      </c>
      <c r="V428" s="390">
        <v>156060000</v>
      </c>
      <c r="W428" s="390">
        <v>0</v>
      </c>
      <c r="X428" s="390">
        <v>0</v>
      </c>
      <c r="Y428" s="390">
        <v>0</v>
      </c>
      <c r="Z428" s="390">
        <v>19200000</v>
      </c>
      <c r="AA428" s="390">
        <v>136860000</v>
      </c>
      <c r="AB428" s="390">
        <v>0</v>
      </c>
      <c r="AC428" s="390">
        <v>0</v>
      </c>
      <c r="AD428" s="390">
        <v>0</v>
      </c>
      <c r="AE428" s="390">
        <v>0</v>
      </c>
      <c r="AF428" s="390">
        <v>136860000</v>
      </c>
      <c r="AG428" s="390">
        <v>0</v>
      </c>
      <c r="AH428" s="390">
        <v>0</v>
      </c>
      <c r="AI428" s="390">
        <v>0</v>
      </c>
      <c r="AJ428" s="390">
        <v>0</v>
      </c>
      <c r="AK428" s="390">
        <v>0</v>
      </c>
      <c r="AL428" s="390">
        <v>0</v>
      </c>
      <c r="AM428" s="390">
        <v>0</v>
      </c>
      <c r="AN428" s="390">
        <v>0</v>
      </c>
      <c r="AO428" s="390">
        <v>0</v>
      </c>
      <c r="AP428" s="390">
        <v>0</v>
      </c>
      <c r="AQ428" s="390">
        <v>0</v>
      </c>
      <c r="AR428" s="390">
        <v>0</v>
      </c>
      <c r="AS428" s="390">
        <v>0</v>
      </c>
      <c r="AT428" s="390">
        <v>0</v>
      </c>
      <c r="AU428" s="390">
        <v>0</v>
      </c>
      <c r="AV428" s="390">
        <v>0</v>
      </c>
      <c r="AW428" s="390">
        <v>0</v>
      </c>
      <c r="AX428" s="390">
        <v>0</v>
      </c>
    </row>
    <row r="429" spans="1:50" ht="18" customHeight="1" x14ac:dyDescent="0.25">
      <c r="A429" s="398">
        <v>30410504</v>
      </c>
      <c r="B429" s="190" t="s">
        <v>664</v>
      </c>
      <c r="C429" s="191">
        <f>SUM(C430:C431)</f>
        <v>111637460</v>
      </c>
      <c r="D429" s="191">
        <f t="shared" ref="D429:R429" si="333">SUM(D430:D431)</f>
        <v>0</v>
      </c>
      <c r="E429" s="191">
        <f t="shared" si="333"/>
        <v>90000000</v>
      </c>
      <c r="F429" s="191">
        <f t="shared" si="333"/>
        <v>21637460</v>
      </c>
      <c r="G429" s="191">
        <f t="shared" si="333"/>
        <v>0</v>
      </c>
      <c r="H429" s="191">
        <f t="shared" si="333"/>
        <v>0</v>
      </c>
      <c r="I429" s="191">
        <f t="shared" si="333"/>
        <v>21637460</v>
      </c>
      <c r="J429" s="191">
        <f t="shared" si="333"/>
        <v>0</v>
      </c>
      <c r="K429" s="191">
        <f t="shared" si="333"/>
        <v>0</v>
      </c>
      <c r="L429" s="191">
        <f t="shared" si="333"/>
        <v>0</v>
      </c>
      <c r="M429" s="191">
        <f t="shared" si="333"/>
        <v>0</v>
      </c>
      <c r="N429" s="191">
        <f t="shared" si="333"/>
        <v>0</v>
      </c>
      <c r="O429" s="191">
        <f t="shared" si="333"/>
        <v>0</v>
      </c>
      <c r="P429" s="191">
        <f t="shared" si="333"/>
        <v>21637460</v>
      </c>
      <c r="Q429" s="191">
        <f t="shared" si="333"/>
        <v>102000000</v>
      </c>
      <c r="R429" s="192">
        <f t="shared" si="333"/>
        <v>102000000</v>
      </c>
      <c r="S429" s="387">
        <f t="shared" si="302"/>
        <v>0</v>
      </c>
      <c r="T429" s="388">
        <v>30410504</v>
      </c>
      <c r="U429" s="389" t="s">
        <v>664</v>
      </c>
      <c r="V429" s="390">
        <v>111637460</v>
      </c>
      <c r="W429" s="390">
        <v>0</v>
      </c>
      <c r="X429" s="390">
        <v>0</v>
      </c>
      <c r="Y429" s="390">
        <v>0</v>
      </c>
      <c r="Z429" s="390">
        <v>90000000</v>
      </c>
      <c r="AA429" s="390">
        <v>21637460</v>
      </c>
      <c r="AB429" s="390">
        <v>0</v>
      </c>
      <c r="AC429" s="390">
        <v>0</v>
      </c>
      <c r="AD429" s="390">
        <v>0</v>
      </c>
      <c r="AE429" s="390">
        <v>0</v>
      </c>
      <c r="AF429" s="390">
        <v>21637460</v>
      </c>
      <c r="AG429" s="390">
        <v>0</v>
      </c>
      <c r="AH429" s="390">
        <v>0</v>
      </c>
      <c r="AI429" s="390">
        <v>0</v>
      </c>
      <c r="AJ429" s="390">
        <v>0</v>
      </c>
      <c r="AK429" s="390">
        <v>0</v>
      </c>
      <c r="AL429" s="390">
        <v>0</v>
      </c>
      <c r="AM429" s="390">
        <v>0</v>
      </c>
      <c r="AN429" s="390">
        <v>0</v>
      </c>
      <c r="AO429" s="390">
        <v>0</v>
      </c>
      <c r="AP429" s="390">
        <v>0</v>
      </c>
      <c r="AQ429" s="390">
        <v>0</v>
      </c>
      <c r="AR429" s="390">
        <v>0</v>
      </c>
      <c r="AS429" s="390">
        <v>0</v>
      </c>
      <c r="AT429" s="390">
        <v>0</v>
      </c>
      <c r="AU429" s="390">
        <v>0</v>
      </c>
      <c r="AV429" s="390">
        <v>0</v>
      </c>
      <c r="AW429" s="390">
        <v>0</v>
      </c>
      <c r="AX429" s="390">
        <v>0</v>
      </c>
    </row>
    <row r="430" spans="1:50" ht="18" customHeight="1" x14ac:dyDescent="0.25">
      <c r="A430" s="392">
        <v>304105041</v>
      </c>
      <c r="B430" s="193" t="s">
        <v>665</v>
      </c>
      <c r="C430" s="194">
        <v>9637460</v>
      </c>
      <c r="D430" s="183">
        <v>0</v>
      </c>
      <c r="E430" s="183">
        <v>0</v>
      </c>
      <c r="F430" s="182">
        <f>C430+D430-E430</f>
        <v>9637460</v>
      </c>
      <c r="G430" s="390">
        <v>0</v>
      </c>
      <c r="H430" s="390">
        <v>0</v>
      </c>
      <c r="I430" s="182">
        <f>F430-H430</f>
        <v>9637460</v>
      </c>
      <c r="J430" s="390">
        <v>0</v>
      </c>
      <c r="K430" s="390">
        <v>0</v>
      </c>
      <c r="L430" s="390">
        <v>0</v>
      </c>
      <c r="M430" s="390">
        <v>0</v>
      </c>
      <c r="N430" s="390">
        <v>0</v>
      </c>
      <c r="O430" s="182">
        <f t="shared" ref="O430:O431" si="334">N430-H430</f>
        <v>0</v>
      </c>
      <c r="P430" s="182">
        <f>F430-N430</f>
        <v>9637460</v>
      </c>
      <c r="Q430" s="195"/>
      <c r="R430" s="185">
        <f t="shared" ref="R430:R431" si="335">Q430</f>
        <v>0</v>
      </c>
      <c r="S430" s="387">
        <f t="shared" si="302"/>
        <v>0</v>
      </c>
      <c r="T430" s="388">
        <v>304105041</v>
      </c>
      <c r="U430" s="389" t="s">
        <v>665</v>
      </c>
      <c r="V430" s="390">
        <v>9637460</v>
      </c>
      <c r="W430" s="390">
        <v>0</v>
      </c>
      <c r="X430" s="390">
        <v>0</v>
      </c>
      <c r="Y430" s="390">
        <v>0</v>
      </c>
      <c r="Z430" s="390">
        <v>0</v>
      </c>
      <c r="AA430" s="390">
        <v>9637460</v>
      </c>
      <c r="AB430" s="390">
        <v>0</v>
      </c>
      <c r="AC430" s="390">
        <v>0</v>
      </c>
      <c r="AD430" s="390">
        <v>0</v>
      </c>
      <c r="AE430" s="390">
        <v>0</v>
      </c>
      <c r="AF430" s="390">
        <v>9637460</v>
      </c>
      <c r="AG430" s="390">
        <v>0</v>
      </c>
      <c r="AH430" s="390">
        <v>0</v>
      </c>
      <c r="AI430" s="390">
        <v>0</v>
      </c>
      <c r="AJ430" s="390">
        <v>0</v>
      </c>
      <c r="AK430" s="390">
        <v>0</v>
      </c>
      <c r="AL430" s="390">
        <v>0</v>
      </c>
      <c r="AM430" s="390">
        <v>0</v>
      </c>
      <c r="AN430" s="390">
        <v>0</v>
      </c>
      <c r="AO430" s="390">
        <v>0</v>
      </c>
      <c r="AP430" s="390">
        <v>0</v>
      </c>
      <c r="AQ430" s="390">
        <v>0</v>
      </c>
      <c r="AR430" s="390">
        <v>0</v>
      </c>
      <c r="AS430" s="390">
        <v>0</v>
      </c>
      <c r="AT430" s="390">
        <v>0</v>
      </c>
      <c r="AU430" s="390">
        <v>0</v>
      </c>
      <c r="AV430" s="390">
        <v>0</v>
      </c>
      <c r="AW430" s="390">
        <v>0</v>
      </c>
      <c r="AX430" s="390">
        <v>0</v>
      </c>
    </row>
    <row r="431" spans="1:50" ht="18" customHeight="1" x14ac:dyDescent="0.25">
      <c r="A431" s="392">
        <v>304105044</v>
      </c>
      <c r="B431" s="193" t="s">
        <v>667</v>
      </c>
      <c r="C431" s="194">
        <v>102000000</v>
      </c>
      <c r="D431" s="183">
        <v>0</v>
      </c>
      <c r="E431" s="183">
        <v>90000000</v>
      </c>
      <c r="F431" s="182">
        <f>C431+D431-E431</f>
        <v>12000000</v>
      </c>
      <c r="G431" s="390">
        <v>0</v>
      </c>
      <c r="H431" s="390">
        <v>0</v>
      </c>
      <c r="I431" s="182">
        <f>F431-H431</f>
        <v>12000000</v>
      </c>
      <c r="J431" s="390">
        <v>0</v>
      </c>
      <c r="K431" s="390">
        <v>0</v>
      </c>
      <c r="L431" s="390">
        <v>0</v>
      </c>
      <c r="M431" s="390">
        <v>0</v>
      </c>
      <c r="N431" s="390">
        <v>0</v>
      </c>
      <c r="O431" s="182">
        <f t="shared" si="334"/>
        <v>0</v>
      </c>
      <c r="P431" s="182">
        <f>F431-N431</f>
        <v>12000000</v>
      </c>
      <c r="Q431" s="195">
        <v>102000000</v>
      </c>
      <c r="R431" s="185">
        <f t="shared" si="335"/>
        <v>102000000</v>
      </c>
      <c r="S431" s="387">
        <f t="shared" si="302"/>
        <v>0</v>
      </c>
      <c r="T431" s="388">
        <v>304105044</v>
      </c>
      <c r="U431" s="389" t="s">
        <v>667</v>
      </c>
      <c r="V431" s="390">
        <v>102000000</v>
      </c>
      <c r="W431" s="390">
        <v>0</v>
      </c>
      <c r="X431" s="390">
        <v>0</v>
      </c>
      <c r="Y431" s="390">
        <v>0</v>
      </c>
      <c r="Z431" s="390">
        <v>90000000</v>
      </c>
      <c r="AA431" s="390">
        <v>12000000</v>
      </c>
      <c r="AB431" s="390">
        <v>0</v>
      </c>
      <c r="AC431" s="390">
        <v>0</v>
      </c>
      <c r="AD431" s="390">
        <v>0</v>
      </c>
      <c r="AE431" s="390">
        <v>0</v>
      </c>
      <c r="AF431" s="390">
        <v>12000000</v>
      </c>
      <c r="AG431" s="390">
        <v>0</v>
      </c>
      <c r="AH431" s="390">
        <v>0</v>
      </c>
      <c r="AI431" s="390">
        <v>0</v>
      </c>
      <c r="AJ431" s="390">
        <v>0</v>
      </c>
      <c r="AK431" s="390">
        <v>0</v>
      </c>
      <c r="AL431" s="390">
        <v>0</v>
      </c>
      <c r="AM431" s="390">
        <v>0</v>
      </c>
      <c r="AN431" s="390">
        <v>0</v>
      </c>
      <c r="AO431" s="390">
        <v>0</v>
      </c>
      <c r="AP431" s="390">
        <v>0</v>
      </c>
      <c r="AQ431" s="390">
        <v>0</v>
      </c>
      <c r="AR431" s="390">
        <v>0</v>
      </c>
      <c r="AS431" s="390">
        <v>0</v>
      </c>
      <c r="AT431" s="390">
        <v>0</v>
      </c>
      <c r="AU431" s="390">
        <v>0</v>
      </c>
      <c r="AV431" s="390">
        <v>0</v>
      </c>
      <c r="AW431" s="390">
        <v>0</v>
      </c>
      <c r="AX431" s="390">
        <v>0</v>
      </c>
    </row>
    <row r="432" spans="1:50" ht="18" customHeight="1" x14ac:dyDescent="0.25">
      <c r="A432" s="398">
        <v>30410505</v>
      </c>
      <c r="B432" s="190" t="s">
        <v>1435</v>
      </c>
      <c r="C432" s="191">
        <f>SUM(C433:C435)</f>
        <v>286561948</v>
      </c>
      <c r="D432" s="191">
        <f t="shared" ref="D432:R432" si="336">SUM(D433:D435)</f>
        <v>0</v>
      </c>
      <c r="E432" s="191">
        <f t="shared" si="336"/>
        <v>40000000</v>
      </c>
      <c r="F432" s="191">
        <f t="shared" si="336"/>
        <v>246561948</v>
      </c>
      <c r="G432" s="191">
        <f t="shared" si="336"/>
        <v>0</v>
      </c>
      <c r="H432" s="191">
        <f t="shared" si="336"/>
        <v>0</v>
      </c>
      <c r="I432" s="191">
        <f t="shared" si="336"/>
        <v>246561948</v>
      </c>
      <c r="J432" s="191">
        <f t="shared" si="336"/>
        <v>0</v>
      </c>
      <c r="K432" s="191">
        <f t="shared" si="336"/>
        <v>0</v>
      </c>
      <c r="L432" s="191">
        <f t="shared" si="336"/>
        <v>0</v>
      </c>
      <c r="M432" s="191">
        <f t="shared" si="336"/>
        <v>0</v>
      </c>
      <c r="N432" s="191">
        <f t="shared" si="336"/>
        <v>0</v>
      </c>
      <c r="O432" s="191">
        <f t="shared" si="336"/>
        <v>0</v>
      </c>
      <c r="P432" s="191">
        <f t="shared" si="336"/>
        <v>246561948</v>
      </c>
      <c r="Q432" s="191">
        <f t="shared" si="336"/>
        <v>42000000</v>
      </c>
      <c r="R432" s="192">
        <f t="shared" si="336"/>
        <v>42000000</v>
      </c>
      <c r="S432" s="387">
        <f t="shared" si="302"/>
        <v>0</v>
      </c>
      <c r="T432" s="388">
        <v>30410505</v>
      </c>
      <c r="U432" s="389" t="s">
        <v>1435</v>
      </c>
      <c r="V432" s="390">
        <v>286561948</v>
      </c>
      <c r="W432" s="390">
        <v>0</v>
      </c>
      <c r="X432" s="390">
        <v>0</v>
      </c>
      <c r="Y432" s="390">
        <v>0</v>
      </c>
      <c r="Z432" s="390">
        <v>40000000</v>
      </c>
      <c r="AA432" s="390">
        <v>246561948</v>
      </c>
      <c r="AB432" s="390">
        <v>0</v>
      </c>
      <c r="AC432" s="390">
        <v>0</v>
      </c>
      <c r="AD432" s="390">
        <v>0</v>
      </c>
      <c r="AE432" s="390">
        <v>0</v>
      </c>
      <c r="AF432" s="390">
        <v>246561948</v>
      </c>
      <c r="AG432" s="390">
        <v>0</v>
      </c>
      <c r="AH432" s="390">
        <v>0</v>
      </c>
      <c r="AI432" s="390">
        <v>0</v>
      </c>
      <c r="AJ432" s="390">
        <v>0</v>
      </c>
      <c r="AK432" s="390">
        <v>0</v>
      </c>
      <c r="AL432" s="390">
        <v>0</v>
      </c>
      <c r="AM432" s="390">
        <v>0</v>
      </c>
      <c r="AN432" s="390">
        <v>0</v>
      </c>
      <c r="AO432" s="390">
        <v>0</v>
      </c>
      <c r="AP432" s="390">
        <v>0</v>
      </c>
      <c r="AQ432" s="390">
        <v>0</v>
      </c>
      <c r="AR432" s="390">
        <v>0</v>
      </c>
      <c r="AS432" s="390">
        <v>0</v>
      </c>
      <c r="AT432" s="390">
        <v>0</v>
      </c>
      <c r="AU432" s="390">
        <v>0</v>
      </c>
      <c r="AV432" s="390">
        <v>0</v>
      </c>
      <c r="AW432" s="390">
        <v>0</v>
      </c>
      <c r="AX432" s="390">
        <v>0</v>
      </c>
    </row>
    <row r="433" spans="1:50" ht="18" customHeight="1" x14ac:dyDescent="0.25">
      <c r="A433" s="392">
        <v>304105051</v>
      </c>
      <c r="B433" s="193" t="s">
        <v>1436</v>
      </c>
      <c r="C433" s="194">
        <v>144561948</v>
      </c>
      <c r="D433" s="183">
        <v>0</v>
      </c>
      <c r="E433" s="183">
        <v>0</v>
      </c>
      <c r="F433" s="182">
        <f>C433+D433-E433</f>
        <v>144561948</v>
      </c>
      <c r="G433" s="390">
        <v>0</v>
      </c>
      <c r="H433" s="390">
        <v>0</v>
      </c>
      <c r="I433" s="182">
        <f>F433-H433</f>
        <v>144561948</v>
      </c>
      <c r="J433" s="390">
        <v>0</v>
      </c>
      <c r="K433" s="390">
        <v>0</v>
      </c>
      <c r="L433" s="390">
        <v>0</v>
      </c>
      <c r="M433" s="390">
        <v>0</v>
      </c>
      <c r="N433" s="390">
        <v>0</v>
      </c>
      <c r="O433" s="182">
        <f t="shared" ref="O433:O435" si="337">N433-H433</f>
        <v>0</v>
      </c>
      <c r="P433" s="182">
        <f>F433-N433</f>
        <v>144561948</v>
      </c>
      <c r="Q433" s="195"/>
      <c r="R433" s="185">
        <f t="shared" ref="R433:R435" si="338">Q433</f>
        <v>0</v>
      </c>
      <c r="S433" s="387">
        <f t="shared" si="302"/>
        <v>0</v>
      </c>
      <c r="T433" s="388">
        <v>304105051</v>
      </c>
      <c r="U433" s="389" t="s">
        <v>1436</v>
      </c>
      <c r="V433" s="390">
        <v>144561948</v>
      </c>
      <c r="W433" s="390">
        <v>0</v>
      </c>
      <c r="X433" s="390">
        <v>0</v>
      </c>
      <c r="Y433" s="390">
        <v>0</v>
      </c>
      <c r="Z433" s="390">
        <v>0</v>
      </c>
      <c r="AA433" s="390">
        <v>144561948</v>
      </c>
      <c r="AB433" s="390">
        <v>0</v>
      </c>
      <c r="AC433" s="390">
        <v>0</v>
      </c>
      <c r="AD433" s="390">
        <v>0</v>
      </c>
      <c r="AE433" s="390">
        <v>0</v>
      </c>
      <c r="AF433" s="390">
        <v>144561948</v>
      </c>
      <c r="AG433" s="390">
        <v>0</v>
      </c>
      <c r="AH433" s="390">
        <v>0</v>
      </c>
      <c r="AI433" s="390">
        <v>0</v>
      </c>
      <c r="AJ433" s="390">
        <v>0</v>
      </c>
      <c r="AK433" s="390">
        <v>0</v>
      </c>
      <c r="AL433" s="390">
        <v>0</v>
      </c>
      <c r="AM433" s="390">
        <v>0</v>
      </c>
      <c r="AN433" s="390">
        <v>0</v>
      </c>
      <c r="AO433" s="390">
        <v>0</v>
      </c>
      <c r="AP433" s="390">
        <v>0</v>
      </c>
      <c r="AQ433" s="390">
        <v>0</v>
      </c>
      <c r="AR433" s="390">
        <v>0</v>
      </c>
      <c r="AS433" s="390">
        <v>0</v>
      </c>
      <c r="AT433" s="390">
        <v>0</v>
      </c>
      <c r="AU433" s="390">
        <v>0</v>
      </c>
      <c r="AV433" s="390">
        <v>0</v>
      </c>
      <c r="AW433" s="390">
        <v>0</v>
      </c>
      <c r="AX433" s="390">
        <v>0</v>
      </c>
    </row>
    <row r="434" spans="1:50" ht="18" customHeight="1" x14ac:dyDescent="0.25">
      <c r="A434" s="392">
        <v>304105053</v>
      </c>
      <c r="B434" s="193" t="s">
        <v>1437</v>
      </c>
      <c r="C434" s="194">
        <v>100000000</v>
      </c>
      <c r="D434" s="183">
        <v>0</v>
      </c>
      <c r="E434" s="183">
        <v>0</v>
      </c>
      <c r="F434" s="182">
        <f>C434+D434-E434</f>
        <v>100000000</v>
      </c>
      <c r="G434" s="390">
        <v>0</v>
      </c>
      <c r="H434" s="390">
        <v>0</v>
      </c>
      <c r="I434" s="182">
        <f>F434-H434</f>
        <v>100000000</v>
      </c>
      <c r="J434" s="390">
        <v>0</v>
      </c>
      <c r="K434" s="390">
        <v>0</v>
      </c>
      <c r="L434" s="390">
        <v>0</v>
      </c>
      <c r="M434" s="390">
        <v>0</v>
      </c>
      <c r="N434" s="390">
        <v>0</v>
      </c>
      <c r="O434" s="182">
        <f t="shared" si="337"/>
        <v>0</v>
      </c>
      <c r="P434" s="182">
        <f>F434-N434</f>
        <v>100000000</v>
      </c>
      <c r="Q434" s="195"/>
      <c r="R434" s="185">
        <f t="shared" si="338"/>
        <v>0</v>
      </c>
      <c r="S434" s="387">
        <f t="shared" si="302"/>
        <v>0</v>
      </c>
      <c r="T434" s="388">
        <v>304105053</v>
      </c>
      <c r="U434" s="389" t="s">
        <v>1437</v>
      </c>
      <c r="V434" s="390">
        <v>100000000</v>
      </c>
      <c r="W434" s="390">
        <v>0</v>
      </c>
      <c r="X434" s="390">
        <v>0</v>
      </c>
      <c r="Y434" s="390">
        <v>0</v>
      </c>
      <c r="Z434" s="390">
        <v>0</v>
      </c>
      <c r="AA434" s="390">
        <v>100000000</v>
      </c>
      <c r="AB434" s="390">
        <v>0</v>
      </c>
      <c r="AC434" s="390">
        <v>0</v>
      </c>
      <c r="AD434" s="390">
        <v>0</v>
      </c>
      <c r="AE434" s="390">
        <v>0</v>
      </c>
      <c r="AF434" s="390">
        <v>100000000</v>
      </c>
      <c r="AG434" s="390">
        <v>0</v>
      </c>
      <c r="AH434" s="390">
        <v>0</v>
      </c>
      <c r="AI434" s="390">
        <v>0</v>
      </c>
      <c r="AJ434" s="390">
        <v>0</v>
      </c>
      <c r="AK434" s="390">
        <v>0</v>
      </c>
      <c r="AL434" s="390">
        <v>0</v>
      </c>
      <c r="AM434" s="390">
        <v>0</v>
      </c>
      <c r="AN434" s="390">
        <v>0</v>
      </c>
      <c r="AO434" s="390">
        <v>0</v>
      </c>
      <c r="AP434" s="390">
        <v>0</v>
      </c>
      <c r="AQ434" s="390">
        <v>0</v>
      </c>
      <c r="AR434" s="390">
        <v>0</v>
      </c>
      <c r="AS434" s="390">
        <v>0</v>
      </c>
      <c r="AT434" s="390">
        <v>0</v>
      </c>
      <c r="AU434" s="390">
        <v>0</v>
      </c>
      <c r="AV434" s="390">
        <v>0</v>
      </c>
      <c r="AW434" s="390">
        <v>0</v>
      </c>
      <c r="AX434" s="390">
        <v>0</v>
      </c>
    </row>
    <row r="435" spans="1:50" ht="18" customHeight="1" x14ac:dyDescent="0.25">
      <c r="A435" s="392">
        <v>304105054</v>
      </c>
      <c r="B435" s="193" t="s">
        <v>1438</v>
      </c>
      <c r="C435" s="194">
        <v>42000000</v>
      </c>
      <c r="D435" s="183">
        <v>0</v>
      </c>
      <c r="E435" s="183">
        <v>40000000</v>
      </c>
      <c r="F435" s="182">
        <f>C435+D435-E435</f>
        <v>2000000</v>
      </c>
      <c r="G435" s="390">
        <v>0</v>
      </c>
      <c r="H435" s="390">
        <v>0</v>
      </c>
      <c r="I435" s="182">
        <f>F435-H435</f>
        <v>2000000</v>
      </c>
      <c r="J435" s="390">
        <v>0</v>
      </c>
      <c r="K435" s="390">
        <v>0</v>
      </c>
      <c r="L435" s="390">
        <v>0</v>
      </c>
      <c r="M435" s="390">
        <v>0</v>
      </c>
      <c r="N435" s="390">
        <v>0</v>
      </c>
      <c r="O435" s="182">
        <f t="shared" si="337"/>
        <v>0</v>
      </c>
      <c r="P435" s="182">
        <f>F435-N435</f>
        <v>2000000</v>
      </c>
      <c r="Q435" s="195">
        <v>42000000</v>
      </c>
      <c r="R435" s="185">
        <f t="shared" si="338"/>
        <v>42000000</v>
      </c>
      <c r="S435" s="387">
        <f t="shared" si="302"/>
        <v>0</v>
      </c>
      <c r="T435" s="388">
        <v>304105054</v>
      </c>
      <c r="U435" s="389" t="s">
        <v>1438</v>
      </c>
      <c r="V435" s="390">
        <v>42000000</v>
      </c>
      <c r="W435" s="390">
        <v>0</v>
      </c>
      <c r="X435" s="390">
        <v>0</v>
      </c>
      <c r="Y435" s="390">
        <v>0</v>
      </c>
      <c r="Z435" s="390">
        <v>40000000</v>
      </c>
      <c r="AA435" s="390">
        <v>2000000</v>
      </c>
      <c r="AB435" s="390">
        <v>0</v>
      </c>
      <c r="AC435" s="390">
        <v>0</v>
      </c>
      <c r="AD435" s="390">
        <v>0</v>
      </c>
      <c r="AE435" s="390">
        <v>0</v>
      </c>
      <c r="AF435" s="390">
        <v>2000000</v>
      </c>
      <c r="AG435" s="390">
        <v>0</v>
      </c>
      <c r="AH435" s="390">
        <v>0</v>
      </c>
      <c r="AI435" s="390">
        <v>0</v>
      </c>
      <c r="AJ435" s="390">
        <v>0</v>
      </c>
      <c r="AK435" s="390">
        <v>0</v>
      </c>
      <c r="AL435" s="390">
        <v>0</v>
      </c>
      <c r="AM435" s="390">
        <v>0</v>
      </c>
      <c r="AN435" s="390">
        <v>0</v>
      </c>
      <c r="AO435" s="390">
        <v>0</v>
      </c>
      <c r="AP435" s="390">
        <v>0</v>
      </c>
      <c r="AQ435" s="390">
        <v>0</v>
      </c>
      <c r="AR435" s="390">
        <v>0</v>
      </c>
      <c r="AS435" s="390">
        <v>0</v>
      </c>
      <c r="AT435" s="390">
        <v>0</v>
      </c>
      <c r="AU435" s="390">
        <v>0</v>
      </c>
      <c r="AV435" s="390">
        <v>0</v>
      </c>
      <c r="AW435" s="390">
        <v>0</v>
      </c>
      <c r="AX435" s="390">
        <v>0</v>
      </c>
    </row>
    <row r="436" spans="1:50" ht="18" customHeight="1" x14ac:dyDescent="0.25">
      <c r="A436" s="398">
        <v>30410506</v>
      </c>
      <c r="B436" s="190" t="s">
        <v>1439</v>
      </c>
      <c r="C436" s="191">
        <f>SUM(C437)</f>
        <v>12000000</v>
      </c>
      <c r="D436" s="191">
        <f t="shared" ref="D436:R436" si="339">SUM(D437)</f>
        <v>0</v>
      </c>
      <c r="E436" s="191">
        <f t="shared" si="339"/>
        <v>0</v>
      </c>
      <c r="F436" s="191">
        <f t="shared" si="339"/>
        <v>12000000</v>
      </c>
      <c r="G436" s="191">
        <f t="shared" si="339"/>
        <v>0</v>
      </c>
      <c r="H436" s="191">
        <f t="shared" si="339"/>
        <v>0</v>
      </c>
      <c r="I436" s="191">
        <f t="shared" si="339"/>
        <v>12000000</v>
      </c>
      <c r="J436" s="191">
        <f t="shared" si="339"/>
        <v>0</v>
      </c>
      <c r="K436" s="191">
        <f t="shared" si="339"/>
        <v>0</v>
      </c>
      <c r="L436" s="191">
        <f t="shared" si="339"/>
        <v>0</v>
      </c>
      <c r="M436" s="191">
        <f t="shared" si="339"/>
        <v>0</v>
      </c>
      <c r="N436" s="191">
        <f t="shared" si="339"/>
        <v>0</v>
      </c>
      <c r="O436" s="191">
        <f t="shared" si="339"/>
        <v>0</v>
      </c>
      <c r="P436" s="191">
        <f t="shared" si="339"/>
        <v>12000000</v>
      </c>
      <c r="Q436" s="191">
        <f t="shared" si="339"/>
        <v>0</v>
      </c>
      <c r="R436" s="192">
        <f t="shared" si="339"/>
        <v>0</v>
      </c>
      <c r="S436" s="387">
        <f t="shared" si="302"/>
        <v>0</v>
      </c>
      <c r="T436" s="388">
        <v>30410506</v>
      </c>
      <c r="U436" s="389" t="s">
        <v>1439</v>
      </c>
      <c r="V436" s="390">
        <v>12000000</v>
      </c>
      <c r="W436" s="390">
        <v>0</v>
      </c>
      <c r="X436" s="390">
        <v>0</v>
      </c>
      <c r="Y436" s="390">
        <v>0</v>
      </c>
      <c r="Z436" s="390">
        <v>0</v>
      </c>
      <c r="AA436" s="390">
        <v>12000000</v>
      </c>
      <c r="AB436" s="390">
        <v>0</v>
      </c>
      <c r="AC436" s="390">
        <v>0</v>
      </c>
      <c r="AD436" s="390">
        <v>0</v>
      </c>
      <c r="AE436" s="390">
        <v>0</v>
      </c>
      <c r="AF436" s="390">
        <v>12000000</v>
      </c>
      <c r="AG436" s="390">
        <v>0</v>
      </c>
      <c r="AH436" s="390">
        <v>0</v>
      </c>
      <c r="AI436" s="390">
        <v>0</v>
      </c>
      <c r="AJ436" s="390">
        <v>0</v>
      </c>
      <c r="AK436" s="390">
        <v>0</v>
      </c>
      <c r="AL436" s="390">
        <v>0</v>
      </c>
      <c r="AM436" s="390">
        <v>0</v>
      </c>
      <c r="AN436" s="390">
        <v>0</v>
      </c>
      <c r="AO436" s="390">
        <v>0</v>
      </c>
      <c r="AP436" s="390">
        <v>0</v>
      </c>
      <c r="AQ436" s="390">
        <v>0</v>
      </c>
      <c r="AR436" s="390">
        <v>0</v>
      </c>
      <c r="AS436" s="390">
        <v>0</v>
      </c>
      <c r="AT436" s="390">
        <v>0</v>
      </c>
      <c r="AU436" s="390">
        <v>0</v>
      </c>
      <c r="AV436" s="390">
        <v>0</v>
      </c>
      <c r="AW436" s="390">
        <v>0</v>
      </c>
      <c r="AX436" s="390">
        <v>0</v>
      </c>
    </row>
    <row r="437" spans="1:50" ht="18" customHeight="1" x14ac:dyDescent="0.25">
      <c r="A437" s="392">
        <v>304105063</v>
      </c>
      <c r="B437" s="193" t="s">
        <v>1440</v>
      </c>
      <c r="C437" s="194">
        <v>12000000</v>
      </c>
      <c r="D437" s="183">
        <v>0</v>
      </c>
      <c r="E437" s="183">
        <v>0</v>
      </c>
      <c r="F437" s="182">
        <f>C437+D437-E437</f>
        <v>12000000</v>
      </c>
      <c r="G437" s="390">
        <v>0</v>
      </c>
      <c r="H437" s="390">
        <v>0</v>
      </c>
      <c r="I437" s="182">
        <f>F437-H437</f>
        <v>12000000</v>
      </c>
      <c r="J437" s="390">
        <v>0</v>
      </c>
      <c r="K437" s="390">
        <v>0</v>
      </c>
      <c r="L437" s="390">
        <v>0</v>
      </c>
      <c r="M437" s="390">
        <v>0</v>
      </c>
      <c r="N437" s="390">
        <v>0</v>
      </c>
      <c r="O437" s="182">
        <f>N437-H437</f>
        <v>0</v>
      </c>
      <c r="P437" s="182">
        <f>F437-N437</f>
        <v>12000000</v>
      </c>
      <c r="Q437" s="195"/>
      <c r="R437" s="185">
        <f>Q437</f>
        <v>0</v>
      </c>
      <c r="S437" s="387">
        <f t="shared" si="302"/>
        <v>0</v>
      </c>
      <c r="T437" s="388">
        <v>304105063</v>
      </c>
      <c r="U437" s="389" t="s">
        <v>1440</v>
      </c>
      <c r="V437" s="390">
        <v>12000000</v>
      </c>
      <c r="W437" s="390">
        <v>0</v>
      </c>
      <c r="X437" s="390">
        <v>0</v>
      </c>
      <c r="Y437" s="390">
        <v>0</v>
      </c>
      <c r="Z437" s="390">
        <v>0</v>
      </c>
      <c r="AA437" s="390">
        <v>12000000</v>
      </c>
      <c r="AB437" s="390">
        <v>0</v>
      </c>
      <c r="AC437" s="390">
        <v>0</v>
      </c>
      <c r="AD437" s="390">
        <v>0</v>
      </c>
      <c r="AE437" s="390">
        <v>0</v>
      </c>
      <c r="AF437" s="390">
        <v>12000000</v>
      </c>
      <c r="AG437" s="390">
        <v>0</v>
      </c>
      <c r="AH437" s="390">
        <v>0</v>
      </c>
      <c r="AI437" s="390">
        <v>0</v>
      </c>
      <c r="AJ437" s="390">
        <v>0</v>
      </c>
      <c r="AK437" s="390">
        <v>0</v>
      </c>
      <c r="AL437" s="390">
        <v>0</v>
      </c>
      <c r="AM437" s="390">
        <v>0</v>
      </c>
      <c r="AN437" s="390">
        <v>0</v>
      </c>
      <c r="AO437" s="390">
        <v>0</v>
      </c>
      <c r="AP437" s="390">
        <v>0</v>
      </c>
      <c r="AQ437" s="390">
        <v>0</v>
      </c>
      <c r="AR437" s="390">
        <v>0</v>
      </c>
      <c r="AS437" s="390">
        <v>0</v>
      </c>
      <c r="AT437" s="390">
        <v>0</v>
      </c>
      <c r="AU437" s="390">
        <v>0</v>
      </c>
      <c r="AV437" s="390">
        <v>0</v>
      </c>
      <c r="AW437" s="390">
        <v>0</v>
      </c>
      <c r="AX437" s="390">
        <v>0</v>
      </c>
    </row>
    <row r="438" spans="1:50" ht="18" customHeight="1" x14ac:dyDescent="0.25">
      <c r="A438" s="398">
        <v>30410507</v>
      </c>
      <c r="B438" s="190" t="s">
        <v>1441</v>
      </c>
      <c r="C438" s="191">
        <f>SUM(C439)</f>
        <v>10000000</v>
      </c>
      <c r="D438" s="191">
        <f t="shared" ref="D438:R438" si="340">SUM(D439)</f>
        <v>0</v>
      </c>
      <c r="E438" s="191">
        <f t="shared" si="340"/>
        <v>0</v>
      </c>
      <c r="F438" s="191">
        <f t="shared" si="340"/>
        <v>10000000</v>
      </c>
      <c r="G438" s="191">
        <f t="shared" si="340"/>
        <v>0</v>
      </c>
      <c r="H438" s="191">
        <f t="shared" si="340"/>
        <v>0</v>
      </c>
      <c r="I438" s="191">
        <f t="shared" si="340"/>
        <v>10000000</v>
      </c>
      <c r="J438" s="191">
        <f t="shared" si="340"/>
        <v>0</v>
      </c>
      <c r="K438" s="191">
        <f t="shared" si="340"/>
        <v>0</v>
      </c>
      <c r="L438" s="191">
        <f t="shared" si="340"/>
        <v>0</v>
      </c>
      <c r="M438" s="191">
        <f t="shared" si="340"/>
        <v>0</v>
      </c>
      <c r="N438" s="191">
        <f t="shared" si="340"/>
        <v>0</v>
      </c>
      <c r="O438" s="191">
        <f t="shared" si="340"/>
        <v>0</v>
      </c>
      <c r="P438" s="191">
        <f t="shared" si="340"/>
        <v>10000000</v>
      </c>
      <c r="Q438" s="191">
        <f t="shared" si="340"/>
        <v>0</v>
      </c>
      <c r="R438" s="192">
        <f t="shared" si="340"/>
        <v>0</v>
      </c>
      <c r="S438" s="387">
        <f t="shared" si="302"/>
        <v>0</v>
      </c>
      <c r="T438" s="388">
        <v>30410507</v>
      </c>
      <c r="U438" s="389" t="s">
        <v>648</v>
      </c>
      <c r="V438" s="390">
        <v>10000000</v>
      </c>
      <c r="W438" s="390">
        <v>0</v>
      </c>
      <c r="X438" s="390">
        <v>0</v>
      </c>
      <c r="Y438" s="390">
        <v>0</v>
      </c>
      <c r="Z438" s="390">
        <v>0</v>
      </c>
      <c r="AA438" s="390">
        <v>10000000</v>
      </c>
      <c r="AB438" s="390">
        <v>0</v>
      </c>
      <c r="AC438" s="390">
        <v>0</v>
      </c>
      <c r="AD438" s="390">
        <v>0</v>
      </c>
      <c r="AE438" s="390">
        <v>0</v>
      </c>
      <c r="AF438" s="390">
        <v>10000000</v>
      </c>
      <c r="AG438" s="390">
        <v>0</v>
      </c>
      <c r="AH438" s="390">
        <v>0</v>
      </c>
      <c r="AI438" s="390">
        <v>0</v>
      </c>
      <c r="AJ438" s="390">
        <v>0</v>
      </c>
      <c r="AK438" s="390">
        <v>0</v>
      </c>
      <c r="AL438" s="390">
        <v>0</v>
      </c>
      <c r="AM438" s="390">
        <v>0</v>
      </c>
      <c r="AN438" s="390">
        <v>0</v>
      </c>
      <c r="AO438" s="390">
        <v>0</v>
      </c>
      <c r="AP438" s="390">
        <v>0</v>
      </c>
      <c r="AQ438" s="390">
        <v>0</v>
      </c>
      <c r="AR438" s="390">
        <v>0</v>
      </c>
      <c r="AS438" s="390">
        <v>0</v>
      </c>
      <c r="AT438" s="390">
        <v>0</v>
      </c>
      <c r="AU438" s="390">
        <v>0</v>
      </c>
      <c r="AV438" s="390">
        <v>0</v>
      </c>
      <c r="AW438" s="390">
        <v>0</v>
      </c>
      <c r="AX438" s="390">
        <v>0</v>
      </c>
    </row>
    <row r="439" spans="1:50" ht="18" customHeight="1" x14ac:dyDescent="0.25">
      <c r="A439" s="392">
        <v>304105074</v>
      </c>
      <c r="B439" s="193" t="s">
        <v>1442</v>
      </c>
      <c r="C439" s="194">
        <v>10000000</v>
      </c>
      <c r="D439" s="183">
        <v>0</v>
      </c>
      <c r="E439" s="183">
        <v>0</v>
      </c>
      <c r="F439" s="182">
        <f>C439+D439-E439</f>
        <v>10000000</v>
      </c>
      <c r="G439" s="390">
        <v>0</v>
      </c>
      <c r="H439" s="390">
        <v>0</v>
      </c>
      <c r="I439" s="182">
        <f>F439-H439</f>
        <v>10000000</v>
      </c>
      <c r="J439" s="390">
        <v>0</v>
      </c>
      <c r="K439" s="390">
        <v>0</v>
      </c>
      <c r="L439" s="390">
        <v>0</v>
      </c>
      <c r="M439" s="390">
        <v>0</v>
      </c>
      <c r="N439" s="390">
        <v>0</v>
      </c>
      <c r="O439" s="182">
        <f>N439-H439</f>
        <v>0</v>
      </c>
      <c r="P439" s="182">
        <f>F439-N439</f>
        <v>10000000</v>
      </c>
      <c r="Q439" s="195"/>
      <c r="R439" s="185">
        <f>Q439</f>
        <v>0</v>
      </c>
      <c r="S439" s="387">
        <f t="shared" si="302"/>
        <v>0</v>
      </c>
      <c r="T439" s="388">
        <v>304105074</v>
      </c>
      <c r="U439" s="389" t="s">
        <v>650</v>
      </c>
      <c r="V439" s="390">
        <v>10000000</v>
      </c>
      <c r="W439" s="390">
        <v>0</v>
      </c>
      <c r="X439" s="390">
        <v>0</v>
      </c>
      <c r="Y439" s="390">
        <v>0</v>
      </c>
      <c r="Z439" s="390">
        <v>0</v>
      </c>
      <c r="AA439" s="390">
        <v>10000000</v>
      </c>
      <c r="AB439" s="390">
        <v>0</v>
      </c>
      <c r="AC439" s="390">
        <v>0</v>
      </c>
      <c r="AD439" s="390">
        <v>0</v>
      </c>
      <c r="AE439" s="390">
        <v>0</v>
      </c>
      <c r="AF439" s="390">
        <v>10000000</v>
      </c>
      <c r="AG439" s="390">
        <v>0</v>
      </c>
      <c r="AH439" s="390">
        <v>0</v>
      </c>
      <c r="AI439" s="390">
        <v>0</v>
      </c>
      <c r="AJ439" s="390">
        <v>0</v>
      </c>
      <c r="AK439" s="390">
        <v>0</v>
      </c>
      <c r="AL439" s="390">
        <v>0</v>
      </c>
      <c r="AM439" s="390">
        <v>0</v>
      </c>
      <c r="AN439" s="390">
        <v>0</v>
      </c>
      <c r="AO439" s="390">
        <v>0</v>
      </c>
      <c r="AP439" s="390">
        <v>0</v>
      </c>
      <c r="AQ439" s="390">
        <v>0</v>
      </c>
      <c r="AR439" s="390">
        <v>0</v>
      </c>
      <c r="AS439" s="390">
        <v>0</v>
      </c>
      <c r="AT439" s="390">
        <v>0</v>
      </c>
      <c r="AU439" s="390">
        <v>0</v>
      </c>
      <c r="AV439" s="390">
        <v>0</v>
      </c>
      <c r="AW439" s="390">
        <v>0</v>
      </c>
      <c r="AX439" s="390">
        <v>0</v>
      </c>
    </row>
    <row r="440" spans="1:50" ht="18" customHeight="1" x14ac:dyDescent="0.25">
      <c r="A440" s="398">
        <v>304106</v>
      </c>
      <c r="B440" s="190" t="s">
        <v>1443</v>
      </c>
      <c r="C440" s="191">
        <f>SUM(C441:C443)</f>
        <v>1417737128</v>
      </c>
      <c r="D440" s="191">
        <f t="shared" ref="D440:R440" si="341">SUM(D441:D443)</f>
        <v>0</v>
      </c>
      <c r="E440" s="191">
        <f t="shared" si="341"/>
        <v>0</v>
      </c>
      <c r="F440" s="191">
        <f t="shared" si="341"/>
        <v>1417737128</v>
      </c>
      <c r="G440" s="191">
        <f t="shared" si="341"/>
        <v>177479700</v>
      </c>
      <c r="H440" s="191">
        <f t="shared" si="341"/>
        <v>177479700</v>
      </c>
      <c r="I440" s="191">
        <f t="shared" si="341"/>
        <v>1240257428</v>
      </c>
      <c r="J440" s="191">
        <f t="shared" si="341"/>
        <v>0</v>
      </c>
      <c r="K440" s="191">
        <f t="shared" si="341"/>
        <v>0</v>
      </c>
      <c r="L440" s="191">
        <f t="shared" si="341"/>
        <v>0</v>
      </c>
      <c r="M440" s="191">
        <f t="shared" si="341"/>
        <v>177479700</v>
      </c>
      <c r="N440" s="191">
        <f t="shared" si="341"/>
        <v>177479700</v>
      </c>
      <c r="O440" s="191">
        <f t="shared" si="341"/>
        <v>0</v>
      </c>
      <c r="P440" s="191">
        <f t="shared" si="341"/>
        <v>1240257428</v>
      </c>
      <c r="Q440" s="191">
        <f t="shared" si="341"/>
        <v>1251000000</v>
      </c>
      <c r="R440" s="192">
        <f t="shared" si="341"/>
        <v>1251000000</v>
      </c>
      <c r="S440" s="387">
        <f t="shared" si="302"/>
        <v>0</v>
      </c>
      <c r="T440" s="388">
        <v>304106</v>
      </c>
      <c r="U440" s="389" t="s">
        <v>1818</v>
      </c>
      <c r="V440" s="390">
        <v>1417737128</v>
      </c>
      <c r="W440" s="390">
        <v>0</v>
      </c>
      <c r="X440" s="390">
        <v>0</v>
      </c>
      <c r="Y440" s="390">
        <v>0</v>
      </c>
      <c r="Z440" s="390">
        <v>0</v>
      </c>
      <c r="AA440" s="390">
        <v>1417737128</v>
      </c>
      <c r="AB440" s="390">
        <v>0</v>
      </c>
      <c r="AC440" s="390">
        <v>0</v>
      </c>
      <c r="AD440" s="390">
        <v>177479700</v>
      </c>
      <c r="AE440" s="390">
        <v>177479700</v>
      </c>
      <c r="AF440" s="390">
        <v>1240257428</v>
      </c>
      <c r="AG440" s="390">
        <v>0</v>
      </c>
      <c r="AH440" s="390">
        <v>0</v>
      </c>
      <c r="AI440" s="390">
        <v>177479700</v>
      </c>
      <c r="AJ440" s="390">
        <v>177479700</v>
      </c>
      <c r="AK440" s="390">
        <v>0</v>
      </c>
      <c r="AL440" s="390">
        <v>0</v>
      </c>
      <c r="AM440" s="390">
        <v>0</v>
      </c>
      <c r="AN440" s="390">
        <v>0</v>
      </c>
      <c r="AO440" s="390">
        <v>0</v>
      </c>
      <c r="AP440" s="390">
        <v>177479700</v>
      </c>
      <c r="AQ440" s="390">
        <v>0</v>
      </c>
      <c r="AR440" s="390">
        <v>0</v>
      </c>
      <c r="AS440" s="390">
        <v>0</v>
      </c>
      <c r="AT440" s="390">
        <v>0</v>
      </c>
      <c r="AU440" s="390">
        <v>0</v>
      </c>
      <c r="AV440" s="390">
        <v>0</v>
      </c>
      <c r="AW440" s="390">
        <v>0</v>
      </c>
      <c r="AX440" s="390">
        <v>0</v>
      </c>
    </row>
    <row r="441" spans="1:50" ht="18" customHeight="1" x14ac:dyDescent="0.25">
      <c r="A441" s="392">
        <v>30410601</v>
      </c>
      <c r="B441" s="193" t="s">
        <v>1444</v>
      </c>
      <c r="C441" s="194">
        <v>86737128</v>
      </c>
      <c r="D441" s="183">
        <v>0</v>
      </c>
      <c r="E441" s="183">
        <v>0</v>
      </c>
      <c r="F441" s="182">
        <f>C441+D441-E441</f>
        <v>86737128</v>
      </c>
      <c r="G441" s="390">
        <v>0</v>
      </c>
      <c r="H441" s="390">
        <v>0</v>
      </c>
      <c r="I441" s="182">
        <f>F441-H441</f>
        <v>86737128</v>
      </c>
      <c r="J441" s="390">
        <v>0</v>
      </c>
      <c r="K441" s="390">
        <v>0</v>
      </c>
      <c r="L441" s="390">
        <v>0</v>
      </c>
      <c r="M441" s="390">
        <v>0</v>
      </c>
      <c r="N441" s="390">
        <v>0</v>
      </c>
      <c r="O441" s="182">
        <f t="shared" ref="O441:O443" si="342">N441-H441</f>
        <v>0</v>
      </c>
      <c r="P441" s="182">
        <f>F441-N441</f>
        <v>86737128</v>
      </c>
      <c r="Q441" s="195"/>
      <c r="R441" s="185">
        <f t="shared" ref="R441:R443" si="343">Q441</f>
        <v>0</v>
      </c>
      <c r="S441" s="387">
        <f t="shared" si="302"/>
        <v>0</v>
      </c>
      <c r="T441" s="388">
        <v>30410601</v>
      </c>
      <c r="U441" s="389" t="s">
        <v>1819</v>
      </c>
      <c r="V441" s="390">
        <v>86737128</v>
      </c>
      <c r="W441" s="390">
        <v>0</v>
      </c>
      <c r="X441" s="390">
        <v>0</v>
      </c>
      <c r="Y441" s="390">
        <v>0</v>
      </c>
      <c r="Z441" s="390">
        <v>0</v>
      </c>
      <c r="AA441" s="390">
        <v>86737128</v>
      </c>
      <c r="AB441" s="390">
        <v>0</v>
      </c>
      <c r="AC441" s="390">
        <v>0</v>
      </c>
      <c r="AD441" s="390">
        <v>0</v>
      </c>
      <c r="AE441" s="390">
        <v>0</v>
      </c>
      <c r="AF441" s="390">
        <v>86737128</v>
      </c>
      <c r="AG441" s="390">
        <v>0</v>
      </c>
      <c r="AH441" s="390">
        <v>0</v>
      </c>
      <c r="AI441" s="390">
        <v>0</v>
      </c>
      <c r="AJ441" s="390">
        <v>0</v>
      </c>
      <c r="AK441" s="390">
        <v>0</v>
      </c>
      <c r="AL441" s="390">
        <v>0</v>
      </c>
      <c r="AM441" s="390">
        <v>0</v>
      </c>
      <c r="AN441" s="390">
        <v>0</v>
      </c>
      <c r="AO441" s="390">
        <v>0</v>
      </c>
      <c r="AP441" s="390">
        <v>0</v>
      </c>
      <c r="AQ441" s="390">
        <v>0</v>
      </c>
      <c r="AR441" s="390">
        <v>0</v>
      </c>
      <c r="AS441" s="390">
        <v>0</v>
      </c>
      <c r="AT441" s="390">
        <v>0</v>
      </c>
      <c r="AU441" s="390">
        <v>0</v>
      </c>
      <c r="AV441" s="390">
        <v>0</v>
      </c>
      <c r="AW441" s="390">
        <v>0</v>
      </c>
      <c r="AX441" s="390">
        <v>0</v>
      </c>
    </row>
    <row r="442" spans="1:50" ht="18" customHeight="1" x14ac:dyDescent="0.25">
      <c r="A442" s="392">
        <v>30410603</v>
      </c>
      <c r="B442" s="193" t="s">
        <v>1445</v>
      </c>
      <c r="C442" s="194">
        <v>80000000</v>
      </c>
      <c r="D442" s="183">
        <v>0</v>
      </c>
      <c r="E442" s="183">
        <v>0</v>
      </c>
      <c r="F442" s="182">
        <f>C442+D442-E442</f>
        <v>80000000</v>
      </c>
      <c r="G442" s="390">
        <v>0</v>
      </c>
      <c r="H442" s="390">
        <v>0</v>
      </c>
      <c r="I442" s="182">
        <f>F442-H442</f>
        <v>80000000</v>
      </c>
      <c r="J442" s="390">
        <v>0</v>
      </c>
      <c r="K442" s="390">
        <v>0</v>
      </c>
      <c r="L442" s="390">
        <v>0</v>
      </c>
      <c r="M442" s="390">
        <v>0</v>
      </c>
      <c r="N442" s="390">
        <v>0</v>
      </c>
      <c r="O442" s="182">
        <f t="shared" si="342"/>
        <v>0</v>
      </c>
      <c r="P442" s="182">
        <f>F442-N442</f>
        <v>80000000</v>
      </c>
      <c r="Q442" s="195"/>
      <c r="R442" s="185">
        <f t="shared" si="343"/>
        <v>0</v>
      </c>
      <c r="S442" s="387">
        <f t="shared" si="302"/>
        <v>0</v>
      </c>
      <c r="T442" s="388">
        <v>30410603</v>
      </c>
      <c r="U442" s="389" t="s">
        <v>1820</v>
      </c>
      <c r="V442" s="390">
        <v>80000000</v>
      </c>
      <c r="W442" s="390">
        <v>0</v>
      </c>
      <c r="X442" s="390">
        <v>0</v>
      </c>
      <c r="Y442" s="390">
        <v>0</v>
      </c>
      <c r="Z442" s="390">
        <v>0</v>
      </c>
      <c r="AA442" s="390">
        <v>80000000</v>
      </c>
      <c r="AB442" s="390">
        <v>0</v>
      </c>
      <c r="AC442" s="390">
        <v>0</v>
      </c>
      <c r="AD442" s="390">
        <v>0</v>
      </c>
      <c r="AE442" s="390">
        <v>0</v>
      </c>
      <c r="AF442" s="390">
        <v>80000000</v>
      </c>
      <c r="AG442" s="390">
        <v>0</v>
      </c>
      <c r="AH442" s="390">
        <v>0</v>
      </c>
      <c r="AI442" s="390">
        <v>0</v>
      </c>
      <c r="AJ442" s="390">
        <v>0</v>
      </c>
      <c r="AK442" s="390">
        <v>0</v>
      </c>
      <c r="AL442" s="390">
        <v>0</v>
      </c>
      <c r="AM442" s="390">
        <v>0</v>
      </c>
      <c r="AN442" s="390">
        <v>0</v>
      </c>
      <c r="AO442" s="390">
        <v>0</v>
      </c>
      <c r="AP442" s="390">
        <v>0</v>
      </c>
      <c r="AQ442" s="390">
        <v>0</v>
      </c>
      <c r="AR442" s="390">
        <v>0</v>
      </c>
      <c r="AS442" s="390">
        <v>0</v>
      </c>
      <c r="AT442" s="390">
        <v>0</v>
      </c>
      <c r="AU442" s="390">
        <v>0</v>
      </c>
      <c r="AV442" s="390">
        <v>0</v>
      </c>
      <c r="AW442" s="390">
        <v>0</v>
      </c>
      <c r="AX442" s="390">
        <v>0</v>
      </c>
    </row>
    <row r="443" spans="1:50" ht="18" customHeight="1" x14ac:dyDescent="0.25">
      <c r="A443" s="392">
        <v>30410604</v>
      </c>
      <c r="B443" s="193" t="s">
        <v>1446</v>
      </c>
      <c r="C443" s="194">
        <v>1251000000</v>
      </c>
      <c r="D443" s="183">
        <v>0</v>
      </c>
      <c r="E443" s="183">
        <v>0</v>
      </c>
      <c r="F443" s="182">
        <f>C443+D443-E443</f>
        <v>1251000000</v>
      </c>
      <c r="G443" s="390">
        <v>177479700</v>
      </c>
      <c r="H443" s="390">
        <v>177479700</v>
      </c>
      <c r="I443" s="182">
        <f>F443-H443</f>
        <v>1073520300</v>
      </c>
      <c r="J443" s="390">
        <v>0</v>
      </c>
      <c r="K443" s="390">
        <v>0</v>
      </c>
      <c r="L443" s="390">
        <v>0</v>
      </c>
      <c r="M443" s="390">
        <v>177479700</v>
      </c>
      <c r="N443" s="390">
        <v>177479700</v>
      </c>
      <c r="O443" s="182">
        <f t="shared" si="342"/>
        <v>0</v>
      </c>
      <c r="P443" s="182">
        <f>F443-N443</f>
        <v>1073520300</v>
      </c>
      <c r="Q443" s="195">
        <v>1251000000</v>
      </c>
      <c r="R443" s="185">
        <f t="shared" si="343"/>
        <v>1251000000</v>
      </c>
      <c r="S443" s="387">
        <f t="shared" si="302"/>
        <v>0</v>
      </c>
      <c r="T443" s="388">
        <v>30410604</v>
      </c>
      <c r="U443" s="389" t="s">
        <v>1821</v>
      </c>
      <c r="V443" s="390">
        <v>1251000000</v>
      </c>
      <c r="W443" s="390">
        <v>0</v>
      </c>
      <c r="X443" s="390">
        <v>0</v>
      </c>
      <c r="Y443" s="390">
        <v>0</v>
      </c>
      <c r="Z443" s="390">
        <v>0</v>
      </c>
      <c r="AA443" s="390">
        <v>1251000000</v>
      </c>
      <c r="AB443" s="390">
        <v>0</v>
      </c>
      <c r="AC443" s="390">
        <v>0</v>
      </c>
      <c r="AD443" s="390">
        <v>177479700</v>
      </c>
      <c r="AE443" s="390">
        <v>177479700</v>
      </c>
      <c r="AF443" s="390">
        <v>1073520300</v>
      </c>
      <c r="AG443" s="390">
        <v>0</v>
      </c>
      <c r="AH443" s="390">
        <v>0</v>
      </c>
      <c r="AI443" s="390">
        <v>177479700</v>
      </c>
      <c r="AJ443" s="390">
        <v>177479700</v>
      </c>
      <c r="AK443" s="390">
        <v>0</v>
      </c>
      <c r="AL443" s="390">
        <v>0</v>
      </c>
      <c r="AM443" s="390">
        <v>0</v>
      </c>
      <c r="AN443" s="390">
        <v>0</v>
      </c>
      <c r="AO443" s="390">
        <v>0</v>
      </c>
      <c r="AP443" s="390">
        <v>177479700</v>
      </c>
      <c r="AQ443" s="390">
        <v>0</v>
      </c>
      <c r="AR443" s="390">
        <v>0</v>
      </c>
      <c r="AS443" s="390">
        <v>0</v>
      </c>
      <c r="AT443" s="390">
        <v>0</v>
      </c>
      <c r="AU443" s="390">
        <v>0</v>
      </c>
      <c r="AV443" s="390">
        <v>0</v>
      </c>
      <c r="AW443" s="390">
        <v>0</v>
      </c>
      <c r="AX443" s="390">
        <v>0</v>
      </c>
    </row>
    <row r="444" spans="1:50" ht="18" customHeight="1" x14ac:dyDescent="0.25">
      <c r="A444" s="398">
        <v>304107</v>
      </c>
      <c r="B444" s="190" t="s">
        <v>1447</v>
      </c>
      <c r="C444" s="191">
        <f>SUM(C445:C446)</f>
        <v>152600000</v>
      </c>
      <c r="D444" s="191">
        <f t="shared" ref="D444:R444" si="344">SUM(D445:D446)</f>
        <v>0</v>
      </c>
      <c r="E444" s="191">
        <f t="shared" si="344"/>
        <v>0</v>
      </c>
      <c r="F444" s="191">
        <f t="shared" si="344"/>
        <v>152600000</v>
      </c>
      <c r="G444" s="191">
        <f t="shared" si="344"/>
        <v>0</v>
      </c>
      <c r="H444" s="191">
        <f t="shared" si="344"/>
        <v>0</v>
      </c>
      <c r="I444" s="191">
        <f t="shared" si="344"/>
        <v>152600000</v>
      </c>
      <c r="J444" s="191">
        <f t="shared" si="344"/>
        <v>0</v>
      </c>
      <c r="K444" s="191">
        <f t="shared" si="344"/>
        <v>0</v>
      </c>
      <c r="L444" s="191">
        <f t="shared" si="344"/>
        <v>0</v>
      </c>
      <c r="M444" s="191">
        <f t="shared" si="344"/>
        <v>0</v>
      </c>
      <c r="N444" s="191">
        <f t="shared" si="344"/>
        <v>0</v>
      </c>
      <c r="O444" s="191">
        <f t="shared" si="344"/>
        <v>0</v>
      </c>
      <c r="P444" s="191">
        <f t="shared" si="344"/>
        <v>152600000</v>
      </c>
      <c r="Q444" s="191">
        <f t="shared" si="344"/>
        <v>132600000</v>
      </c>
      <c r="R444" s="192">
        <f t="shared" si="344"/>
        <v>132600000</v>
      </c>
      <c r="S444" s="387">
        <f t="shared" si="302"/>
        <v>0</v>
      </c>
      <c r="T444" s="388">
        <v>304107</v>
      </c>
      <c r="U444" s="389" t="s">
        <v>1822</v>
      </c>
      <c r="V444" s="390">
        <v>152600000</v>
      </c>
      <c r="W444" s="390">
        <v>0</v>
      </c>
      <c r="X444" s="390">
        <v>0</v>
      </c>
      <c r="Y444" s="390">
        <v>0</v>
      </c>
      <c r="Z444" s="390">
        <v>0</v>
      </c>
      <c r="AA444" s="390">
        <v>152600000</v>
      </c>
      <c r="AB444" s="390">
        <v>0</v>
      </c>
      <c r="AC444" s="390">
        <v>0</v>
      </c>
      <c r="AD444" s="390">
        <v>0</v>
      </c>
      <c r="AE444" s="390">
        <v>0</v>
      </c>
      <c r="AF444" s="390">
        <v>152600000</v>
      </c>
      <c r="AG444" s="390">
        <v>0</v>
      </c>
      <c r="AH444" s="390">
        <v>0</v>
      </c>
      <c r="AI444" s="390">
        <v>0</v>
      </c>
      <c r="AJ444" s="390">
        <v>0</v>
      </c>
      <c r="AK444" s="390">
        <v>0</v>
      </c>
      <c r="AL444" s="390">
        <v>0</v>
      </c>
      <c r="AM444" s="390">
        <v>0</v>
      </c>
      <c r="AN444" s="390">
        <v>0</v>
      </c>
      <c r="AO444" s="390">
        <v>0</v>
      </c>
      <c r="AP444" s="390">
        <v>0</v>
      </c>
      <c r="AQ444" s="390">
        <v>0</v>
      </c>
      <c r="AR444" s="390">
        <v>0</v>
      </c>
      <c r="AS444" s="390">
        <v>0</v>
      </c>
      <c r="AT444" s="390">
        <v>0</v>
      </c>
      <c r="AU444" s="390">
        <v>0</v>
      </c>
      <c r="AV444" s="390">
        <v>0</v>
      </c>
      <c r="AW444" s="390">
        <v>0</v>
      </c>
      <c r="AX444" s="390">
        <v>0</v>
      </c>
    </row>
    <row r="445" spans="1:50" ht="18" customHeight="1" x14ac:dyDescent="0.25">
      <c r="A445" s="392">
        <v>30410703</v>
      </c>
      <c r="B445" s="193" t="s">
        <v>1448</v>
      </c>
      <c r="C445" s="194">
        <v>20000000</v>
      </c>
      <c r="D445" s="183">
        <v>0</v>
      </c>
      <c r="E445" s="183">
        <v>0</v>
      </c>
      <c r="F445" s="182">
        <f>C445+D445-E445</f>
        <v>20000000</v>
      </c>
      <c r="G445" s="390">
        <v>0</v>
      </c>
      <c r="H445" s="390">
        <v>0</v>
      </c>
      <c r="I445" s="182">
        <f>F445-H445</f>
        <v>20000000</v>
      </c>
      <c r="J445" s="390">
        <v>0</v>
      </c>
      <c r="K445" s="390">
        <v>0</v>
      </c>
      <c r="L445" s="390">
        <v>0</v>
      </c>
      <c r="M445" s="390">
        <v>0</v>
      </c>
      <c r="N445" s="390">
        <v>0</v>
      </c>
      <c r="O445" s="182">
        <f t="shared" ref="O445:O446" si="345">N445-H445</f>
        <v>0</v>
      </c>
      <c r="P445" s="182">
        <f>F445-N445</f>
        <v>20000000</v>
      </c>
      <c r="Q445" s="195"/>
      <c r="R445" s="185">
        <f t="shared" ref="R445:R446" si="346">Q445</f>
        <v>0</v>
      </c>
      <c r="S445" s="387">
        <f t="shared" si="302"/>
        <v>0</v>
      </c>
      <c r="T445" s="388">
        <v>30410703</v>
      </c>
      <c r="U445" s="389" t="s">
        <v>1823</v>
      </c>
      <c r="V445" s="390">
        <v>20000000</v>
      </c>
      <c r="W445" s="390">
        <v>0</v>
      </c>
      <c r="X445" s="390">
        <v>0</v>
      </c>
      <c r="Y445" s="390">
        <v>0</v>
      </c>
      <c r="Z445" s="390">
        <v>0</v>
      </c>
      <c r="AA445" s="390">
        <v>20000000</v>
      </c>
      <c r="AB445" s="390">
        <v>0</v>
      </c>
      <c r="AC445" s="390">
        <v>0</v>
      </c>
      <c r="AD445" s="390">
        <v>0</v>
      </c>
      <c r="AE445" s="390">
        <v>0</v>
      </c>
      <c r="AF445" s="390">
        <v>20000000</v>
      </c>
      <c r="AG445" s="390">
        <v>0</v>
      </c>
      <c r="AH445" s="390">
        <v>0</v>
      </c>
      <c r="AI445" s="390">
        <v>0</v>
      </c>
      <c r="AJ445" s="390">
        <v>0</v>
      </c>
      <c r="AK445" s="390">
        <v>0</v>
      </c>
      <c r="AL445" s="390">
        <v>0</v>
      </c>
      <c r="AM445" s="390">
        <v>0</v>
      </c>
      <c r="AN445" s="390">
        <v>0</v>
      </c>
      <c r="AO445" s="390">
        <v>0</v>
      </c>
      <c r="AP445" s="390">
        <v>0</v>
      </c>
      <c r="AQ445" s="390">
        <v>0</v>
      </c>
      <c r="AR445" s="390">
        <v>0</v>
      </c>
      <c r="AS445" s="390">
        <v>0</v>
      </c>
      <c r="AT445" s="390">
        <v>0</v>
      </c>
      <c r="AU445" s="390">
        <v>0</v>
      </c>
      <c r="AV445" s="390">
        <v>0</v>
      </c>
      <c r="AW445" s="390">
        <v>0</v>
      </c>
      <c r="AX445" s="390">
        <v>0</v>
      </c>
    </row>
    <row r="446" spans="1:50" ht="18" customHeight="1" x14ac:dyDescent="0.25">
      <c r="A446" s="392">
        <v>30410704</v>
      </c>
      <c r="B446" s="193" t="s">
        <v>1449</v>
      </c>
      <c r="C446" s="194">
        <v>132600000</v>
      </c>
      <c r="D446" s="183">
        <v>0</v>
      </c>
      <c r="E446" s="183">
        <v>0</v>
      </c>
      <c r="F446" s="182">
        <f>C446+D446-E446</f>
        <v>132600000</v>
      </c>
      <c r="G446" s="390">
        <v>0</v>
      </c>
      <c r="H446" s="390">
        <v>0</v>
      </c>
      <c r="I446" s="182">
        <f>F446-H446</f>
        <v>132600000</v>
      </c>
      <c r="J446" s="390">
        <v>0</v>
      </c>
      <c r="K446" s="390">
        <v>0</v>
      </c>
      <c r="L446" s="390">
        <v>0</v>
      </c>
      <c r="M446" s="390">
        <v>0</v>
      </c>
      <c r="N446" s="390">
        <v>0</v>
      </c>
      <c r="O446" s="182">
        <f t="shared" si="345"/>
        <v>0</v>
      </c>
      <c r="P446" s="182">
        <f>F446-N446</f>
        <v>132600000</v>
      </c>
      <c r="Q446" s="195">
        <v>132600000</v>
      </c>
      <c r="R446" s="185">
        <f t="shared" si="346"/>
        <v>132600000</v>
      </c>
      <c r="S446" s="387">
        <f t="shared" si="302"/>
        <v>0</v>
      </c>
      <c r="T446" s="388">
        <v>30410704</v>
      </c>
      <c r="U446" s="389" t="s">
        <v>1823</v>
      </c>
      <c r="V446" s="390">
        <v>132600000</v>
      </c>
      <c r="W446" s="390">
        <v>0</v>
      </c>
      <c r="X446" s="390">
        <v>0</v>
      </c>
      <c r="Y446" s="390">
        <v>0</v>
      </c>
      <c r="Z446" s="390">
        <v>0</v>
      </c>
      <c r="AA446" s="390">
        <v>132600000</v>
      </c>
      <c r="AB446" s="390">
        <v>0</v>
      </c>
      <c r="AC446" s="390">
        <v>0</v>
      </c>
      <c r="AD446" s="390">
        <v>0</v>
      </c>
      <c r="AE446" s="390">
        <v>0</v>
      </c>
      <c r="AF446" s="390">
        <v>132600000</v>
      </c>
      <c r="AG446" s="390">
        <v>0</v>
      </c>
      <c r="AH446" s="390">
        <v>0</v>
      </c>
      <c r="AI446" s="390">
        <v>0</v>
      </c>
      <c r="AJ446" s="390">
        <v>0</v>
      </c>
      <c r="AK446" s="390">
        <v>0</v>
      </c>
      <c r="AL446" s="390">
        <v>0</v>
      </c>
      <c r="AM446" s="390">
        <v>0</v>
      </c>
      <c r="AN446" s="390">
        <v>0</v>
      </c>
      <c r="AO446" s="390">
        <v>0</v>
      </c>
      <c r="AP446" s="390">
        <v>0</v>
      </c>
      <c r="AQ446" s="390">
        <v>0</v>
      </c>
      <c r="AR446" s="390">
        <v>0</v>
      </c>
      <c r="AS446" s="390">
        <v>0</v>
      </c>
      <c r="AT446" s="390">
        <v>0</v>
      </c>
      <c r="AU446" s="390">
        <v>0</v>
      </c>
      <c r="AV446" s="390">
        <v>0</v>
      </c>
      <c r="AW446" s="390">
        <v>0</v>
      </c>
      <c r="AX446" s="390">
        <v>0</v>
      </c>
    </row>
    <row r="447" spans="1:50" ht="18" customHeight="1" x14ac:dyDescent="0.25">
      <c r="A447" s="398">
        <v>304108</v>
      </c>
      <c r="B447" s="190" t="s">
        <v>651</v>
      </c>
      <c r="C447" s="191">
        <f>SUM(C448:C450)</f>
        <v>573334629</v>
      </c>
      <c r="D447" s="191">
        <f t="shared" ref="D447:R447" si="347">SUM(D448:D450)</f>
        <v>0</v>
      </c>
      <c r="E447" s="191">
        <f t="shared" si="347"/>
        <v>0</v>
      </c>
      <c r="F447" s="191">
        <f t="shared" si="347"/>
        <v>573334629</v>
      </c>
      <c r="G447" s="191">
        <f t="shared" si="347"/>
        <v>0</v>
      </c>
      <c r="H447" s="191">
        <f t="shared" si="347"/>
        <v>0</v>
      </c>
      <c r="I447" s="191">
        <f t="shared" si="347"/>
        <v>573334629</v>
      </c>
      <c r="J447" s="191">
        <f t="shared" si="347"/>
        <v>0</v>
      </c>
      <c r="K447" s="191">
        <f t="shared" si="347"/>
        <v>0</v>
      </c>
      <c r="L447" s="191">
        <f t="shared" si="347"/>
        <v>0</v>
      </c>
      <c r="M447" s="191">
        <f t="shared" si="347"/>
        <v>115983000</v>
      </c>
      <c r="N447" s="191">
        <f t="shared" si="347"/>
        <v>115983000</v>
      </c>
      <c r="O447" s="191">
        <f t="shared" si="347"/>
        <v>115983000</v>
      </c>
      <c r="P447" s="191">
        <f t="shared" si="347"/>
        <v>457351629</v>
      </c>
      <c r="Q447" s="191">
        <f t="shared" si="347"/>
        <v>456960000</v>
      </c>
      <c r="R447" s="192">
        <f t="shared" si="347"/>
        <v>456960000</v>
      </c>
      <c r="S447" s="387">
        <f t="shared" si="302"/>
        <v>0</v>
      </c>
      <c r="T447" s="388">
        <v>304108</v>
      </c>
      <c r="U447" s="389" t="s">
        <v>651</v>
      </c>
      <c r="V447" s="390">
        <v>573334629</v>
      </c>
      <c r="W447" s="390">
        <v>0</v>
      </c>
      <c r="X447" s="390">
        <v>0</v>
      </c>
      <c r="Y447" s="390">
        <v>0</v>
      </c>
      <c r="Z447" s="390">
        <v>0</v>
      </c>
      <c r="AA447" s="390">
        <v>573334629</v>
      </c>
      <c r="AB447" s="390">
        <v>0</v>
      </c>
      <c r="AC447" s="390">
        <v>0</v>
      </c>
      <c r="AD447" s="390">
        <v>115983000</v>
      </c>
      <c r="AE447" s="390">
        <v>115983000</v>
      </c>
      <c r="AF447" s="390">
        <v>457351629</v>
      </c>
      <c r="AG447" s="390">
        <v>0</v>
      </c>
      <c r="AH447" s="390">
        <v>0</v>
      </c>
      <c r="AI447" s="390">
        <v>0</v>
      </c>
      <c r="AJ447" s="390">
        <v>0</v>
      </c>
      <c r="AK447" s="390">
        <v>115983000</v>
      </c>
      <c r="AL447" s="390">
        <v>0</v>
      </c>
      <c r="AM447" s="390">
        <v>0</v>
      </c>
      <c r="AN447" s="390">
        <v>0</v>
      </c>
      <c r="AO447" s="390">
        <v>0</v>
      </c>
      <c r="AP447" s="390">
        <v>0</v>
      </c>
      <c r="AQ447" s="390">
        <v>0</v>
      </c>
      <c r="AR447" s="390">
        <v>0</v>
      </c>
      <c r="AS447" s="390">
        <v>0</v>
      </c>
      <c r="AT447" s="390">
        <v>0</v>
      </c>
      <c r="AU447" s="390">
        <v>0</v>
      </c>
      <c r="AV447" s="390">
        <v>0</v>
      </c>
      <c r="AW447" s="390">
        <v>0</v>
      </c>
      <c r="AX447" s="390">
        <v>0</v>
      </c>
    </row>
    <row r="448" spans="1:50" ht="18" customHeight="1" x14ac:dyDescent="0.25">
      <c r="A448" s="392">
        <v>30410801</v>
      </c>
      <c r="B448" s="193" t="s">
        <v>652</v>
      </c>
      <c r="C448" s="194">
        <v>96374629</v>
      </c>
      <c r="D448" s="183">
        <v>0</v>
      </c>
      <c r="E448" s="183">
        <v>0</v>
      </c>
      <c r="F448" s="182">
        <f>C448+D448-E448</f>
        <v>96374629</v>
      </c>
      <c r="G448" s="390">
        <v>0</v>
      </c>
      <c r="H448" s="390">
        <v>0</v>
      </c>
      <c r="I448" s="182">
        <f>F448-H448</f>
        <v>96374629</v>
      </c>
      <c r="J448" s="390">
        <v>0</v>
      </c>
      <c r="K448" s="390">
        <v>0</v>
      </c>
      <c r="L448" s="390">
        <v>0</v>
      </c>
      <c r="M448" s="390">
        <v>0</v>
      </c>
      <c r="N448" s="390">
        <v>0</v>
      </c>
      <c r="O448" s="182">
        <f t="shared" ref="O448:O450" si="348">N448-H448</f>
        <v>0</v>
      </c>
      <c r="P448" s="182">
        <f>F448-N448</f>
        <v>96374629</v>
      </c>
      <c r="Q448" s="195"/>
      <c r="R448" s="185">
        <f t="shared" ref="R448:R450" si="349">Q448</f>
        <v>0</v>
      </c>
      <c r="S448" s="387">
        <f t="shared" si="302"/>
        <v>0</v>
      </c>
      <c r="T448" s="388">
        <v>30410801</v>
      </c>
      <c r="U448" s="389" t="s">
        <v>652</v>
      </c>
      <c r="V448" s="390">
        <v>96374629</v>
      </c>
      <c r="W448" s="390">
        <v>0</v>
      </c>
      <c r="X448" s="390">
        <v>0</v>
      </c>
      <c r="Y448" s="390">
        <v>0</v>
      </c>
      <c r="Z448" s="390">
        <v>0</v>
      </c>
      <c r="AA448" s="390">
        <v>96374629</v>
      </c>
      <c r="AB448" s="390">
        <v>0</v>
      </c>
      <c r="AC448" s="390">
        <v>0</v>
      </c>
      <c r="AD448" s="390">
        <v>0</v>
      </c>
      <c r="AE448" s="390">
        <v>0</v>
      </c>
      <c r="AF448" s="390">
        <v>96374629</v>
      </c>
      <c r="AG448" s="390">
        <v>0</v>
      </c>
      <c r="AH448" s="390">
        <v>0</v>
      </c>
      <c r="AI448" s="390">
        <v>0</v>
      </c>
      <c r="AJ448" s="390">
        <v>0</v>
      </c>
      <c r="AK448" s="390">
        <v>0</v>
      </c>
      <c r="AL448" s="390">
        <v>0</v>
      </c>
      <c r="AM448" s="390">
        <v>0</v>
      </c>
      <c r="AN448" s="390">
        <v>0</v>
      </c>
      <c r="AO448" s="390">
        <v>0</v>
      </c>
      <c r="AP448" s="390">
        <v>0</v>
      </c>
      <c r="AQ448" s="390">
        <v>0</v>
      </c>
      <c r="AR448" s="390">
        <v>0</v>
      </c>
      <c r="AS448" s="390">
        <v>0</v>
      </c>
      <c r="AT448" s="390">
        <v>0</v>
      </c>
      <c r="AU448" s="390">
        <v>0</v>
      </c>
      <c r="AV448" s="390">
        <v>0</v>
      </c>
      <c r="AW448" s="390">
        <v>0</v>
      </c>
      <c r="AX448" s="390">
        <v>0</v>
      </c>
    </row>
    <row r="449" spans="1:50" ht="18" customHeight="1" x14ac:dyDescent="0.25">
      <c r="A449" s="392">
        <v>30410803</v>
      </c>
      <c r="B449" s="193" t="s">
        <v>653</v>
      </c>
      <c r="C449" s="194">
        <v>20000000</v>
      </c>
      <c r="D449" s="183">
        <v>0</v>
      </c>
      <c r="E449" s="183">
        <v>0</v>
      </c>
      <c r="F449" s="182">
        <f>C449+D449-E449</f>
        <v>20000000</v>
      </c>
      <c r="G449" s="390">
        <v>0</v>
      </c>
      <c r="H449" s="390">
        <v>0</v>
      </c>
      <c r="I449" s="182">
        <f>F449-H449</f>
        <v>20000000</v>
      </c>
      <c r="J449" s="390">
        <v>0</v>
      </c>
      <c r="K449" s="390">
        <v>0</v>
      </c>
      <c r="L449" s="390">
        <v>0</v>
      </c>
      <c r="M449" s="390">
        <v>0</v>
      </c>
      <c r="N449" s="390">
        <v>0</v>
      </c>
      <c r="O449" s="182">
        <f t="shared" si="348"/>
        <v>0</v>
      </c>
      <c r="P449" s="182">
        <f>F449-N449</f>
        <v>20000000</v>
      </c>
      <c r="Q449" s="195"/>
      <c r="R449" s="185">
        <f t="shared" si="349"/>
        <v>0</v>
      </c>
      <c r="S449" s="387">
        <f t="shared" si="302"/>
        <v>0</v>
      </c>
      <c r="T449" s="388">
        <v>30410803</v>
      </c>
      <c r="U449" s="389" t="s">
        <v>653</v>
      </c>
      <c r="V449" s="390">
        <v>20000000</v>
      </c>
      <c r="W449" s="390">
        <v>0</v>
      </c>
      <c r="X449" s="390">
        <v>0</v>
      </c>
      <c r="Y449" s="390">
        <v>0</v>
      </c>
      <c r="Z449" s="390">
        <v>0</v>
      </c>
      <c r="AA449" s="390">
        <v>20000000</v>
      </c>
      <c r="AB449" s="390">
        <v>0</v>
      </c>
      <c r="AC449" s="390">
        <v>0</v>
      </c>
      <c r="AD449" s="390">
        <v>0</v>
      </c>
      <c r="AE449" s="390">
        <v>0</v>
      </c>
      <c r="AF449" s="390">
        <v>20000000</v>
      </c>
      <c r="AG449" s="390">
        <v>0</v>
      </c>
      <c r="AH449" s="390">
        <v>0</v>
      </c>
      <c r="AI449" s="390">
        <v>0</v>
      </c>
      <c r="AJ449" s="390">
        <v>0</v>
      </c>
      <c r="AK449" s="390">
        <v>0</v>
      </c>
      <c r="AL449" s="390">
        <v>0</v>
      </c>
      <c r="AM449" s="390">
        <v>0</v>
      </c>
      <c r="AN449" s="390">
        <v>0</v>
      </c>
      <c r="AO449" s="390">
        <v>0</v>
      </c>
      <c r="AP449" s="390">
        <v>0</v>
      </c>
      <c r="AQ449" s="390">
        <v>0</v>
      </c>
      <c r="AR449" s="390">
        <v>0</v>
      </c>
      <c r="AS449" s="390">
        <v>0</v>
      </c>
      <c r="AT449" s="390">
        <v>0</v>
      </c>
      <c r="AU449" s="390">
        <v>0</v>
      </c>
      <c r="AV449" s="390">
        <v>0</v>
      </c>
      <c r="AW449" s="390">
        <v>0</v>
      </c>
      <c r="AX449" s="390">
        <v>0</v>
      </c>
    </row>
    <row r="450" spans="1:50" ht="18" customHeight="1" x14ac:dyDescent="0.25">
      <c r="A450" s="392">
        <v>30410804</v>
      </c>
      <c r="B450" s="193" t="s">
        <v>654</v>
      </c>
      <c r="C450" s="194">
        <v>456960000</v>
      </c>
      <c r="D450" s="183">
        <v>0</v>
      </c>
      <c r="E450" s="183">
        <v>0</v>
      </c>
      <c r="F450" s="182">
        <f>C450+D450-E450</f>
        <v>456960000</v>
      </c>
      <c r="G450" s="390">
        <v>0</v>
      </c>
      <c r="H450" s="390">
        <v>0</v>
      </c>
      <c r="I450" s="182">
        <f>F450-H450</f>
        <v>456960000</v>
      </c>
      <c r="J450" s="390">
        <v>0</v>
      </c>
      <c r="K450" s="390">
        <v>0</v>
      </c>
      <c r="L450" s="390">
        <v>0</v>
      </c>
      <c r="M450" s="390">
        <v>115983000</v>
      </c>
      <c r="N450" s="390">
        <v>115983000</v>
      </c>
      <c r="O450" s="182">
        <f t="shared" si="348"/>
        <v>115983000</v>
      </c>
      <c r="P450" s="182">
        <f>F450-N450</f>
        <v>340977000</v>
      </c>
      <c r="Q450" s="195">
        <v>456960000</v>
      </c>
      <c r="R450" s="185">
        <f t="shared" si="349"/>
        <v>456960000</v>
      </c>
      <c r="S450" s="387">
        <f t="shared" si="302"/>
        <v>0</v>
      </c>
      <c r="T450" s="388">
        <v>30410804</v>
      </c>
      <c r="U450" s="389" t="s">
        <v>654</v>
      </c>
      <c r="V450" s="390">
        <v>456960000</v>
      </c>
      <c r="W450" s="390">
        <v>0</v>
      </c>
      <c r="X450" s="390">
        <v>0</v>
      </c>
      <c r="Y450" s="390">
        <v>0</v>
      </c>
      <c r="Z450" s="390">
        <v>0</v>
      </c>
      <c r="AA450" s="390">
        <v>456960000</v>
      </c>
      <c r="AB450" s="390">
        <v>0</v>
      </c>
      <c r="AC450" s="390">
        <v>0</v>
      </c>
      <c r="AD450" s="390">
        <v>115983000</v>
      </c>
      <c r="AE450" s="390">
        <v>115983000</v>
      </c>
      <c r="AF450" s="390">
        <v>340977000</v>
      </c>
      <c r="AG450" s="390">
        <v>0</v>
      </c>
      <c r="AH450" s="390">
        <v>0</v>
      </c>
      <c r="AI450" s="390">
        <v>0</v>
      </c>
      <c r="AJ450" s="390">
        <v>0</v>
      </c>
      <c r="AK450" s="390">
        <v>115983000</v>
      </c>
      <c r="AL450" s="390">
        <v>0</v>
      </c>
      <c r="AM450" s="390">
        <v>0</v>
      </c>
      <c r="AN450" s="390">
        <v>0</v>
      </c>
      <c r="AO450" s="390">
        <v>0</v>
      </c>
      <c r="AP450" s="390">
        <v>0</v>
      </c>
      <c r="AQ450" s="390">
        <v>0</v>
      </c>
      <c r="AR450" s="390">
        <v>0</v>
      </c>
      <c r="AS450" s="390">
        <v>0</v>
      </c>
      <c r="AT450" s="390">
        <v>0</v>
      </c>
      <c r="AU450" s="390">
        <v>0</v>
      </c>
      <c r="AV450" s="390">
        <v>0</v>
      </c>
      <c r="AW450" s="390">
        <v>0</v>
      </c>
      <c r="AX450" s="390">
        <v>0</v>
      </c>
    </row>
    <row r="451" spans="1:50" ht="18" customHeight="1" x14ac:dyDescent="0.25">
      <c r="A451" s="398">
        <v>304109</v>
      </c>
      <c r="B451" s="190" t="s">
        <v>1450</v>
      </c>
      <c r="C451" s="191">
        <f>SUM(C452:C453)</f>
        <v>162524954</v>
      </c>
      <c r="D451" s="191">
        <f t="shared" ref="D451:R451" si="350">SUM(D452:D453)</f>
        <v>0</v>
      </c>
      <c r="E451" s="191">
        <f t="shared" si="350"/>
        <v>0</v>
      </c>
      <c r="F451" s="191">
        <f t="shared" si="350"/>
        <v>162524954</v>
      </c>
      <c r="G451" s="191">
        <f t="shared" si="350"/>
        <v>0</v>
      </c>
      <c r="H451" s="191">
        <f t="shared" si="350"/>
        <v>0</v>
      </c>
      <c r="I451" s="191">
        <f t="shared" si="350"/>
        <v>162524954</v>
      </c>
      <c r="J451" s="191">
        <f t="shared" si="350"/>
        <v>0</v>
      </c>
      <c r="K451" s="191">
        <f t="shared" si="350"/>
        <v>0</v>
      </c>
      <c r="L451" s="191">
        <f t="shared" si="350"/>
        <v>0</v>
      </c>
      <c r="M451" s="191">
        <f t="shared" si="350"/>
        <v>0</v>
      </c>
      <c r="N451" s="191">
        <f t="shared" si="350"/>
        <v>0</v>
      </c>
      <c r="O451" s="191">
        <f t="shared" si="350"/>
        <v>0</v>
      </c>
      <c r="P451" s="191">
        <f t="shared" si="350"/>
        <v>162524954</v>
      </c>
      <c r="Q451" s="191">
        <f t="shared" si="350"/>
        <v>150960000</v>
      </c>
      <c r="R451" s="192">
        <f t="shared" si="350"/>
        <v>150960000</v>
      </c>
      <c r="S451" s="387">
        <f t="shared" si="302"/>
        <v>0</v>
      </c>
      <c r="T451" s="388">
        <v>304109</v>
      </c>
      <c r="U451" s="389" t="s">
        <v>1450</v>
      </c>
      <c r="V451" s="390">
        <v>162524954</v>
      </c>
      <c r="W451" s="390">
        <v>0</v>
      </c>
      <c r="X451" s="390">
        <v>0</v>
      </c>
      <c r="Y451" s="390">
        <v>0</v>
      </c>
      <c r="Z451" s="390">
        <v>0</v>
      </c>
      <c r="AA451" s="390">
        <v>162524954</v>
      </c>
      <c r="AB451" s="390">
        <v>0</v>
      </c>
      <c r="AC451" s="390">
        <v>0</v>
      </c>
      <c r="AD451" s="390">
        <v>0</v>
      </c>
      <c r="AE451" s="390">
        <v>0</v>
      </c>
      <c r="AF451" s="390">
        <v>162524954</v>
      </c>
      <c r="AG451" s="390">
        <v>0</v>
      </c>
      <c r="AH451" s="390">
        <v>0</v>
      </c>
      <c r="AI451" s="390">
        <v>0</v>
      </c>
      <c r="AJ451" s="390">
        <v>0</v>
      </c>
      <c r="AK451" s="390">
        <v>0</v>
      </c>
      <c r="AL451" s="390">
        <v>0</v>
      </c>
      <c r="AM451" s="390">
        <v>0</v>
      </c>
      <c r="AN451" s="390">
        <v>0</v>
      </c>
      <c r="AO451" s="390">
        <v>0</v>
      </c>
      <c r="AP451" s="390">
        <v>0</v>
      </c>
      <c r="AQ451" s="390">
        <v>0</v>
      </c>
      <c r="AR451" s="390">
        <v>0</v>
      </c>
      <c r="AS451" s="390">
        <v>0</v>
      </c>
      <c r="AT451" s="390">
        <v>0</v>
      </c>
      <c r="AU451" s="390">
        <v>0</v>
      </c>
      <c r="AV451" s="390">
        <v>0</v>
      </c>
      <c r="AW451" s="390">
        <v>0</v>
      </c>
      <c r="AX451" s="390">
        <v>0</v>
      </c>
    </row>
    <row r="452" spans="1:50" ht="18" customHeight="1" x14ac:dyDescent="0.25">
      <c r="A452" s="392">
        <v>30410901</v>
      </c>
      <c r="B452" s="193" t="s">
        <v>1451</v>
      </c>
      <c r="C452" s="194">
        <v>11564954</v>
      </c>
      <c r="D452" s="183">
        <v>0</v>
      </c>
      <c r="E452" s="183">
        <v>0</v>
      </c>
      <c r="F452" s="182">
        <f>C452+D452-E452</f>
        <v>11564954</v>
      </c>
      <c r="G452" s="390">
        <v>0</v>
      </c>
      <c r="H452" s="390">
        <v>0</v>
      </c>
      <c r="I452" s="182">
        <f>F452-H452</f>
        <v>11564954</v>
      </c>
      <c r="J452" s="390">
        <v>0</v>
      </c>
      <c r="K452" s="390">
        <v>0</v>
      </c>
      <c r="L452" s="390">
        <v>0</v>
      </c>
      <c r="M452" s="390">
        <v>0</v>
      </c>
      <c r="N452" s="390">
        <v>0</v>
      </c>
      <c r="O452" s="182">
        <f t="shared" ref="O452:O453" si="351">N452-H452</f>
        <v>0</v>
      </c>
      <c r="P452" s="182">
        <f>F452-N452</f>
        <v>11564954</v>
      </c>
      <c r="Q452" s="195"/>
      <c r="R452" s="185">
        <f t="shared" ref="R452:R453" si="352">Q452</f>
        <v>0</v>
      </c>
      <c r="S452" s="387">
        <f t="shared" si="302"/>
        <v>0</v>
      </c>
      <c r="T452" s="388">
        <v>30410901</v>
      </c>
      <c r="U452" s="389" t="s">
        <v>1451</v>
      </c>
      <c r="V452" s="390">
        <v>11564954</v>
      </c>
      <c r="W452" s="390">
        <v>0</v>
      </c>
      <c r="X452" s="390">
        <v>0</v>
      </c>
      <c r="Y452" s="390">
        <v>0</v>
      </c>
      <c r="Z452" s="390">
        <v>0</v>
      </c>
      <c r="AA452" s="390">
        <v>11564954</v>
      </c>
      <c r="AB452" s="390">
        <v>0</v>
      </c>
      <c r="AC452" s="390">
        <v>0</v>
      </c>
      <c r="AD452" s="390">
        <v>0</v>
      </c>
      <c r="AE452" s="390">
        <v>0</v>
      </c>
      <c r="AF452" s="390">
        <v>11564954</v>
      </c>
      <c r="AG452" s="390">
        <v>0</v>
      </c>
      <c r="AH452" s="390">
        <v>0</v>
      </c>
      <c r="AI452" s="390">
        <v>0</v>
      </c>
      <c r="AJ452" s="390">
        <v>0</v>
      </c>
      <c r="AK452" s="390">
        <v>0</v>
      </c>
      <c r="AL452" s="390">
        <v>0</v>
      </c>
      <c r="AM452" s="390">
        <v>0</v>
      </c>
      <c r="AN452" s="390">
        <v>0</v>
      </c>
      <c r="AO452" s="390">
        <v>0</v>
      </c>
      <c r="AP452" s="390">
        <v>0</v>
      </c>
      <c r="AQ452" s="390">
        <v>0</v>
      </c>
      <c r="AR452" s="390">
        <v>0</v>
      </c>
      <c r="AS452" s="390">
        <v>0</v>
      </c>
      <c r="AT452" s="390">
        <v>0</v>
      </c>
      <c r="AU452" s="390">
        <v>0</v>
      </c>
      <c r="AV452" s="390">
        <v>0</v>
      </c>
      <c r="AW452" s="390">
        <v>0</v>
      </c>
      <c r="AX452" s="390">
        <v>0</v>
      </c>
    </row>
    <row r="453" spans="1:50" ht="18" customHeight="1" x14ac:dyDescent="0.25">
      <c r="A453" s="392">
        <v>30410904</v>
      </c>
      <c r="B453" s="193" t="s">
        <v>1452</v>
      </c>
      <c r="C453" s="194">
        <v>150960000</v>
      </c>
      <c r="D453" s="183">
        <v>0</v>
      </c>
      <c r="E453" s="183">
        <v>0</v>
      </c>
      <c r="F453" s="182">
        <f>C453+D453-E453</f>
        <v>150960000</v>
      </c>
      <c r="G453" s="390">
        <v>0</v>
      </c>
      <c r="H453" s="390">
        <v>0</v>
      </c>
      <c r="I453" s="182">
        <f>F453-H453</f>
        <v>150960000</v>
      </c>
      <c r="J453" s="390">
        <v>0</v>
      </c>
      <c r="K453" s="390">
        <v>0</v>
      </c>
      <c r="L453" s="390">
        <v>0</v>
      </c>
      <c r="M453" s="390">
        <v>0</v>
      </c>
      <c r="N453" s="390">
        <v>0</v>
      </c>
      <c r="O453" s="182">
        <f t="shared" si="351"/>
        <v>0</v>
      </c>
      <c r="P453" s="182">
        <f>F453-N453</f>
        <v>150960000</v>
      </c>
      <c r="Q453" s="195">
        <v>150960000</v>
      </c>
      <c r="R453" s="185">
        <f t="shared" si="352"/>
        <v>150960000</v>
      </c>
      <c r="S453" s="387">
        <f t="shared" si="302"/>
        <v>0</v>
      </c>
      <c r="T453" s="388">
        <v>30410904</v>
      </c>
      <c r="U453" s="389" t="s">
        <v>1452</v>
      </c>
      <c r="V453" s="390">
        <v>150960000</v>
      </c>
      <c r="W453" s="390">
        <v>0</v>
      </c>
      <c r="X453" s="390">
        <v>0</v>
      </c>
      <c r="Y453" s="390">
        <v>0</v>
      </c>
      <c r="Z453" s="390">
        <v>0</v>
      </c>
      <c r="AA453" s="390">
        <v>150960000</v>
      </c>
      <c r="AB453" s="390">
        <v>0</v>
      </c>
      <c r="AC453" s="390">
        <v>0</v>
      </c>
      <c r="AD453" s="390">
        <v>0</v>
      </c>
      <c r="AE453" s="390">
        <v>0</v>
      </c>
      <c r="AF453" s="390">
        <v>150960000</v>
      </c>
      <c r="AG453" s="390">
        <v>0</v>
      </c>
      <c r="AH453" s="390">
        <v>0</v>
      </c>
      <c r="AI453" s="390">
        <v>0</v>
      </c>
      <c r="AJ453" s="390">
        <v>0</v>
      </c>
      <c r="AK453" s="390">
        <v>0</v>
      </c>
      <c r="AL453" s="390">
        <v>0</v>
      </c>
      <c r="AM453" s="390">
        <v>0</v>
      </c>
      <c r="AN453" s="390">
        <v>0</v>
      </c>
      <c r="AO453" s="390">
        <v>0</v>
      </c>
      <c r="AP453" s="390">
        <v>0</v>
      </c>
      <c r="AQ453" s="390">
        <v>0</v>
      </c>
      <c r="AR453" s="390">
        <v>0</v>
      </c>
      <c r="AS453" s="390">
        <v>0</v>
      </c>
      <c r="AT453" s="390">
        <v>0</v>
      </c>
      <c r="AU453" s="390">
        <v>0</v>
      </c>
      <c r="AV453" s="390">
        <v>0</v>
      </c>
      <c r="AW453" s="390">
        <v>0</v>
      </c>
      <c r="AX453" s="390">
        <v>0</v>
      </c>
    </row>
    <row r="454" spans="1:50" ht="18" customHeight="1" x14ac:dyDescent="0.25">
      <c r="A454" s="398">
        <v>304110</v>
      </c>
      <c r="B454" s="190" t="s">
        <v>1453</v>
      </c>
      <c r="C454" s="191">
        <f>SUM(C455:C457)</f>
        <v>802449554</v>
      </c>
      <c r="D454" s="191">
        <f t="shared" ref="D454:R454" si="353">SUM(D455:D457)</f>
        <v>0</v>
      </c>
      <c r="E454" s="191">
        <f t="shared" si="353"/>
        <v>0</v>
      </c>
      <c r="F454" s="191">
        <f t="shared" si="353"/>
        <v>802449554</v>
      </c>
      <c r="G454" s="191">
        <f t="shared" si="353"/>
        <v>37940746</v>
      </c>
      <c r="H454" s="191">
        <f t="shared" si="353"/>
        <v>37940746</v>
      </c>
      <c r="I454" s="191">
        <f t="shared" si="353"/>
        <v>764508808</v>
      </c>
      <c r="J454" s="191">
        <f t="shared" si="353"/>
        <v>0</v>
      </c>
      <c r="K454" s="191">
        <f t="shared" si="353"/>
        <v>0</v>
      </c>
      <c r="L454" s="191">
        <f t="shared" si="353"/>
        <v>0</v>
      </c>
      <c r="M454" s="191">
        <f t="shared" si="353"/>
        <v>592878326</v>
      </c>
      <c r="N454" s="191">
        <f t="shared" si="353"/>
        <v>592878326</v>
      </c>
      <c r="O454" s="191">
        <f t="shared" si="353"/>
        <v>554937580</v>
      </c>
      <c r="P454" s="191">
        <f t="shared" si="353"/>
        <v>209571228</v>
      </c>
      <c r="Q454" s="191">
        <f t="shared" si="353"/>
        <v>601800000</v>
      </c>
      <c r="R454" s="192">
        <f t="shared" si="353"/>
        <v>601800000</v>
      </c>
      <c r="S454" s="387">
        <f t="shared" si="302"/>
        <v>0</v>
      </c>
      <c r="T454" s="388">
        <v>304110</v>
      </c>
      <c r="U454" s="389" t="s">
        <v>1824</v>
      </c>
      <c r="V454" s="390">
        <v>802449554</v>
      </c>
      <c r="W454" s="390">
        <v>0</v>
      </c>
      <c r="X454" s="390">
        <v>0</v>
      </c>
      <c r="Y454" s="390">
        <v>0</v>
      </c>
      <c r="Z454" s="390">
        <v>0</v>
      </c>
      <c r="AA454" s="390">
        <v>802449554</v>
      </c>
      <c r="AB454" s="390">
        <v>0</v>
      </c>
      <c r="AC454" s="390">
        <v>0</v>
      </c>
      <c r="AD454" s="390">
        <v>592878326</v>
      </c>
      <c r="AE454" s="390">
        <v>592878326</v>
      </c>
      <c r="AF454" s="390">
        <v>209571228</v>
      </c>
      <c r="AG454" s="390">
        <v>0</v>
      </c>
      <c r="AH454" s="390">
        <v>0</v>
      </c>
      <c r="AI454" s="390">
        <v>37940746</v>
      </c>
      <c r="AJ454" s="390">
        <v>37940746</v>
      </c>
      <c r="AK454" s="390">
        <v>554937580</v>
      </c>
      <c r="AL454" s="390">
        <v>0</v>
      </c>
      <c r="AM454" s="390">
        <v>0</v>
      </c>
      <c r="AN454" s="390">
        <v>0</v>
      </c>
      <c r="AO454" s="390">
        <v>0</v>
      </c>
      <c r="AP454" s="390">
        <v>37940746</v>
      </c>
      <c r="AQ454" s="390">
        <v>0</v>
      </c>
      <c r="AR454" s="390">
        <v>0</v>
      </c>
      <c r="AS454" s="390">
        <v>0</v>
      </c>
      <c r="AT454" s="390">
        <v>0</v>
      </c>
      <c r="AU454" s="390">
        <v>0</v>
      </c>
      <c r="AV454" s="390">
        <v>0</v>
      </c>
      <c r="AW454" s="390">
        <v>0</v>
      </c>
      <c r="AX454" s="390">
        <v>0</v>
      </c>
    </row>
    <row r="455" spans="1:50" ht="18" customHeight="1" x14ac:dyDescent="0.25">
      <c r="A455" s="392">
        <v>30411001</v>
      </c>
      <c r="B455" s="193" t="s">
        <v>1454</v>
      </c>
      <c r="C455" s="194">
        <v>115649554</v>
      </c>
      <c r="D455" s="183">
        <v>0</v>
      </c>
      <c r="E455" s="183">
        <v>0</v>
      </c>
      <c r="F455" s="182">
        <f>C455+D455-E455</f>
        <v>115649554</v>
      </c>
      <c r="G455" s="390">
        <v>0</v>
      </c>
      <c r="H455" s="390">
        <v>0</v>
      </c>
      <c r="I455" s="182">
        <f>F455-H455</f>
        <v>115649554</v>
      </c>
      <c r="J455" s="390">
        <v>0</v>
      </c>
      <c r="K455" s="390">
        <v>0</v>
      </c>
      <c r="L455" s="390">
        <v>0</v>
      </c>
      <c r="M455" s="390">
        <v>0</v>
      </c>
      <c r="N455" s="390">
        <v>0</v>
      </c>
      <c r="O455" s="182">
        <f t="shared" ref="O455:O457" si="354">N455-H455</f>
        <v>0</v>
      </c>
      <c r="P455" s="182">
        <f>F455-N455</f>
        <v>115649554</v>
      </c>
      <c r="Q455" s="195"/>
      <c r="R455" s="185">
        <f t="shared" ref="R455:R457" si="355">Q455</f>
        <v>0</v>
      </c>
      <c r="S455" s="387">
        <f t="shared" si="302"/>
        <v>0</v>
      </c>
      <c r="T455" s="388">
        <v>30411001</v>
      </c>
      <c r="U455" s="389" t="s">
        <v>1825</v>
      </c>
      <c r="V455" s="390">
        <v>115649554</v>
      </c>
      <c r="W455" s="390">
        <v>0</v>
      </c>
      <c r="X455" s="390">
        <v>0</v>
      </c>
      <c r="Y455" s="390">
        <v>0</v>
      </c>
      <c r="Z455" s="390">
        <v>0</v>
      </c>
      <c r="AA455" s="390">
        <v>115649554</v>
      </c>
      <c r="AB455" s="390">
        <v>0</v>
      </c>
      <c r="AC455" s="390">
        <v>0</v>
      </c>
      <c r="AD455" s="390">
        <v>0</v>
      </c>
      <c r="AE455" s="390">
        <v>0</v>
      </c>
      <c r="AF455" s="390">
        <v>115649554</v>
      </c>
      <c r="AG455" s="390">
        <v>0</v>
      </c>
      <c r="AH455" s="390">
        <v>0</v>
      </c>
      <c r="AI455" s="390">
        <v>0</v>
      </c>
      <c r="AJ455" s="390">
        <v>0</v>
      </c>
      <c r="AK455" s="390">
        <v>0</v>
      </c>
      <c r="AL455" s="390">
        <v>0</v>
      </c>
      <c r="AM455" s="390">
        <v>0</v>
      </c>
      <c r="AN455" s="390">
        <v>0</v>
      </c>
      <c r="AO455" s="390">
        <v>0</v>
      </c>
      <c r="AP455" s="390">
        <v>0</v>
      </c>
      <c r="AQ455" s="390">
        <v>0</v>
      </c>
      <c r="AR455" s="390">
        <v>0</v>
      </c>
      <c r="AS455" s="390">
        <v>0</v>
      </c>
      <c r="AT455" s="390">
        <v>0</v>
      </c>
      <c r="AU455" s="390">
        <v>0</v>
      </c>
      <c r="AV455" s="390">
        <v>0</v>
      </c>
      <c r="AW455" s="390">
        <v>0</v>
      </c>
      <c r="AX455" s="390">
        <v>0</v>
      </c>
    </row>
    <row r="456" spans="1:50" ht="18" customHeight="1" x14ac:dyDescent="0.25">
      <c r="A456" s="392">
        <v>30411003</v>
      </c>
      <c r="B456" s="193" t="s">
        <v>1455</v>
      </c>
      <c r="C456" s="194">
        <v>85000000</v>
      </c>
      <c r="D456" s="183">
        <v>0</v>
      </c>
      <c r="E456" s="183">
        <v>0</v>
      </c>
      <c r="F456" s="182">
        <f>C456+D456-E456</f>
        <v>85000000</v>
      </c>
      <c r="G456" s="390">
        <v>0</v>
      </c>
      <c r="H456" s="390">
        <v>0</v>
      </c>
      <c r="I456" s="182">
        <f>F456-H456</f>
        <v>85000000</v>
      </c>
      <c r="J456" s="390">
        <v>0</v>
      </c>
      <c r="K456" s="390">
        <v>0</v>
      </c>
      <c r="L456" s="390">
        <v>0</v>
      </c>
      <c r="M456" s="390">
        <v>0</v>
      </c>
      <c r="N456" s="390">
        <v>0</v>
      </c>
      <c r="O456" s="182">
        <f t="shared" si="354"/>
        <v>0</v>
      </c>
      <c r="P456" s="182">
        <f>F456-N456</f>
        <v>85000000</v>
      </c>
      <c r="Q456" s="195"/>
      <c r="R456" s="185">
        <f t="shared" si="355"/>
        <v>0</v>
      </c>
      <c r="S456" s="387">
        <f t="shared" ref="S456:S514" si="356">A456-T456</f>
        <v>0</v>
      </c>
      <c r="T456" s="388">
        <v>30411003</v>
      </c>
      <c r="U456" s="389" t="s">
        <v>1826</v>
      </c>
      <c r="V456" s="390">
        <v>85000000</v>
      </c>
      <c r="W456" s="390">
        <v>0</v>
      </c>
      <c r="X456" s="390">
        <v>0</v>
      </c>
      <c r="Y456" s="390">
        <v>0</v>
      </c>
      <c r="Z456" s="390">
        <v>0</v>
      </c>
      <c r="AA456" s="390">
        <v>85000000</v>
      </c>
      <c r="AB456" s="390">
        <v>0</v>
      </c>
      <c r="AC456" s="390">
        <v>0</v>
      </c>
      <c r="AD456" s="390">
        <v>0</v>
      </c>
      <c r="AE456" s="390">
        <v>0</v>
      </c>
      <c r="AF456" s="390">
        <v>85000000</v>
      </c>
      <c r="AG456" s="390">
        <v>0</v>
      </c>
      <c r="AH456" s="390">
        <v>0</v>
      </c>
      <c r="AI456" s="390">
        <v>0</v>
      </c>
      <c r="AJ456" s="390">
        <v>0</v>
      </c>
      <c r="AK456" s="390">
        <v>0</v>
      </c>
      <c r="AL456" s="390">
        <v>0</v>
      </c>
      <c r="AM456" s="390">
        <v>0</v>
      </c>
      <c r="AN456" s="390">
        <v>0</v>
      </c>
      <c r="AO456" s="390">
        <v>0</v>
      </c>
      <c r="AP456" s="390">
        <v>0</v>
      </c>
      <c r="AQ456" s="390">
        <v>0</v>
      </c>
      <c r="AR456" s="390">
        <v>0</v>
      </c>
      <c r="AS456" s="390">
        <v>0</v>
      </c>
      <c r="AT456" s="390">
        <v>0</v>
      </c>
      <c r="AU456" s="390">
        <v>0</v>
      </c>
      <c r="AV456" s="390">
        <v>0</v>
      </c>
      <c r="AW456" s="390">
        <v>0</v>
      </c>
      <c r="AX456" s="390">
        <v>0</v>
      </c>
    </row>
    <row r="457" spans="1:50" ht="18" customHeight="1" x14ac:dyDescent="0.25">
      <c r="A457" s="392">
        <v>30411004</v>
      </c>
      <c r="B457" s="193" t="s">
        <v>1456</v>
      </c>
      <c r="C457" s="194">
        <v>601800000</v>
      </c>
      <c r="D457" s="183">
        <v>0</v>
      </c>
      <c r="E457" s="183">
        <v>0</v>
      </c>
      <c r="F457" s="182">
        <f>C457+D457-E457</f>
        <v>601800000</v>
      </c>
      <c r="G457" s="390">
        <v>37940746</v>
      </c>
      <c r="H457" s="390">
        <v>37940746</v>
      </c>
      <c r="I457" s="182">
        <f>F457-H457</f>
        <v>563859254</v>
      </c>
      <c r="J457" s="390">
        <v>0</v>
      </c>
      <c r="K457" s="390">
        <v>0</v>
      </c>
      <c r="L457" s="390">
        <v>0</v>
      </c>
      <c r="M457" s="390">
        <v>592878326</v>
      </c>
      <c r="N457" s="390">
        <v>592878326</v>
      </c>
      <c r="O457" s="182">
        <f t="shared" si="354"/>
        <v>554937580</v>
      </c>
      <c r="P457" s="182">
        <f>F457-N457</f>
        <v>8921674</v>
      </c>
      <c r="Q457" s="195">
        <v>601800000</v>
      </c>
      <c r="R457" s="185">
        <f t="shared" si="355"/>
        <v>601800000</v>
      </c>
      <c r="S457" s="387">
        <f t="shared" si="356"/>
        <v>0</v>
      </c>
      <c r="T457" s="388">
        <v>30411004</v>
      </c>
      <c r="U457" s="389" t="s">
        <v>1827</v>
      </c>
      <c r="V457" s="390">
        <v>601800000</v>
      </c>
      <c r="W457" s="390">
        <v>0</v>
      </c>
      <c r="X457" s="390">
        <v>0</v>
      </c>
      <c r="Y457" s="390">
        <v>0</v>
      </c>
      <c r="Z457" s="390">
        <v>0</v>
      </c>
      <c r="AA457" s="390">
        <v>601800000</v>
      </c>
      <c r="AB457" s="390">
        <v>0</v>
      </c>
      <c r="AC457" s="390">
        <v>0</v>
      </c>
      <c r="AD457" s="390">
        <v>592878326</v>
      </c>
      <c r="AE457" s="390">
        <v>592878326</v>
      </c>
      <c r="AF457" s="390">
        <v>8921674</v>
      </c>
      <c r="AG457" s="390">
        <v>0</v>
      </c>
      <c r="AH457" s="390">
        <v>0</v>
      </c>
      <c r="AI457" s="390">
        <v>37940746</v>
      </c>
      <c r="AJ457" s="390">
        <v>37940746</v>
      </c>
      <c r="AK457" s="390">
        <v>554937580</v>
      </c>
      <c r="AL457" s="390">
        <v>0</v>
      </c>
      <c r="AM457" s="390">
        <v>0</v>
      </c>
      <c r="AN457" s="390">
        <v>0</v>
      </c>
      <c r="AO457" s="390">
        <v>0</v>
      </c>
      <c r="AP457" s="390">
        <v>37940746</v>
      </c>
      <c r="AQ457" s="390">
        <v>0</v>
      </c>
      <c r="AR457" s="390">
        <v>0</v>
      </c>
      <c r="AS457" s="390">
        <v>0</v>
      </c>
      <c r="AT457" s="390">
        <v>0</v>
      </c>
      <c r="AU457" s="390">
        <v>0</v>
      </c>
      <c r="AV457" s="390">
        <v>0</v>
      </c>
      <c r="AW457" s="390">
        <v>0</v>
      </c>
      <c r="AX457" s="390">
        <v>0</v>
      </c>
    </row>
    <row r="458" spans="1:50" ht="18" customHeight="1" x14ac:dyDescent="0.25">
      <c r="A458" s="398">
        <v>304111</v>
      </c>
      <c r="B458" s="190" t="s">
        <v>1457</v>
      </c>
      <c r="C458" s="191">
        <f>SUM(C459:C460)</f>
        <v>24832423</v>
      </c>
      <c r="D458" s="191">
        <f t="shared" ref="D458:R458" si="357">SUM(D459:D460)</f>
        <v>0</v>
      </c>
      <c r="E458" s="191">
        <f t="shared" si="357"/>
        <v>0</v>
      </c>
      <c r="F458" s="191">
        <f t="shared" si="357"/>
        <v>24832423</v>
      </c>
      <c r="G458" s="191">
        <f t="shared" si="357"/>
        <v>0</v>
      </c>
      <c r="H458" s="191">
        <f t="shared" si="357"/>
        <v>0</v>
      </c>
      <c r="I458" s="191">
        <f t="shared" si="357"/>
        <v>24832423</v>
      </c>
      <c r="J458" s="191">
        <f t="shared" si="357"/>
        <v>0</v>
      </c>
      <c r="K458" s="191">
        <f t="shared" si="357"/>
        <v>0</v>
      </c>
      <c r="L458" s="191">
        <f t="shared" si="357"/>
        <v>0</v>
      </c>
      <c r="M458" s="191">
        <f t="shared" si="357"/>
        <v>0</v>
      </c>
      <c r="N458" s="191">
        <f t="shared" si="357"/>
        <v>0</v>
      </c>
      <c r="O458" s="191">
        <f t="shared" si="357"/>
        <v>0</v>
      </c>
      <c r="P458" s="191">
        <f t="shared" si="357"/>
        <v>24832423</v>
      </c>
      <c r="Q458" s="191">
        <f t="shared" si="357"/>
        <v>20000000</v>
      </c>
      <c r="R458" s="192">
        <f t="shared" si="357"/>
        <v>20000000</v>
      </c>
      <c r="S458" s="387">
        <f t="shared" si="356"/>
        <v>0</v>
      </c>
      <c r="T458" s="388">
        <v>304111</v>
      </c>
      <c r="U458" s="389" t="s">
        <v>1828</v>
      </c>
      <c r="V458" s="390">
        <v>24832423</v>
      </c>
      <c r="W458" s="390">
        <v>0</v>
      </c>
      <c r="X458" s="390">
        <v>0</v>
      </c>
      <c r="Y458" s="390">
        <v>0</v>
      </c>
      <c r="Z458" s="390">
        <v>0</v>
      </c>
      <c r="AA458" s="390">
        <v>24832423</v>
      </c>
      <c r="AB458" s="390">
        <v>0</v>
      </c>
      <c r="AC458" s="390">
        <v>0</v>
      </c>
      <c r="AD458" s="390">
        <v>0</v>
      </c>
      <c r="AE458" s="390">
        <v>0</v>
      </c>
      <c r="AF458" s="390">
        <v>24832423</v>
      </c>
      <c r="AG458" s="390">
        <v>0</v>
      </c>
      <c r="AH458" s="390">
        <v>0</v>
      </c>
      <c r="AI458" s="390">
        <v>0</v>
      </c>
      <c r="AJ458" s="390">
        <v>0</v>
      </c>
      <c r="AK458" s="390">
        <v>0</v>
      </c>
      <c r="AL458" s="390">
        <v>0</v>
      </c>
      <c r="AM458" s="390">
        <v>0</v>
      </c>
      <c r="AN458" s="390">
        <v>0</v>
      </c>
      <c r="AO458" s="390">
        <v>0</v>
      </c>
      <c r="AP458" s="390">
        <v>0</v>
      </c>
      <c r="AQ458" s="390">
        <v>0</v>
      </c>
      <c r="AR458" s="390">
        <v>0</v>
      </c>
      <c r="AS458" s="390">
        <v>0</v>
      </c>
      <c r="AT458" s="390">
        <v>0</v>
      </c>
      <c r="AU458" s="390">
        <v>0</v>
      </c>
      <c r="AV458" s="390">
        <v>0</v>
      </c>
      <c r="AW458" s="390">
        <v>0</v>
      </c>
      <c r="AX458" s="390">
        <v>0</v>
      </c>
    </row>
    <row r="459" spans="1:50" ht="18" customHeight="1" x14ac:dyDescent="0.25">
      <c r="A459" s="392">
        <v>30411101</v>
      </c>
      <c r="B459" s="193" t="s">
        <v>1458</v>
      </c>
      <c r="C459" s="194">
        <v>4832423</v>
      </c>
      <c r="D459" s="183">
        <v>0</v>
      </c>
      <c r="E459" s="183">
        <v>0</v>
      </c>
      <c r="F459" s="182">
        <f>C459+D459-E459</f>
        <v>4832423</v>
      </c>
      <c r="G459" s="390">
        <v>0</v>
      </c>
      <c r="H459" s="390">
        <v>0</v>
      </c>
      <c r="I459" s="182">
        <f>F459-H459</f>
        <v>4832423</v>
      </c>
      <c r="J459" s="390">
        <v>0</v>
      </c>
      <c r="K459" s="390">
        <v>0</v>
      </c>
      <c r="L459" s="390">
        <v>0</v>
      </c>
      <c r="M459" s="390">
        <v>0</v>
      </c>
      <c r="N459" s="390">
        <v>0</v>
      </c>
      <c r="O459" s="182">
        <f t="shared" ref="O459:O460" si="358">N459-H459</f>
        <v>0</v>
      </c>
      <c r="P459" s="182">
        <f>F459-N459</f>
        <v>4832423</v>
      </c>
      <c r="Q459" s="195"/>
      <c r="R459" s="185">
        <f t="shared" ref="R459:R460" si="359">Q459</f>
        <v>0</v>
      </c>
      <c r="S459" s="387">
        <f t="shared" si="356"/>
        <v>0</v>
      </c>
      <c r="T459" s="388">
        <v>30411101</v>
      </c>
      <c r="U459" s="389" t="s">
        <v>680</v>
      </c>
      <c r="V459" s="390">
        <v>4832423</v>
      </c>
      <c r="W459" s="390">
        <v>0</v>
      </c>
      <c r="X459" s="390">
        <v>0</v>
      </c>
      <c r="Y459" s="390">
        <v>0</v>
      </c>
      <c r="Z459" s="390">
        <v>0</v>
      </c>
      <c r="AA459" s="390">
        <v>4832423</v>
      </c>
      <c r="AB459" s="390">
        <v>0</v>
      </c>
      <c r="AC459" s="390">
        <v>0</v>
      </c>
      <c r="AD459" s="390">
        <v>0</v>
      </c>
      <c r="AE459" s="390">
        <v>0</v>
      </c>
      <c r="AF459" s="390">
        <v>4832423</v>
      </c>
      <c r="AG459" s="390">
        <v>0</v>
      </c>
      <c r="AH459" s="390">
        <v>0</v>
      </c>
      <c r="AI459" s="390">
        <v>0</v>
      </c>
      <c r="AJ459" s="390">
        <v>0</v>
      </c>
      <c r="AK459" s="390">
        <v>0</v>
      </c>
      <c r="AL459" s="390">
        <v>0</v>
      </c>
      <c r="AM459" s="390">
        <v>0</v>
      </c>
      <c r="AN459" s="390">
        <v>0</v>
      </c>
      <c r="AO459" s="390">
        <v>0</v>
      </c>
      <c r="AP459" s="390">
        <v>0</v>
      </c>
      <c r="AQ459" s="390">
        <v>0</v>
      </c>
      <c r="AR459" s="390">
        <v>0</v>
      </c>
      <c r="AS459" s="390">
        <v>0</v>
      </c>
      <c r="AT459" s="390">
        <v>0</v>
      </c>
      <c r="AU459" s="390">
        <v>0</v>
      </c>
      <c r="AV459" s="390">
        <v>0</v>
      </c>
      <c r="AW459" s="390">
        <v>0</v>
      </c>
      <c r="AX459" s="390">
        <v>0</v>
      </c>
    </row>
    <row r="460" spans="1:50" ht="18" customHeight="1" x14ac:dyDescent="0.25">
      <c r="A460" s="392">
        <v>30411104</v>
      </c>
      <c r="B460" s="193" t="s">
        <v>1459</v>
      </c>
      <c r="C460" s="194">
        <v>20000000</v>
      </c>
      <c r="D460" s="183">
        <v>0</v>
      </c>
      <c r="E460" s="183">
        <v>0</v>
      </c>
      <c r="F460" s="182">
        <f>C460+D460-E460</f>
        <v>20000000</v>
      </c>
      <c r="G460" s="390">
        <v>0</v>
      </c>
      <c r="H460" s="390">
        <v>0</v>
      </c>
      <c r="I460" s="182">
        <f>F460-H460</f>
        <v>20000000</v>
      </c>
      <c r="J460" s="390">
        <v>0</v>
      </c>
      <c r="K460" s="390">
        <v>0</v>
      </c>
      <c r="L460" s="390">
        <v>0</v>
      </c>
      <c r="M460" s="390">
        <v>0</v>
      </c>
      <c r="N460" s="390">
        <v>0</v>
      </c>
      <c r="O460" s="182">
        <f t="shared" si="358"/>
        <v>0</v>
      </c>
      <c r="P460" s="182">
        <f>F460-N460</f>
        <v>20000000</v>
      </c>
      <c r="Q460" s="195">
        <v>20000000</v>
      </c>
      <c r="R460" s="185">
        <f t="shared" si="359"/>
        <v>20000000</v>
      </c>
      <c r="S460" s="387">
        <f t="shared" si="356"/>
        <v>0</v>
      </c>
      <c r="T460" s="388">
        <v>30411104</v>
      </c>
      <c r="U460" s="389" t="s">
        <v>682</v>
      </c>
      <c r="V460" s="390">
        <v>20000000</v>
      </c>
      <c r="W460" s="390">
        <v>0</v>
      </c>
      <c r="X460" s="390">
        <v>0</v>
      </c>
      <c r="Y460" s="390">
        <v>0</v>
      </c>
      <c r="Z460" s="390">
        <v>0</v>
      </c>
      <c r="AA460" s="390">
        <v>20000000</v>
      </c>
      <c r="AB460" s="390">
        <v>0</v>
      </c>
      <c r="AC460" s="390">
        <v>0</v>
      </c>
      <c r="AD460" s="390">
        <v>0</v>
      </c>
      <c r="AE460" s="390">
        <v>0</v>
      </c>
      <c r="AF460" s="390">
        <v>20000000</v>
      </c>
      <c r="AG460" s="390">
        <v>0</v>
      </c>
      <c r="AH460" s="390">
        <v>0</v>
      </c>
      <c r="AI460" s="390">
        <v>0</v>
      </c>
      <c r="AJ460" s="390">
        <v>0</v>
      </c>
      <c r="AK460" s="390">
        <v>0</v>
      </c>
      <c r="AL460" s="390">
        <v>0</v>
      </c>
      <c r="AM460" s="390">
        <v>0</v>
      </c>
      <c r="AN460" s="390">
        <v>0</v>
      </c>
      <c r="AO460" s="390">
        <v>0</v>
      </c>
      <c r="AP460" s="390">
        <v>0</v>
      </c>
      <c r="AQ460" s="390">
        <v>0</v>
      </c>
      <c r="AR460" s="390">
        <v>0</v>
      </c>
      <c r="AS460" s="390">
        <v>0</v>
      </c>
      <c r="AT460" s="390">
        <v>0</v>
      </c>
      <c r="AU460" s="390">
        <v>0</v>
      </c>
      <c r="AV460" s="390">
        <v>0</v>
      </c>
      <c r="AW460" s="390">
        <v>0</v>
      </c>
      <c r="AX460" s="390">
        <v>0</v>
      </c>
    </row>
    <row r="461" spans="1:50" ht="18" customHeight="1" x14ac:dyDescent="0.25">
      <c r="A461" s="398">
        <v>304112</v>
      </c>
      <c r="B461" s="190" t="s">
        <v>1460</v>
      </c>
      <c r="C461" s="191">
        <f>SUM(C462:C464)</f>
        <v>156674920</v>
      </c>
      <c r="D461" s="191">
        <f t="shared" ref="D461:R461" si="360">SUM(D462:D464)</f>
        <v>0</v>
      </c>
      <c r="E461" s="191">
        <f t="shared" si="360"/>
        <v>0</v>
      </c>
      <c r="F461" s="191">
        <f t="shared" si="360"/>
        <v>156674920</v>
      </c>
      <c r="G461" s="191">
        <f t="shared" si="360"/>
        <v>0</v>
      </c>
      <c r="H461" s="191">
        <f t="shared" si="360"/>
        <v>0</v>
      </c>
      <c r="I461" s="191">
        <f t="shared" si="360"/>
        <v>156674920</v>
      </c>
      <c r="J461" s="191">
        <f t="shared" si="360"/>
        <v>0</v>
      </c>
      <c r="K461" s="191">
        <f t="shared" si="360"/>
        <v>0</v>
      </c>
      <c r="L461" s="191">
        <f t="shared" si="360"/>
        <v>0</v>
      </c>
      <c r="M461" s="191">
        <f t="shared" si="360"/>
        <v>0</v>
      </c>
      <c r="N461" s="191">
        <f t="shared" si="360"/>
        <v>0</v>
      </c>
      <c r="O461" s="191">
        <f t="shared" si="360"/>
        <v>0</v>
      </c>
      <c r="P461" s="191">
        <f t="shared" si="360"/>
        <v>156674920</v>
      </c>
      <c r="Q461" s="191">
        <f t="shared" si="360"/>
        <v>122400000</v>
      </c>
      <c r="R461" s="192">
        <f t="shared" si="360"/>
        <v>122400000</v>
      </c>
      <c r="S461" s="387">
        <f t="shared" si="356"/>
        <v>0</v>
      </c>
      <c r="T461" s="388">
        <v>304112</v>
      </c>
      <c r="U461" s="389" t="s">
        <v>671</v>
      </c>
      <c r="V461" s="390">
        <v>156674920</v>
      </c>
      <c r="W461" s="390">
        <v>0</v>
      </c>
      <c r="X461" s="390">
        <v>0</v>
      </c>
      <c r="Y461" s="390">
        <v>0</v>
      </c>
      <c r="Z461" s="390">
        <v>0</v>
      </c>
      <c r="AA461" s="390">
        <v>156674920</v>
      </c>
      <c r="AB461" s="390">
        <v>0</v>
      </c>
      <c r="AC461" s="390">
        <v>0</v>
      </c>
      <c r="AD461" s="390">
        <v>0</v>
      </c>
      <c r="AE461" s="390">
        <v>0</v>
      </c>
      <c r="AF461" s="390">
        <v>156674920</v>
      </c>
      <c r="AG461" s="390">
        <v>0</v>
      </c>
      <c r="AH461" s="390">
        <v>0</v>
      </c>
      <c r="AI461" s="390">
        <v>0</v>
      </c>
      <c r="AJ461" s="390">
        <v>0</v>
      </c>
      <c r="AK461" s="390">
        <v>0</v>
      </c>
      <c r="AL461" s="390">
        <v>0</v>
      </c>
      <c r="AM461" s="390">
        <v>0</v>
      </c>
      <c r="AN461" s="390">
        <v>0</v>
      </c>
      <c r="AO461" s="390">
        <v>0</v>
      </c>
      <c r="AP461" s="390">
        <v>0</v>
      </c>
      <c r="AQ461" s="390">
        <v>0</v>
      </c>
      <c r="AR461" s="390">
        <v>0</v>
      </c>
      <c r="AS461" s="390">
        <v>0</v>
      </c>
      <c r="AT461" s="390">
        <v>0</v>
      </c>
      <c r="AU461" s="390">
        <v>0</v>
      </c>
      <c r="AV461" s="390">
        <v>0</v>
      </c>
      <c r="AW461" s="390">
        <v>0</v>
      </c>
      <c r="AX461" s="390">
        <v>0</v>
      </c>
    </row>
    <row r="462" spans="1:50" ht="18" customHeight="1" x14ac:dyDescent="0.25">
      <c r="A462" s="392">
        <v>30411201</v>
      </c>
      <c r="B462" s="193" t="s">
        <v>1461</v>
      </c>
      <c r="C462" s="194">
        <v>19274920</v>
      </c>
      <c r="D462" s="183">
        <v>0</v>
      </c>
      <c r="E462" s="183">
        <v>0</v>
      </c>
      <c r="F462" s="182">
        <f>C462+D462-E462</f>
        <v>19274920</v>
      </c>
      <c r="G462" s="390">
        <v>0</v>
      </c>
      <c r="H462" s="390">
        <v>0</v>
      </c>
      <c r="I462" s="182">
        <f>F462-H462</f>
        <v>19274920</v>
      </c>
      <c r="J462" s="390">
        <v>0</v>
      </c>
      <c r="K462" s="390">
        <v>0</v>
      </c>
      <c r="L462" s="390">
        <v>0</v>
      </c>
      <c r="M462" s="390">
        <v>0</v>
      </c>
      <c r="N462" s="390">
        <v>0</v>
      </c>
      <c r="O462" s="182">
        <f t="shared" ref="O462:O464" si="361">N462-H462</f>
        <v>0</v>
      </c>
      <c r="P462" s="182">
        <f>F462-N462</f>
        <v>19274920</v>
      </c>
      <c r="Q462" s="195"/>
      <c r="R462" s="185">
        <f t="shared" ref="R462:R464" si="362">Q462</f>
        <v>0</v>
      </c>
      <c r="S462" s="387">
        <f t="shared" si="356"/>
        <v>0</v>
      </c>
      <c r="T462" s="388">
        <v>30411201</v>
      </c>
      <c r="U462" s="389" t="s">
        <v>672</v>
      </c>
      <c r="V462" s="390">
        <v>19274920</v>
      </c>
      <c r="W462" s="390">
        <v>0</v>
      </c>
      <c r="X462" s="390">
        <v>0</v>
      </c>
      <c r="Y462" s="390">
        <v>0</v>
      </c>
      <c r="Z462" s="390">
        <v>0</v>
      </c>
      <c r="AA462" s="390">
        <v>19274920</v>
      </c>
      <c r="AB462" s="390">
        <v>0</v>
      </c>
      <c r="AC462" s="390">
        <v>0</v>
      </c>
      <c r="AD462" s="390">
        <v>0</v>
      </c>
      <c r="AE462" s="390">
        <v>0</v>
      </c>
      <c r="AF462" s="390">
        <v>19274920</v>
      </c>
      <c r="AG462" s="390">
        <v>0</v>
      </c>
      <c r="AH462" s="390">
        <v>0</v>
      </c>
      <c r="AI462" s="390">
        <v>0</v>
      </c>
      <c r="AJ462" s="390">
        <v>0</v>
      </c>
      <c r="AK462" s="390">
        <v>0</v>
      </c>
      <c r="AL462" s="390">
        <v>0</v>
      </c>
      <c r="AM462" s="390">
        <v>0</v>
      </c>
      <c r="AN462" s="390">
        <v>0</v>
      </c>
      <c r="AO462" s="390">
        <v>0</v>
      </c>
      <c r="AP462" s="390">
        <v>0</v>
      </c>
      <c r="AQ462" s="390">
        <v>0</v>
      </c>
      <c r="AR462" s="390">
        <v>0</v>
      </c>
      <c r="AS462" s="390">
        <v>0</v>
      </c>
      <c r="AT462" s="390">
        <v>0</v>
      </c>
      <c r="AU462" s="390">
        <v>0</v>
      </c>
      <c r="AV462" s="390">
        <v>0</v>
      </c>
      <c r="AW462" s="390">
        <v>0</v>
      </c>
      <c r="AX462" s="390">
        <v>0</v>
      </c>
    </row>
    <row r="463" spans="1:50" ht="18" customHeight="1" x14ac:dyDescent="0.25">
      <c r="A463" s="392">
        <v>30411203</v>
      </c>
      <c r="B463" s="193" t="s">
        <v>1462</v>
      </c>
      <c r="C463" s="194">
        <v>15000000</v>
      </c>
      <c r="D463" s="183">
        <v>0</v>
      </c>
      <c r="E463" s="183">
        <v>0</v>
      </c>
      <c r="F463" s="182">
        <f>C463+D463-E463</f>
        <v>15000000</v>
      </c>
      <c r="G463" s="390">
        <v>0</v>
      </c>
      <c r="H463" s="390">
        <v>0</v>
      </c>
      <c r="I463" s="182">
        <f>F463-H463</f>
        <v>15000000</v>
      </c>
      <c r="J463" s="390">
        <v>0</v>
      </c>
      <c r="K463" s="390">
        <v>0</v>
      </c>
      <c r="L463" s="390">
        <v>0</v>
      </c>
      <c r="M463" s="390">
        <v>0</v>
      </c>
      <c r="N463" s="390">
        <v>0</v>
      </c>
      <c r="O463" s="182">
        <f t="shared" si="361"/>
        <v>0</v>
      </c>
      <c r="P463" s="182">
        <f>F463-N463</f>
        <v>15000000</v>
      </c>
      <c r="Q463" s="195"/>
      <c r="R463" s="185">
        <f t="shared" si="362"/>
        <v>0</v>
      </c>
      <c r="S463" s="387">
        <f t="shared" si="356"/>
        <v>0</v>
      </c>
      <c r="T463" s="388">
        <v>30411203</v>
      </c>
      <c r="U463" s="389" t="s">
        <v>673</v>
      </c>
      <c r="V463" s="390">
        <v>15000000</v>
      </c>
      <c r="W463" s="390">
        <v>0</v>
      </c>
      <c r="X463" s="390">
        <v>0</v>
      </c>
      <c r="Y463" s="390">
        <v>0</v>
      </c>
      <c r="Z463" s="390">
        <v>0</v>
      </c>
      <c r="AA463" s="390">
        <v>15000000</v>
      </c>
      <c r="AB463" s="390">
        <v>0</v>
      </c>
      <c r="AC463" s="390">
        <v>0</v>
      </c>
      <c r="AD463" s="390">
        <v>0</v>
      </c>
      <c r="AE463" s="390">
        <v>0</v>
      </c>
      <c r="AF463" s="390">
        <v>15000000</v>
      </c>
      <c r="AG463" s="390">
        <v>0</v>
      </c>
      <c r="AH463" s="390">
        <v>0</v>
      </c>
      <c r="AI463" s="390">
        <v>0</v>
      </c>
      <c r="AJ463" s="390">
        <v>0</v>
      </c>
      <c r="AK463" s="390">
        <v>0</v>
      </c>
      <c r="AL463" s="390">
        <v>0</v>
      </c>
      <c r="AM463" s="390">
        <v>0</v>
      </c>
      <c r="AN463" s="390">
        <v>0</v>
      </c>
      <c r="AO463" s="390">
        <v>0</v>
      </c>
      <c r="AP463" s="390">
        <v>0</v>
      </c>
      <c r="AQ463" s="390">
        <v>0</v>
      </c>
      <c r="AR463" s="390">
        <v>0</v>
      </c>
      <c r="AS463" s="390">
        <v>0</v>
      </c>
      <c r="AT463" s="390">
        <v>0</v>
      </c>
      <c r="AU463" s="390">
        <v>0</v>
      </c>
      <c r="AV463" s="390">
        <v>0</v>
      </c>
      <c r="AW463" s="390">
        <v>0</v>
      </c>
      <c r="AX463" s="390">
        <v>0</v>
      </c>
    </row>
    <row r="464" spans="1:50" ht="18" customHeight="1" x14ac:dyDescent="0.25">
      <c r="A464" s="392">
        <v>30411204</v>
      </c>
      <c r="B464" s="193" t="s">
        <v>1463</v>
      </c>
      <c r="C464" s="194">
        <v>122400000</v>
      </c>
      <c r="D464" s="183">
        <v>0</v>
      </c>
      <c r="E464" s="183">
        <v>0</v>
      </c>
      <c r="F464" s="182">
        <f>C464+D464-E464</f>
        <v>122400000</v>
      </c>
      <c r="G464" s="390">
        <v>0</v>
      </c>
      <c r="H464" s="390">
        <v>0</v>
      </c>
      <c r="I464" s="182">
        <f>F464-H464</f>
        <v>122400000</v>
      </c>
      <c r="J464" s="390">
        <v>0</v>
      </c>
      <c r="K464" s="390">
        <v>0</v>
      </c>
      <c r="L464" s="390">
        <v>0</v>
      </c>
      <c r="M464" s="390">
        <v>0</v>
      </c>
      <c r="N464" s="390">
        <v>0</v>
      </c>
      <c r="O464" s="182">
        <f t="shared" si="361"/>
        <v>0</v>
      </c>
      <c r="P464" s="182">
        <f>F464-N464</f>
        <v>122400000</v>
      </c>
      <c r="Q464" s="195">
        <v>122400000</v>
      </c>
      <c r="R464" s="185">
        <f t="shared" si="362"/>
        <v>122400000</v>
      </c>
      <c r="S464" s="387">
        <f t="shared" si="356"/>
        <v>0</v>
      </c>
      <c r="T464" s="388">
        <v>30411204</v>
      </c>
      <c r="U464" s="389" t="s">
        <v>1829</v>
      </c>
      <c r="V464" s="390">
        <v>122400000</v>
      </c>
      <c r="W464" s="390">
        <v>0</v>
      </c>
      <c r="X464" s="390">
        <v>0</v>
      </c>
      <c r="Y464" s="390">
        <v>0</v>
      </c>
      <c r="Z464" s="390">
        <v>0</v>
      </c>
      <c r="AA464" s="390">
        <v>122400000</v>
      </c>
      <c r="AB464" s="390">
        <v>0</v>
      </c>
      <c r="AC464" s="390">
        <v>0</v>
      </c>
      <c r="AD464" s="390">
        <v>0</v>
      </c>
      <c r="AE464" s="390">
        <v>0</v>
      </c>
      <c r="AF464" s="390">
        <v>122400000</v>
      </c>
      <c r="AG464" s="390">
        <v>0</v>
      </c>
      <c r="AH464" s="390">
        <v>0</v>
      </c>
      <c r="AI464" s="390">
        <v>0</v>
      </c>
      <c r="AJ464" s="390">
        <v>0</v>
      </c>
      <c r="AK464" s="390">
        <v>0</v>
      </c>
      <c r="AL464" s="390">
        <v>0</v>
      </c>
      <c r="AM464" s="390">
        <v>0</v>
      </c>
      <c r="AN464" s="390">
        <v>0</v>
      </c>
      <c r="AO464" s="390">
        <v>0</v>
      </c>
      <c r="AP464" s="390">
        <v>0</v>
      </c>
      <c r="AQ464" s="390">
        <v>0</v>
      </c>
      <c r="AR464" s="390">
        <v>0</v>
      </c>
      <c r="AS464" s="390">
        <v>0</v>
      </c>
      <c r="AT464" s="390">
        <v>0</v>
      </c>
      <c r="AU464" s="390">
        <v>0</v>
      </c>
      <c r="AV464" s="390">
        <v>0</v>
      </c>
      <c r="AW464" s="390">
        <v>0</v>
      </c>
      <c r="AX464" s="390">
        <v>0</v>
      </c>
    </row>
    <row r="465" spans="1:50" ht="18" customHeight="1" x14ac:dyDescent="0.25">
      <c r="A465" s="398">
        <v>304113</v>
      </c>
      <c r="B465" s="190" t="s">
        <v>1464</v>
      </c>
      <c r="C465" s="191">
        <f>C466+C470</f>
        <v>854518143</v>
      </c>
      <c r="D465" s="191">
        <f t="shared" ref="D465:R465" si="363">D466+D470</f>
        <v>0</v>
      </c>
      <c r="E465" s="191">
        <f t="shared" si="363"/>
        <v>0</v>
      </c>
      <c r="F465" s="191">
        <f t="shared" si="363"/>
        <v>854518143</v>
      </c>
      <c r="G465" s="191">
        <f t="shared" si="363"/>
        <v>0</v>
      </c>
      <c r="H465" s="191">
        <f t="shared" si="363"/>
        <v>0</v>
      </c>
      <c r="I465" s="191">
        <f t="shared" si="363"/>
        <v>854518143</v>
      </c>
      <c r="J465" s="191">
        <f t="shared" si="363"/>
        <v>0</v>
      </c>
      <c r="K465" s="191">
        <f t="shared" si="363"/>
        <v>0</v>
      </c>
      <c r="L465" s="191">
        <f t="shared" si="363"/>
        <v>0</v>
      </c>
      <c r="M465" s="191">
        <f t="shared" si="363"/>
        <v>0</v>
      </c>
      <c r="N465" s="191">
        <f t="shared" si="363"/>
        <v>0</v>
      </c>
      <c r="O465" s="191">
        <f t="shared" si="363"/>
        <v>0</v>
      </c>
      <c r="P465" s="191">
        <f t="shared" si="363"/>
        <v>854518143</v>
      </c>
      <c r="Q465" s="191">
        <f t="shared" si="363"/>
        <v>535500000</v>
      </c>
      <c r="R465" s="192">
        <f t="shared" si="363"/>
        <v>535500000</v>
      </c>
      <c r="S465" s="387">
        <f t="shared" si="356"/>
        <v>0</v>
      </c>
      <c r="T465" s="388">
        <v>304113</v>
      </c>
      <c r="U465" s="389" t="s">
        <v>1830</v>
      </c>
      <c r="V465" s="390">
        <v>854518143</v>
      </c>
      <c r="W465" s="390">
        <v>0</v>
      </c>
      <c r="X465" s="390">
        <v>0</v>
      </c>
      <c r="Y465" s="390">
        <v>0</v>
      </c>
      <c r="Z465" s="390">
        <v>0</v>
      </c>
      <c r="AA465" s="390">
        <v>854518143</v>
      </c>
      <c r="AB465" s="390">
        <v>0</v>
      </c>
      <c r="AC465" s="390">
        <v>0</v>
      </c>
      <c r="AD465" s="390">
        <v>0</v>
      </c>
      <c r="AE465" s="390">
        <v>0</v>
      </c>
      <c r="AF465" s="390">
        <v>854518143</v>
      </c>
      <c r="AG465" s="390">
        <v>0</v>
      </c>
      <c r="AH465" s="390">
        <v>0</v>
      </c>
      <c r="AI465" s="390">
        <v>0</v>
      </c>
      <c r="AJ465" s="390">
        <v>0</v>
      </c>
      <c r="AK465" s="390">
        <v>0</v>
      </c>
      <c r="AL465" s="390">
        <v>0</v>
      </c>
      <c r="AM465" s="390">
        <v>0</v>
      </c>
      <c r="AN465" s="390">
        <v>0</v>
      </c>
      <c r="AO465" s="390">
        <v>0</v>
      </c>
      <c r="AP465" s="390">
        <v>0</v>
      </c>
      <c r="AQ465" s="390">
        <v>0</v>
      </c>
      <c r="AR465" s="390">
        <v>0</v>
      </c>
      <c r="AS465" s="390">
        <v>0</v>
      </c>
      <c r="AT465" s="390">
        <v>0</v>
      </c>
      <c r="AU465" s="390">
        <v>0</v>
      </c>
      <c r="AV465" s="390">
        <v>0</v>
      </c>
      <c r="AW465" s="390">
        <v>0</v>
      </c>
      <c r="AX465" s="390">
        <v>0</v>
      </c>
    </row>
    <row r="466" spans="1:50" ht="18" customHeight="1" x14ac:dyDescent="0.25">
      <c r="A466" s="398">
        <v>30411301</v>
      </c>
      <c r="B466" s="190" t="s">
        <v>1464</v>
      </c>
      <c r="C466" s="191">
        <f>SUM(C467:C469)</f>
        <v>202956195</v>
      </c>
      <c r="D466" s="191">
        <f t="shared" ref="D466:R466" si="364">SUM(D467:D469)</f>
        <v>0</v>
      </c>
      <c r="E466" s="191">
        <f t="shared" si="364"/>
        <v>0</v>
      </c>
      <c r="F466" s="191">
        <f t="shared" si="364"/>
        <v>202956195</v>
      </c>
      <c r="G466" s="191">
        <f t="shared" si="364"/>
        <v>0</v>
      </c>
      <c r="H466" s="191">
        <f t="shared" si="364"/>
        <v>0</v>
      </c>
      <c r="I466" s="191">
        <f t="shared" si="364"/>
        <v>202956195</v>
      </c>
      <c r="J466" s="191">
        <f t="shared" si="364"/>
        <v>0</v>
      </c>
      <c r="K466" s="191">
        <f t="shared" si="364"/>
        <v>0</v>
      </c>
      <c r="L466" s="191">
        <f t="shared" si="364"/>
        <v>0</v>
      </c>
      <c r="M466" s="191">
        <f t="shared" si="364"/>
        <v>0</v>
      </c>
      <c r="N466" s="191">
        <f t="shared" si="364"/>
        <v>0</v>
      </c>
      <c r="O466" s="191">
        <f t="shared" si="364"/>
        <v>0</v>
      </c>
      <c r="P466" s="191">
        <f t="shared" si="364"/>
        <v>202956195</v>
      </c>
      <c r="Q466" s="191">
        <f t="shared" si="364"/>
        <v>178500000</v>
      </c>
      <c r="R466" s="192">
        <f t="shared" si="364"/>
        <v>178500000</v>
      </c>
      <c r="S466" s="387">
        <f t="shared" si="356"/>
        <v>0</v>
      </c>
      <c r="T466" s="388">
        <v>30411301</v>
      </c>
      <c r="U466" s="389" t="s">
        <v>1830</v>
      </c>
      <c r="V466" s="390">
        <v>202956195</v>
      </c>
      <c r="W466" s="390">
        <v>0</v>
      </c>
      <c r="X466" s="390">
        <v>0</v>
      </c>
      <c r="Y466" s="390">
        <v>0</v>
      </c>
      <c r="Z466" s="390">
        <v>0</v>
      </c>
      <c r="AA466" s="390">
        <v>202956195</v>
      </c>
      <c r="AB466" s="390">
        <v>0</v>
      </c>
      <c r="AC466" s="390">
        <v>0</v>
      </c>
      <c r="AD466" s="390">
        <v>0</v>
      </c>
      <c r="AE466" s="390">
        <v>0</v>
      </c>
      <c r="AF466" s="390">
        <v>202956195</v>
      </c>
      <c r="AG466" s="390">
        <v>0</v>
      </c>
      <c r="AH466" s="390">
        <v>0</v>
      </c>
      <c r="AI466" s="390">
        <v>0</v>
      </c>
      <c r="AJ466" s="390">
        <v>0</v>
      </c>
      <c r="AK466" s="390">
        <v>0</v>
      </c>
      <c r="AL466" s="390">
        <v>0</v>
      </c>
      <c r="AM466" s="390">
        <v>0</v>
      </c>
      <c r="AN466" s="390">
        <v>0</v>
      </c>
      <c r="AO466" s="390">
        <v>0</v>
      </c>
      <c r="AP466" s="390">
        <v>0</v>
      </c>
      <c r="AQ466" s="390">
        <v>0</v>
      </c>
      <c r="AR466" s="390">
        <v>0</v>
      </c>
      <c r="AS466" s="390">
        <v>0</v>
      </c>
      <c r="AT466" s="390">
        <v>0</v>
      </c>
      <c r="AU466" s="390">
        <v>0</v>
      </c>
      <c r="AV466" s="390">
        <v>0</v>
      </c>
      <c r="AW466" s="390">
        <v>0</v>
      </c>
      <c r="AX466" s="390">
        <v>0</v>
      </c>
    </row>
    <row r="467" spans="1:50" ht="18" customHeight="1" x14ac:dyDescent="0.25">
      <c r="A467" s="392">
        <v>304113011</v>
      </c>
      <c r="B467" s="193" t="s">
        <v>1465</v>
      </c>
      <c r="C467" s="194">
        <v>14456195</v>
      </c>
      <c r="D467" s="183">
        <v>0</v>
      </c>
      <c r="E467" s="183">
        <v>0</v>
      </c>
      <c r="F467" s="182">
        <f>C467+D467-E467</f>
        <v>14456195</v>
      </c>
      <c r="G467" s="390">
        <v>0</v>
      </c>
      <c r="H467" s="390">
        <v>0</v>
      </c>
      <c r="I467" s="182">
        <f>F467-H467</f>
        <v>14456195</v>
      </c>
      <c r="J467" s="390">
        <v>0</v>
      </c>
      <c r="K467" s="390">
        <v>0</v>
      </c>
      <c r="L467" s="390">
        <v>0</v>
      </c>
      <c r="M467" s="390">
        <v>0</v>
      </c>
      <c r="N467" s="390">
        <v>0</v>
      </c>
      <c r="O467" s="182">
        <f t="shared" ref="O467:O469" si="365">N467-H467</f>
        <v>0</v>
      </c>
      <c r="P467" s="182">
        <f>F467-N467</f>
        <v>14456195</v>
      </c>
      <c r="Q467" s="195"/>
      <c r="R467" s="185">
        <f t="shared" ref="R467:R469" si="366">Q467</f>
        <v>0</v>
      </c>
      <c r="S467" s="387">
        <f t="shared" si="356"/>
        <v>0</v>
      </c>
      <c r="T467" s="388">
        <v>304113011</v>
      </c>
      <c r="U467" s="389" t="s">
        <v>1831</v>
      </c>
      <c r="V467" s="390">
        <v>14456195</v>
      </c>
      <c r="W467" s="390">
        <v>0</v>
      </c>
      <c r="X467" s="390">
        <v>0</v>
      </c>
      <c r="Y467" s="390">
        <v>0</v>
      </c>
      <c r="Z467" s="390">
        <v>0</v>
      </c>
      <c r="AA467" s="390">
        <v>14456195</v>
      </c>
      <c r="AB467" s="390">
        <v>0</v>
      </c>
      <c r="AC467" s="390">
        <v>0</v>
      </c>
      <c r="AD467" s="390">
        <v>0</v>
      </c>
      <c r="AE467" s="390">
        <v>0</v>
      </c>
      <c r="AF467" s="390">
        <v>14456195</v>
      </c>
      <c r="AG467" s="390">
        <v>0</v>
      </c>
      <c r="AH467" s="390">
        <v>0</v>
      </c>
      <c r="AI467" s="390">
        <v>0</v>
      </c>
      <c r="AJ467" s="390">
        <v>0</v>
      </c>
      <c r="AK467" s="390">
        <v>0</v>
      </c>
      <c r="AL467" s="390">
        <v>0</v>
      </c>
      <c r="AM467" s="390">
        <v>0</v>
      </c>
      <c r="AN467" s="390">
        <v>0</v>
      </c>
      <c r="AO467" s="390">
        <v>0</v>
      </c>
      <c r="AP467" s="390">
        <v>0</v>
      </c>
      <c r="AQ467" s="390">
        <v>0</v>
      </c>
      <c r="AR467" s="390">
        <v>0</v>
      </c>
      <c r="AS467" s="390">
        <v>0</v>
      </c>
      <c r="AT467" s="390">
        <v>0</v>
      </c>
      <c r="AU467" s="390">
        <v>0</v>
      </c>
      <c r="AV467" s="390">
        <v>0</v>
      </c>
      <c r="AW467" s="390">
        <v>0</v>
      </c>
      <c r="AX467" s="390">
        <v>0</v>
      </c>
    </row>
    <row r="468" spans="1:50" ht="18" customHeight="1" x14ac:dyDescent="0.25">
      <c r="A468" s="392">
        <v>304113013</v>
      </c>
      <c r="B468" s="193" t="s">
        <v>1466</v>
      </c>
      <c r="C468" s="194">
        <v>10000000</v>
      </c>
      <c r="D468" s="183">
        <v>0</v>
      </c>
      <c r="E468" s="183">
        <v>0</v>
      </c>
      <c r="F468" s="182">
        <f>C468+D468-E468</f>
        <v>10000000</v>
      </c>
      <c r="G468" s="390">
        <v>0</v>
      </c>
      <c r="H468" s="390">
        <v>0</v>
      </c>
      <c r="I468" s="182">
        <f>F468-H468</f>
        <v>10000000</v>
      </c>
      <c r="J468" s="390">
        <v>0</v>
      </c>
      <c r="K468" s="390">
        <v>0</v>
      </c>
      <c r="L468" s="390">
        <v>0</v>
      </c>
      <c r="M468" s="390">
        <v>0</v>
      </c>
      <c r="N468" s="390">
        <v>0</v>
      </c>
      <c r="O468" s="182">
        <f t="shared" si="365"/>
        <v>0</v>
      </c>
      <c r="P468" s="182">
        <f>F468-N468</f>
        <v>10000000</v>
      </c>
      <c r="Q468" s="195"/>
      <c r="R468" s="185">
        <f t="shared" si="366"/>
        <v>0</v>
      </c>
      <c r="S468" s="387">
        <f t="shared" si="356"/>
        <v>0</v>
      </c>
      <c r="T468" s="388">
        <v>304113013</v>
      </c>
      <c r="U468" s="389" t="s">
        <v>1832</v>
      </c>
      <c r="V468" s="390">
        <v>10000000</v>
      </c>
      <c r="W468" s="390">
        <v>0</v>
      </c>
      <c r="X468" s="390">
        <v>0</v>
      </c>
      <c r="Y468" s="390">
        <v>0</v>
      </c>
      <c r="Z468" s="390">
        <v>0</v>
      </c>
      <c r="AA468" s="390">
        <v>10000000</v>
      </c>
      <c r="AB468" s="390">
        <v>0</v>
      </c>
      <c r="AC468" s="390">
        <v>0</v>
      </c>
      <c r="AD468" s="390">
        <v>0</v>
      </c>
      <c r="AE468" s="390">
        <v>0</v>
      </c>
      <c r="AF468" s="390">
        <v>10000000</v>
      </c>
      <c r="AG468" s="390">
        <v>0</v>
      </c>
      <c r="AH468" s="390">
        <v>0</v>
      </c>
      <c r="AI468" s="390">
        <v>0</v>
      </c>
      <c r="AJ468" s="390">
        <v>0</v>
      </c>
      <c r="AK468" s="390">
        <v>0</v>
      </c>
      <c r="AL468" s="390">
        <v>0</v>
      </c>
      <c r="AM468" s="390">
        <v>0</v>
      </c>
      <c r="AN468" s="390">
        <v>0</v>
      </c>
      <c r="AO468" s="390">
        <v>0</v>
      </c>
      <c r="AP468" s="390">
        <v>0</v>
      </c>
      <c r="AQ468" s="390">
        <v>0</v>
      </c>
      <c r="AR468" s="390">
        <v>0</v>
      </c>
      <c r="AS468" s="390">
        <v>0</v>
      </c>
      <c r="AT468" s="390">
        <v>0</v>
      </c>
      <c r="AU468" s="390">
        <v>0</v>
      </c>
      <c r="AV468" s="390">
        <v>0</v>
      </c>
      <c r="AW468" s="390">
        <v>0</v>
      </c>
      <c r="AX468" s="390">
        <v>0</v>
      </c>
    </row>
    <row r="469" spans="1:50" ht="18" customHeight="1" x14ac:dyDescent="0.25">
      <c r="A469" s="392">
        <v>304113014</v>
      </c>
      <c r="B469" s="193" t="s">
        <v>1467</v>
      </c>
      <c r="C469" s="194">
        <v>178500000</v>
      </c>
      <c r="D469" s="183">
        <v>0</v>
      </c>
      <c r="E469" s="183">
        <v>0</v>
      </c>
      <c r="F469" s="182">
        <f>C469+D469-E469</f>
        <v>178500000</v>
      </c>
      <c r="G469" s="390">
        <v>0</v>
      </c>
      <c r="H469" s="390">
        <v>0</v>
      </c>
      <c r="I469" s="182">
        <f>F469-H469</f>
        <v>178500000</v>
      </c>
      <c r="J469" s="390">
        <v>0</v>
      </c>
      <c r="K469" s="390">
        <v>0</v>
      </c>
      <c r="L469" s="390">
        <v>0</v>
      </c>
      <c r="M469" s="390">
        <v>0</v>
      </c>
      <c r="N469" s="390">
        <v>0</v>
      </c>
      <c r="O469" s="182">
        <f t="shared" si="365"/>
        <v>0</v>
      </c>
      <c r="P469" s="182">
        <f>F469-N469</f>
        <v>178500000</v>
      </c>
      <c r="Q469" s="195">
        <v>178500000</v>
      </c>
      <c r="R469" s="185">
        <f t="shared" si="366"/>
        <v>178500000</v>
      </c>
      <c r="S469" s="387">
        <f t="shared" si="356"/>
        <v>0</v>
      </c>
      <c r="T469" s="388">
        <v>304113014</v>
      </c>
      <c r="U469" s="389" t="s">
        <v>1833</v>
      </c>
      <c r="V469" s="390">
        <v>178500000</v>
      </c>
      <c r="W469" s="390">
        <v>0</v>
      </c>
      <c r="X469" s="390">
        <v>0</v>
      </c>
      <c r="Y469" s="390">
        <v>0</v>
      </c>
      <c r="Z469" s="390">
        <v>0</v>
      </c>
      <c r="AA469" s="390">
        <v>178500000</v>
      </c>
      <c r="AB469" s="390">
        <v>0</v>
      </c>
      <c r="AC469" s="390">
        <v>0</v>
      </c>
      <c r="AD469" s="390">
        <v>0</v>
      </c>
      <c r="AE469" s="390">
        <v>0</v>
      </c>
      <c r="AF469" s="390">
        <v>178500000</v>
      </c>
      <c r="AG469" s="390">
        <v>0</v>
      </c>
      <c r="AH469" s="390">
        <v>0</v>
      </c>
      <c r="AI469" s="390">
        <v>0</v>
      </c>
      <c r="AJ469" s="390">
        <v>0</v>
      </c>
      <c r="AK469" s="390">
        <v>0</v>
      </c>
      <c r="AL469" s="390">
        <v>0</v>
      </c>
      <c r="AM469" s="390">
        <v>0</v>
      </c>
      <c r="AN469" s="390">
        <v>0</v>
      </c>
      <c r="AO469" s="390">
        <v>0</v>
      </c>
      <c r="AP469" s="390">
        <v>0</v>
      </c>
      <c r="AQ469" s="390">
        <v>0</v>
      </c>
      <c r="AR469" s="390">
        <v>0</v>
      </c>
      <c r="AS469" s="390">
        <v>0</v>
      </c>
      <c r="AT469" s="390">
        <v>0</v>
      </c>
      <c r="AU469" s="390">
        <v>0</v>
      </c>
      <c r="AV469" s="390">
        <v>0</v>
      </c>
      <c r="AW469" s="390">
        <v>0</v>
      </c>
      <c r="AX469" s="390">
        <v>0</v>
      </c>
    </row>
    <row r="470" spans="1:50" ht="18" customHeight="1" x14ac:dyDescent="0.25">
      <c r="A470" s="398">
        <v>30411302</v>
      </c>
      <c r="B470" s="190" t="s">
        <v>1468</v>
      </c>
      <c r="C470" s="191">
        <f>SUM(C471:C473)</f>
        <v>651561948</v>
      </c>
      <c r="D470" s="191">
        <f t="shared" ref="D470:R470" si="367">SUM(D471:D473)</f>
        <v>0</v>
      </c>
      <c r="E470" s="191">
        <f t="shared" si="367"/>
        <v>0</v>
      </c>
      <c r="F470" s="191">
        <f t="shared" si="367"/>
        <v>651561948</v>
      </c>
      <c r="G470" s="191">
        <f t="shared" si="367"/>
        <v>0</v>
      </c>
      <c r="H470" s="191">
        <f t="shared" si="367"/>
        <v>0</v>
      </c>
      <c r="I470" s="191">
        <f t="shared" si="367"/>
        <v>651561948</v>
      </c>
      <c r="J470" s="191">
        <f t="shared" si="367"/>
        <v>0</v>
      </c>
      <c r="K470" s="191">
        <f t="shared" si="367"/>
        <v>0</v>
      </c>
      <c r="L470" s="191">
        <f t="shared" si="367"/>
        <v>0</v>
      </c>
      <c r="M470" s="191">
        <f t="shared" si="367"/>
        <v>0</v>
      </c>
      <c r="N470" s="191">
        <f t="shared" si="367"/>
        <v>0</v>
      </c>
      <c r="O470" s="191">
        <f t="shared" si="367"/>
        <v>0</v>
      </c>
      <c r="P470" s="191">
        <f t="shared" si="367"/>
        <v>651561948</v>
      </c>
      <c r="Q470" s="191">
        <f t="shared" si="367"/>
        <v>357000000</v>
      </c>
      <c r="R470" s="192">
        <f t="shared" si="367"/>
        <v>357000000</v>
      </c>
      <c r="S470" s="387">
        <f t="shared" si="356"/>
        <v>0</v>
      </c>
      <c r="T470" s="388">
        <v>30411302</v>
      </c>
      <c r="U470" s="389" t="s">
        <v>1468</v>
      </c>
      <c r="V470" s="390">
        <v>651561948</v>
      </c>
      <c r="W470" s="390">
        <v>0</v>
      </c>
      <c r="X470" s="390">
        <v>0</v>
      </c>
      <c r="Y470" s="390">
        <v>0</v>
      </c>
      <c r="Z470" s="390">
        <v>0</v>
      </c>
      <c r="AA470" s="390">
        <v>651561948</v>
      </c>
      <c r="AB470" s="390">
        <v>0</v>
      </c>
      <c r="AC470" s="390">
        <v>0</v>
      </c>
      <c r="AD470" s="390">
        <v>0</v>
      </c>
      <c r="AE470" s="390">
        <v>0</v>
      </c>
      <c r="AF470" s="390">
        <v>651561948</v>
      </c>
      <c r="AG470" s="390">
        <v>0</v>
      </c>
      <c r="AH470" s="390">
        <v>0</v>
      </c>
      <c r="AI470" s="390">
        <v>0</v>
      </c>
      <c r="AJ470" s="390">
        <v>0</v>
      </c>
      <c r="AK470" s="390">
        <v>0</v>
      </c>
      <c r="AL470" s="390">
        <v>0</v>
      </c>
      <c r="AM470" s="390">
        <v>0</v>
      </c>
      <c r="AN470" s="390">
        <v>0</v>
      </c>
      <c r="AO470" s="390">
        <v>0</v>
      </c>
      <c r="AP470" s="390">
        <v>0</v>
      </c>
      <c r="AQ470" s="390">
        <v>0</v>
      </c>
      <c r="AR470" s="390">
        <v>0</v>
      </c>
      <c r="AS470" s="390">
        <v>0</v>
      </c>
      <c r="AT470" s="390">
        <v>0</v>
      </c>
      <c r="AU470" s="390">
        <v>0</v>
      </c>
      <c r="AV470" s="390">
        <v>0</v>
      </c>
      <c r="AW470" s="390">
        <v>0</v>
      </c>
      <c r="AX470" s="390">
        <v>0</v>
      </c>
    </row>
    <row r="471" spans="1:50" ht="18" customHeight="1" x14ac:dyDescent="0.25">
      <c r="A471" s="392">
        <v>304113021</v>
      </c>
      <c r="B471" s="193" t="s">
        <v>1469</v>
      </c>
      <c r="C471" s="194">
        <v>144561948</v>
      </c>
      <c r="D471" s="183">
        <v>0</v>
      </c>
      <c r="E471" s="183">
        <v>0</v>
      </c>
      <c r="F471" s="182">
        <f>C471+D471-E471</f>
        <v>144561948</v>
      </c>
      <c r="G471" s="390">
        <v>0</v>
      </c>
      <c r="H471" s="390">
        <v>0</v>
      </c>
      <c r="I471" s="182">
        <f>F471-H471</f>
        <v>144561948</v>
      </c>
      <c r="J471" s="390">
        <v>0</v>
      </c>
      <c r="K471" s="390">
        <v>0</v>
      </c>
      <c r="L471" s="390">
        <v>0</v>
      </c>
      <c r="M471" s="390">
        <v>0</v>
      </c>
      <c r="N471" s="390">
        <v>0</v>
      </c>
      <c r="O471" s="182">
        <f t="shared" ref="O471:O473" si="368">N471-H471</f>
        <v>0</v>
      </c>
      <c r="P471" s="182">
        <f>F471-N471</f>
        <v>144561948</v>
      </c>
      <c r="Q471" s="195"/>
      <c r="R471" s="185">
        <f t="shared" ref="R471:R473" si="369">Q471</f>
        <v>0</v>
      </c>
      <c r="S471" s="387">
        <f t="shared" si="356"/>
        <v>0</v>
      </c>
      <c r="T471" s="388">
        <v>304113021</v>
      </c>
      <c r="U471" s="389" t="s">
        <v>1469</v>
      </c>
      <c r="V471" s="390">
        <v>144561948</v>
      </c>
      <c r="W471" s="390">
        <v>0</v>
      </c>
      <c r="X471" s="390">
        <v>0</v>
      </c>
      <c r="Y471" s="390">
        <v>0</v>
      </c>
      <c r="Z471" s="390">
        <v>0</v>
      </c>
      <c r="AA471" s="390">
        <v>144561948</v>
      </c>
      <c r="AB471" s="390">
        <v>0</v>
      </c>
      <c r="AC471" s="390">
        <v>0</v>
      </c>
      <c r="AD471" s="390">
        <v>0</v>
      </c>
      <c r="AE471" s="390">
        <v>0</v>
      </c>
      <c r="AF471" s="390">
        <v>144561948</v>
      </c>
      <c r="AG471" s="390">
        <v>0</v>
      </c>
      <c r="AH471" s="390">
        <v>0</v>
      </c>
      <c r="AI471" s="390">
        <v>0</v>
      </c>
      <c r="AJ471" s="390">
        <v>0</v>
      </c>
      <c r="AK471" s="390">
        <v>0</v>
      </c>
      <c r="AL471" s="390">
        <v>0</v>
      </c>
      <c r="AM471" s="390">
        <v>0</v>
      </c>
      <c r="AN471" s="390">
        <v>0</v>
      </c>
      <c r="AO471" s="390">
        <v>0</v>
      </c>
      <c r="AP471" s="390">
        <v>0</v>
      </c>
      <c r="AQ471" s="390">
        <v>0</v>
      </c>
      <c r="AR471" s="390">
        <v>0</v>
      </c>
      <c r="AS471" s="390">
        <v>0</v>
      </c>
      <c r="AT471" s="390">
        <v>0</v>
      </c>
      <c r="AU471" s="390">
        <v>0</v>
      </c>
      <c r="AV471" s="390">
        <v>0</v>
      </c>
      <c r="AW471" s="390">
        <v>0</v>
      </c>
      <c r="AX471" s="390">
        <v>0</v>
      </c>
    </row>
    <row r="472" spans="1:50" ht="18" customHeight="1" x14ac:dyDescent="0.25">
      <c r="A472" s="392">
        <v>304113023</v>
      </c>
      <c r="B472" s="193" t="s">
        <v>1470</v>
      </c>
      <c r="C472" s="194">
        <v>150000000</v>
      </c>
      <c r="D472" s="183">
        <v>0</v>
      </c>
      <c r="E472" s="183">
        <v>0</v>
      </c>
      <c r="F472" s="182">
        <f>C472+D472-E472</f>
        <v>150000000</v>
      </c>
      <c r="G472" s="390">
        <v>0</v>
      </c>
      <c r="H472" s="390">
        <v>0</v>
      </c>
      <c r="I472" s="182">
        <f>F472-H472</f>
        <v>150000000</v>
      </c>
      <c r="J472" s="390">
        <v>0</v>
      </c>
      <c r="K472" s="390">
        <v>0</v>
      </c>
      <c r="L472" s="390">
        <v>0</v>
      </c>
      <c r="M472" s="390">
        <v>0</v>
      </c>
      <c r="N472" s="390">
        <v>0</v>
      </c>
      <c r="O472" s="182">
        <f t="shared" si="368"/>
        <v>0</v>
      </c>
      <c r="P472" s="182">
        <f>F472-N472</f>
        <v>150000000</v>
      </c>
      <c r="Q472" s="195"/>
      <c r="R472" s="185">
        <f t="shared" si="369"/>
        <v>0</v>
      </c>
      <c r="S472" s="387">
        <f t="shared" si="356"/>
        <v>0</v>
      </c>
      <c r="T472" s="388">
        <v>304113023</v>
      </c>
      <c r="U472" s="389" t="s">
        <v>1470</v>
      </c>
      <c r="V472" s="390">
        <v>150000000</v>
      </c>
      <c r="W472" s="390">
        <v>0</v>
      </c>
      <c r="X472" s="390">
        <v>0</v>
      </c>
      <c r="Y472" s="390">
        <v>0</v>
      </c>
      <c r="Z472" s="390">
        <v>0</v>
      </c>
      <c r="AA472" s="390">
        <v>150000000</v>
      </c>
      <c r="AB472" s="390">
        <v>0</v>
      </c>
      <c r="AC472" s="390">
        <v>0</v>
      </c>
      <c r="AD472" s="390">
        <v>0</v>
      </c>
      <c r="AE472" s="390">
        <v>0</v>
      </c>
      <c r="AF472" s="390">
        <v>150000000</v>
      </c>
      <c r="AG472" s="390">
        <v>0</v>
      </c>
      <c r="AH472" s="390">
        <v>0</v>
      </c>
      <c r="AI472" s="390">
        <v>0</v>
      </c>
      <c r="AJ472" s="390">
        <v>0</v>
      </c>
      <c r="AK472" s="390">
        <v>0</v>
      </c>
      <c r="AL472" s="390">
        <v>0</v>
      </c>
      <c r="AM472" s="390">
        <v>0</v>
      </c>
      <c r="AN472" s="390">
        <v>0</v>
      </c>
      <c r="AO472" s="390">
        <v>0</v>
      </c>
      <c r="AP472" s="390">
        <v>0</v>
      </c>
      <c r="AQ472" s="390">
        <v>0</v>
      </c>
      <c r="AR472" s="390">
        <v>0</v>
      </c>
      <c r="AS472" s="390">
        <v>0</v>
      </c>
      <c r="AT472" s="390">
        <v>0</v>
      </c>
      <c r="AU472" s="390">
        <v>0</v>
      </c>
      <c r="AV472" s="390">
        <v>0</v>
      </c>
      <c r="AW472" s="390">
        <v>0</v>
      </c>
      <c r="AX472" s="390">
        <v>0</v>
      </c>
    </row>
    <row r="473" spans="1:50" ht="18" customHeight="1" x14ac:dyDescent="0.25">
      <c r="A473" s="392">
        <v>304113024</v>
      </c>
      <c r="B473" s="193" t="s">
        <v>1471</v>
      </c>
      <c r="C473" s="194">
        <v>357000000</v>
      </c>
      <c r="D473" s="183">
        <v>0</v>
      </c>
      <c r="E473" s="183">
        <v>0</v>
      </c>
      <c r="F473" s="182">
        <f>C473+D473-E473</f>
        <v>357000000</v>
      </c>
      <c r="G473" s="390">
        <v>0</v>
      </c>
      <c r="H473" s="390">
        <v>0</v>
      </c>
      <c r="I473" s="182">
        <f>F473-H473</f>
        <v>357000000</v>
      </c>
      <c r="J473" s="390">
        <v>0</v>
      </c>
      <c r="K473" s="390">
        <v>0</v>
      </c>
      <c r="L473" s="390">
        <v>0</v>
      </c>
      <c r="M473" s="390">
        <v>0</v>
      </c>
      <c r="N473" s="390">
        <v>0</v>
      </c>
      <c r="O473" s="182">
        <f t="shared" si="368"/>
        <v>0</v>
      </c>
      <c r="P473" s="182">
        <f>F473-N473</f>
        <v>357000000</v>
      </c>
      <c r="Q473" s="195">
        <v>357000000</v>
      </c>
      <c r="R473" s="185">
        <f t="shared" si="369"/>
        <v>357000000</v>
      </c>
      <c r="S473" s="387">
        <f t="shared" si="356"/>
        <v>0</v>
      </c>
      <c r="T473" s="388">
        <v>304113024</v>
      </c>
      <c r="U473" s="389" t="s">
        <v>1471</v>
      </c>
      <c r="V473" s="390">
        <v>357000000</v>
      </c>
      <c r="W473" s="390">
        <v>0</v>
      </c>
      <c r="X473" s="390">
        <v>0</v>
      </c>
      <c r="Y473" s="390">
        <v>0</v>
      </c>
      <c r="Z473" s="390">
        <v>0</v>
      </c>
      <c r="AA473" s="390">
        <v>357000000</v>
      </c>
      <c r="AB473" s="390">
        <v>0</v>
      </c>
      <c r="AC473" s="390">
        <v>0</v>
      </c>
      <c r="AD473" s="390">
        <v>0</v>
      </c>
      <c r="AE473" s="390">
        <v>0</v>
      </c>
      <c r="AF473" s="390">
        <v>357000000</v>
      </c>
      <c r="AG473" s="390">
        <v>0</v>
      </c>
      <c r="AH473" s="390">
        <v>0</v>
      </c>
      <c r="AI473" s="390">
        <v>0</v>
      </c>
      <c r="AJ473" s="390">
        <v>0</v>
      </c>
      <c r="AK473" s="390">
        <v>0</v>
      </c>
      <c r="AL473" s="390">
        <v>0</v>
      </c>
      <c r="AM473" s="390">
        <v>0</v>
      </c>
      <c r="AN473" s="390">
        <v>0</v>
      </c>
      <c r="AO473" s="390">
        <v>0</v>
      </c>
      <c r="AP473" s="390">
        <v>0</v>
      </c>
      <c r="AQ473" s="390">
        <v>0</v>
      </c>
      <c r="AR473" s="390">
        <v>0</v>
      </c>
      <c r="AS473" s="390">
        <v>0</v>
      </c>
      <c r="AT473" s="390">
        <v>0</v>
      </c>
      <c r="AU473" s="390">
        <v>0</v>
      </c>
      <c r="AV473" s="390">
        <v>0</v>
      </c>
      <c r="AW473" s="390">
        <v>0</v>
      </c>
      <c r="AX473" s="390">
        <v>0</v>
      </c>
    </row>
    <row r="474" spans="1:50" ht="18" customHeight="1" x14ac:dyDescent="0.25">
      <c r="A474" s="398">
        <v>304114</v>
      </c>
      <c r="B474" s="190" t="s">
        <v>1472</v>
      </c>
      <c r="C474" s="191">
        <f>SUM(C475)</f>
        <v>4818730</v>
      </c>
      <c r="D474" s="191">
        <f t="shared" ref="D474:R474" si="370">SUM(D475)</f>
        <v>0</v>
      </c>
      <c r="E474" s="191">
        <f t="shared" si="370"/>
        <v>0</v>
      </c>
      <c r="F474" s="191">
        <f t="shared" si="370"/>
        <v>4818730</v>
      </c>
      <c r="G474" s="191">
        <f t="shared" si="370"/>
        <v>0</v>
      </c>
      <c r="H474" s="191">
        <f t="shared" si="370"/>
        <v>0</v>
      </c>
      <c r="I474" s="191">
        <f t="shared" si="370"/>
        <v>4818730</v>
      </c>
      <c r="J474" s="191">
        <f t="shared" si="370"/>
        <v>0</v>
      </c>
      <c r="K474" s="191">
        <f t="shared" si="370"/>
        <v>0</v>
      </c>
      <c r="L474" s="191">
        <f t="shared" si="370"/>
        <v>0</v>
      </c>
      <c r="M474" s="191">
        <f t="shared" si="370"/>
        <v>0</v>
      </c>
      <c r="N474" s="191">
        <f t="shared" si="370"/>
        <v>0</v>
      </c>
      <c r="O474" s="191">
        <f t="shared" si="370"/>
        <v>0</v>
      </c>
      <c r="P474" s="191">
        <f t="shared" si="370"/>
        <v>4818730</v>
      </c>
      <c r="Q474" s="191">
        <f t="shared" si="370"/>
        <v>0</v>
      </c>
      <c r="R474" s="192">
        <f t="shared" si="370"/>
        <v>0</v>
      </c>
      <c r="S474" s="387">
        <f t="shared" si="356"/>
        <v>0</v>
      </c>
      <c r="T474" s="388">
        <v>304114</v>
      </c>
      <c r="U474" s="389" t="s">
        <v>1834</v>
      </c>
      <c r="V474" s="390">
        <v>4818730</v>
      </c>
      <c r="W474" s="390">
        <v>0</v>
      </c>
      <c r="X474" s="390">
        <v>0</v>
      </c>
      <c r="Y474" s="390">
        <v>0</v>
      </c>
      <c r="Z474" s="390">
        <v>0</v>
      </c>
      <c r="AA474" s="390">
        <v>4818730</v>
      </c>
      <c r="AB474" s="390">
        <v>0</v>
      </c>
      <c r="AC474" s="390">
        <v>0</v>
      </c>
      <c r="AD474" s="390">
        <v>0</v>
      </c>
      <c r="AE474" s="390">
        <v>0</v>
      </c>
      <c r="AF474" s="390">
        <v>4818730</v>
      </c>
      <c r="AG474" s="390">
        <v>0</v>
      </c>
      <c r="AH474" s="390">
        <v>0</v>
      </c>
      <c r="AI474" s="390">
        <v>0</v>
      </c>
      <c r="AJ474" s="390">
        <v>0</v>
      </c>
      <c r="AK474" s="390">
        <v>0</v>
      </c>
      <c r="AL474" s="390">
        <v>0</v>
      </c>
      <c r="AM474" s="390">
        <v>0</v>
      </c>
      <c r="AN474" s="390">
        <v>0</v>
      </c>
      <c r="AO474" s="390">
        <v>0</v>
      </c>
      <c r="AP474" s="390">
        <v>0</v>
      </c>
      <c r="AQ474" s="390">
        <v>0</v>
      </c>
      <c r="AR474" s="390">
        <v>0</v>
      </c>
      <c r="AS474" s="390">
        <v>0</v>
      </c>
      <c r="AT474" s="390">
        <v>0</v>
      </c>
      <c r="AU474" s="390">
        <v>0</v>
      </c>
      <c r="AV474" s="390">
        <v>0</v>
      </c>
      <c r="AW474" s="390">
        <v>0</v>
      </c>
      <c r="AX474" s="390">
        <v>0</v>
      </c>
    </row>
    <row r="475" spans="1:50" ht="18" customHeight="1" x14ac:dyDescent="0.25">
      <c r="A475" s="392">
        <v>30411401</v>
      </c>
      <c r="B475" s="193" t="s">
        <v>1473</v>
      </c>
      <c r="C475" s="194">
        <v>4818730</v>
      </c>
      <c r="D475" s="183">
        <v>0</v>
      </c>
      <c r="E475" s="183">
        <v>0</v>
      </c>
      <c r="F475" s="182">
        <f>C475+D475-E475</f>
        <v>4818730</v>
      </c>
      <c r="G475" s="390">
        <v>0</v>
      </c>
      <c r="H475" s="390">
        <v>0</v>
      </c>
      <c r="I475" s="182">
        <f>F475-H475</f>
        <v>4818730</v>
      </c>
      <c r="J475" s="390">
        <v>0</v>
      </c>
      <c r="K475" s="390">
        <v>0</v>
      </c>
      <c r="L475" s="390">
        <v>0</v>
      </c>
      <c r="M475" s="390">
        <v>0</v>
      </c>
      <c r="N475" s="390">
        <v>0</v>
      </c>
      <c r="O475" s="182">
        <f>N475-H475</f>
        <v>0</v>
      </c>
      <c r="P475" s="182">
        <f>F475-N475</f>
        <v>4818730</v>
      </c>
      <c r="Q475" s="195"/>
      <c r="R475" s="185">
        <f>Q475</f>
        <v>0</v>
      </c>
      <c r="S475" s="387">
        <f t="shared" si="356"/>
        <v>0</v>
      </c>
      <c r="T475" s="388">
        <v>30411401</v>
      </c>
      <c r="U475" s="389" t="s">
        <v>1835</v>
      </c>
      <c r="V475" s="390">
        <v>4818730</v>
      </c>
      <c r="W475" s="390">
        <v>0</v>
      </c>
      <c r="X475" s="390">
        <v>0</v>
      </c>
      <c r="Y475" s="390">
        <v>0</v>
      </c>
      <c r="Z475" s="390">
        <v>0</v>
      </c>
      <c r="AA475" s="390">
        <v>4818730</v>
      </c>
      <c r="AB475" s="390">
        <v>0</v>
      </c>
      <c r="AC475" s="390">
        <v>0</v>
      </c>
      <c r="AD475" s="390">
        <v>0</v>
      </c>
      <c r="AE475" s="390">
        <v>0</v>
      </c>
      <c r="AF475" s="390">
        <v>4818730</v>
      </c>
      <c r="AG475" s="390">
        <v>0</v>
      </c>
      <c r="AH475" s="390">
        <v>0</v>
      </c>
      <c r="AI475" s="390">
        <v>0</v>
      </c>
      <c r="AJ475" s="390">
        <v>0</v>
      </c>
      <c r="AK475" s="390">
        <v>0</v>
      </c>
      <c r="AL475" s="390">
        <v>0</v>
      </c>
      <c r="AM475" s="390">
        <v>0</v>
      </c>
      <c r="AN475" s="390">
        <v>0</v>
      </c>
      <c r="AO475" s="390">
        <v>0</v>
      </c>
      <c r="AP475" s="390">
        <v>0</v>
      </c>
      <c r="AQ475" s="390">
        <v>0</v>
      </c>
      <c r="AR475" s="390">
        <v>0</v>
      </c>
      <c r="AS475" s="390">
        <v>0</v>
      </c>
      <c r="AT475" s="390">
        <v>0</v>
      </c>
      <c r="AU475" s="390">
        <v>0</v>
      </c>
      <c r="AV475" s="390">
        <v>0</v>
      </c>
      <c r="AW475" s="390">
        <v>0</v>
      </c>
      <c r="AX475" s="390">
        <v>0</v>
      </c>
    </row>
    <row r="476" spans="1:50" ht="18" customHeight="1" x14ac:dyDescent="0.25">
      <c r="A476" s="398">
        <v>305</v>
      </c>
      <c r="B476" s="190" t="s">
        <v>1474</v>
      </c>
      <c r="C476" s="191">
        <f>C477</f>
        <v>500436873</v>
      </c>
      <c r="D476" s="191">
        <f t="shared" ref="D476:R476" si="371">D477</f>
        <v>0</v>
      </c>
      <c r="E476" s="191">
        <f t="shared" si="371"/>
        <v>0</v>
      </c>
      <c r="F476" s="191">
        <f t="shared" si="371"/>
        <v>500436873</v>
      </c>
      <c r="G476" s="191">
        <f t="shared" si="371"/>
        <v>12000000</v>
      </c>
      <c r="H476" s="191">
        <f t="shared" si="371"/>
        <v>12000000</v>
      </c>
      <c r="I476" s="191">
        <f t="shared" si="371"/>
        <v>488436873</v>
      </c>
      <c r="J476" s="191">
        <f t="shared" si="371"/>
        <v>10500000</v>
      </c>
      <c r="K476" s="191">
        <f t="shared" si="371"/>
        <v>10500000</v>
      </c>
      <c r="L476" s="191">
        <f t="shared" si="371"/>
        <v>10500000</v>
      </c>
      <c r="M476" s="191">
        <f t="shared" si="371"/>
        <v>15000000</v>
      </c>
      <c r="N476" s="191">
        <f t="shared" si="371"/>
        <v>15000000</v>
      </c>
      <c r="O476" s="191">
        <f t="shared" si="371"/>
        <v>3000000</v>
      </c>
      <c r="P476" s="191">
        <f t="shared" si="371"/>
        <v>485436873</v>
      </c>
      <c r="Q476" s="191">
        <f t="shared" si="371"/>
        <v>336600000</v>
      </c>
      <c r="R476" s="192">
        <f t="shared" si="371"/>
        <v>336600000</v>
      </c>
      <c r="S476" s="387">
        <f t="shared" si="356"/>
        <v>0</v>
      </c>
      <c r="T476" s="388">
        <v>305</v>
      </c>
      <c r="U476" s="389" t="s">
        <v>1836</v>
      </c>
      <c r="V476" s="390">
        <v>500436873</v>
      </c>
      <c r="W476" s="390">
        <v>0</v>
      </c>
      <c r="X476" s="390">
        <v>0</v>
      </c>
      <c r="Y476" s="390">
        <v>0</v>
      </c>
      <c r="Z476" s="390">
        <v>0</v>
      </c>
      <c r="AA476" s="390">
        <v>500436873</v>
      </c>
      <c r="AB476" s="390">
        <v>0</v>
      </c>
      <c r="AC476" s="390">
        <v>0</v>
      </c>
      <c r="AD476" s="390">
        <v>15000000</v>
      </c>
      <c r="AE476" s="390">
        <v>15000000</v>
      </c>
      <c r="AF476" s="390">
        <v>485436873</v>
      </c>
      <c r="AG476" s="390">
        <v>0</v>
      </c>
      <c r="AH476" s="390">
        <v>0</v>
      </c>
      <c r="AI476" s="390">
        <v>12000000</v>
      </c>
      <c r="AJ476" s="390">
        <v>12000000</v>
      </c>
      <c r="AK476" s="390">
        <v>3000000</v>
      </c>
      <c r="AL476" s="390">
        <v>0</v>
      </c>
      <c r="AM476" s="390">
        <v>0</v>
      </c>
      <c r="AN476" s="390">
        <v>10500000</v>
      </c>
      <c r="AO476" s="390">
        <v>10500000</v>
      </c>
      <c r="AP476" s="390">
        <v>1500000</v>
      </c>
      <c r="AQ476" s="390">
        <v>0</v>
      </c>
      <c r="AR476" s="390">
        <v>0</v>
      </c>
      <c r="AS476" s="390">
        <v>0</v>
      </c>
      <c r="AT476" s="390">
        <v>0</v>
      </c>
      <c r="AU476" s="390">
        <v>10500000</v>
      </c>
      <c r="AV476" s="390">
        <v>10500000</v>
      </c>
      <c r="AW476" s="390">
        <v>10500000</v>
      </c>
      <c r="AX476" s="390">
        <v>10500000</v>
      </c>
    </row>
    <row r="477" spans="1:50" ht="18" customHeight="1" x14ac:dyDescent="0.25">
      <c r="A477" s="398">
        <v>3051</v>
      </c>
      <c r="B477" s="190" t="s">
        <v>1475</v>
      </c>
      <c r="C477" s="191">
        <f>C478+C481+C484</f>
        <v>500436873</v>
      </c>
      <c r="D477" s="191">
        <f t="shared" ref="D477:R477" si="372">D478+D481+D484</f>
        <v>0</v>
      </c>
      <c r="E477" s="191">
        <f t="shared" si="372"/>
        <v>0</v>
      </c>
      <c r="F477" s="191">
        <f t="shared" si="372"/>
        <v>500436873</v>
      </c>
      <c r="G477" s="191">
        <f t="shared" si="372"/>
        <v>12000000</v>
      </c>
      <c r="H477" s="191">
        <f t="shared" si="372"/>
        <v>12000000</v>
      </c>
      <c r="I477" s="191">
        <f t="shared" si="372"/>
        <v>488436873</v>
      </c>
      <c r="J477" s="191">
        <f t="shared" si="372"/>
        <v>10500000</v>
      </c>
      <c r="K477" s="191">
        <f t="shared" si="372"/>
        <v>10500000</v>
      </c>
      <c r="L477" s="191">
        <f t="shared" si="372"/>
        <v>10500000</v>
      </c>
      <c r="M477" s="191">
        <f t="shared" si="372"/>
        <v>15000000</v>
      </c>
      <c r="N477" s="191">
        <f t="shared" si="372"/>
        <v>15000000</v>
      </c>
      <c r="O477" s="191">
        <f t="shared" si="372"/>
        <v>3000000</v>
      </c>
      <c r="P477" s="191">
        <f t="shared" si="372"/>
        <v>485436873</v>
      </c>
      <c r="Q477" s="191">
        <f t="shared" si="372"/>
        <v>336600000</v>
      </c>
      <c r="R477" s="192">
        <f t="shared" si="372"/>
        <v>336600000</v>
      </c>
      <c r="S477" s="387">
        <f t="shared" si="356"/>
        <v>0</v>
      </c>
      <c r="T477" s="388">
        <v>3051</v>
      </c>
      <c r="U477" s="389" t="s">
        <v>1837</v>
      </c>
      <c r="V477" s="390">
        <v>500436873</v>
      </c>
      <c r="W477" s="390">
        <v>0</v>
      </c>
      <c r="X477" s="390">
        <v>0</v>
      </c>
      <c r="Y477" s="390">
        <v>0</v>
      </c>
      <c r="Z477" s="390">
        <v>0</v>
      </c>
      <c r="AA477" s="390">
        <v>500436873</v>
      </c>
      <c r="AB477" s="390">
        <v>0</v>
      </c>
      <c r="AC477" s="390">
        <v>0</v>
      </c>
      <c r="AD477" s="390">
        <v>15000000</v>
      </c>
      <c r="AE477" s="390">
        <v>15000000</v>
      </c>
      <c r="AF477" s="390">
        <v>485436873</v>
      </c>
      <c r="AG477" s="390">
        <v>0</v>
      </c>
      <c r="AH477" s="390">
        <v>0</v>
      </c>
      <c r="AI477" s="390">
        <v>12000000</v>
      </c>
      <c r="AJ477" s="390">
        <v>12000000</v>
      </c>
      <c r="AK477" s="390">
        <v>3000000</v>
      </c>
      <c r="AL477" s="390">
        <v>0</v>
      </c>
      <c r="AM477" s="390">
        <v>0</v>
      </c>
      <c r="AN477" s="390">
        <v>10500000</v>
      </c>
      <c r="AO477" s="390">
        <v>10500000</v>
      </c>
      <c r="AP477" s="390">
        <v>1500000</v>
      </c>
      <c r="AQ477" s="390">
        <v>0</v>
      </c>
      <c r="AR477" s="390">
        <v>0</v>
      </c>
      <c r="AS477" s="390">
        <v>0</v>
      </c>
      <c r="AT477" s="390">
        <v>0</v>
      </c>
      <c r="AU477" s="390">
        <v>10500000</v>
      </c>
      <c r="AV477" s="390">
        <v>10500000</v>
      </c>
      <c r="AW477" s="390">
        <v>10500000</v>
      </c>
      <c r="AX477" s="390">
        <v>10500000</v>
      </c>
    </row>
    <row r="478" spans="1:50" ht="18" customHeight="1" x14ac:dyDescent="0.25">
      <c r="A478" s="398">
        <v>305101</v>
      </c>
      <c r="B478" s="190" t="s">
        <v>1476</v>
      </c>
      <c r="C478" s="191">
        <f>SUM(C479:C480)</f>
        <v>342332023.48000002</v>
      </c>
      <c r="D478" s="191">
        <f t="shared" ref="D478:R478" si="373">SUM(D479:D480)</f>
        <v>0</v>
      </c>
      <c r="E478" s="191">
        <f t="shared" si="373"/>
        <v>0</v>
      </c>
      <c r="F478" s="191">
        <f t="shared" si="373"/>
        <v>342332023.48000002</v>
      </c>
      <c r="G478" s="191">
        <f t="shared" si="373"/>
        <v>0</v>
      </c>
      <c r="H478" s="191">
        <f t="shared" si="373"/>
        <v>0</v>
      </c>
      <c r="I478" s="191">
        <f t="shared" si="373"/>
        <v>342332023.48000002</v>
      </c>
      <c r="J478" s="191">
        <f t="shared" si="373"/>
        <v>0</v>
      </c>
      <c r="K478" s="191">
        <f t="shared" si="373"/>
        <v>0</v>
      </c>
      <c r="L478" s="191">
        <f t="shared" si="373"/>
        <v>0</v>
      </c>
      <c r="M478" s="191">
        <f t="shared" si="373"/>
        <v>0</v>
      </c>
      <c r="N478" s="191">
        <f t="shared" si="373"/>
        <v>0</v>
      </c>
      <c r="O478" s="191">
        <f t="shared" si="373"/>
        <v>0</v>
      </c>
      <c r="P478" s="191">
        <f t="shared" si="373"/>
        <v>342332023.48000002</v>
      </c>
      <c r="Q478" s="191">
        <f t="shared" si="373"/>
        <v>217816000</v>
      </c>
      <c r="R478" s="192">
        <f t="shared" si="373"/>
        <v>217816000</v>
      </c>
      <c r="S478" s="387">
        <f t="shared" si="356"/>
        <v>0</v>
      </c>
      <c r="T478" s="388">
        <v>305101</v>
      </c>
      <c r="U478" s="389" t="s">
        <v>1838</v>
      </c>
      <c r="V478" s="390">
        <v>342332023.48000002</v>
      </c>
      <c r="W478" s="390">
        <v>0</v>
      </c>
      <c r="X478" s="390">
        <v>0</v>
      </c>
      <c r="Y478" s="390">
        <v>0</v>
      </c>
      <c r="Z478" s="390">
        <v>0</v>
      </c>
      <c r="AA478" s="390">
        <v>342332023.48000002</v>
      </c>
      <c r="AB478" s="390">
        <v>0</v>
      </c>
      <c r="AC478" s="390">
        <v>0</v>
      </c>
      <c r="AD478" s="390">
        <v>0</v>
      </c>
      <c r="AE478" s="390">
        <v>0</v>
      </c>
      <c r="AF478" s="390">
        <v>342332023.48000002</v>
      </c>
      <c r="AG478" s="390">
        <v>0</v>
      </c>
      <c r="AH478" s="390">
        <v>0</v>
      </c>
      <c r="AI478" s="390">
        <v>0</v>
      </c>
      <c r="AJ478" s="390">
        <v>0</v>
      </c>
      <c r="AK478" s="390">
        <v>0</v>
      </c>
      <c r="AL478" s="390">
        <v>0</v>
      </c>
      <c r="AM478" s="390">
        <v>0</v>
      </c>
      <c r="AN478" s="390">
        <v>0</v>
      </c>
      <c r="AO478" s="390">
        <v>0</v>
      </c>
      <c r="AP478" s="390">
        <v>0</v>
      </c>
      <c r="AQ478" s="390">
        <v>0</v>
      </c>
      <c r="AR478" s="390">
        <v>0</v>
      </c>
      <c r="AS478" s="390">
        <v>0</v>
      </c>
      <c r="AT478" s="390">
        <v>0</v>
      </c>
      <c r="AU478" s="390">
        <v>0</v>
      </c>
      <c r="AV478" s="390">
        <v>0</v>
      </c>
      <c r="AW478" s="390">
        <v>0</v>
      </c>
      <c r="AX478" s="390">
        <v>0</v>
      </c>
    </row>
    <row r="479" spans="1:50" ht="18" customHeight="1" x14ac:dyDescent="0.25">
      <c r="A479" s="392">
        <v>30510101</v>
      </c>
      <c r="B479" s="193" t="s">
        <v>1477</v>
      </c>
      <c r="C479" s="196">
        <v>124516023.48</v>
      </c>
      <c r="D479" s="183">
        <v>0</v>
      </c>
      <c r="E479" s="183">
        <v>0</v>
      </c>
      <c r="F479" s="182">
        <f>C479+D479-E479</f>
        <v>124516023.48</v>
      </c>
      <c r="G479" s="390">
        <v>0</v>
      </c>
      <c r="H479" s="390">
        <v>0</v>
      </c>
      <c r="I479" s="182">
        <f>F479-H479</f>
        <v>124516023.48</v>
      </c>
      <c r="J479" s="390">
        <v>0</v>
      </c>
      <c r="K479" s="390">
        <v>0</v>
      </c>
      <c r="L479" s="390">
        <v>0</v>
      </c>
      <c r="M479" s="390">
        <v>0</v>
      </c>
      <c r="N479" s="390">
        <v>0</v>
      </c>
      <c r="O479" s="182">
        <f t="shared" ref="O479:O480" si="374">N479-H479</f>
        <v>0</v>
      </c>
      <c r="P479" s="182">
        <f>F479-N479</f>
        <v>124516023.48</v>
      </c>
      <c r="Q479" s="195"/>
      <c r="R479" s="185">
        <f t="shared" ref="R479:R480" si="375">Q479</f>
        <v>0</v>
      </c>
      <c r="S479" s="387">
        <f t="shared" si="356"/>
        <v>0</v>
      </c>
      <c r="T479" s="388">
        <v>30510101</v>
      </c>
      <c r="U479" s="389" t="s">
        <v>1839</v>
      </c>
      <c r="V479" s="390">
        <v>124516023.48</v>
      </c>
      <c r="W479" s="390">
        <v>0</v>
      </c>
      <c r="X479" s="390">
        <v>0</v>
      </c>
      <c r="Y479" s="390">
        <v>0</v>
      </c>
      <c r="Z479" s="390">
        <v>0</v>
      </c>
      <c r="AA479" s="390">
        <v>124516023.48</v>
      </c>
      <c r="AB479" s="390">
        <v>0</v>
      </c>
      <c r="AC479" s="390">
        <v>0</v>
      </c>
      <c r="AD479" s="390">
        <v>0</v>
      </c>
      <c r="AE479" s="390">
        <v>0</v>
      </c>
      <c r="AF479" s="390">
        <v>124516023.48</v>
      </c>
      <c r="AG479" s="390">
        <v>0</v>
      </c>
      <c r="AH479" s="390">
        <v>0</v>
      </c>
      <c r="AI479" s="390">
        <v>0</v>
      </c>
      <c r="AJ479" s="390">
        <v>0</v>
      </c>
      <c r="AK479" s="390">
        <v>0</v>
      </c>
      <c r="AL479" s="390">
        <v>0</v>
      </c>
      <c r="AM479" s="390">
        <v>0</v>
      </c>
      <c r="AN479" s="390">
        <v>0</v>
      </c>
      <c r="AO479" s="390">
        <v>0</v>
      </c>
      <c r="AP479" s="390">
        <v>0</v>
      </c>
      <c r="AQ479" s="390">
        <v>0</v>
      </c>
      <c r="AR479" s="390">
        <v>0</v>
      </c>
      <c r="AS479" s="390">
        <v>0</v>
      </c>
      <c r="AT479" s="390">
        <v>0</v>
      </c>
      <c r="AU479" s="390">
        <v>0</v>
      </c>
      <c r="AV479" s="390">
        <v>0</v>
      </c>
      <c r="AW479" s="390">
        <v>0</v>
      </c>
      <c r="AX479" s="390">
        <v>0</v>
      </c>
    </row>
    <row r="480" spans="1:50" ht="18" customHeight="1" x14ac:dyDescent="0.25">
      <c r="A480" s="392">
        <v>30510104</v>
      </c>
      <c r="B480" s="193" t="s">
        <v>1478</v>
      </c>
      <c r="C480" s="196">
        <v>217816000</v>
      </c>
      <c r="D480" s="183">
        <v>0</v>
      </c>
      <c r="E480" s="183">
        <v>0</v>
      </c>
      <c r="F480" s="182">
        <f>C480+D480-E480</f>
        <v>217816000</v>
      </c>
      <c r="G480" s="390">
        <v>0</v>
      </c>
      <c r="H480" s="390">
        <v>0</v>
      </c>
      <c r="I480" s="182">
        <f>F480-H480</f>
        <v>217816000</v>
      </c>
      <c r="J480" s="390">
        <v>0</v>
      </c>
      <c r="K480" s="390">
        <v>0</v>
      </c>
      <c r="L480" s="390">
        <v>0</v>
      </c>
      <c r="M480" s="390">
        <v>0</v>
      </c>
      <c r="N480" s="390">
        <v>0</v>
      </c>
      <c r="O480" s="182">
        <f t="shared" si="374"/>
        <v>0</v>
      </c>
      <c r="P480" s="182">
        <f>F480-N480</f>
        <v>217816000</v>
      </c>
      <c r="Q480" s="195">
        <v>217816000</v>
      </c>
      <c r="R480" s="185">
        <f t="shared" si="375"/>
        <v>217816000</v>
      </c>
      <c r="S480" s="387">
        <f t="shared" si="356"/>
        <v>0</v>
      </c>
      <c r="T480" s="388">
        <v>30510104</v>
      </c>
      <c r="U480" s="389" t="s">
        <v>1840</v>
      </c>
      <c r="V480" s="390">
        <v>217816000</v>
      </c>
      <c r="W480" s="390">
        <v>0</v>
      </c>
      <c r="X480" s="390">
        <v>0</v>
      </c>
      <c r="Y480" s="390">
        <v>0</v>
      </c>
      <c r="Z480" s="390">
        <v>0</v>
      </c>
      <c r="AA480" s="390">
        <v>217816000</v>
      </c>
      <c r="AB480" s="390">
        <v>0</v>
      </c>
      <c r="AC480" s="390">
        <v>0</v>
      </c>
      <c r="AD480" s="390">
        <v>0</v>
      </c>
      <c r="AE480" s="390">
        <v>0</v>
      </c>
      <c r="AF480" s="390">
        <v>217816000</v>
      </c>
      <c r="AG480" s="390">
        <v>0</v>
      </c>
      <c r="AH480" s="390">
        <v>0</v>
      </c>
      <c r="AI480" s="390">
        <v>0</v>
      </c>
      <c r="AJ480" s="390">
        <v>0</v>
      </c>
      <c r="AK480" s="390">
        <v>0</v>
      </c>
      <c r="AL480" s="390">
        <v>0</v>
      </c>
      <c r="AM480" s="390">
        <v>0</v>
      </c>
      <c r="AN480" s="390">
        <v>0</v>
      </c>
      <c r="AO480" s="390">
        <v>0</v>
      </c>
      <c r="AP480" s="390">
        <v>0</v>
      </c>
      <c r="AQ480" s="390">
        <v>0</v>
      </c>
      <c r="AR480" s="390">
        <v>0</v>
      </c>
      <c r="AS480" s="390">
        <v>0</v>
      </c>
      <c r="AT480" s="390">
        <v>0</v>
      </c>
      <c r="AU480" s="390">
        <v>0</v>
      </c>
      <c r="AV480" s="390">
        <v>0</v>
      </c>
      <c r="AW480" s="390">
        <v>0</v>
      </c>
      <c r="AX480" s="390">
        <v>0</v>
      </c>
    </row>
    <row r="481" spans="1:50" ht="18" customHeight="1" x14ac:dyDescent="0.25">
      <c r="A481" s="398">
        <v>305102</v>
      </c>
      <c r="B481" s="190" t="s">
        <v>1479</v>
      </c>
      <c r="C481" s="191">
        <f>SUM(C482:C483)</f>
        <v>108104849.52</v>
      </c>
      <c r="D481" s="191">
        <f t="shared" ref="D481:R481" si="376">SUM(D482:D483)</f>
        <v>0</v>
      </c>
      <c r="E481" s="191">
        <f t="shared" si="376"/>
        <v>0</v>
      </c>
      <c r="F481" s="191">
        <f t="shared" si="376"/>
        <v>108104849.52</v>
      </c>
      <c r="G481" s="191">
        <f t="shared" si="376"/>
        <v>12000000</v>
      </c>
      <c r="H481" s="191">
        <f t="shared" si="376"/>
        <v>12000000</v>
      </c>
      <c r="I481" s="191">
        <f t="shared" si="376"/>
        <v>96104849.519999996</v>
      </c>
      <c r="J481" s="191">
        <f t="shared" si="376"/>
        <v>10500000</v>
      </c>
      <c r="K481" s="191">
        <f t="shared" si="376"/>
        <v>10500000</v>
      </c>
      <c r="L481" s="191">
        <f t="shared" si="376"/>
        <v>10500000</v>
      </c>
      <c r="M481" s="191">
        <f t="shared" si="376"/>
        <v>15000000</v>
      </c>
      <c r="N481" s="191">
        <f t="shared" si="376"/>
        <v>15000000</v>
      </c>
      <c r="O481" s="191">
        <f t="shared" si="376"/>
        <v>3000000</v>
      </c>
      <c r="P481" s="191">
        <f t="shared" si="376"/>
        <v>93104849.519999996</v>
      </c>
      <c r="Q481" s="191">
        <f t="shared" si="376"/>
        <v>68784000</v>
      </c>
      <c r="R481" s="192">
        <f t="shared" si="376"/>
        <v>68784000</v>
      </c>
      <c r="S481" s="387">
        <f t="shared" si="356"/>
        <v>0</v>
      </c>
      <c r="T481" s="388">
        <v>305102</v>
      </c>
      <c r="U481" s="389" t="s">
        <v>1841</v>
      </c>
      <c r="V481" s="390">
        <v>108104849.52000001</v>
      </c>
      <c r="W481" s="390">
        <v>0</v>
      </c>
      <c r="X481" s="390">
        <v>0</v>
      </c>
      <c r="Y481" s="390">
        <v>0</v>
      </c>
      <c r="Z481" s="390">
        <v>0</v>
      </c>
      <c r="AA481" s="390">
        <v>108104849.52000001</v>
      </c>
      <c r="AB481" s="390">
        <v>0</v>
      </c>
      <c r="AC481" s="390">
        <v>0</v>
      </c>
      <c r="AD481" s="390">
        <v>15000000</v>
      </c>
      <c r="AE481" s="390">
        <v>15000000</v>
      </c>
      <c r="AF481" s="390">
        <v>93104849.520000011</v>
      </c>
      <c r="AG481" s="390">
        <v>0</v>
      </c>
      <c r="AH481" s="390">
        <v>0</v>
      </c>
      <c r="AI481" s="390">
        <v>12000000</v>
      </c>
      <c r="AJ481" s="390">
        <v>12000000</v>
      </c>
      <c r="AK481" s="390">
        <v>3000000</v>
      </c>
      <c r="AL481" s="390">
        <v>0</v>
      </c>
      <c r="AM481" s="390">
        <v>0</v>
      </c>
      <c r="AN481" s="390">
        <v>10500000</v>
      </c>
      <c r="AO481" s="390">
        <v>10500000</v>
      </c>
      <c r="AP481" s="390">
        <v>1500000</v>
      </c>
      <c r="AQ481" s="390">
        <v>0</v>
      </c>
      <c r="AR481" s="390">
        <v>0</v>
      </c>
      <c r="AS481" s="390">
        <v>0</v>
      </c>
      <c r="AT481" s="390">
        <v>0</v>
      </c>
      <c r="AU481" s="390">
        <v>10500000</v>
      </c>
      <c r="AV481" s="390">
        <v>10500000</v>
      </c>
      <c r="AW481" s="390">
        <v>10500000</v>
      </c>
      <c r="AX481" s="390">
        <v>10500000</v>
      </c>
    </row>
    <row r="482" spans="1:50" ht="18" customHeight="1" x14ac:dyDescent="0.25">
      <c r="A482" s="392">
        <v>30510201</v>
      </c>
      <c r="B482" s="193" t="s">
        <v>1480</v>
      </c>
      <c r="C482" s="194">
        <v>39320849.519999996</v>
      </c>
      <c r="D482" s="183">
        <v>0</v>
      </c>
      <c r="E482" s="183">
        <v>0</v>
      </c>
      <c r="F482" s="182">
        <f>C482+D482-E482</f>
        <v>39320849.519999996</v>
      </c>
      <c r="G482" s="390">
        <v>0</v>
      </c>
      <c r="H482" s="390">
        <v>0</v>
      </c>
      <c r="I482" s="182">
        <f>F482-H482</f>
        <v>39320849.519999996</v>
      </c>
      <c r="J482" s="390">
        <v>0</v>
      </c>
      <c r="K482" s="390">
        <v>0</v>
      </c>
      <c r="L482" s="390">
        <v>0</v>
      </c>
      <c r="M482" s="390">
        <v>0</v>
      </c>
      <c r="N482" s="390">
        <v>0</v>
      </c>
      <c r="O482" s="182">
        <f t="shared" ref="O482:O483" si="377">N482-H482</f>
        <v>0</v>
      </c>
      <c r="P482" s="182">
        <f>F482-N482</f>
        <v>39320849.519999996</v>
      </c>
      <c r="Q482" s="195"/>
      <c r="R482" s="185">
        <f t="shared" ref="R482:R483" si="378">Q482</f>
        <v>0</v>
      </c>
      <c r="S482" s="387">
        <f t="shared" si="356"/>
        <v>0</v>
      </c>
      <c r="T482" s="388">
        <v>30510201</v>
      </c>
      <c r="U482" s="389" t="s">
        <v>1842</v>
      </c>
      <c r="V482" s="390">
        <v>39320849.520000003</v>
      </c>
      <c r="W482" s="390">
        <v>0</v>
      </c>
      <c r="X482" s="390">
        <v>0</v>
      </c>
      <c r="Y482" s="390">
        <v>0</v>
      </c>
      <c r="Z482" s="390">
        <v>0</v>
      </c>
      <c r="AA482" s="390">
        <v>39320849.520000003</v>
      </c>
      <c r="AB482" s="390">
        <v>0</v>
      </c>
      <c r="AC482" s="390">
        <v>0</v>
      </c>
      <c r="AD482" s="390">
        <v>0</v>
      </c>
      <c r="AE482" s="390">
        <v>0</v>
      </c>
      <c r="AF482" s="390">
        <v>39320849.520000003</v>
      </c>
      <c r="AG482" s="390">
        <v>0</v>
      </c>
      <c r="AH482" s="390">
        <v>0</v>
      </c>
      <c r="AI482" s="390">
        <v>0</v>
      </c>
      <c r="AJ482" s="390">
        <v>0</v>
      </c>
      <c r="AK482" s="390">
        <v>0</v>
      </c>
      <c r="AL482" s="390">
        <v>0</v>
      </c>
      <c r="AM482" s="390">
        <v>0</v>
      </c>
      <c r="AN482" s="390">
        <v>0</v>
      </c>
      <c r="AO482" s="390">
        <v>0</v>
      </c>
      <c r="AP482" s="390">
        <v>0</v>
      </c>
      <c r="AQ482" s="390">
        <v>0</v>
      </c>
      <c r="AR482" s="390">
        <v>0</v>
      </c>
      <c r="AS482" s="390">
        <v>0</v>
      </c>
      <c r="AT482" s="390">
        <v>0</v>
      </c>
      <c r="AU482" s="390">
        <v>0</v>
      </c>
      <c r="AV482" s="390">
        <v>0</v>
      </c>
      <c r="AW482" s="390">
        <v>0</v>
      </c>
      <c r="AX482" s="390">
        <v>0</v>
      </c>
    </row>
    <row r="483" spans="1:50" ht="18" customHeight="1" x14ac:dyDescent="0.25">
      <c r="A483" s="392">
        <v>30510204</v>
      </c>
      <c r="B483" s="193" t="s">
        <v>1481</v>
      </c>
      <c r="C483" s="194">
        <v>68784000</v>
      </c>
      <c r="D483" s="183">
        <v>0</v>
      </c>
      <c r="E483" s="183">
        <v>0</v>
      </c>
      <c r="F483" s="182">
        <f>C483+D483-E483</f>
        <v>68784000</v>
      </c>
      <c r="G483" s="390">
        <v>12000000</v>
      </c>
      <c r="H483" s="390">
        <v>12000000</v>
      </c>
      <c r="I483" s="182">
        <f>F483-H483</f>
        <v>56784000</v>
      </c>
      <c r="J483" s="390">
        <v>10500000</v>
      </c>
      <c r="K483" s="390">
        <v>10500000</v>
      </c>
      <c r="L483" s="390">
        <v>10500000</v>
      </c>
      <c r="M483" s="390">
        <v>15000000</v>
      </c>
      <c r="N483" s="390">
        <v>15000000</v>
      </c>
      <c r="O483" s="182">
        <f t="shared" si="377"/>
        <v>3000000</v>
      </c>
      <c r="P483" s="182">
        <f>F483-N483</f>
        <v>53784000</v>
      </c>
      <c r="Q483" s="195">
        <v>68784000</v>
      </c>
      <c r="R483" s="185">
        <f t="shared" si="378"/>
        <v>68784000</v>
      </c>
      <c r="S483" s="387">
        <f t="shared" si="356"/>
        <v>0</v>
      </c>
      <c r="T483" s="388">
        <v>30510204</v>
      </c>
      <c r="U483" s="389" t="s">
        <v>1843</v>
      </c>
      <c r="V483" s="390">
        <v>68784000</v>
      </c>
      <c r="W483" s="390">
        <v>0</v>
      </c>
      <c r="X483" s="390">
        <v>0</v>
      </c>
      <c r="Y483" s="390">
        <v>0</v>
      </c>
      <c r="Z483" s="390">
        <v>0</v>
      </c>
      <c r="AA483" s="390">
        <v>68784000</v>
      </c>
      <c r="AB483" s="390">
        <v>0</v>
      </c>
      <c r="AC483" s="390">
        <v>0</v>
      </c>
      <c r="AD483" s="390">
        <v>15000000</v>
      </c>
      <c r="AE483" s="390">
        <v>15000000</v>
      </c>
      <c r="AF483" s="390">
        <v>53784000</v>
      </c>
      <c r="AG483" s="390">
        <v>0</v>
      </c>
      <c r="AH483" s="390">
        <v>0</v>
      </c>
      <c r="AI483" s="390">
        <v>12000000</v>
      </c>
      <c r="AJ483" s="390">
        <v>12000000</v>
      </c>
      <c r="AK483" s="390">
        <v>3000000</v>
      </c>
      <c r="AL483" s="390">
        <v>0</v>
      </c>
      <c r="AM483" s="390">
        <v>0</v>
      </c>
      <c r="AN483" s="390">
        <v>10500000</v>
      </c>
      <c r="AO483" s="390">
        <v>10500000</v>
      </c>
      <c r="AP483" s="390">
        <v>1500000</v>
      </c>
      <c r="AQ483" s="390">
        <v>0</v>
      </c>
      <c r="AR483" s="390">
        <v>0</v>
      </c>
      <c r="AS483" s="390">
        <v>0</v>
      </c>
      <c r="AT483" s="390">
        <v>0</v>
      </c>
      <c r="AU483" s="390">
        <v>10500000</v>
      </c>
      <c r="AV483" s="390">
        <v>10500000</v>
      </c>
      <c r="AW483" s="390">
        <v>10500000</v>
      </c>
      <c r="AX483" s="390">
        <v>10500000</v>
      </c>
    </row>
    <row r="484" spans="1:50" ht="18" customHeight="1" x14ac:dyDescent="0.25">
      <c r="A484" s="398">
        <v>305103</v>
      </c>
      <c r="B484" s="190" t="s">
        <v>1482</v>
      </c>
      <c r="C484" s="191">
        <f>SUM(C485)</f>
        <v>50000000</v>
      </c>
      <c r="D484" s="191">
        <f t="shared" ref="D484:R484" si="379">SUM(D485)</f>
        <v>0</v>
      </c>
      <c r="E484" s="191">
        <f t="shared" si="379"/>
        <v>0</v>
      </c>
      <c r="F484" s="191">
        <f t="shared" si="379"/>
        <v>50000000</v>
      </c>
      <c r="G484" s="191">
        <f t="shared" si="379"/>
        <v>0</v>
      </c>
      <c r="H484" s="191">
        <f t="shared" si="379"/>
        <v>0</v>
      </c>
      <c r="I484" s="191">
        <f t="shared" si="379"/>
        <v>50000000</v>
      </c>
      <c r="J484" s="191">
        <f t="shared" si="379"/>
        <v>0</v>
      </c>
      <c r="K484" s="191">
        <f t="shared" si="379"/>
        <v>0</v>
      </c>
      <c r="L484" s="191">
        <f t="shared" si="379"/>
        <v>0</v>
      </c>
      <c r="M484" s="191">
        <f t="shared" si="379"/>
        <v>0</v>
      </c>
      <c r="N484" s="191">
        <f t="shared" si="379"/>
        <v>0</v>
      </c>
      <c r="O484" s="191">
        <f t="shared" si="379"/>
        <v>0</v>
      </c>
      <c r="P484" s="191">
        <f t="shared" si="379"/>
        <v>50000000</v>
      </c>
      <c r="Q484" s="191">
        <f t="shared" si="379"/>
        <v>50000000</v>
      </c>
      <c r="R484" s="192">
        <f t="shared" si="379"/>
        <v>50000000</v>
      </c>
      <c r="S484" s="387">
        <f t="shared" si="356"/>
        <v>0</v>
      </c>
      <c r="T484" s="388">
        <v>305103</v>
      </c>
      <c r="U484" s="389" t="s">
        <v>1844</v>
      </c>
      <c r="V484" s="390">
        <v>50000000</v>
      </c>
      <c r="W484" s="390">
        <v>0</v>
      </c>
      <c r="X484" s="390">
        <v>0</v>
      </c>
      <c r="Y484" s="390">
        <v>0</v>
      </c>
      <c r="Z484" s="390">
        <v>0</v>
      </c>
      <c r="AA484" s="390">
        <v>50000000</v>
      </c>
      <c r="AB484" s="390">
        <v>0</v>
      </c>
      <c r="AC484" s="390">
        <v>0</v>
      </c>
      <c r="AD484" s="390">
        <v>0</v>
      </c>
      <c r="AE484" s="390">
        <v>0</v>
      </c>
      <c r="AF484" s="390">
        <v>50000000</v>
      </c>
      <c r="AG484" s="390">
        <v>0</v>
      </c>
      <c r="AH484" s="390">
        <v>0</v>
      </c>
      <c r="AI484" s="390">
        <v>0</v>
      </c>
      <c r="AJ484" s="390">
        <v>0</v>
      </c>
      <c r="AK484" s="390">
        <v>0</v>
      </c>
      <c r="AL484" s="390">
        <v>0</v>
      </c>
      <c r="AM484" s="390">
        <v>0</v>
      </c>
      <c r="AN484" s="390">
        <v>0</v>
      </c>
      <c r="AO484" s="390">
        <v>0</v>
      </c>
      <c r="AP484" s="390">
        <v>0</v>
      </c>
      <c r="AQ484" s="390">
        <v>0</v>
      </c>
      <c r="AR484" s="390">
        <v>0</v>
      </c>
      <c r="AS484" s="390">
        <v>0</v>
      </c>
      <c r="AT484" s="390">
        <v>0</v>
      </c>
      <c r="AU484" s="390">
        <v>0</v>
      </c>
      <c r="AV484" s="390">
        <v>0</v>
      </c>
      <c r="AW484" s="390">
        <v>0</v>
      </c>
      <c r="AX484" s="390">
        <v>0</v>
      </c>
    </row>
    <row r="485" spans="1:50" ht="18" customHeight="1" x14ac:dyDescent="0.25">
      <c r="A485" s="392">
        <v>30510304</v>
      </c>
      <c r="B485" s="193" t="s">
        <v>1483</v>
      </c>
      <c r="C485" s="194">
        <v>50000000</v>
      </c>
      <c r="D485" s="183">
        <v>0</v>
      </c>
      <c r="E485" s="183">
        <v>0</v>
      </c>
      <c r="F485" s="182">
        <f>C485+D485-E485</f>
        <v>50000000</v>
      </c>
      <c r="G485" s="390">
        <v>0</v>
      </c>
      <c r="H485" s="390">
        <v>0</v>
      </c>
      <c r="I485" s="182">
        <f>F485-H485</f>
        <v>50000000</v>
      </c>
      <c r="J485" s="390">
        <v>0</v>
      </c>
      <c r="K485" s="390">
        <v>0</v>
      </c>
      <c r="L485" s="390">
        <v>0</v>
      </c>
      <c r="M485" s="390">
        <v>0</v>
      </c>
      <c r="N485" s="390">
        <v>0</v>
      </c>
      <c r="O485" s="182">
        <f>N485-H485</f>
        <v>0</v>
      </c>
      <c r="P485" s="182">
        <f>F485-N485</f>
        <v>50000000</v>
      </c>
      <c r="Q485" s="197">
        <v>50000000</v>
      </c>
      <c r="R485" s="185">
        <f>Q485</f>
        <v>50000000</v>
      </c>
      <c r="S485" s="387">
        <f t="shared" si="356"/>
        <v>0</v>
      </c>
      <c r="T485" s="388">
        <v>30510304</v>
      </c>
      <c r="U485" s="389" t="s">
        <v>1845</v>
      </c>
      <c r="V485" s="390">
        <v>50000000</v>
      </c>
      <c r="W485" s="390">
        <v>0</v>
      </c>
      <c r="X485" s="390">
        <v>0</v>
      </c>
      <c r="Y485" s="390">
        <v>0</v>
      </c>
      <c r="Z485" s="390">
        <v>0</v>
      </c>
      <c r="AA485" s="390">
        <v>50000000</v>
      </c>
      <c r="AB485" s="390">
        <v>0</v>
      </c>
      <c r="AC485" s="390">
        <v>0</v>
      </c>
      <c r="AD485" s="390">
        <v>0</v>
      </c>
      <c r="AE485" s="390">
        <v>0</v>
      </c>
      <c r="AF485" s="390">
        <v>50000000</v>
      </c>
      <c r="AG485" s="390">
        <v>0</v>
      </c>
      <c r="AH485" s="390">
        <v>0</v>
      </c>
      <c r="AI485" s="390">
        <v>0</v>
      </c>
      <c r="AJ485" s="390">
        <v>0</v>
      </c>
      <c r="AK485" s="390">
        <v>0</v>
      </c>
      <c r="AL485" s="390">
        <v>0</v>
      </c>
      <c r="AM485" s="390">
        <v>0</v>
      </c>
      <c r="AN485" s="390">
        <v>0</v>
      </c>
      <c r="AO485" s="390">
        <v>0</v>
      </c>
      <c r="AP485" s="390">
        <v>0</v>
      </c>
      <c r="AQ485" s="390">
        <v>0</v>
      </c>
      <c r="AR485" s="390">
        <v>0</v>
      </c>
      <c r="AS485" s="390">
        <v>0</v>
      </c>
      <c r="AT485" s="390">
        <v>0</v>
      </c>
      <c r="AU485" s="390">
        <v>0</v>
      </c>
      <c r="AV485" s="390">
        <v>0</v>
      </c>
      <c r="AW485" s="390">
        <v>0</v>
      </c>
      <c r="AX485" s="390">
        <v>0</v>
      </c>
    </row>
    <row r="486" spans="1:50" ht="18" customHeight="1" x14ac:dyDescent="0.25">
      <c r="A486" s="398">
        <v>306</v>
      </c>
      <c r="B486" s="190" t="s">
        <v>1484</v>
      </c>
      <c r="C486" s="191">
        <f>C487</f>
        <v>7005992713.8338375</v>
      </c>
      <c r="D486" s="191">
        <f t="shared" ref="D486:R486" si="380">D487</f>
        <v>0</v>
      </c>
      <c r="E486" s="191">
        <f t="shared" si="380"/>
        <v>0</v>
      </c>
      <c r="F486" s="191">
        <f t="shared" si="380"/>
        <v>7005992713.8338375</v>
      </c>
      <c r="G486" s="191">
        <f t="shared" si="380"/>
        <v>48523300</v>
      </c>
      <c r="H486" s="191">
        <f t="shared" si="380"/>
        <v>48523300</v>
      </c>
      <c r="I486" s="191">
        <f t="shared" si="380"/>
        <v>6957469413.8338375</v>
      </c>
      <c r="J486" s="191">
        <f t="shared" si="380"/>
        <v>48523300</v>
      </c>
      <c r="K486" s="191">
        <f t="shared" si="380"/>
        <v>48523300</v>
      </c>
      <c r="L486" s="191">
        <f t="shared" si="380"/>
        <v>48523300</v>
      </c>
      <c r="M486" s="191">
        <f t="shared" si="380"/>
        <v>2385652539</v>
      </c>
      <c r="N486" s="191">
        <f t="shared" si="380"/>
        <v>2385652539</v>
      </c>
      <c r="O486" s="191">
        <f t="shared" si="380"/>
        <v>2337129239</v>
      </c>
      <c r="P486" s="191">
        <f t="shared" si="380"/>
        <v>4620340174.8338375</v>
      </c>
      <c r="Q486" s="191">
        <f t="shared" si="380"/>
        <v>735094103.23615313</v>
      </c>
      <c r="R486" s="192">
        <f t="shared" si="380"/>
        <v>735094103.23615313</v>
      </c>
      <c r="S486" s="387">
        <f t="shared" si="356"/>
        <v>0</v>
      </c>
      <c r="T486" s="388">
        <v>306</v>
      </c>
      <c r="U486" s="389" t="s">
        <v>1846</v>
      </c>
      <c r="V486" s="390">
        <v>7005992713.8338394</v>
      </c>
      <c r="W486" s="390">
        <v>0</v>
      </c>
      <c r="X486" s="390">
        <v>0</v>
      </c>
      <c r="Y486" s="390">
        <v>0</v>
      </c>
      <c r="Z486" s="390">
        <v>0</v>
      </c>
      <c r="AA486" s="390">
        <v>7005992713.8338394</v>
      </c>
      <c r="AB486" s="390">
        <v>0</v>
      </c>
      <c r="AC486" s="390">
        <v>0</v>
      </c>
      <c r="AD486" s="390">
        <v>2385652539</v>
      </c>
      <c r="AE486" s="390">
        <v>2385652539</v>
      </c>
      <c r="AF486" s="390">
        <v>4620340174.8338394</v>
      </c>
      <c r="AG486" s="390">
        <v>0</v>
      </c>
      <c r="AH486" s="390">
        <v>0</v>
      </c>
      <c r="AI486" s="390">
        <v>48523300</v>
      </c>
      <c r="AJ486" s="390">
        <v>48523300</v>
      </c>
      <c r="AK486" s="390">
        <v>2337129239</v>
      </c>
      <c r="AL486" s="390">
        <v>0</v>
      </c>
      <c r="AM486" s="390">
        <v>0</v>
      </c>
      <c r="AN486" s="390">
        <v>48523300</v>
      </c>
      <c r="AO486" s="390">
        <v>48523300</v>
      </c>
      <c r="AP486" s="390">
        <v>0</v>
      </c>
      <c r="AQ486" s="390">
        <v>0</v>
      </c>
      <c r="AR486" s="390">
        <v>0</v>
      </c>
      <c r="AS486" s="390">
        <v>0</v>
      </c>
      <c r="AT486" s="390">
        <v>0</v>
      </c>
      <c r="AU486" s="390">
        <v>48523300</v>
      </c>
      <c r="AV486" s="390">
        <v>48523300</v>
      </c>
      <c r="AW486" s="390">
        <v>48523300</v>
      </c>
      <c r="AX486" s="390">
        <v>48523300</v>
      </c>
    </row>
    <row r="487" spans="1:50" ht="18" customHeight="1" x14ac:dyDescent="0.25">
      <c r="A487" s="398">
        <v>3061</v>
      </c>
      <c r="B487" s="190" t="s">
        <v>1485</v>
      </c>
      <c r="C487" s="191">
        <f>C488+C491+C494+C499+C504+C509+C511</f>
        <v>7005992713.8338375</v>
      </c>
      <c r="D487" s="191">
        <f t="shared" ref="D487:R487" si="381">D488+D491+D494+D499+D504+D509+D511</f>
        <v>0</v>
      </c>
      <c r="E487" s="191">
        <f t="shared" si="381"/>
        <v>0</v>
      </c>
      <c r="F487" s="191">
        <f t="shared" si="381"/>
        <v>7005992713.8338375</v>
      </c>
      <c r="G487" s="191">
        <f t="shared" si="381"/>
        <v>48523300</v>
      </c>
      <c r="H487" s="191">
        <f t="shared" si="381"/>
        <v>48523300</v>
      </c>
      <c r="I487" s="191">
        <f t="shared" si="381"/>
        <v>6957469413.8338375</v>
      </c>
      <c r="J487" s="191">
        <f t="shared" si="381"/>
        <v>48523300</v>
      </c>
      <c r="K487" s="191">
        <f t="shared" si="381"/>
        <v>48523300</v>
      </c>
      <c r="L487" s="191">
        <f t="shared" si="381"/>
        <v>48523300</v>
      </c>
      <c r="M487" s="191">
        <f t="shared" si="381"/>
        <v>2385652539</v>
      </c>
      <c r="N487" s="191">
        <f t="shared" si="381"/>
        <v>2385652539</v>
      </c>
      <c r="O487" s="191">
        <f t="shared" si="381"/>
        <v>2337129239</v>
      </c>
      <c r="P487" s="191">
        <f t="shared" si="381"/>
        <v>4620340174.8338375</v>
      </c>
      <c r="Q487" s="191">
        <f t="shared" si="381"/>
        <v>735094103.23615313</v>
      </c>
      <c r="R487" s="192">
        <f t="shared" si="381"/>
        <v>735094103.23615313</v>
      </c>
      <c r="S487" s="387">
        <f t="shared" si="356"/>
        <v>0</v>
      </c>
      <c r="T487" s="388">
        <v>3061</v>
      </c>
      <c r="U487" s="389" t="s">
        <v>1847</v>
      </c>
      <c r="V487" s="390">
        <v>7005992713.8338394</v>
      </c>
      <c r="W487" s="390">
        <v>0</v>
      </c>
      <c r="X487" s="390">
        <v>0</v>
      </c>
      <c r="Y487" s="390">
        <v>0</v>
      </c>
      <c r="Z487" s="390">
        <v>0</v>
      </c>
      <c r="AA487" s="390">
        <v>7005992713.8338394</v>
      </c>
      <c r="AB487" s="390">
        <v>0</v>
      </c>
      <c r="AC487" s="390">
        <v>0</v>
      </c>
      <c r="AD487" s="390">
        <v>2385652539</v>
      </c>
      <c r="AE487" s="390">
        <v>2385652539</v>
      </c>
      <c r="AF487" s="390">
        <v>4620340174.8338394</v>
      </c>
      <c r="AG487" s="390">
        <v>0</v>
      </c>
      <c r="AH487" s="390">
        <v>0</v>
      </c>
      <c r="AI487" s="390">
        <v>48523300</v>
      </c>
      <c r="AJ487" s="390">
        <v>48523300</v>
      </c>
      <c r="AK487" s="390">
        <v>2337129239</v>
      </c>
      <c r="AL487" s="390">
        <v>0</v>
      </c>
      <c r="AM487" s="390">
        <v>0</v>
      </c>
      <c r="AN487" s="390">
        <v>48523300</v>
      </c>
      <c r="AO487" s="390">
        <v>48523300</v>
      </c>
      <c r="AP487" s="390">
        <v>0</v>
      </c>
      <c r="AQ487" s="390">
        <v>0</v>
      </c>
      <c r="AR487" s="390">
        <v>0</v>
      </c>
      <c r="AS487" s="390">
        <v>0</v>
      </c>
      <c r="AT487" s="390">
        <v>0</v>
      </c>
      <c r="AU487" s="390">
        <v>48523300</v>
      </c>
      <c r="AV487" s="390">
        <v>48523300</v>
      </c>
      <c r="AW487" s="390">
        <v>48523300</v>
      </c>
      <c r="AX487" s="390">
        <v>48523300</v>
      </c>
    </row>
    <row r="488" spans="1:50" ht="18" customHeight="1" x14ac:dyDescent="0.25">
      <c r="A488" s="398">
        <v>306101</v>
      </c>
      <c r="B488" s="190" t="s">
        <v>1486</v>
      </c>
      <c r="C488" s="191">
        <f>SUM(C489:C490)</f>
        <v>49637465</v>
      </c>
      <c r="D488" s="191">
        <f t="shared" ref="D488:R488" si="382">SUM(D489:D490)</f>
        <v>0</v>
      </c>
      <c r="E488" s="191">
        <f t="shared" si="382"/>
        <v>0</v>
      </c>
      <c r="F488" s="191">
        <f t="shared" si="382"/>
        <v>49637465</v>
      </c>
      <c r="G488" s="191">
        <f t="shared" si="382"/>
        <v>0</v>
      </c>
      <c r="H488" s="191">
        <f t="shared" si="382"/>
        <v>0</v>
      </c>
      <c r="I488" s="191">
        <f t="shared" si="382"/>
        <v>49637465</v>
      </c>
      <c r="J488" s="191">
        <f t="shared" si="382"/>
        <v>0</v>
      </c>
      <c r="K488" s="191">
        <f t="shared" si="382"/>
        <v>0</v>
      </c>
      <c r="L488" s="191">
        <f t="shared" si="382"/>
        <v>0</v>
      </c>
      <c r="M488" s="191">
        <f t="shared" si="382"/>
        <v>0</v>
      </c>
      <c r="N488" s="191">
        <f t="shared" si="382"/>
        <v>0</v>
      </c>
      <c r="O488" s="191">
        <f t="shared" si="382"/>
        <v>0</v>
      </c>
      <c r="P488" s="191">
        <f t="shared" si="382"/>
        <v>49637465</v>
      </c>
      <c r="Q488" s="191">
        <f t="shared" si="382"/>
        <v>0</v>
      </c>
      <c r="R488" s="192">
        <f t="shared" si="382"/>
        <v>0</v>
      </c>
      <c r="S488" s="387">
        <f t="shared" si="356"/>
        <v>0</v>
      </c>
      <c r="T488" s="388">
        <v>306101</v>
      </c>
      <c r="U488" s="389" t="s">
        <v>1848</v>
      </c>
      <c r="V488" s="390">
        <v>49637465</v>
      </c>
      <c r="W488" s="390">
        <v>0</v>
      </c>
      <c r="X488" s="390">
        <v>0</v>
      </c>
      <c r="Y488" s="390">
        <v>0</v>
      </c>
      <c r="Z488" s="390">
        <v>0</v>
      </c>
      <c r="AA488" s="390">
        <v>49637465</v>
      </c>
      <c r="AB488" s="390">
        <v>0</v>
      </c>
      <c r="AC488" s="390">
        <v>0</v>
      </c>
      <c r="AD488" s="390">
        <v>0</v>
      </c>
      <c r="AE488" s="390">
        <v>0</v>
      </c>
      <c r="AF488" s="390">
        <v>49637465</v>
      </c>
      <c r="AG488" s="390">
        <v>0</v>
      </c>
      <c r="AH488" s="390">
        <v>0</v>
      </c>
      <c r="AI488" s="390">
        <v>0</v>
      </c>
      <c r="AJ488" s="390">
        <v>0</v>
      </c>
      <c r="AK488" s="390">
        <v>0</v>
      </c>
      <c r="AL488" s="390">
        <v>0</v>
      </c>
      <c r="AM488" s="390">
        <v>0</v>
      </c>
      <c r="AN488" s="390">
        <v>0</v>
      </c>
      <c r="AO488" s="390">
        <v>0</v>
      </c>
      <c r="AP488" s="390">
        <v>0</v>
      </c>
      <c r="AQ488" s="390">
        <v>0</v>
      </c>
      <c r="AR488" s="390">
        <v>0</v>
      </c>
      <c r="AS488" s="390">
        <v>0</v>
      </c>
      <c r="AT488" s="390">
        <v>0</v>
      </c>
      <c r="AU488" s="390">
        <v>0</v>
      </c>
      <c r="AV488" s="390">
        <v>0</v>
      </c>
      <c r="AW488" s="390">
        <v>0</v>
      </c>
      <c r="AX488" s="390">
        <v>0</v>
      </c>
    </row>
    <row r="489" spans="1:50" ht="18" customHeight="1" x14ac:dyDescent="0.25">
      <c r="A489" s="392">
        <v>30610101</v>
      </c>
      <c r="B489" s="193" t="s">
        <v>1487</v>
      </c>
      <c r="C489" s="194">
        <v>9637465</v>
      </c>
      <c r="D489" s="183">
        <v>0</v>
      </c>
      <c r="E489" s="183">
        <v>0</v>
      </c>
      <c r="F489" s="182">
        <f>C489+D489-E489</f>
        <v>9637465</v>
      </c>
      <c r="G489" s="390">
        <v>0</v>
      </c>
      <c r="H489" s="390">
        <v>0</v>
      </c>
      <c r="I489" s="182">
        <f>F489-H489</f>
        <v>9637465</v>
      </c>
      <c r="J489" s="390">
        <v>0</v>
      </c>
      <c r="K489" s="390">
        <v>0</v>
      </c>
      <c r="L489" s="390">
        <v>0</v>
      </c>
      <c r="M489" s="390">
        <v>0</v>
      </c>
      <c r="N489" s="390">
        <v>0</v>
      </c>
      <c r="O489" s="182">
        <f t="shared" ref="O489:O490" si="383">N489-H489</f>
        <v>0</v>
      </c>
      <c r="P489" s="182">
        <f>F489-N489</f>
        <v>9637465</v>
      </c>
      <c r="Q489" s="195"/>
      <c r="R489" s="185">
        <f t="shared" ref="R489:R490" si="384">Q489</f>
        <v>0</v>
      </c>
      <c r="S489" s="387">
        <f t="shared" si="356"/>
        <v>0</v>
      </c>
      <c r="T489" s="388">
        <v>30610101</v>
      </c>
      <c r="U489" s="389" t="s">
        <v>1849</v>
      </c>
      <c r="V489" s="390">
        <v>9637465</v>
      </c>
      <c r="W489" s="390">
        <v>0</v>
      </c>
      <c r="X489" s="390">
        <v>0</v>
      </c>
      <c r="Y489" s="390">
        <v>0</v>
      </c>
      <c r="Z489" s="390">
        <v>0</v>
      </c>
      <c r="AA489" s="390">
        <v>9637465</v>
      </c>
      <c r="AB489" s="390">
        <v>0</v>
      </c>
      <c r="AC489" s="390">
        <v>0</v>
      </c>
      <c r="AD489" s="390">
        <v>0</v>
      </c>
      <c r="AE489" s="390">
        <v>0</v>
      </c>
      <c r="AF489" s="390">
        <v>9637465</v>
      </c>
      <c r="AG489" s="390">
        <v>0</v>
      </c>
      <c r="AH489" s="390">
        <v>0</v>
      </c>
      <c r="AI489" s="390">
        <v>0</v>
      </c>
      <c r="AJ489" s="390">
        <v>0</v>
      </c>
      <c r="AK489" s="390">
        <v>0</v>
      </c>
      <c r="AL489" s="390">
        <v>0</v>
      </c>
      <c r="AM489" s="390">
        <v>0</v>
      </c>
      <c r="AN489" s="390">
        <v>0</v>
      </c>
      <c r="AO489" s="390">
        <v>0</v>
      </c>
      <c r="AP489" s="390">
        <v>0</v>
      </c>
      <c r="AQ489" s="390">
        <v>0</v>
      </c>
      <c r="AR489" s="390">
        <v>0</v>
      </c>
      <c r="AS489" s="390">
        <v>0</v>
      </c>
      <c r="AT489" s="390">
        <v>0</v>
      </c>
      <c r="AU489" s="390">
        <v>0</v>
      </c>
      <c r="AV489" s="390">
        <v>0</v>
      </c>
      <c r="AW489" s="390">
        <v>0</v>
      </c>
      <c r="AX489" s="390">
        <v>0</v>
      </c>
    </row>
    <row r="490" spans="1:50" ht="18" customHeight="1" x14ac:dyDescent="0.25">
      <c r="A490" s="392">
        <v>30610103</v>
      </c>
      <c r="B490" s="193" t="s">
        <v>1488</v>
      </c>
      <c r="C490" s="194">
        <v>40000000</v>
      </c>
      <c r="D490" s="183">
        <v>0</v>
      </c>
      <c r="E490" s="183">
        <v>0</v>
      </c>
      <c r="F490" s="182">
        <f>C490+D490-E490</f>
        <v>40000000</v>
      </c>
      <c r="G490" s="390">
        <v>0</v>
      </c>
      <c r="H490" s="390">
        <v>0</v>
      </c>
      <c r="I490" s="182">
        <f>F490-H490</f>
        <v>40000000</v>
      </c>
      <c r="J490" s="390">
        <v>0</v>
      </c>
      <c r="K490" s="390">
        <v>0</v>
      </c>
      <c r="L490" s="390">
        <v>0</v>
      </c>
      <c r="M490" s="390">
        <v>0</v>
      </c>
      <c r="N490" s="390">
        <v>0</v>
      </c>
      <c r="O490" s="182">
        <f t="shared" si="383"/>
        <v>0</v>
      </c>
      <c r="P490" s="182">
        <f>F490-N490</f>
        <v>40000000</v>
      </c>
      <c r="Q490" s="195"/>
      <c r="R490" s="185">
        <f t="shared" si="384"/>
        <v>0</v>
      </c>
      <c r="S490" s="387">
        <f t="shared" si="356"/>
        <v>0</v>
      </c>
      <c r="T490" s="388">
        <v>30610103</v>
      </c>
      <c r="U490" s="389" t="s">
        <v>1848</v>
      </c>
      <c r="V490" s="390">
        <v>40000000</v>
      </c>
      <c r="W490" s="390">
        <v>0</v>
      </c>
      <c r="X490" s="390">
        <v>0</v>
      </c>
      <c r="Y490" s="390">
        <v>0</v>
      </c>
      <c r="Z490" s="390">
        <v>0</v>
      </c>
      <c r="AA490" s="390">
        <v>40000000</v>
      </c>
      <c r="AB490" s="390">
        <v>0</v>
      </c>
      <c r="AC490" s="390">
        <v>0</v>
      </c>
      <c r="AD490" s="390">
        <v>0</v>
      </c>
      <c r="AE490" s="390">
        <v>0</v>
      </c>
      <c r="AF490" s="390">
        <v>40000000</v>
      </c>
      <c r="AG490" s="390">
        <v>0</v>
      </c>
      <c r="AH490" s="390">
        <v>0</v>
      </c>
      <c r="AI490" s="390">
        <v>0</v>
      </c>
      <c r="AJ490" s="390">
        <v>0</v>
      </c>
      <c r="AK490" s="390">
        <v>0</v>
      </c>
      <c r="AL490" s="390">
        <v>0</v>
      </c>
      <c r="AM490" s="390">
        <v>0</v>
      </c>
      <c r="AN490" s="390">
        <v>0</v>
      </c>
      <c r="AO490" s="390">
        <v>0</v>
      </c>
      <c r="AP490" s="390">
        <v>0</v>
      </c>
      <c r="AQ490" s="390">
        <v>0</v>
      </c>
      <c r="AR490" s="390">
        <v>0</v>
      </c>
      <c r="AS490" s="390">
        <v>0</v>
      </c>
      <c r="AT490" s="390">
        <v>0</v>
      </c>
      <c r="AU490" s="390">
        <v>0</v>
      </c>
      <c r="AV490" s="390">
        <v>0</v>
      </c>
      <c r="AW490" s="390">
        <v>0</v>
      </c>
      <c r="AX490" s="390">
        <v>0</v>
      </c>
    </row>
    <row r="491" spans="1:50" ht="18" customHeight="1" x14ac:dyDescent="0.25">
      <c r="A491" s="398">
        <v>306102</v>
      </c>
      <c r="B491" s="190" t="s">
        <v>1489</v>
      </c>
      <c r="C491" s="191">
        <f>SUM(C492:C493)</f>
        <v>176374629</v>
      </c>
      <c r="D491" s="191">
        <f t="shared" ref="D491:R491" si="385">SUM(D492:D493)</f>
        <v>0</v>
      </c>
      <c r="E491" s="191">
        <f t="shared" si="385"/>
        <v>0</v>
      </c>
      <c r="F491" s="191">
        <f t="shared" si="385"/>
        <v>176374629</v>
      </c>
      <c r="G491" s="191">
        <f t="shared" si="385"/>
        <v>0</v>
      </c>
      <c r="H491" s="191">
        <f t="shared" si="385"/>
        <v>0</v>
      </c>
      <c r="I491" s="191">
        <f t="shared" si="385"/>
        <v>176374629</v>
      </c>
      <c r="J491" s="191">
        <f t="shared" si="385"/>
        <v>0</v>
      </c>
      <c r="K491" s="191">
        <f t="shared" si="385"/>
        <v>0</v>
      </c>
      <c r="L491" s="191">
        <f t="shared" si="385"/>
        <v>0</v>
      </c>
      <c r="M491" s="191">
        <f t="shared" si="385"/>
        <v>0</v>
      </c>
      <c r="N491" s="191">
        <f t="shared" si="385"/>
        <v>0</v>
      </c>
      <c r="O491" s="191">
        <f t="shared" si="385"/>
        <v>0</v>
      </c>
      <c r="P491" s="191">
        <f t="shared" si="385"/>
        <v>176374629</v>
      </c>
      <c r="Q491" s="191">
        <f t="shared" si="385"/>
        <v>0</v>
      </c>
      <c r="R491" s="192">
        <f t="shared" si="385"/>
        <v>0</v>
      </c>
      <c r="S491" s="387">
        <f t="shared" si="356"/>
        <v>0</v>
      </c>
      <c r="T491" s="388">
        <v>306102</v>
      </c>
      <c r="U491" s="389" t="s">
        <v>1850</v>
      </c>
      <c r="V491" s="390">
        <v>176374629</v>
      </c>
      <c r="W491" s="390">
        <v>0</v>
      </c>
      <c r="X491" s="390">
        <v>0</v>
      </c>
      <c r="Y491" s="390">
        <v>0</v>
      </c>
      <c r="Z491" s="390">
        <v>0</v>
      </c>
      <c r="AA491" s="390">
        <v>176374629</v>
      </c>
      <c r="AB491" s="390">
        <v>0</v>
      </c>
      <c r="AC491" s="390">
        <v>0</v>
      </c>
      <c r="AD491" s="390">
        <v>0</v>
      </c>
      <c r="AE491" s="390">
        <v>0</v>
      </c>
      <c r="AF491" s="390">
        <v>176374629</v>
      </c>
      <c r="AG491" s="390">
        <v>0</v>
      </c>
      <c r="AH491" s="390">
        <v>0</v>
      </c>
      <c r="AI491" s="390">
        <v>0</v>
      </c>
      <c r="AJ491" s="390">
        <v>0</v>
      </c>
      <c r="AK491" s="390">
        <v>0</v>
      </c>
      <c r="AL491" s="390">
        <v>0</v>
      </c>
      <c r="AM491" s="390">
        <v>0</v>
      </c>
      <c r="AN491" s="390">
        <v>0</v>
      </c>
      <c r="AO491" s="390">
        <v>0</v>
      </c>
      <c r="AP491" s="390">
        <v>0</v>
      </c>
      <c r="AQ491" s="390">
        <v>0</v>
      </c>
      <c r="AR491" s="390">
        <v>0</v>
      </c>
      <c r="AS491" s="390">
        <v>0</v>
      </c>
      <c r="AT491" s="390">
        <v>0</v>
      </c>
      <c r="AU491" s="390">
        <v>0</v>
      </c>
      <c r="AV491" s="390">
        <v>0</v>
      </c>
      <c r="AW491" s="390">
        <v>0</v>
      </c>
      <c r="AX491" s="390">
        <v>0</v>
      </c>
    </row>
    <row r="492" spans="1:50" ht="18" customHeight="1" x14ac:dyDescent="0.25">
      <c r="A492" s="392">
        <v>30610201</v>
      </c>
      <c r="B492" s="193" t="s">
        <v>1490</v>
      </c>
      <c r="C492" s="194">
        <v>96374629</v>
      </c>
      <c r="D492" s="183">
        <v>0</v>
      </c>
      <c r="E492" s="183">
        <v>0</v>
      </c>
      <c r="F492" s="182">
        <f>C492+D492-E492</f>
        <v>96374629</v>
      </c>
      <c r="G492" s="390">
        <v>0</v>
      </c>
      <c r="H492" s="390">
        <v>0</v>
      </c>
      <c r="I492" s="182">
        <f>F492-H492</f>
        <v>96374629</v>
      </c>
      <c r="J492" s="390">
        <v>0</v>
      </c>
      <c r="K492" s="390">
        <v>0</v>
      </c>
      <c r="L492" s="390">
        <v>0</v>
      </c>
      <c r="M492" s="390">
        <v>0</v>
      </c>
      <c r="N492" s="390">
        <v>0</v>
      </c>
      <c r="O492" s="182">
        <f t="shared" ref="O492:O493" si="386">N492-H492</f>
        <v>0</v>
      </c>
      <c r="P492" s="182">
        <f>F492-N492</f>
        <v>96374629</v>
      </c>
      <c r="Q492" s="195"/>
      <c r="R492" s="185">
        <f t="shared" ref="R492:R493" si="387">Q492</f>
        <v>0</v>
      </c>
      <c r="S492" s="387">
        <f t="shared" si="356"/>
        <v>0</v>
      </c>
      <c r="T492" s="388">
        <v>30610201</v>
      </c>
      <c r="U492" s="389" t="s">
        <v>1851</v>
      </c>
      <c r="V492" s="390">
        <v>96374629</v>
      </c>
      <c r="W492" s="390">
        <v>0</v>
      </c>
      <c r="X492" s="390">
        <v>0</v>
      </c>
      <c r="Y492" s="390">
        <v>0</v>
      </c>
      <c r="Z492" s="390">
        <v>0</v>
      </c>
      <c r="AA492" s="390">
        <v>96374629</v>
      </c>
      <c r="AB492" s="390">
        <v>0</v>
      </c>
      <c r="AC492" s="390">
        <v>0</v>
      </c>
      <c r="AD492" s="390">
        <v>0</v>
      </c>
      <c r="AE492" s="390">
        <v>0</v>
      </c>
      <c r="AF492" s="390">
        <v>96374629</v>
      </c>
      <c r="AG492" s="390">
        <v>0</v>
      </c>
      <c r="AH492" s="390">
        <v>0</v>
      </c>
      <c r="AI492" s="390">
        <v>0</v>
      </c>
      <c r="AJ492" s="390">
        <v>0</v>
      </c>
      <c r="AK492" s="390">
        <v>0</v>
      </c>
      <c r="AL492" s="390">
        <v>0</v>
      </c>
      <c r="AM492" s="390">
        <v>0</v>
      </c>
      <c r="AN492" s="390">
        <v>0</v>
      </c>
      <c r="AO492" s="390">
        <v>0</v>
      </c>
      <c r="AP492" s="390">
        <v>0</v>
      </c>
      <c r="AQ492" s="390">
        <v>0</v>
      </c>
      <c r="AR492" s="390">
        <v>0</v>
      </c>
      <c r="AS492" s="390">
        <v>0</v>
      </c>
      <c r="AT492" s="390">
        <v>0</v>
      </c>
      <c r="AU492" s="390">
        <v>0</v>
      </c>
      <c r="AV492" s="390">
        <v>0</v>
      </c>
      <c r="AW492" s="390">
        <v>0</v>
      </c>
      <c r="AX492" s="390">
        <v>0</v>
      </c>
    </row>
    <row r="493" spans="1:50" ht="18" customHeight="1" x14ac:dyDescent="0.25">
      <c r="A493" s="392">
        <v>30610203</v>
      </c>
      <c r="B493" s="193" t="s">
        <v>1491</v>
      </c>
      <c r="C493" s="194">
        <v>80000000</v>
      </c>
      <c r="D493" s="183">
        <v>0</v>
      </c>
      <c r="E493" s="183">
        <v>0</v>
      </c>
      <c r="F493" s="182">
        <f>C493+D493-E493</f>
        <v>80000000</v>
      </c>
      <c r="G493" s="390">
        <v>0</v>
      </c>
      <c r="H493" s="390">
        <v>0</v>
      </c>
      <c r="I493" s="182">
        <f>F493-H493</f>
        <v>80000000</v>
      </c>
      <c r="J493" s="390">
        <v>0</v>
      </c>
      <c r="K493" s="390">
        <v>0</v>
      </c>
      <c r="L493" s="390">
        <v>0</v>
      </c>
      <c r="M493" s="390">
        <v>0</v>
      </c>
      <c r="N493" s="390">
        <v>0</v>
      </c>
      <c r="O493" s="182">
        <f t="shared" si="386"/>
        <v>0</v>
      </c>
      <c r="P493" s="182">
        <f>F493-N493</f>
        <v>80000000</v>
      </c>
      <c r="Q493" s="195"/>
      <c r="R493" s="185">
        <f t="shared" si="387"/>
        <v>0</v>
      </c>
      <c r="S493" s="387">
        <f t="shared" si="356"/>
        <v>0</v>
      </c>
      <c r="T493" s="388">
        <v>30610203</v>
      </c>
      <c r="U493" s="389" t="s">
        <v>1852</v>
      </c>
      <c r="V493" s="390">
        <v>80000000</v>
      </c>
      <c r="W493" s="390">
        <v>0</v>
      </c>
      <c r="X493" s="390">
        <v>0</v>
      </c>
      <c r="Y493" s="390">
        <v>0</v>
      </c>
      <c r="Z493" s="390">
        <v>0</v>
      </c>
      <c r="AA493" s="390">
        <v>80000000</v>
      </c>
      <c r="AB493" s="390">
        <v>0</v>
      </c>
      <c r="AC493" s="390">
        <v>0</v>
      </c>
      <c r="AD493" s="390">
        <v>0</v>
      </c>
      <c r="AE493" s="390">
        <v>0</v>
      </c>
      <c r="AF493" s="390">
        <v>80000000</v>
      </c>
      <c r="AG493" s="390">
        <v>0</v>
      </c>
      <c r="AH493" s="390">
        <v>0</v>
      </c>
      <c r="AI493" s="390">
        <v>0</v>
      </c>
      <c r="AJ493" s="390">
        <v>0</v>
      </c>
      <c r="AK493" s="390">
        <v>0</v>
      </c>
      <c r="AL493" s="390">
        <v>0</v>
      </c>
      <c r="AM493" s="390">
        <v>0</v>
      </c>
      <c r="AN493" s="390">
        <v>0</v>
      </c>
      <c r="AO493" s="390">
        <v>0</v>
      </c>
      <c r="AP493" s="390">
        <v>0</v>
      </c>
      <c r="AQ493" s="390">
        <v>0</v>
      </c>
      <c r="AR493" s="390">
        <v>0</v>
      </c>
      <c r="AS493" s="390">
        <v>0</v>
      </c>
      <c r="AT493" s="390">
        <v>0</v>
      </c>
      <c r="AU493" s="390">
        <v>0</v>
      </c>
      <c r="AV493" s="390">
        <v>0</v>
      </c>
      <c r="AW493" s="390">
        <v>0</v>
      </c>
      <c r="AX493" s="390">
        <v>0</v>
      </c>
    </row>
    <row r="494" spans="1:50" ht="18" customHeight="1" x14ac:dyDescent="0.25">
      <c r="A494" s="398">
        <v>306103</v>
      </c>
      <c r="B494" s="190" t="s">
        <v>1492</v>
      </c>
      <c r="C494" s="191">
        <f>SUM(C495:C498)</f>
        <v>2667687363</v>
      </c>
      <c r="D494" s="191">
        <f t="shared" ref="D494:R494" si="388">SUM(D495:D498)</f>
        <v>0</v>
      </c>
      <c r="E494" s="191">
        <f t="shared" si="388"/>
        <v>0</v>
      </c>
      <c r="F494" s="191">
        <f t="shared" si="388"/>
        <v>2667687363</v>
      </c>
      <c r="G494" s="191">
        <f t="shared" si="388"/>
        <v>0</v>
      </c>
      <c r="H494" s="191">
        <f t="shared" si="388"/>
        <v>0</v>
      </c>
      <c r="I494" s="191">
        <f t="shared" si="388"/>
        <v>2667687363</v>
      </c>
      <c r="J494" s="191">
        <f t="shared" si="388"/>
        <v>0</v>
      </c>
      <c r="K494" s="191">
        <f t="shared" si="388"/>
        <v>0</v>
      </c>
      <c r="L494" s="191">
        <f t="shared" si="388"/>
        <v>0</v>
      </c>
      <c r="M494" s="191">
        <f t="shared" si="388"/>
        <v>461000000</v>
      </c>
      <c r="N494" s="191">
        <f t="shared" si="388"/>
        <v>461000000</v>
      </c>
      <c r="O494" s="191">
        <f t="shared" si="388"/>
        <v>461000000</v>
      </c>
      <c r="P494" s="191">
        <f t="shared" si="388"/>
        <v>2206687363</v>
      </c>
      <c r="Q494" s="191">
        <f t="shared" si="388"/>
        <v>200000000</v>
      </c>
      <c r="R494" s="192">
        <f t="shared" si="388"/>
        <v>200000000</v>
      </c>
      <c r="S494" s="387">
        <f t="shared" si="356"/>
        <v>0</v>
      </c>
      <c r="T494" s="388">
        <v>306103</v>
      </c>
      <c r="U494" s="389" t="s">
        <v>1853</v>
      </c>
      <c r="V494" s="390">
        <v>2667687363</v>
      </c>
      <c r="W494" s="390">
        <v>0</v>
      </c>
      <c r="X494" s="390">
        <v>0</v>
      </c>
      <c r="Y494" s="390">
        <v>0</v>
      </c>
      <c r="Z494" s="390">
        <v>0</v>
      </c>
      <c r="AA494" s="390">
        <v>2667687363</v>
      </c>
      <c r="AB494" s="390">
        <v>0</v>
      </c>
      <c r="AC494" s="390">
        <v>0</v>
      </c>
      <c r="AD494" s="390">
        <v>461000000</v>
      </c>
      <c r="AE494" s="390">
        <v>461000000</v>
      </c>
      <c r="AF494" s="390">
        <v>2206687363</v>
      </c>
      <c r="AG494" s="390">
        <v>0</v>
      </c>
      <c r="AH494" s="390">
        <v>0</v>
      </c>
      <c r="AI494" s="390">
        <v>0</v>
      </c>
      <c r="AJ494" s="390">
        <v>0</v>
      </c>
      <c r="AK494" s="390">
        <v>461000000</v>
      </c>
      <c r="AL494" s="390">
        <v>0</v>
      </c>
      <c r="AM494" s="390">
        <v>0</v>
      </c>
      <c r="AN494" s="390">
        <v>0</v>
      </c>
      <c r="AO494" s="390">
        <v>0</v>
      </c>
      <c r="AP494" s="390">
        <v>0</v>
      </c>
      <c r="AQ494" s="390">
        <v>0</v>
      </c>
      <c r="AR494" s="390">
        <v>0</v>
      </c>
      <c r="AS494" s="390">
        <v>0</v>
      </c>
      <c r="AT494" s="390">
        <v>0</v>
      </c>
      <c r="AU494" s="390">
        <v>0</v>
      </c>
      <c r="AV494" s="390">
        <v>0</v>
      </c>
      <c r="AW494" s="390">
        <v>0</v>
      </c>
      <c r="AX494" s="390">
        <v>0</v>
      </c>
    </row>
    <row r="495" spans="1:50" ht="18" customHeight="1" x14ac:dyDescent="0.25">
      <c r="A495" s="392">
        <v>30610301</v>
      </c>
      <c r="B495" s="193" t="s">
        <v>1493</v>
      </c>
      <c r="C495" s="194">
        <v>1657197363</v>
      </c>
      <c r="D495" s="183">
        <v>0</v>
      </c>
      <c r="E495" s="183">
        <v>0</v>
      </c>
      <c r="F495" s="182">
        <f>C495+D495-E495</f>
        <v>1657197363</v>
      </c>
      <c r="G495" s="390">
        <v>0</v>
      </c>
      <c r="H495" s="390">
        <v>0</v>
      </c>
      <c r="I495" s="182">
        <f>F495-H495</f>
        <v>1657197363</v>
      </c>
      <c r="J495" s="390">
        <v>0</v>
      </c>
      <c r="K495" s="390">
        <v>0</v>
      </c>
      <c r="L495" s="390">
        <v>0</v>
      </c>
      <c r="M495" s="390">
        <v>116000000</v>
      </c>
      <c r="N495" s="390">
        <v>116000000</v>
      </c>
      <c r="O495" s="182">
        <f t="shared" ref="O495:O498" si="389">N495-H495</f>
        <v>116000000</v>
      </c>
      <c r="P495" s="182">
        <f>F495-N495</f>
        <v>1541197363</v>
      </c>
      <c r="Q495" s="195"/>
      <c r="R495" s="185">
        <f t="shared" ref="R495:R498" si="390">Q495</f>
        <v>0</v>
      </c>
      <c r="S495" s="387">
        <f t="shared" si="356"/>
        <v>0</v>
      </c>
      <c r="T495" s="388">
        <v>30610301</v>
      </c>
      <c r="U495" s="389" t="s">
        <v>1854</v>
      </c>
      <c r="V495" s="390">
        <v>1657197363</v>
      </c>
      <c r="W495" s="390">
        <v>0</v>
      </c>
      <c r="X495" s="390">
        <v>0</v>
      </c>
      <c r="Y495" s="390">
        <v>0</v>
      </c>
      <c r="Z495" s="390">
        <v>0</v>
      </c>
      <c r="AA495" s="390">
        <v>1657197363</v>
      </c>
      <c r="AB495" s="390">
        <v>0</v>
      </c>
      <c r="AC495" s="390">
        <v>0</v>
      </c>
      <c r="AD495" s="390">
        <v>116000000</v>
      </c>
      <c r="AE495" s="390">
        <v>116000000</v>
      </c>
      <c r="AF495" s="390">
        <v>1541197363</v>
      </c>
      <c r="AG495" s="390">
        <v>0</v>
      </c>
      <c r="AH495" s="390">
        <v>0</v>
      </c>
      <c r="AI495" s="390">
        <v>0</v>
      </c>
      <c r="AJ495" s="390">
        <v>0</v>
      </c>
      <c r="AK495" s="390">
        <v>116000000</v>
      </c>
      <c r="AL495" s="390">
        <v>0</v>
      </c>
      <c r="AM495" s="390">
        <v>0</v>
      </c>
      <c r="AN495" s="390">
        <v>0</v>
      </c>
      <c r="AO495" s="390">
        <v>0</v>
      </c>
      <c r="AP495" s="390">
        <v>0</v>
      </c>
      <c r="AQ495" s="390">
        <v>0</v>
      </c>
      <c r="AR495" s="390">
        <v>0</v>
      </c>
      <c r="AS495" s="390">
        <v>0</v>
      </c>
      <c r="AT495" s="390">
        <v>0</v>
      </c>
      <c r="AU495" s="390">
        <v>0</v>
      </c>
      <c r="AV495" s="390">
        <v>0</v>
      </c>
      <c r="AW495" s="390">
        <v>0</v>
      </c>
      <c r="AX495" s="390">
        <v>0</v>
      </c>
    </row>
    <row r="496" spans="1:50" ht="18" customHeight="1" x14ac:dyDescent="0.25">
      <c r="A496" s="392">
        <v>30610303</v>
      </c>
      <c r="B496" s="193" t="s">
        <v>1494</v>
      </c>
      <c r="C496" s="194">
        <v>210000000</v>
      </c>
      <c r="D496" s="183">
        <v>0</v>
      </c>
      <c r="E496" s="183">
        <v>0</v>
      </c>
      <c r="F496" s="182">
        <f>C496+D496-E496</f>
        <v>210000000</v>
      </c>
      <c r="G496" s="390">
        <v>0</v>
      </c>
      <c r="H496" s="390">
        <v>0</v>
      </c>
      <c r="I496" s="182">
        <f>F496-H496</f>
        <v>210000000</v>
      </c>
      <c r="J496" s="390">
        <v>0</v>
      </c>
      <c r="K496" s="390">
        <v>0</v>
      </c>
      <c r="L496" s="390">
        <v>0</v>
      </c>
      <c r="M496" s="390">
        <v>210000000</v>
      </c>
      <c r="N496" s="390">
        <v>210000000</v>
      </c>
      <c r="O496" s="182">
        <f t="shared" si="389"/>
        <v>210000000</v>
      </c>
      <c r="P496" s="182">
        <f>F496-N496</f>
        <v>0</v>
      </c>
      <c r="Q496" s="195"/>
      <c r="R496" s="185">
        <f t="shared" si="390"/>
        <v>0</v>
      </c>
      <c r="S496" s="387">
        <f t="shared" si="356"/>
        <v>0</v>
      </c>
      <c r="T496" s="388">
        <v>30610303</v>
      </c>
      <c r="U496" s="389" t="s">
        <v>1855</v>
      </c>
      <c r="V496" s="390">
        <v>210000000</v>
      </c>
      <c r="W496" s="390">
        <v>0</v>
      </c>
      <c r="X496" s="390">
        <v>0</v>
      </c>
      <c r="Y496" s="390">
        <v>0</v>
      </c>
      <c r="Z496" s="390">
        <v>0</v>
      </c>
      <c r="AA496" s="390">
        <v>210000000</v>
      </c>
      <c r="AB496" s="390">
        <v>0</v>
      </c>
      <c r="AC496" s="390">
        <v>0</v>
      </c>
      <c r="AD496" s="390">
        <v>210000000</v>
      </c>
      <c r="AE496" s="390">
        <v>210000000</v>
      </c>
      <c r="AF496" s="390">
        <v>0</v>
      </c>
      <c r="AG496" s="390">
        <v>0</v>
      </c>
      <c r="AH496" s="390">
        <v>0</v>
      </c>
      <c r="AI496" s="390">
        <v>0</v>
      </c>
      <c r="AJ496" s="390">
        <v>0</v>
      </c>
      <c r="AK496" s="390">
        <v>210000000</v>
      </c>
      <c r="AL496" s="390">
        <v>0</v>
      </c>
      <c r="AM496" s="390">
        <v>0</v>
      </c>
      <c r="AN496" s="390">
        <v>0</v>
      </c>
      <c r="AO496" s="390">
        <v>0</v>
      </c>
      <c r="AP496" s="390">
        <v>0</v>
      </c>
      <c r="AQ496" s="390">
        <v>0</v>
      </c>
      <c r="AR496" s="390">
        <v>0</v>
      </c>
      <c r="AS496" s="390">
        <v>0</v>
      </c>
      <c r="AT496" s="390">
        <v>0</v>
      </c>
      <c r="AU496" s="390">
        <v>0</v>
      </c>
      <c r="AV496" s="390">
        <v>0</v>
      </c>
      <c r="AW496" s="390">
        <v>0</v>
      </c>
      <c r="AX496" s="390">
        <v>0</v>
      </c>
    </row>
    <row r="497" spans="1:50" ht="18" customHeight="1" x14ac:dyDescent="0.25">
      <c r="A497" s="392">
        <v>30610304</v>
      </c>
      <c r="B497" s="193" t="s">
        <v>1495</v>
      </c>
      <c r="C497" s="194">
        <v>200000000</v>
      </c>
      <c r="D497" s="183">
        <v>0</v>
      </c>
      <c r="E497" s="183">
        <v>0</v>
      </c>
      <c r="F497" s="182">
        <f>C497+D497-E497</f>
        <v>200000000</v>
      </c>
      <c r="G497" s="390">
        <v>0</v>
      </c>
      <c r="H497" s="390">
        <v>0</v>
      </c>
      <c r="I497" s="182">
        <f>F497-H497</f>
        <v>200000000</v>
      </c>
      <c r="J497" s="390">
        <v>0</v>
      </c>
      <c r="K497" s="390">
        <v>0</v>
      </c>
      <c r="L497" s="390">
        <v>0</v>
      </c>
      <c r="M497" s="390">
        <v>135000000</v>
      </c>
      <c r="N497" s="390">
        <v>135000000</v>
      </c>
      <c r="O497" s="182">
        <f t="shared" si="389"/>
        <v>135000000</v>
      </c>
      <c r="P497" s="182">
        <f>F497-N497</f>
        <v>65000000</v>
      </c>
      <c r="Q497" s="195">
        <v>200000000</v>
      </c>
      <c r="R497" s="185">
        <f t="shared" si="390"/>
        <v>200000000</v>
      </c>
      <c r="S497" s="387">
        <f t="shared" si="356"/>
        <v>0</v>
      </c>
      <c r="T497" s="388">
        <v>30610304</v>
      </c>
      <c r="U497" s="389" t="s">
        <v>1856</v>
      </c>
      <c r="V497" s="390">
        <v>200000000</v>
      </c>
      <c r="W497" s="390">
        <v>0</v>
      </c>
      <c r="X497" s="390">
        <v>0</v>
      </c>
      <c r="Y497" s="390">
        <v>0</v>
      </c>
      <c r="Z497" s="390">
        <v>0</v>
      </c>
      <c r="AA497" s="390">
        <v>200000000</v>
      </c>
      <c r="AB497" s="390">
        <v>0</v>
      </c>
      <c r="AC497" s="390">
        <v>0</v>
      </c>
      <c r="AD497" s="390">
        <v>135000000</v>
      </c>
      <c r="AE497" s="390">
        <v>135000000</v>
      </c>
      <c r="AF497" s="390">
        <v>65000000</v>
      </c>
      <c r="AG497" s="390">
        <v>0</v>
      </c>
      <c r="AH497" s="390">
        <v>0</v>
      </c>
      <c r="AI497" s="390">
        <v>0</v>
      </c>
      <c r="AJ497" s="390">
        <v>0</v>
      </c>
      <c r="AK497" s="390">
        <v>135000000</v>
      </c>
      <c r="AL497" s="390">
        <v>0</v>
      </c>
      <c r="AM497" s="390">
        <v>0</v>
      </c>
      <c r="AN497" s="390">
        <v>0</v>
      </c>
      <c r="AO497" s="390">
        <v>0</v>
      </c>
      <c r="AP497" s="390">
        <v>0</v>
      </c>
      <c r="AQ497" s="390">
        <v>0</v>
      </c>
      <c r="AR497" s="390">
        <v>0</v>
      </c>
      <c r="AS497" s="390">
        <v>0</v>
      </c>
      <c r="AT497" s="390">
        <v>0</v>
      </c>
      <c r="AU497" s="390">
        <v>0</v>
      </c>
      <c r="AV497" s="390">
        <v>0</v>
      </c>
      <c r="AW497" s="390">
        <v>0</v>
      </c>
      <c r="AX497" s="390">
        <v>0</v>
      </c>
    </row>
    <row r="498" spans="1:50" ht="18" customHeight="1" x14ac:dyDescent="0.25">
      <c r="A498" s="392">
        <v>30610305</v>
      </c>
      <c r="B498" s="193" t="s">
        <v>1496</v>
      </c>
      <c r="C498" s="194">
        <v>600490000</v>
      </c>
      <c r="D498" s="183">
        <v>0</v>
      </c>
      <c r="E498" s="183">
        <v>0</v>
      </c>
      <c r="F498" s="182">
        <f>C498+D498-E498</f>
        <v>600490000</v>
      </c>
      <c r="G498" s="390">
        <v>0</v>
      </c>
      <c r="H498" s="390">
        <v>0</v>
      </c>
      <c r="I498" s="182">
        <f>F498-H498</f>
        <v>600490000</v>
      </c>
      <c r="J498" s="390">
        <v>0</v>
      </c>
      <c r="K498" s="390">
        <v>0</v>
      </c>
      <c r="L498" s="390">
        <v>0</v>
      </c>
      <c r="M498" s="390">
        <v>0</v>
      </c>
      <c r="N498" s="390">
        <v>0</v>
      </c>
      <c r="O498" s="182">
        <f t="shared" si="389"/>
        <v>0</v>
      </c>
      <c r="P498" s="182">
        <f>F498-N498</f>
        <v>600490000</v>
      </c>
      <c r="Q498" s="195"/>
      <c r="R498" s="185">
        <f t="shared" si="390"/>
        <v>0</v>
      </c>
      <c r="S498" s="387">
        <f t="shared" si="356"/>
        <v>0</v>
      </c>
      <c r="T498" s="388">
        <v>30610305</v>
      </c>
      <c r="U498" s="389" t="s">
        <v>1857</v>
      </c>
      <c r="V498" s="390">
        <v>600490000</v>
      </c>
      <c r="W498" s="390">
        <v>0</v>
      </c>
      <c r="X498" s="390">
        <v>0</v>
      </c>
      <c r="Y498" s="390">
        <v>0</v>
      </c>
      <c r="Z498" s="390">
        <v>0</v>
      </c>
      <c r="AA498" s="390">
        <v>600490000</v>
      </c>
      <c r="AB498" s="390">
        <v>0</v>
      </c>
      <c r="AC498" s="390">
        <v>0</v>
      </c>
      <c r="AD498" s="390">
        <v>0</v>
      </c>
      <c r="AE498" s="390">
        <v>0</v>
      </c>
      <c r="AF498" s="390">
        <v>600490000</v>
      </c>
      <c r="AG498" s="390">
        <v>0</v>
      </c>
      <c r="AH498" s="390">
        <v>0</v>
      </c>
      <c r="AI498" s="390">
        <v>0</v>
      </c>
      <c r="AJ498" s="390">
        <v>0</v>
      </c>
      <c r="AK498" s="390">
        <v>0</v>
      </c>
      <c r="AL498" s="390">
        <v>0</v>
      </c>
      <c r="AM498" s="390">
        <v>0</v>
      </c>
      <c r="AN498" s="390">
        <v>0</v>
      </c>
      <c r="AO498" s="390">
        <v>0</v>
      </c>
      <c r="AP498" s="390">
        <v>0</v>
      </c>
      <c r="AQ498" s="390">
        <v>0</v>
      </c>
      <c r="AR498" s="390">
        <v>0</v>
      </c>
      <c r="AS498" s="390">
        <v>0</v>
      </c>
      <c r="AT498" s="390">
        <v>0</v>
      </c>
      <c r="AU498" s="390">
        <v>0</v>
      </c>
      <c r="AV498" s="390">
        <v>0</v>
      </c>
      <c r="AW498" s="390">
        <v>0</v>
      </c>
      <c r="AX498" s="390">
        <v>0</v>
      </c>
    </row>
    <row r="499" spans="1:50" ht="18" customHeight="1" x14ac:dyDescent="0.25">
      <c r="A499" s="398">
        <v>306104</v>
      </c>
      <c r="B499" s="190" t="s">
        <v>1497</v>
      </c>
      <c r="C499" s="191">
        <f>SUM(C500:C503)</f>
        <v>2391597527.3338375</v>
      </c>
      <c r="D499" s="191">
        <f t="shared" ref="D499:R499" si="391">SUM(D500:D503)</f>
        <v>0</v>
      </c>
      <c r="E499" s="191">
        <f t="shared" si="391"/>
        <v>0</v>
      </c>
      <c r="F499" s="191">
        <f t="shared" si="391"/>
        <v>2391597527.3338375</v>
      </c>
      <c r="G499" s="191">
        <f t="shared" si="391"/>
        <v>48523300</v>
      </c>
      <c r="H499" s="191">
        <f t="shared" si="391"/>
        <v>48523300</v>
      </c>
      <c r="I499" s="191">
        <f t="shared" si="391"/>
        <v>2343074227.3338375</v>
      </c>
      <c r="J499" s="191">
        <f t="shared" si="391"/>
        <v>48523300</v>
      </c>
      <c r="K499" s="191">
        <f t="shared" si="391"/>
        <v>48523300</v>
      </c>
      <c r="L499" s="191">
        <f t="shared" si="391"/>
        <v>48523300</v>
      </c>
      <c r="M499" s="191">
        <f t="shared" si="391"/>
        <v>1669652539</v>
      </c>
      <c r="N499" s="191">
        <f t="shared" si="391"/>
        <v>1669652539</v>
      </c>
      <c r="O499" s="191">
        <f t="shared" si="391"/>
        <v>1621129239</v>
      </c>
      <c r="P499" s="191">
        <f t="shared" si="391"/>
        <v>721944988.33383727</v>
      </c>
      <c r="Q499" s="191">
        <f t="shared" si="391"/>
        <v>260094103.23615307</v>
      </c>
      <c r="R499" s="192">
        <f t="shared" si="391"/>
        <v>260094103.23615307</v>
      </c>
      <c r="S499" s="387">
        <f t="shared" si="356"/>
        <v>0</v>
      </c>
      <c r="T499" s="388">
        <v>306104</v>
      </c>
      <c r="U499" s="389" t="s">
        <v>1858</v>
      </c>
      <c r="V499" s="390">
        <v>2391597527.3338399</v>
      </c>
      <c r="W499" s="390">
        <v>0</v>
      </c>
      <c r="X499" s="390">
        <v>0</v>
      </c>
      <c r="Y499" s="390">
        <v>0</v>
      </c>
      <c r="Z499" s="390">
        <v>0</v>
      </c>
      <c r="AA499" s="390">
        <v>2391597527.3338399</v>
      </c>
      <c r="AB499" s="390">
        <v>0</v>
      </c>
      <c r="AC499" s="390">
        <v>0</v>
      </c>
      <c r="AD499" s="390">
        <v>1669652539</v>
      </c>
      <c r="AE499" s="390">
        <v>1669652539</v>
      </c>
      <c r="AF499" s="390">
        <v>721944988.33383989</v>
      </c>
      <c r="AG499" s="390">
        <v>0</v>
      </c>
      <c r="AH499" s="390">
        <v>0</v>
      </c>
      <c r="AI499" s="390">
        <v>48523300</v>
      </c>
      <c r="AJ499" s="390">
        <v>48523300</v>
      </c>
      <c r="AK499" s="390">
        <v>1621129239</v>
      </c>
      <c r="AL499" s="390">
        <v>0</v>
      </c>
      <c r="AM499" s="390">
        <v>0</v>
      </c>
      <c r="AN499" s="390">
        <v>48523300</v>
      </c>
      <c r="AO499" s="390">
        <v>48523300</v>
      </c>
      <c r="AP499" s="390">
        <v>0</v>
      </c>
      <c r="AQ499" s="390">
        <v>0</v>
      </c>
      <c r="AR499" s="390">
        <v>0</v>
      </c>
      <c r="AS499" s="390">
        <v>0</v>
      </c>
      <c r="AT499" s="390">
        <v>0</v>
      </c>
      <c r="AU499" s="390">
        <v>48523300</v>
      </c>
      <c r="AV499" s="390">
        <v>48523300</v>
      </c>
      <c r="AW499" s="390">
        <v>48523300</v>
      </c>
      <c r="AX499" s="390">
        <v>48523300</v>
      </c>
    </row>
    <row r="500" spans="1:50" ht="18" customHeight="1" x14ac:dyDescent="0.25">
      <c r="A500" s="392">
        <v>30610401</v>
      </c>
      <c r="B500" s="193" t="s">
        <v>1498</v>
      </c>
      <c r="C500" s="194">
        <v>120468288.5</v>
      </c>
      <c r="D500" s="183">
        <v>0</v>
      </c>
      <c r="E500" s="183">
        <v>0</v>
      </c>
      <c r="F500" s="182">
        <f>C500+D500-E500</f>
        <v>120468288.5</v>
      </c>
      <c r="G500" s="390">
        <v>0</v>
      </c>
      <c r="H500" s="390">
        <v>0</v>
      </c>
      <c r="I500" s="182">
        <f>F500-H500</f>
        <v>120468288.5</v>
      </c>
      <c r="J500" s="390">
        <v>0</v>
      </c>
      <c r="K500" s="390">
        <v>0</v>
      </c>
      <c r="L500" s="390">
        <v>0</v>
      </c>
      <c r="M500" s="390">
        <v>0</v>
      </c>
      <c r="N500" s="390">
        <v>0</v>
      </c>
      <c r="O500" s="182">
        <f t="shared" ref="O500:O503" si="392">N500-H500</f>
        <v>0</v>
      </c>
      <c r="P500" s="182">
        <f>F500-N500</f>
        <v>120468288.5</v>
      </c>
      <c r="Q500" s="195"/>
      <c r="R500" s="185">
        <f t="shared" ref="R500:R503" si="393">Q500</f>
        <v>0</v>
      </c>
      <c r="S500" s="387">
        <f t="shared" si="356"/>
        <v>0</v>
      </c>
      <c r="T500" s="388">
        <v>30610401</v>
      </c>
      <c r="U500" s="389" t="s">
        <v>1858</v>
      </c>
      <c r="V500" s="390">
        <v>120468288.5</v>
      </c>
      <c r="W500" s="390">
        <v>0</v>
      </c>
      <c r="X500" s="390">
        <v>0</v>
      </c>
      <c r="Y500" s="390">
        <v>0</v>
      </c>
      <c r="Z500" s="390">
        <v>0</v>
      </c>
      <c r="AA500" s="390">
        <v>120468288.5</v>
      </c>
      <c r="AB500" s="390">
        <v>0</v>
      </c>
      <c r="AC500" s="390">
        <v>0</v>
      </c>
      <c r="AD500" s="390">
        <v>0</v>
      </c>
      <c r="AE500" s="390">
        <v>0</v>
      </c>
      <c r="AF500" s="390">
        <v>120468288.5</v>
      </c>
      <c r="AG500" s="390">
        <v>0</v>
      </c>
      <c r="AH500" s="390">
        <v>0</v>
      </c>
      <c r="AI500" s="390">
        <v>0</v>
      </c>
      <c r="AJ500" s="390">
        <v>0</v>
      </c>
      <c r="AK500" s="390">
        <v>0</v>
      </c>
      <c r="AL500" s="390">
        <v>0</v>
      </c>
      <c r="AM500" s="390">
        <v>0</v>
      </c>
      <c r="AN500" s="390">
        <v>0</v>
      </c>
      <c r="AO500" s="390">
        <v>0</v>
      </c>
      <c r="AP500" s="390">
        <v>0</v>
      </c>
      <c r="AQ500" s="390">
        <v>0</v>
      </c>
      <c r="AR500" s="390">
        <v>0</v>
      </c>
      <c r="AS500" s="390">
        <v>0</v>
      </c>
      <c r="AT500" s="390">
        <v>0</v>
      </c>
      <c r="AU500" s="390">
        <v>0</v>
      </c>
      <c r="AV500" s="390">
        <v>0</v>
      </c>
      <c r="AW500" s="390">
        <v>0</v>
      </c>
      <c r="AX500" s="390">
        <v>0</v>
      </c>
    </row>
    <row r="501" spans="1:50" ht="18" customHeight="1" x14ac:dyDescent="0.25">
      <c r="A501" s="392">
        <v>30610402</v>
      </c>
      <c r="B501" s="193" t="s">
        <v>1499</v>
      </c>
      <c r="C501" s="194">
        <v>500000000</v>
      </c>
      <c r="D501" s="183">
        <v>0</v>
      </c>
      <c r="E501" s="183">
        <v>0</v>
      </c>
      <c r="F501" s="182">
        <f>C501+D501-E501</f>
        <v>500000000</v>
      </c>
      <c r="G501" s="390">
        <v>0</v>
      </c>
      <c r="H501" s="390">
        <v>0</v>
      </c>
      <c r="I501" s="182">
        <f>F501-H501</f>
        <v>500000000</v>
      </c>
      <c r="J501" s="390">
        <v>0</v>
      </c>
      <c r="K501" s="390">
        <v>0</v>
      </c>
      <c r="L501" s="390">
        <v>0</v>
      </c>
      <c r="M501" s="390">
        <v>0</v>
      </c>
      <c r="N501" s="390">
        <v>0</v>
      </c>
      <c r="O501" s="182">
        <f t="shared" si="392"/>
        <v>0</v>
      </c>
      <c r="P501" s="182">
        <f>F501-N501</f>
        <v>500000000</v>
      </c>
      <c r="Q501" s="195"/>
      <c r="R501" s="185">
        <f t="shared" si="393"/>
        <v>0</v>
      </c>
      <c r="S501" s="387">
        <f t="shared" si="356"/>
        <v>0</v>
      </c>
      <c r="T501" s="388">
        <v>30610402</v>
      </c>
      <c r="U501" s="389" t="s">
        <v>1859</v>
      </c>
      <c r="V501" s="390">
        <v>500000000</v>
      </c>
      <c r="W501" s="390">
        <v>0</v>
      </c>
      <c r="X501" s="390">
        <v>0</v>
      </c>
      <c r="Y501" s="390">
        <v>0</v>
      </c>
      <c r="Z501" s="390">
        <v>0</v>
      </c>
      <c r="AA501" s="390">
        <v>500000000</v>
      </c>
      <c r="AB501" s="390">
        <v>0</v>
      </c>
      <c r="AC501" s="390">
        <v>0</v>
      </c>
      <c r="AD501" s="390">
        <v>0</v>
      </c>
      <c r="AE501" s="390">
        <v>0</v>
      </c>
      <c r="AF501" s="390">
        <v>500000000</v>
      </c>
      <c r="AG501" s="390">
        <v>0</v>
      </c>
      <c r="AH501" s="390">
        <v>0</v>
      </c>
      <c r="AI501" s="390">
        <v>0</v>
      </c>
      <c r="AJ501" s="390">
        <v>0</v>
      </c>
      <c r="AK501" s="390">
        <v>0</v>
      </c>
      <c r="AL501" s="390">
        <v>0</v>
      </c>
      <c r="AM501" s="390">
        <v>0</v>
      </c>
      <c r="AN501" s="390">
        <v>0</v>
      </c>
      <c r="AO501" s="390">
        <v>0</v>
      </c>
      <c r="AP501" s="390">
        <v>0</v>
      </c>
      <c r="AQ501" s="390">
        <v>0</v>
      </c>
      <c r="AR501" s="390">
        <v>0</v>
      </c>
      <c r="AS501" s="390">
        <v>0</v>
      </c>
      <c r="AT501" s="390">
        <v>0</v>
      </c>
      <c r="AU501" s="390">
        <v>0</v>
      </c>
      <c r="AV501" s="390">
        <v>0</v>
      </c>
      <c r="AW501" s="390">
        <v>0</v>
      </c>
      <c r="AX501" s="390">
        <v>0</v>
      </c>
    </row>
    <row r="502" spans="1:50" ht="18" customHeight="1" x14ac:dyDescent="0.25">
      <c r="A502" s="392">
        <v>30610403</v>
      </c>
      <c r="B502" s="193" t="s">
        <v>1500</v>
      </c>
      <c r="C502" s="194">
        <v>25000000</v>
      </c>
      <c r="D502" s="183">
        <v>0</v>
      </c>
      <c r="E502" s="183">
        <v>0</v>
      </c>
      <c r="F502" s="182">
        <f>C502+D502-E502</f>
        <v>25000000</v>
      </c>
      <c r="G502" s="390">
        <v>0</v>
      </c>
      <c r="H502" s="390">
        <v>0</v>
      </c>
      <c r="I502" s="182">
        <f>F502-H502</f>
        <v>25000000</v>
      </c>
      <c r="J502" s="390">
        <v>0</v>
      </c>
      <c r="K502" s="390">
        <v>0</v>
      </c>
      <c r="L502" s="390">
        <v>0</v>
      </c>
      <c r="M502" s="390">
        <v>0</v>
      </c>
      <c r="N502" s="390">
        <v>0</v>
      </c>
      <c r="O502" s="182">
        <f t="shared" si="392"/>
        <v>0</v>
      </c>
      <c r="P502" s="182">
        <f>F502-N502</f>
        <v>25000000</v>
      </c>
      <c r="Q502" s="195"/>
      <c r="R502" s="185">
        <f t="shared" si="393"/>
        <v>0</v>
      </c>
      <c r="S502" s="387">
        <f t="shared" si="356"/>
        <v>0</v>
      </c>
      <c r="T502" s="388">
        <v>30610403</v>
      </c>
      <c r="U502" s="389" t="s">
        <v>1860</v>
      </c>
      <c r="V502" s="390">
        <v>25000000</v>
      </c>
      <c r="W502" s="390">
        <v>0</v>
      </c>
      <c r="X502" s="390">
        <v>0</v>
      </c>
      <c r="Y502" s="390">
        <v>0</v>
      </c>
      <c r="Z502" s="390">
        <v>0</v>
      </c>
      <c r="AA502" s="390">
        <v>25000000</v>
      </c>
      <c r="AB502" s="390">
        <v>0</v>
      </c>
      <c r="AC502" s="390">
        <v>0</v>
      </c>
      <c r="AD502" s="390">
        <v>0</v>
      </c>
      <c r="AE502" s="390">
        <v>0</v>
      </c>
      <c r="AF502" s="390">
        <v>25000000</v>
      </c>
      <c r="AG502" s="390">
        <v>0</v>
      </c>
      <c r="AH502" s="390">
        <v>0</v>
      </c>
      <c r="AI502" s="390">
        <v>0</v>
      </c>
      <c r="AJ502" s="390">
        <v>0</v>
      </c>
      <c r="AK502" s="390">
        <v>0</v>
      </c>
      <c r="AL502" s="390">
        <v>0</v>
      </c>
      <c r="AM502" s="390">
        <v>0</v>
      </c>
      <c r="AN502" s="390">
        <v>0</v>
      </c>
      <c r="AO502" s="390">
        <v>0</v>
      </c>
      <c r="AP502" s="390">
        <v>0</v>
      </c>
      <c r="AQ502" s="390">
        <v>0</v>
      </c>
      <c r="AR502" s="390">
        <v>0</v>
      </c>
      <c r="AS502" s="390">
        <v>0</v>
      </c>
      <c r="AT502" s="390">
        <v>0</v>
      </c>
      <c r="AU502" s="390">
        <v>0</v>
      </c>
      <c r="AV502" s="390">
        <v>0</v>
      </c>
      <c r="AW502" s="390">
        <v>0</v>
      </c>
      <c r="AX502" s="390">
        <v>0</v>
      </c>
    </row>
    <row r="503" spans="1:50" ht="18" customHeight="1" x14ac:dyDescent="0.25">
      <c r="A503" s="392">
        <v>30610404</v>
      </c>
      <c r="B503" s="193" t="s">
        <v>1501</v>
      </c>
      <c r="C503" s="194">
        <v>1746129238.8338373</v>
      </c>
      <c r="D503" s="183">
        <v>0</v>
      </c>
      <c r="E503" s="183">
        <v>0</v>
      </c>
      <c r="F503" s="182">
        <f>C503+D503-E503</f>
        <v>1746129238.8338373</v>
      </c>
      <c r="G503" s="390">
        <v>48523300</v>
      </c>
      <c r="H503" s="390">
        <v>48523300</v>
      </c>
      <c r="I503" s="182">
        <f>F503-H503</f>
        <v>1697605938.8338373</v>
      </c>
      <c r="J503" s="390">
        <v>48523300</v>
      </c>
      <c r="K503" s="390">
        <v>48523300</v>
      </c>
      <c r="L503" s="390">
        <v>48523300</v>
      </c>
      <c r="M503" s="390">
        <v>1669652539</v>
      </c>
      <c r="N503" s="390">
        <v>1669652539</v>
      </c>
      <c r="O503" s="182">
        <f t="shared" si="392"/>
        <v>1621129239</v>
      </c>
      <c r="P503" s="182">
        <f>F503-N503</f>
        <v>76476699.833837271</v>
      </c>
      <c r="Q503" s="195">
        <v>260094103.23615307</v>
      </c>
      <c r="R503" s="185">
        <f t="shared" si="393"/>
        <v>260094103.23615307</v>
      </c>
      <c r="S503" s="387">
        <f t="shared" si="356"/>
        <v>0</v>
      </c>
      <c r="T503" s="388">
        <v>30610404</v>
      </c>
      <c r="U503" s="389" t="s">
        <v>1861</v>
      </c>
      <c r="V503" s="390">
        <v>1746129238.8338399</v>
      </c>
      <c r="W503" s="390">
        <v>0</v>
      </c>
      <c r="X503" s="390">
        <v>0</v>
      </c>
      <c r="Y503" s="390">
        <v>0</v>
      </c>
      <c r="Z503" s="390">
        <v>0</v>
      </c>
      <c r="AA503" s="390">
        <v>1746129238.8338399</v>
      </c>
      <c r="AB503" s="390">
        <v>0</v>
      </c>
      <c r="AC503" s="390">
        <v>0</v>
      </c>
      <c r="AD503" s="390">
        <v>1669652539</v>
      </c>
      <c r="AE503" s="390">
        <v>1669652539</v>
      </c>
      <c r="AF503" s="390">
        <v>76476699.833839893</v>
      </c>
      <c r="AG503" s="390">
        <v>0</v>
      </c>
      <c r="AH503" s="390">
        <v>0</v>
      </c>
      <c r="AI503" s="390">
        <v>48523300</v>
      </c>
      <c r="AJ503" s="390">
        <v>48523300</v>
      </c>
      <c r="AK503" s="390">
        <v>1621129239</v>
      </c>
      <c r="AL503" s="390">
        <v>0</v>
      </c>
      <c r="AM503" s="390">
        <v>0</v>
      </c>
      <c r="AN503" s="390">
        <v>48523300</v>
      </c>
      <c r="AO503" s="390">
        <v>48523300</v>
      </c>
      <c r="AP503" s="390">
        <v>0</v>
      </c>
      <c r="AQ503" s="390">
        <v>0</v>
      </c>
      <c r="AR503" s="390">
        <v>0</v>
      </c>
      <c r="AS503" s="390">
        <v>0</v>
      </c>
      <c r="AT503" s="390">
        <v>0</v>
      </c>
      <c r="AU503" s="390">
        <v>48523300</v>
      </c>
      <c r="AV503" s="390">
        <v>48523300</v>
      </c>
      <c r="AW503" s="390">
        <v>48523300</v>
      </c>
      <c r="AX503" s="390">
        <v>48523300</v>
      </c>
    </row>
    <row r="504" spans="1:50" ht="18" customHeight="1" x14ac:dyDescent="0.25">
      <c r="A504" s="398">
        <v>306105</v>
      </c>
      <c r="B504" s="190" t="s">
        <v>1502</v>
      </c>
      <c r="C504" s="191">
        <f>SUM(C505:C508)</f>
        <v>770468288.5</v>
      </c>
      <c r="D504" s="191">
        <f t="shared" ref="D504:R504" si="394">SUM(D505:D508)</f>
        <v>0</v>
      </c>
      <c r="E504" s="191">
        <f t="shared" si="394"/>
        <v>0</v>
      </c>
      <c r="F504" s="191">
        <f t="shared" si="394"/>
        <v>770468288.5</v>
      </c>
      <c r="G504" s="191">
        <f t="shared" si="394"/>
        <v>0</v>
      </c>
      <c r="H504" s="191">
        <f t="shared" si="394"/>
        <v>0</v>
      </c>
      <c r="I504" s="191">
        <f t="shared" si="394"/>
        <v>770468288.5</v>
      </c>
      <c r="J504" s="191">
        <f t="shared" si="394"/>
        <v>0</v>
      </c>
      <c r="K504" s="191">
        <f t="shared" si="394"/>
        <v>0</v>
      </c>
      <c r="L504" s="191">
        <f t="shared" si="394"/>
        <v>0</v>
      </c>
      <c r="M504" s="191">
        <f t="shared" si="394"/>
        <v>150000000</v>
      </c>
      <c r="N504" s="191">
        <f t="shared" si="394"/>
        <v>150000000</v>
      </c>
      <c r="O504" s="191">
        <f t="shared" si="394"/>
        <v>150000000</v>
      </c>
      <c r="P504" s="191">
        <f t="shared" si="394"/>
        <v>620468288.5</v>
      </c>
      <c r="Q504" s="191">
        <f t="shared" si="394"/>
        <v>125000000</v>
      </c>
      <c r="R504" s="192">
        <f t="shared" si="394"/>
        <v>125000000</v>
      </c>
      <c r="S504" s="387">
        <f t="shared" si="356"/>
        <v>0</v>
      </c>
      <c r="T504" s="388">
        <v>306105</v>
      </c>
      <c r="U504" s="389" t="s">
        <v>1862</v>
      </c>
      <c r="V504" s="390">
        <v>770468288.5</v>
      </c>
      <c r="W504" s="390">
        <v>0</v>
      </c>
      <c r="X504" s="390">
        <v>0</v>
      </c>
      <c r="Y504" s="390">
        <v>0</v>
      </c>
      <c r="Z504" s="390">
        <v>0</v>
      </c>
      <c r="AA504" s="390">
        <v>770468288.5</v>
      </c>
      <c r="AB504" s="390">
        <v>0</v>
      </c>
      <c r="AC504" s="390">
        <v>0</v>
      </c>
      <c r="AD504" s="390">
        <v>150000000</v>
      </c>
      <c r="AE504" s="390">
        <v>150000000</v>
      </c>
      <c r="AF504" s="390">
        <v>620468288.5</v>
      </c>
      <c r="AG504" s="390">
        <v>0</v>
      </c>
      <c r="AH504" s="390">
        <v>0</v>
      </c>
      <c r="AI504" s="390">
        <v>0</v>
      </c>
      <c r="AJ504" s="390">
        <v>0</v>
      </c>
      <c r="AK504" s="390">
        <v>150000000</v>
      </c>
      <c r="AL504" s="390">
        <v>0</v>
      </c>
      <c r="AM504" s="390">
        <v>0</v>
      </c>
      <c r="AN504" s="390">
        <v>0</v>
      </c>
      <c r="AO504" s="390">
        <v>0</v>
      </c>
      <c r="AP504" s="390">
        <v>0</v>
      </c>
      <c r="AQ504" s="390">
        <v>0</v>
      </c>
      <c r="AR504" s="390">
        <v>0</v>
      </c>
      <c r="AS504" s="390">
        <v>0</v>
      </c>
      <c r="AT504" s="390">
        <v>0</v>
      </c>
      <c r="AU504" s="390">
        <v>0</v>
      </c>
      <c r="AV504" s="390">
        <v>0</v>
      </c>
      <c r="AW504" s="390">
        <v>0</v>
      </c>
      <c r="AX504" s="390">
        <v>0</v>
      </c>
    </row>
    <row r="505" spans="1:50" ht="18" customHeight="1" x14ac:dyDescent="0.25">
      <c r="A505" s="392">
        <v>30610501</v>
      </c>
      <c r="B505" s="193" t="s">
        <v>1503</v>
      </c>
      <c r="C505" s="194">
        <v>120468288.5</v>
      </c>
      <c r="D505" s="183">
        <v>0</v>
      </c>
      <c r="E505" s="183">
        <v>0</v>
      </c>
      <c r="F505" s="182">
        <f>C505+D505-E505</f>
        <v>120468288.5</v>
      </c>
      <c r="G505" s="390">
        <v>0</v>
      </c>
      <c r="H505" s="390">
        <v>0</v>
      </c>
      <c r="I505" s="182">
        <f>F505-H505</f>
        <v>120468288.5</v>
      </c>
      <c r="J505" s="390">
        <v>0</v>
      </c>
      <c r="K505" s="390">
        <v>0</v>
      </c>
      <c r="L505" s="390">
        <v>0</v>
      </c>
      <c r="M505" s="390">
        <v>0</v>
      </c>
      <c r="N505" s="390">
        <v>0</v>
      </c>
      <c r="O505" s="182">
        <f t="shared" ref="O505:O508" si="395">N505-H505</f>
        <v>0</v>
      </c>
      <c r="P505" s="182">
        <f>F505-N505</f>
        <v>120468288.5</v>
      </c>
      <c r="Q505" s="195"/>
      <c r="R505" s="185">
        <f t="shared" ref="R505:R508" si="396">Q505</f>
        <v>0</v>
      </c>
      <c r="S505" s="387">
        <f t="shared" si="356"/>
        <v>0</v>
      </c>
      <c r="T505" s="388">
        <v>30610501</v>
      </c>
      <c r="U505" s="389" t="s">
        <v>1863</v>
      </c>
      <c r="V505" s="390">
        <v>120468288.5</v>
      </c>
      <c r="W505" s="390">
        <v>0</v>
      </c>
      <c r="X505" s="390">
        <v>0</v>
      </c>
      <c r="Y505" s="390">
        <v>0</v>
      </c>
      <c r="Z505" s="390">
        <v>0</v>
      </c>
      <c r="AA505" s="390">
        <v>120468288.5</v>
      </c>
      <c r="AB505" s="390">
        <v>0</v>
      </c>
      <c r="AC505" s="390">
        <v>0</v>
      </c>
      <c r="AD505" s="390">
        <v>0</v>
      </c>
      <c r="AE505" s="390">
        <v>0</v>
      </c>
      <c r="AF505" s="390">
        <v>120468288.5</v>
      </c>
      <c r="AG505" s="390">
        <v>0</v>
      </c>
      <c r="AH505" s="390">
        <v>0</v>
      </c>
      <c r="AI505" s="390">
        <v>0</v>
      </c>
      <c r="AJ505" s="390">
        <v>0</v>
      </c>
      <c r="AK505" s="390">
        <v>0</v>
      </c>
      <c r="AL505" s="390">
        <v>0</v>
      </c>
      <c r="AM505" s="390">
        <v>0</v>
      </c>
      <c r="AN505" s="390">
        <v>0</v>
      </c>
      <c r="AO505" s="390">
        <v>0</v>
      </c>
      <c r="AP505" s="390">
        <v>0</v>
      </c>
      <c r="AQ505" s="390">
        <v>0</v>
      </c>
      <c r="AR505" s="390">
        <v>0</v>
      </c>
      <c r="AS505" s="390">
        <v>0</v>
      </c>
      <c r="AT505" s="390">
        <v>0</v>
      </c>
      <c r="AU505" s="390">
        <v>0</v>
      </c>
      <c r="AV505" s="390">
        <v>0</v>
      </c>
      <c r="AW505" s="390">
        <v>0</v>
      </c>
      <c r="AX505" s="390">
        <v>0</v>
      </c>
    </row>
    <row r="506" spans="1:50" ht="18" customHeight="1" x14ac:dyDescent="0.25">
      <c r="A506" s="392">
        <v>30610502</v>
      </c>
      <c r="B506" s="193" t="s">
        <v>1504</v>
      </c>
      <c r="C506" s="194">
        <v>500000000</v>
      </c>
      <c r="D506" s="183">
        <v>0</v>
      </c>
      <c r="E506" s="183">
        <v>0</v>
      </c>
      <c r="F506" s="182">
        <f>C506+D506-E506</f>
        <v>500000000</v>
      </c>
      <c r="G506" s="390">
        <v>0</v>
      </c>
      <c r="H506" s="390">
        <v>0</v>
      </c>
      <c r="I506" s="182">
        <f>F506-H506</f>
        <v>500000000</v>
      </c>
      <c r="J506" s="390">
        <v>0</v>
      </c>
      <c r="K506" s="390">
        <v>0</v>
      </c>
      <c r="L506" s="390">
        <v>0</v>
      </c>
      <c r="M506" s="390">
        <v>0</v>
      </c>
      <c r="N506" s="390">
        <v>0</v>
      </c>
      <c r="O506" s="182">
        <f t="shared" si="395"/>
        <v>0</v>
      </c>
      <c r="P506" s="182">
        <f>F506-N506</f>
        <v>500000000</v>
      </c>
      <c r="Q506" s="195"/>
      <c r="R506" s="185">
        <f t="shared" si="396"/>
        <v>0</v>
      </c>
      <c r="S506" s="387">
        <f t="shared" si="356"/>
        <v>0</v>
      </c>
      <c r="T506" s="388">
        <v>30610502</v>
      </c>
      <c r="U506" s="389" t="s">
        <v>1864</v>
      </c>
      <c r="V506" s="390">
        <v>500000000</v>
      </c>
      <c r="W506" s="390">
        <v>0</v>
      </c>
      <c r="X506" s="390">
        <v>0</v>
      </c>
      <c r="Y506" s="390">
        <v>0</v>
      </c>
      <c r="Z506" s="390">
        <v>0</v>
      </c>
      <c r="AA506" s="390">
        <v>500000000</v>
      </c>
      <c r="AB506" s="390">
        <v>0</v>
      </c>
      <c r="AC506" s="390">
        <v>0</v>
      </c>
      <c r="AD506" s="390">
        <v>0</v>
      </c>
      <c r="AE506" s="390">
        <v>0</v>
      </c>
      <c r="AF506" s="390">
        <v>500000000</v>
      </c>
      <c r="AG506" s="390">
        <v>0</v>
      </c>
      <c r="AH506" s="390">
        <v>0</v>
      </c>
      <c r="AI506" s="390">
        <v>0</v>
      </c>
      <c r="AJ506" s="390">
        <v>0</v>
      </c>
      <c r="AK506" s="390">
        <v>0</v>
      </c>
      <c r="AL506" s="390">
        <v>0</v>
      </c>
      <c r="AM506" s="390">
        <v>0</v>
      </c>
      <c r="AN506" s="390">
        <v>0</v>
      </c>
      <c r="AO506" s="390">
        <v>0</v>
      </c>
      <c r="AP506" s="390">
        <v>0</v>
      </c>
      <c r="AQ506" s="390">
        <v>0</v>
      </c>
      <c r="AR506" s="390">
        <v>0</v>
      </c>
      <c r="AS506" s="390">
        <v>0</v>
      </c>
      <c r="AT506" s="390">
        <v>0</v>
      </c>
      <c r="AU506" s="390">
        <v>0</v>
      </c>
      <c r="AV506" s="390">
        <v>0</v>
      </c>
      <c r="AW506" s="390">
        <v>0</v>
      </c>
      <c r="AX506" s="390">
        <v>0</v>
      </c>
    </row>
    <row r="507" spans="1:50" ht="18" customHeight="1" x14ac:dyDescent="0.25">
      <c r="A507" s="392">
        <v>30610503</v>
      </c>
      <c r="B507" s="193" t="s">
        <v>1505</v>
      </c>
      <c r="C507" s="194">
        <v>25000000</v>
      </c>
      <c r="D507" s="183">
        <v>0</v>
      </c>
      <c r="E507" s="183">
        <v>0</v>
      </c>
      <c r="F507" s="182">
        <f>C507+D507-E507</f>
        <v>25000000</v>
      </c>
      <c r="G507" s="390">
        <v>0</v>
      </c>
      <c r="H507" s="390">
        <v>0</v>
      </c>
      <c r="I507" s="182">
        <f>F507-H507</f>
        <v>25000000</v>
      </c>
      <c r="J507" s="390">
        <v>0</v>
      </c>
      <c r="K507" s="390">
        <v>0</v>
      </c>
      <c r="L507" s="390">
        <v>0</v>
      </c>
      <c r="M507" s="390">
        <v>25000000</v>
      </c>
      <c r="N507" s="390">
        <v>25000000</v>
      </c>
      <c r="O507" s="182">
        <f t="shared" si="395"/>
        <v>25000000</v>
      </c>
      <c r="P507" s="182">
        <f>F507-N507</f>
        <v>0</v>
      </c>
      <c r="Q507" s="195"/>
      <c r="R507" s="185">
        <f t="shared" si="396"/>
        <v>0</v>
      </c>
      <c r="S507" s="387">
        <f t="shared" si="356"/>
        <v>0</v>
      </c>
      <c r="T507" s="388">
        <v>30610503</v>
      </c>
      <c r="U507" s="389" t="s">
        <v>1865</v>
      </c>
      <c r="V507" s="390">
        <v>25000000</v>
      </c>
      <c r="W507" s="390">
        <v>0</v>
      </c>
      <c r="X507" s="390">
        <v>0</v>
      </c>
      <c r="Y507" s="390">
        <v>0</v>
      </c>
      <c r="Z507" s="390">
        <v>0</v>
      </c>
      <c r="AA507" s="390">
        <v>25000000</v>
      </c>
      <c r="AB507" s="390">
        <v>0</v>
      </c>
      <c r="AC507" s="390">
        <v>0</v>
      </c>
      <c r="AD507" s="390">
        <v>25000000</v>
      </c>
      <c r="AE507" s="390">
        <v>25000000</v>
      </c>
      <c r="AF507" s="390">
        <v>0</v>
      </c>
      <c r="AG507" s="390">
        <v>0</v>
      </c>
      <c r="AH507" s="390">
        <v>0</v>
      </c>
      <c r="AI507" s="390">
        <v>0</v>
      </c>
      <c r="AJ507" s="390">
        <v>0</v>
      </c>
      <c r="AK507" s="390">
        <v>25000000</v>
      </c>
      <c r="AL507" s="390">
        <v>0</v>
      </c>
      <c r="AM507" s="390">
        <v>0</v>
      </c>
      <c r="AN507" s="390">
        <v>0</v>
      </c>
      <c r="AO507" s="390">
        <v>0</v>
      </c>
      <c r="AP507" s="390">
        <v>0</v>
      </c>
      <c r="AQ507" s="390">
        <v>0</v>
      </c>
      <c r="AR507" s="390">
        <v>0</v>
      </c>
      <c r="AS507" s="390">
        <v>0</v>
      </c>
      <c r="AT507" s="390">
        <v>0</v>
      </c>
      <c r="AU507" s="390">
        <v>0</v>
      </c>
      <c r="AV507" s="390">
        <v>0</v>
      </c>
      <c r="AW507" s="390">
        <v>0</v>
      </c>
      <c r="AX507" s="390">
        <v>0</v>
      </c>
    </row>
    <row r="508" spans="1:50" ht="18" customHeight="1" x14ac:dyDescent="0.25">
      <c r="A508" s="392">
        <v>30610504</v>
      </c>
      <c r="B508" s="193" t="s">
        <v>1506</v>
      </c>
      <c r="C508" s="194">
        <v>125000000</v>
      </c>
      <c r="D508" s="183">
        <v>0</v>
      </c>
      <c r="E508" s="183">
        <v>0</v>
      </c>
      <c r="F508" s="182">
        <f>C508+D508-E508</f>
        <v>125000000</v>
      </c>
      <c r="G508" s="390">
        <v>0</v>
      </c>
      <c r="H508" s="390">
        <v>0</v>
      </c>
      <c r="I508" s="182">
        <f>F508-H508</f>
        <v>125000000</v>
      </c>
      <c r="J508" s="390">
        <v>0</v>
      </c>
      <c r="K508" s="390">
        <v>0</v>
      </c>
      <c r="L508" s="390">
        <v>0</v>
      </c>
      <c r="M508" s="390">
        <v>125000000</v>
      </c>
      <c r="N508" s="390">
        <v>125000000</v>
      </c>
      <c r="O508" s="182">
        <f t="shared" si="395"/>
        <v>125000000</v>
      </c>
      <c r="P508" s="182">
        <f>F508-N508</f>
        <v>0</v>
      </c>
      <c r="Q508" s="195">
        <v>125000000</v>
      </c>
      <c r="R508" s="185">
        <f t="shared" si="396"/>
        <v>125000000</v>
      </c>
      <c r="S508" s="387">
        <f t="shared" si="356"/>
        <v>0</v>
      </c>
      <c r="T508" s="388">
        <v>30610504</v>
      </c>
      <c r="U508" s="389" t="s">
        <v>1866</v>
      </c>
      <c r="V508" s="390">
        <v>125000000</v>
      </c>
      <c r="W508" s="390">
        <v>0</v>
      </c>
      <c r="X508" s="390">
        <v>0</v>
      </c>
      <c r="Y508" s="390">
        <v>0</v>
      </c>
      <c r="Z508" s="390">
        <v>0</v>
      </c>
      <c r="AA508" s="390">
        <v>125000000</v>
      </c>
      <c r="AB508" s="390">
        <v>0</v>
      </c>
      <c r="AC508" s="390">
        <v>0</v>
      </c>
      <c r="AD508" s="390">
        <v>125000000</v>
      </c>
      <c r="AE508" s="390">
        <v>125000000</v>
      </c>
      <c r="AF508" s="390">
        <v>0</v>
      </c>
      <c r="AG508" s="390">
        <v>0</v>
      </c>
      <c r="AH508" s="390">
        <v>0</v>
      </c>
      <c r="AI508" s="390">
        <v>0</v>
      </c>
      <c r="AJ508" s="390">
        <v>0</v>
      </c>
      <c r="AK508" s="390">
        <v>125000000</v>
      </c>
      <c r="AL508" s="390">
        <v>0</v>
      </c>
      <c r="AM508" s="390">
        <v>0</v>
      </c>
      <c r="AN508" s="390">
        <v>0</v>
      </c>
      <c r="AO508" s="390">
        <v>0</v>
      </c>
      <c r="AP508" s="390">
        <v>0</v>
      </c>
      <c r="AQ508" s="390">
        <v>0</v>
      </c>
      <c r="AR508" s="390">
        <v>0</v>
      </c>
      <c r="AS508" s="390">
        <v>0</v>
      </c>
      <c r="AT508" s="390">
        <v>0</v>
      </c>
      <c r="AU508" s="390">
        <v>0</v>
      </c>
      <c r="AV508" s="390">
        <v>0</v>
      </c>
      <c r="AW508" s="390">
        <v>0</v>
      </c>
      <c r="AX508" s="390">
        <v>0</v>
      </c>
    </row>
    <row r="509" spans="1:50" ht="18" customHeight="1" x14ac:dyDescent="0.25">
      <c r="A509" s="398">
        <v>306106</v>
      </c>
      <c r="B509" s="190" t="s">
        <v>1507</v>
      </c>
      <c r="C509" s="191">
        <f>SUM(C510)</f>
        <v>45000000</v>
      </c>
      <c r="D509" s="191">
        <f t="shared" ref="D509:R509" si="397">SUM(D510)</f>
        <v>0</v>
      </c>
      <c r="E509" s="191">
        <f t="shared" si="397"/>
        <v>0</v>
      </c>
      <c r="F509" s="191">
        <f t="shared" si="397"/>
        <v>45000000</v>
      </c>
      <c r="G509" s="191">
        <f t="shared" si="397"/>
        <v>0</v>
      </c>
      <c r="H509" s="191">
        <f t="shared" si="397"/>
        <v>0</v>
      </c>
      <c r="I509" s="191">
        <f t="shared" si="397"/>
        <v>45000000</v>
      </c>
      <c r="J509" s="191">
        <f t="shared" si="397"/>
        <v>0</v>
      </c>
      <c r="K509" s="191">
        <f t="shared" si="397"/>
        <v>0</v>
      </c>
      <c r="L509" s="191">
        <f t="shared" si="397"/>
        <v>0</v>
      </c>
      <c r="M509" s="191">
        <f t="shared" si="397"/>
        <v>0</v>
      </c>
      <c r="N509" s="191">
        <f t="shared" si="397"/>
        <v>0</v>
      </c>
      <c r="O509" s="191">
        <f t="shared" si="397"/>
        <v>0</v>
      </c>
      <c r="P509" s="191">
        <f t="shared" si="397"/>
        <v>45000000</v>
      </c>
      <c r="Q509" s="191">
        <f t="shared" si="397"/>
        <v>45000000</v>
      </c>
      <c r="R509" s="192">
        <f t="shared" si="397"/>
        <v>45000000</v>
      </c>
      <c r="S509" s="387">
        <f t="shared" si="356"/>
        <v>0</v>
      </c>
      <c r="T509" s="388">
        <v>306106</v>
      </c>
      <c r="U509" s="389" t="s">
        <v>1867</v>
      </c>
      <c r="V509" s="390">
        <v>45000000</v>
      </c>
      <c r="W509" s="390">
        <v>0</v>
      </c>
      <c r="X509" s="390">
        <v>0</v>
      </c>
      <c r="Y509" s="390">
        <v>0</v>
      </c>
      <c r="Z509" s="390">
        <v>0</v>
      </c>
      <c r="AA509" s="390">
        <v>45000000</v>
      </c>
      <c r="AB509" s="390">
        <v>0</v>
      </c>
      <c r="AC509" s="390">
        <v>0</v>
      </c>
      <c r="AD509" s="390">
        <v>0</v>
      </c>
      <c r="AE509" s="390">
        <v>0</v>
      </c>
      <c r="AF509" s="390">
        <v>45000000</v>
      </c>
      <c r="AG509" s="390">
        <v>0</v>
      </c>
      <c r="AH509" s="390">
        <v>0</v>
      </c>
      <c r="AI509" s="390">
        <v>0</v>
      </c>
      <c r="AJ509" s="390">
        <v>0</v>
      </c>
      <c r="AK509" s="390">
        <v>0</v>
      </c>
      <c r="AL509" s="390">
        <v>0</v>
      </c>
      <c r="AM509" s="390">
        <v>0</v>
      </c>
      <c r="AN509" s="390">
        <v>0</v>
      </c>
      <c r="AO509" s="390">
        <v>0</v>
      </c>
      <c r="AP509" s="390">
        <v>0</v>
      </c>
      <c r="AQ509" s="390">
        <v>0</v>
      </c>
      <c r="AR509" s="390">
        <v>0</v>
      </c>
      <c r="AS509" s="390">
        <v>0</v>
      </c>
      <c r="AT509" s="390">
        <v>0</v>
      </c>
      <c r="AU509" s="390">
        <v>0</v>
      </c>
      <c r="AV509" s="390">
        <v>0</v>
      </c>
      <c r="AW509" s="390">
        <v>0</v>
      </c>
      <c r="AX509" s="390">
        <v>0</v>
      </c>
    </row>
    <row r="510" spans="1:50" ht="18" customHeight="1" x14ac:dyDescent="0.25">
      <c r="A510" s="392">
        <v>30610604</v>
      </c>
      <c r="B510" s="193" t="s">
        <v>1508</v>
      </c>
      <c r="C510" s="194">
        <v>45000000</v>
      </c>
      <c r="D510" s="183">
        <v>0</v>
      </c>
      <c r="E510" s="183">
        <v>0</v>
      </c>
      <c r="F510" s="182">
        <f>C510+D510-E510</f>
        <v>45000000</v>
      </c>
      <c r="G510" s="390">
        <v>0</v>
      </c>
      <c r="H510" s="390">
        <v>0</v>
      </c>
      <c r="I510" s="182">
        <f>F510-H510</f>
        <v>45000000</v>
      </c>
      <c r="J510" s="390">
        <v>0</v>
      </c>
      <c r="K510" s="390">
        <v>0</v>
      </c>
      <c r="L510" s="390">
        <v>0</v>
      </c>
      <c r="M510" s="390">
        <v>0</v>
      </c>
      <c r="N510" s="390">
        <v>0</v>
      </c>
      <c r="O510" s="182">
        <f>N510-H510</f>
        <v>0</v>
      </c>
      <c r="P510" s="182">
        <f>F510-N510</f>
        <v>45000000</v>
      </c>
      <c r="Q510" s="195">
        <v>45000000</v>
      </c>
      <c r="R510" s="185">
        <f>Q510</f>
        <v>45000000</v>
      </c>
      <c r="S510" s="387">
        <f t="shared" si="356"/>
        <v>0</v>
      </c>
      <c r="T510" s="388">
        <v>30610604</v>
      </c>
      <c r="U510" s="389" t="s">
        <v>1868</v>
      </c>
      <c r="V510" s="390">
        <v>45000000</v>
      </c>
      <c r="W510" s="390">
        <v>0</v>
      </c>
      <c r="X510" s="390">
        <v>0</v>
      </c>
      <c r="Y510" s="390">
        <v>0</v>
      </c>
      <c r="Z510" s="390">
        <v>0</v>
      </c>
      <c r="AA510" s="390">
        <v>45000000</v>
      </c>
      <c r="AB510" s="390">
        <v>0</v>
      </c>
      <c r="AC510" s="390">
        <v>0</v>
      </c>
      <c r="AD510" s="390">
        <v>0</v>
      </c>
      <c r="AE510" s="390">
        <v>0</v>
      </c>
      <c r="AF510" s="390">
        <v>45000000</v>
      </c>
      <c r="AG510" s="390">
        <v>0</v>
      </c>
      <c r="AH510" s="390">
        <v>0</v>
      </c>
      <c r="AI510" s="390">
        <v>0</v>
      </c>
      <c r="AJ510" s="390">
        <v>0</v>
      </c>
      <c r="AK510" s="390">
        <v>0</v>
      </c>
      <c r="AL510" s="390">
        <v>0</v>
      </c>
      <c r="AM510" s="390">
        <v>0</v>
      </c>
      <c r="AN510" s="390">
        <v>0</v>
      </c>
      <c r="AO510" s="390">
        <v>0</v>
      </c>
      <c r="AP510" s="390">
        <v>0</v>
      </c>
      <c r="AQ510" s="390">
        <v>0</v>
      </c>
      <c r="AR510" s="390">
        <v>0</v>
      </c>
      <c r="AS510" s="390">
        <v>0</v>
      </c>
      <c r="AT510" s="390">
        <v>0</v>
      </c>
      <c r="AU510" s="390">
        <v>0</v>
      </c>
      <c r="AV510" s="390">
        <v>0</v>
      </c>
      <c r="AW510" s="390">
        <v>0</v>
      </c>
      <c r="AX510" s="390">
        <v>0</v>
      </c>
    </row>
    <row r="511" spans="1:50" ht="18" customHeight="1" x14ac:dyDescent="0.25">
      <c r="A511" s="398">
        <v>306107</v>
      </c>
      <c r="B511" s="190" t="s">
        <v>1509</v>
      </c>
      <c r="C511" s="191">
        <f>SUM(C512:C514)</f>
        <v>905227441</v>
      </c>
      <c r="D511" s="191">
        <f t="shared" ref="D511:R511" si="398">SUM(D512:D514)</f>
        <v>0</v>
      </c>
      <c r="E511" s="191">
        <f t="shared" si="398"/>
        <v>0</v>
      </c>
      <c r="F511" s="191">
        <f t="shared" si="398"/>
        <v>905227441</v>
      </c>
      <c r="G511" s="191">
        <f t="shared" si="398"/>
        <v>0</v>
      </c>
      <c r="H511" s="191">
        <f t="shared" si="398"/>
        <v>0</v>
      </c>
      <c r="I511" s="191">
        <f t="shared" si="398"/>
        <v>905227441</v>
      </c>
      <c r="J511" s="191">
        <f t="shared" si="398"/>
        <v>0</v>
      </c>
      <c r="K511" s="191">
        <f t="shared" si="398"/>
        <v>0</v>
      </c>
      <c r="L511" s="191">
        <f t="shared" si="398"/>
        <v>0</v>
      </c>
      <c r="M511" s="191">
        <f t="shared" si="398"/>
        <v>105000000</v>
      </c>
      <c r="N511" s="191">
        <f t="shared" si="398"/>
        <v>105000000</v>
      </c>
      <c r="O511" s="191">
        <f t="shared" si="398"/>
        <v>105000000</v>
      </c>
      <c r="P511" s="191">
        <f t="shared" si="398"/>
        <v>800227441</v>
      </c>
      <c r="Q511" s="191">
        <f t="shared" si="398"/>
        <v>105000000</v>
      </c>
      <c r="R511" s="192">
        <f t="shared" si="398"/>
        <v>105000000</v>
      </c>
      <c r="S511" s="387">
        <f t="shared" si="356"/>
        <v>0</v>
      </c>
      <c r="T511" s="388">
        <v>306107</v>
      </c>
      <c r="U511" s="389" t="s">
        <v>1869</v>
      </c>
      <c r="V511" s="390">
        <v>905227441</v>
      </c>
      <c r="W511" s="390">
        <v>0</v>
      </c>
      <c r="X511" s="390">
        <v>0</v>
      </c>
      <c r="Y511" s="390">
        <v>0</v>
      </c>
      <c r="Z511" s="390">
        <v>0</v>
      </c>
      <c r="AA511" s="390">
        <v>905227441</v>
      </c>
      <c r="AB511" s="390">
        <v>0</v>
      </c>
      <c r="AC511" s="390">
        <v>0</v>
      </c>
      <c r="AD511" s="390">
        <v>105000000</v>
      </c>
      <c r="AE511" s="390">
        <v>105000000</v>
      </c>
      <c r="AF511" s="390">
        <v>800227441</v>
      </c>
      <c r="AG511" s="390">
        <v>0</v>
      </c>
      <c r="AH511" s="390">
        <v>0</v>
      </c>
      <c r="AI511" s="390">
        <v>0</v>
      </c>
      <c r="AJ511" s="390">
        <v>0</v>
      </c>
      <c r="AK511" s="390">
        <v>105000000</v>
      </c>
      <c r="AL511" s="390">
        <v>0</v>
      </c>
      <c r="AM511" s="390">
        <v>0</v>
      </c>
      <c r="AN511" s="390">
        <v>0</v>
      </c>
      <c r="AO511" s="390">
        <v>0</v>
      </c>
      <c r="AP511" s="390">
        <v>0</v>
      </c>
      <c r="AQ511" s="390">
        <v>0</v>
      </c>
      <c r="AR511" s="390">
        <v>0</v>
      </c>
      <c r="AS511" s="390">
        <v>0</v>
      </c>
      <c r="AT511" s="390">
        <v>0</v>
      </c>
      <c r="AU511" s="390">
        <v>0</v>
      </c>
      <c r="AV511" s="390">
        <v>0</v>
      </c>
      <c r="AW511" s="390">
        <v>0</v>
      </c>
      <c r="AX511" s="390">
        <v>0</v>
      </c>
    </row>
    <row r="512" spans="1:50" ht="18" customHeight="1" x14ac:dyDescent="0.25">
      <c r="A512" s="392">
        <v>30610701</v>
      </c>
      <c r="B512" s="193" t="s">
        <v>1510</v>
      </c>
      <c r="C512" s="194">
        <v>710227441</v>
      </c>
      <c r="D512" s="183">
        <v>0</v>
      </c>
      <c r="E512" s="183">
        <v>0</v>
      </c>
      <c r="F512" s="182">
        <f>C512+D512-E512</f>
        <v>710227441</v>
      </c>
      <c r="G512" s="390">
        <v>0</v>
      </c>
      <c r="H512" s="390">
        <v>0</v>
      </c>
      <c r="I512" s="182">
        <f>F512-H512</f>
        <v>710227441</v>
      </c>
      <c r="J512" s="390">
        <v>0</v>
      </c>
      <c r="K512" s="390">
        <v>0</v>
      </c>
      <c r="L512" s="390">
        <v>0</v>
      </c>
      <c r="M512" s="390">
        <v>0</v>
      </c>
      <c r="N512" s="390">
        <v>0</v>
      </c>
      <c r="O512" s="182">
        <f t="shared" ref="O512:O514" si="399">N512-H512</f>
        <v>0</v>
      </c>
      <c r="P512" s="182">
        <f>F512-N512</f>
        <v>710227441</v>
      </c>
      <c r="Q512" s="195"/>
      <c r="R512" s="185">
        <f t="shared" ref="R512:R514" si="400">Q512</f>
        <v>0</v>
      </c>
      <c r="S512" s="387">
        <f t="shared" si="356"/>
        <v>0</v>
      </c>
      <c r="T512" s="388">
        <v>30610701</v>
      </c>
      <c r="U512" s="389" t="s">
        <v>1870</v>
      </c>
      <c r="V512" s="390">
        <v>710227441</v>
      </c>
      <c r="W512" s="390">
        <v>0</v>
      </c>
      <c r="X512" s="390">
        <v>0</v>
      </c>
      <c r="Y512" s="390">
        <v>0</v>
      </c>
      <c r="Z512" s="390">
        <v>0</v>
      </c>
      <c r="AA512" s="390">
        <v>710227441</v>
      </c>
      <c r="AB512" s="390">
        <v>0</v>
      </c>
      <c r="AC512" s="390">
        <v>0</v>
      </c>
      <c r="AD512" s="390">
        <v>0</v>
      </c>
      <c r="AE512" s="390">
        <v>0</v>
      </c>
      <c r="AF512" s="390">
        <v>710227441</v>
      </c>
      <c r="AG512" s="390">
        <v>0</v>
      </c>
      <c r="AH512" s="390">
        <v>0</v>
      </c>
      <c r="AI512" s="390">
        <v>0</v>
      </c>
      <c r="AJ512" s="390">
        <v>0</v>
      </c>
      <c r="AK512" s="390">
        <v>0</v>
      </c>
      <c r="AL512" s="390">
        <v>0</v>
      </c>
      <c r="AM512" s="390">
        <v>0</v>
      </c>
      <c r="AN512" s="390">
        <v>0</v>
      </c>
      <c r="AO512" s="390">
        <v>0</v>
      </c>
      <c r="AP512" s="390">
        <v>0</v>
      </c>
      <c r="AQ512" s="390">
        <v>0</v>
      </c>
      <c r="AR512" s="390">
        <v>0</v>
      </c>
      <c r="AS512" s="390">
        <v>0</v>
      </c>
      <c r="AT512" s="390">
        <v>0</v>
      </c>
      <c r="AU512" s="390">
        <v>0</v>
      </c>
      <c r="AV512" s="390">
        <v>0</v>
      </c>
      <c r="AW512" s="390">
        <v>0</v>
      </c>
      <c r="AX512" s="390">
        <v>0</v>
      </c>
    </row>
    <row r="513" spans="1:50" ht="18" customHeight="1" x14ac:dyDescent="0.25">
      <c r="A513" s="392">
        <v>30610703</v>
      </c>
      <c r="B513" s="193" t="s">
        <v>1511</v>
      </c>
      <c r="C513" s="194">
        <v>90000000</v>
      </c>
      <c r="D513" s="183">
        <v>0</v>
      </c>
      <c r="E513" s="183">
        <v>0</v>
      </c>
      <c r="F513" s="182">
        <f>C513+D513-E513</f>
        <v>90000000</v>
      </c>
      <c r="G513" s="390">
        <v>0</v>
      </c>
      <c r="H513" s="390">
        <v>0</v>
      </c>
      <c r="I513" s="182">
        <f>F513-H513</f>
        <v>90000000</v>
      </c>
      <c r="J513" s="390">
        <v>0</v>
      </c>
      <c r="K513" s="390">
        <v>0</v>
      </c>
      <c r="L513" s="390">
        <v>0</v>
      </c>
      <c r="M513" s="390">
        <v>0</v>
      </c>
      <c r="N513" s="390">
        <v>0</v>
      </c>
      <c r="O513" s="182">
        <f t="shared" si="399"/>
        <v>0</v>
      </c>
      <c r="P513" s="182">
        <f>F513-N513</f>
        <v>90000000</v>
      </c>
      <c r="Q513" s="195"/>
      <c r="R513" s="185">
        <f t="shared" si="400"/>
        <v>0</v>
      </c>
      <c r="S513" s="387">
        <f t="shared" si="356"/>
        <v>0</v>
      </c>
      <c r="T513" s="388">
        <v>30610703</v>
      </c>
      <c r="U513" s="389" t="s">
        <v>1871</v>
      </c>
      <c r="V513" s="390">
        <v>90000000</v>
      </c>
      <c r="W513" s="390">
        <v>0</v>
      </c>
      <c r="X513" s="390">
        <v>0</v>
      </c>
      <c r="Y513" s="390">
        <v>0</v>
      </c>
      <c r="Z513" s="390">
        <v>0</v>
      </c>
      <c r="AA513" s="390">
        <v>90000000</v>
      </c>
      <c r="AB513" s="390">
        <v>0</v>
      </c>
      <c r="AC513" s="390">
        <v>0</v>
      </c>
      <c r="AD513" s="390">
        <v>0</v>
      </c>
      <c r="AE513" s="390">
        <v>0</v>
      </c>
      <c r="AF513" s="390">
        <v>90000000</v>
      </c>
      <c r="AG513" s="390">
        <v>0</v>
      </c>
      <c r="AH513" s="390">
        <v>0</v>
      </c>
      <c r="AI513" s="390">
        <v>0</v>
      </c>
      <c r="AJ513" s="390">
        <v>0</v>
      </c>
      <c r="AK513" s="390">
        <v>0</v>
      </c>
      <c r="AL513" s="390">
        <v>0</v>
      </c>
      <c r="AM513" s="390">
        <v>0</v>
      </c>
      <c r="AN513" s="390">
        <v>0</v>
      </c>
      <c r="AO513" s="390">
        <v>0</v>
      </c>
      <c r="AP513" s="390">
        <v>0</v>
      </c>
      <c r="AQ513" s="390">
        <v>0</v>
      </c>
      <c r="AR513" s="390">
        <v>0</v>
      </c>
      <c r="AS513" s="390">
        <v>0</v>
      </c>
      <c r="AT513" s="390">
        <v>0</v>
      </c>
      <c r="AU513" s="390">
        <v>0</v>
      </c>
      <c r="AV513" s="390">
        <v>0</v>
      </c>
      <c r="AW513" s="390">
        <v>0</v>
      </c>
      <c r="AX513" s="390">
        <v>0</v>
      </c>
    </row>
    <row r="514" spans="1:50" ht="18" customHeight="1" thickBot="1" x14ac:dyDescent="0.3">
      <c r="A514" s="399">
        <v>30610704</v>
      </c>
      <c r="B514" s="198" t="s">
        <v>1512</v>
      </c>
      <c r="C514" s="199">
        <v>105000000</v>
      </c>
      <c r="D514" s="200">
        <v>0</v>
      </c>
      <c r="E514" s="200">
        <v>0</v>
      </c>
      <c r="F514" s="201">
        <f>C514+D514-E514</f>
        <v>105000000</v>
      </c>
      <c r="G514" s="400">
        <v>0</v>
      </c>
      <c r="H514" s="400">
        <v>0</v>
      </c>
      <c r="I514" s="201">
        <f>F514-H514</f>
        <v>105000000</v>
      </c>
      <c r="J514" s="400">
        <v>0</v>
      </c>
      <c r="K514" s="400">
        <v>0</v>
      </c>
      <c r="L514" s="400">
        <v>0</v>
      </c>
      <c r="M514" s="400">
        <v>105000000</v>
      </c>
      <c r="N514" s="400">
        <v>105000000</v>
      </c>
      <c r="O514" s="201">
        <f t="shared" si="399"/>
        <v>105000000</v>
      </c>
      <c r="P514" s="201">
        <f>F514-N514</f>
        <v>0</v>
      </c>
      <c r="Q514" s="202">
        <v>105000000</v>
      </c>
      <c r="R514" s="203">
        <f t="shared" si="400"/>
        <v>105000000</v>
      </c>
      <c r="S514" s="387">
        <f t="shared" si="356"/>
        <v>0</v>
      </c>
      <c r="T514" s="388">
        <v>30610704</v>
      </c>
      <c r="U514" s="389" t="s">
        <v>1872</v>
      </c>
      <c r="V514" s="390">
        <v>105000000</v>
      </c>
      <c r="W514" s="390">
        <v>0</v>
      </c>
      <c r="X514" s="390">
        <v>0</v>
      </c>
      <c r="Y514" s="390">
        <v>0</v>
      </c>
      <c r="Z514" s="390">
        <v>0</v>
      </c>
      <c r="AA514" s="390">
        <v>105000000</v>
      </c>
      <c r="AB514" s="390">
        <v>0</v>
      </c>
      <c r="AC514" s="390">
        <v>0</v>
      </c>
      <c r="AD514" s="390">
        <v>105000000</v>
      </c>
      <c r="AE514" s="390">
        <v>105000000</v>
      </c>
      <c r="AF514" s="390">
        <v>0</v>
      </c>
      <c r="AG514" s="390">
        <v>0</v>
      </c>
      <c r="AH514" s="390">
        <v>0</v>
      </c>
      <c r="AI514" s="390">
        <v>0</v>
      </c>
      <c r="AJ514" s="390">
        <v>0</v>
      </c>
      <c r="AK514" s="390">
        <v>105000000</v>
      </c>
      <c r="AL514" s="390">
        <v>0</v>
      </c>
      <c r="AM514" s="390">
        <v>0</v>
      </c>
      <c r="AN514" s="390">
        <v>0</v>
      </c>
      <c r="AO514" s="390">
        <v>0</v>
      </c>
      <c r="AP514" s="390">
        <v>0</v>
      </c>
      <c r="AQ514" s="390">
        <v>0</v>
      </c>
      <c r="AR514" s="390">
        <v>0</v>
      </c>
      <c r="AS514" s="390">
        <v>0</v>
      </c>
      <c r="AT514" s="390">
        <v>0</v>
      </c>
      <c r="AU514" s="390">
        <v>0</v>
      </c>
      <c r="AV514" s="390">
        <v>0</v>
      </c>
      <c r="AW514" s="390">
        <v>0</v>
      </c>
      <c r="AX514" s="390">
        <v>0</v>
      </c>
    </row>
    <row r="515" spans="1:50" s="204" customFormat="1" ht="42.75" customHeight="1" x14ac:dyDescent="0.25">
      <c r="A515" s="401"/>
      <c r="B515" s="402"/>
      <c r="C515" s="403"/>
      <c r="D515" s="403"/>
      <c r="E515" s="403"/>
      <c r="F515" s="403"/>
      <c r="G515" s="403"/>
      <c r="H515" s="403"/>
      <c r="I515" s="403"/>
      <c r="J515" s="403"/>
      <c r="K515" s="403"/>
      <c r="L515" s="403"/>
      <c r="M515" s="403"/>
      <c r="N515" s="403"/>
      <c r="O515" s="403"/>
      <c r="P515" s="403"/>
      <c r="Q515" s="404"/>
      <c r="R515" s="404"/>
      <c r="S515" s="405"/>
    </row>
    <row r="516" spans="1:50" s="204" customFormat="1" ht="32.25" customHeight="1" thickBot="1" x14ac:dyDescent="0.3">
      <c r="C516" s="406"/>
      <c r="D516" s="406"/>
      <c r="E516" s="406"/>
      <c r="F516" s="406"/>
      <c r="G516" s="406"/>
      <c r="H516" s="406"/>
      <c r="I516" s="406"/>
      <c r="J516" s="406"/>
      <c r="K516" s="406"/>
      <c r="L516" s="406"/>
      <c r="M516" s="406"/>
      <c r="N516" s="406"/>
      <c r="O516" s="406"/>
      <c r="P516" s="407"/>
      <c r="Q516" s="408"/>
      <c r="S516" s="405"/>
    </row>
    <row r="517" spans="1:50" ht="39" customHeight="1" thickBot="1" x14ac:dyDescent="0.3">
      <c r="B517" s="205" t="s">
        <v>1</v>
      </c>
      <c r="C517" s="206" t="s">
        <v>755</v>
      </c>
      <c r="D517" s="206" t="s">
        <v>1278</v>
      </c>
      <c r="E517" s="206" t="s">
        <v>1279</v>
      </c>
      <c r="F517" s="206" t="s">
        <v>756</v>
      </c>
      <c r="G517" s="206" t="s">
        <v>1280</v>
      </c>
      <c r="H517" s="206" t="s">
        <v>1281</v>
      </c>
      <c r="I517" s="206" t="s">
        <v>1282</v>
      </c>
      <c r="J517" s="206" t="s">
        <v>757</v>
      </c>
      <c r="K517" s="206" t="s">
        <v>1513</v>
      </c>
      <c r="L517" s="206" t="s">
        <v>1285</v>
      </c>
      <c r="M517" s="206" t="s">
        <v>1286</v>
      </c>
      <c r="N517" s="206" t="s">
        <v>1287</v>
      </c>
      <c r="O517" s="206" t="s">
        <v>1288</v>
      </c>
      <c r="P517" s="207" t="s">
        <v>1291</v>
      </c>
      <c r="Q517" s="208"/>
      <c r="R517" s="208"/>
      <c r="S517" s="387"/>
    </row>
    <row r="518" spans="1:50" ht="24.95" customHeight="1" x14ac:dyDescent="0.25">
      <c r="B518" s="209" t="s">
        <v>1514</v>
      </c>
      <c r="C518" s="210">
        <f>+C519+C540</f>
        <v>224340468919.64713</v>
      </c>
      <c r="D518" s="210">
        <f t="shared" ref="D518:P518" si="401">+D519+D540</f>
        <v>926341932</v>
      </c>
      <c r="E518" s="210">
        <f t="shared" si="401"/>
        <v>926341932</v>
      </c>
      <c r="F518" s="210">
        <f t="shared" si="401"/>
        <v>224340468919.64713</v>
      </c>
      <c r="G518" s="210">
        <f t="shared" si="401"/>
        <v>18900211833.302887</v>
      </c>
      <c r="H518" s="210">
        <f t="shared" si="401"/>
        <v>18900211833.302887</v>
      </c>
      <c r="I518" s="210">
        <f t="shared" si="401"/>
        <v>205440257086.34424</v>
      </c>
      <c r="J518" s="210">
        <f t="shared" si="401"/>
        <v>9072860934</v>
      </c>
      <c r="K518" s="210">
        <f t="shared" si="401"/>
        <v>9072860934</v>
      </c>
      <c r="L518" s="210">
        <f t="shared" si="401"/>
        <v>9072860934</v>
      </c>
      <c r="M518" s="210">
        <f t="shared" si="401"/>
        <v>27254923678.302887</v>
      </c>
      <c r="N518" s="210">
        <f t="shared" si="401"/>
        <v>27254923678.302887</v>
      </c>
      <c r="O518" s="211">
        <f t="shared" si="401"/>
        <v>8354711845</v>
      </c>
      <c r="P518" s="211">
        <f t="shared" si="401"/>
        <v>28803932866.540855</v>
      </c>
      <c r="S518" s="387"/>
    </row>
    <row r="519" spans="1:50" ht="24.95" customHeight="1" x14ac:dyDescent="0.25">
      <c r="A519" s="212"/>
      <c r="B519" s="213" t="s">
        <v>1515</v>
      </c>
      <c r="C519" s="214">
        <f>C520+C523+C538+C539</f>
        <v>198617398861.81329</v>
      </c>
      <c r="D519" s="214">
        <f t="shared" ref="D519:P519" si="402">D520+D523+D538+D539</f>
        <v>0</v>
      </c>
      <c r="E519" s="214">
        <f t="shared" si="402"/>
        <v>0</v>
      </c>
      <c r="F519" s="214">
        <f t="shared" si="402"/>
        <v>198617398861.81329</v>
      </c>
      <c r="G519" s="214">
        <f t="shared" si="402"/>
        <v>17669977048.302887</v>
      </c>
      <c r="H519" s="214">
        <f t="shared" si="402"/>
        <v>17669977048.302887</v>
      </c>
      <c r="I519" s="214">
        <f t="shared" si="402"/>
        <v>180947421813.51041</v>
      </c>
      <c r="J519" s="214">
        <f t="shared" si="402"/>
        <v>8059767595</v>
      </c>
      <c r="K519" s="214">
        <f t="shared" si="402"/>
        <v>8059767595</v>
      </c>
      <c r="L519" s="214">
        <f t="shared" si="402"/>
        <v>8059767595</v>
      </c>
      <c r="M519" s="214">
        <f t="shared" si="402"/>
        <v>22977420814.302887</v>
      </c>
      <c r="N519" s="214">
        <f t="shared" si="402"/>
        <v>22977420814.302887</v>
      </c>
      <c r="O519" s="215">
        <f t="shared" si="402"/>
        <v>5307443766</v>
      </c>
      <c r="P519" s="215">
        <f t="shared" si="402"/>
        <v>15466444678.304703</v>
      </c>
      <c r="S519" s="387"/>
    </row>
    <row r="520" spans="1:50" ht="24.95" customHeight="1" x14ac:dyDescent="0.25">
      <c r="B520" s="216" t="s">
        <v>5</v>
      </c>
      <c r="C520" s="217">
        <f>C521+C522</f>
        <v>179378879365.15427</v>
      </c>
      <c r="D520" s="217">
        <f t="shared" ref="D520:P520" si="403">D521+D522</f>
        <v>0</v>
      </c>
      <c r="E520" s="217">
        <f t="shared" si="403"/>
        <v>0</v>
      </c>
      <c r="F520" s="217">
        <f t="shared" si="403"/>
        <v>179378879365.15427</v>
      </c>
      <c r="G520" s="217">
        <f t="shared" si="403"/>
        <v>15461248063.302887</v>
      </c>
      <c r="H520" s="217">
        <f t="shared" si="403"/>
        <v>15461248063.302887</v>
      </c>
      <c r="I520" s="217">
        <f t="shared" si="403"/>
        <v>163917631301.85138</v>
      </c>
      <c r="J520" s="217">
        <f t="shared" si="403"/>
        <v>7726228585</v>
      </c>
      <c r="K520" s="217">
        <f t="shared" si="403"/>
        <v>7726228585</v>
      </c>
      <c r="L520" s="217">
        <f t="shared" si="403"/>
        <v>7726228585</v>
      </c>
      <c r="M520" s="217">
        <f t="shared" si="403"/>
        <v>17148666088.302887</v>
      </c>
      <c r="N520" s="217">
        <f t="shared" si="403"/>
        <v>17148666088.302887</v>
      </c>
      <c r="O520" s="218">
        <f t="shared" si="403"/>
        <v>1687418025</v>
      </c>
      <c r="P520" s="218">
        <f t="shared" si="403"/>
        <v>13082806188.856956</v>
      </c>
      <c r="S520" s="387"/>
    </row>
    <row r="521" spans="1:50" ht="24.95" customHeight="1" x14ac:dyDescent="0.25">
      <c r="B521" s="219" t="s">
        <v>7</v>
      </c>
      <c r="C521" s="220">
        <f t="shared" ref="C521:O521" si="404">C10</f>
        <v>126045967432.28073</v>
      </c>
      <c r="D521" s="220">
        <f t="shared" si="404"/>
        <v>0</v>
      </c>
      <c r="E521" s="220">
        <f t="shared" si="404"/>
        <v>0</v>
      </c>
      <c r="F521" s="220">
        <f t="shared" si="404"/>
        <v>126045967432.28073</v>
      </c>
      <c r="G521" s="220">
        <f t="shared" si="404"/>
        <v>7562102213.5</v>
      </c>
      <c r="H521" s="220">
        <f t="shared" si="404"/>
        <v>7562102213.5</v>
      </c>
      <c r="I521" s="220">
        <f t="shared" si="404"/>
        <v>118483865218.78073</v>
      </c>
      <c r="J521" s="220">
        <f t="shared" si="404"/>
        <v>7479740686</v>
      </c>
      <c r="K521" s="220">
        <f t="shared" si="404"/>
        <v>7479740686</v>
      </c>
      <c r="L521" s="220">
        <f t="shared" si="404"/>
        <v>7479740686</v>
      </c>
      <c r="M521" s="220">
        <f t="shared" si="404"/>
        <v>7596203643.5</v>
      </c>
      <c r="N521" s="220">
        <f t="shared" si="404"/>
        <v>7596203643.5</v>
      </c>
      <c r="O521" s="220">
        <f t="shared" si="404"/>
        <v>34101430</v>
      </c>
      <c r="P521" s="221">
        <f>R10</f>
        <v>9255979383.7841625</v>
      </c>
      <c r="Q521" s="222"/>
      <c r="S521" s="387"/>
    </row>
    <row r="522" spans="1:50" ht="24.95" customHeight="1" x14ac:dyDescent="0.25">
      <c r="B522" s="219" t="s">
        <v>1516</v>
      </c>
      <c r="C522" s="220">
        <f t="shared" ref="C522:O522" si="405">C46</f>
        <v>53332911932.873528</v>
      </c>
      <c r="D522" s="220">
        <f t="shared" si="405"/>
        <v>0</v>
      </c>
      <c r="E522" s="220">
        <f t="shared" si="405"/>
        <v>0</v>
      </c>
      <c r="F522" s="220">
        <f t="shared" si="405"/>
        <v>53332911932.873528</v>
      </c>
      <c r="G522" s="220">
        <f t="shared" si="405"/>
        <v>7899145849.802887</v>
      </c>
      <c r="H522" s="220">
        <f t="shared" si="405"/>
        <v>7899145849.802887</v>
      </c>
      <c r="I522" s="220">
        <f t="shared" si="405"/>
        <v>45433766083.070641</v>
      </c>
      <c r="J522" s="220">
        <f t="shared" si="405"/>
        <v>246487899</v>
      </c>
      <c r="K522" s="220">
        <f t="shared" si="405"/>
        <v>246487899</v>
      </c>
      <c r="L522" s="220">
        <f t="shared" si="405"/>
        <v>246487899</v>
      </c>
      <c r="M522" s="220">
        <f t="shared" si="405"/>
        <v>9552462444.802887</v>
      </c>
      <c r="N522" s="220">
        <f t="shared" si="405"/>
        <v>9552462444.802887</v>
      </c>
      <c r="O522" s="220">
        <f t="shared" si="405"/>
        <v>1653316595</v>
      </c>
      <c r="P522" s="221">
        <f>R46</f>
        <v>3826826805.0727949</v>
      </c>
      <c r="Q522" s="222"/>
      <c r="S522" s="387"/>
    </row>
    <row r="523" spans="1:50" ht="24.95" customHeight="1" x14ac:dyDescent="0.25">
      <c r="A523" s="223"/>
      <c r="B523" s="216" t="s">
        <v>1517</v>
      </c>
      <c r="C523" s="217">
        <f>SUM(C524:C537)</f>
        <v>18696519522.046932</v>
      </c>
      <c r="D523" s="217">
        <f t="shared" ref="D523:P523" si="406">SUM(D524:D537)</f>
        <v>0</v>
      </c>
      <c r="E523" s="217">
        <f t="shared" si="406"/>
        <v>0</v>
      </c>
      <c r="F523" s="217">
        <f t="shared" si="406"/>
        <v>18696519522.046932</v>
      </c>
      <c r="G523" s="217">
        <f t="shared" si="406"/>
        <v>2208728985</v>
      </c>
      <c r="H523" s="217">
        <f t="shared" si="406"/>
        <v>2208728985</v>
      </c>
      <c r="I523" s="217">
        <f t="shared" si="406"/>
        <v>16487790537.046932</v>
      </c>
      <c r="J523" s="217">
        <f t="shared" si="406"/>
        <v>333539010</v>
      </c>
      <c r="K523" s="217">
        <f t="shared" si="406"/>
        <v>333539010</v>
      </c>
      <c r="L523" s="217">
        <f t="shared" si="406"/>
        <v>333539010</v>
      </c>
      <c r="M523" s="217">
        <f t="shared" si="406"/>
        <v>5827754726</v>
      </c>
      <c r="N523" s="217">
        <f t="shared" si="406"/>
        <v>5827754726</v>
      </c>
      <c r="O523" s="218">
        <f t="shared" si="406"/>
        <v>3619025741</v>
      </c>
      <c r="P523" s="218">
        <f t="shared" si="406"/>
        <v>2379156175.2711287</v>
      </c>
      <c r="S523" s="387"/>
    </row>
    <row r="524" spans="1:50" ht="24.95" customHeight="1" x14ac:dyDescent="0.25">
      <c r="B524" s="219" t="s">
        <v>1518</v>
      </c>
      <c r="C524" s="224">
        <f t="shared" ref="C524:O524" si="407">C102+C141-C160-C161</f>
        <v>3090025744.7246003</v>
      </c>
      <c r="D524" s="224">
        <f t="shared" si="407"/>
        <v>0</v>
      </c>
      <c r="E524" s="224">
        <f t="shared" si="407"/>
        <v>0</v>
      </c>
      <c r="F524" s="224">
        <f t="shared" si="407"/>
        <v>3090025744.7246003</v>
      </c>
      <c r="G524" s="224">
        <f t="shared" si="407"/>
        <v>10600000</v>
      </c>
      <c r="H524" s="224">
        <f t="shared" si="407"/>
        <v>10600000</v>
      </c>
      <c r="I524" s="224">
        <f t="shared" si="407"/>
        <v>3079425744.7246003</v>
      </c>
      <c r="J524" s="224">
        <f t="shared" si="407"/>
        <v>10600000</v>
      </c>
      <c r="K524" s="224">
        <f t="shared" si="407"/>
        <v>10600000</v>
      </c>
      <c r="L524" s="224">
        <f t="shared" si="407"/>
        <v>10600000</v>
      </c>
      <c r="M524" s="224">
        <f t="shared" si="407"/>
        <v>618208000</v>
      </c>
      <c r="N524" s="224">
        <f t="shared" si="407"/>
        <v>618208000</v>
      </c>
      <c r="O524" s="225">
        <f t="shared" si="407"/>
        <v>607608000</v>
      </c>
      <c r="P524" s="225">
        <f>R102+R141-R160-R161</f>
        <v>125117333.33333331</v>
      </c>
      <c r="Q524" s="222"/>
      <c r="S524" s="387"/>
    </row>
    <row r="525" spans="1:50" ht="24.95" customHeight="1" x14ac:dyDescent="0.25">
      <c r="B525" s="219" t="s">
        <v>1519</v>
      </c>
      <c r="C525" s="224">
        <f t="shared" ref="C525:O525" si="408">C160+C161+C234+C235+C269+C270+C304+C305</f>
        <v>2251974273.77596</v>
      </c>
      <c r="D525" s="224">
        <f t="shared" si="408"/>
        <v>0</v>
      </c>
      <c r="E525" s="224">
        <f t="shared" si="408"/>
        <v>0</v>
      </c>
      <c r="F525" s="224">
        <f t="shared" si="408"/>
        <v>2251974273.77596</v>
      </c>
      <c r="G525" s="224">
        <f t="shared" si="408"/>
        <v>212321458</v>
      </c>
      <c r="H525" s="224">
        <f t="shared" si="408"/>
        <v>212321458</v>
      </c>
      <c r="I525" s="224">
        <f t="shared" si="408"/>
        <v>2039652815.77596</v>
      </c>
      <c r="J525" s="224">
        <f t="shared" si="408"/>
        <v>212017857</v>
      </c>
      <c r="K525" s="224">
        <f t="shared" si="408"/>
        <v>212017857</v>
      </c>
      <c r="L525" s="224">
        <f t="shared" si="408"/>
        <v>212017857</v>
      </c>
      <c r="M525" s="224">
        <f t="shared" si="408"/>
        <v>335116526</v>
      </c>
      <c r="N525" s="224">
        <f t="shared" si="408"/>
        <v>335116526</v>
      </c>
      <c r="O525" s="225">
        <f t="shared" si="408"/>
        <v>122795068</v>
      </c>
      <c r="P525" s="225">
        <f>R160+R161+R234+R235+R269+R270+R304+R305</f>
        <v>179122856.14799669</v>
      </c>
      <c r="Q525" s="222"/>
      <c r="S525" s="387"/>
    </row>
    <row r="526" spans="1:50" ht="24.95" customHeight="1" x14ac:dyDescent="0.25">
      <c r="B526" s="219" t="s">
        <v>1520</v>
      </c>
      <c r="C526" s="224">
        <f t="shared" ref="C526:O526" si="409">C266+C295</f>
        <v>314226392.18575007</v>
      </c>
      <c r="D526" s="224">
        <f t="shared" si="409"/>
        <v>0</v>
      </c>
      <c r="E526" s="224">
        <f t="shared" si="409"/>
        <v>0</v>
      </c>
      <c r="F526" s="224">
        <f t="shared" si="409"/>
        <v>314226392.18575007</v>
      </c>
      <c r="G526" s="224">
        <f t="shared" si="409"/>
        <v>0</v>
      </c>
      <c r="H526" s="224">
        <f t="shared" si="409"/>
        <v>0</v>
      </c>
      <c r="I526" s="224">
        <f t="shared" si="409"/>
        <v>314226392.18575007</v>
      </c>
      <c r="J526" s="224">
        <f t="shared" si="409"/>
        <v>0</v>
      </c>
      <c r="K526" s="224">
        <f t="shared" si="409"/>
        <v>0</v>
      </c>
      <c r="L526" s="224">
        <f t="shared" si="409"/>
        <v>0</v>
      </c>
      <c r="M526" s="224">
        <f t="shared" si="409"/>
        <v>151200000</v>
      </c>
      <c r="N526" s="224">
        <f t="shared" si="409"/>
        <v>151200000</v>
      </c>
      <c r="O526" s="225">
        <f t="shared" si="409"/>
        <v>151200000</v>
      </c>
      <c r="P526" s="225">
        <f>R266+R295</f>
        <v>86655857.46025002</v>
      </c>
      <c r="Q526" s="222"/>
      <c r="S526" s="387"/>
    </row>
    <row r="527" spans="1:50" ht="24.95" customHeight="1" x14ac:dyDescent="0.25">
      <c r="B527" s="219" t="s">
        <v>1521</v>
      </c>
      <c r="C527" s="224">
        <f>C312</f>
        <v>583933696.50908029</v>
      </c>
      <c r="D527" s="224">
        <f t="shared" ref="D527:O527" si="410">D312</f>
        <v>0</v>
      </c>
      <c r="E527" s="224">
        <f t="shared" si="410"/>
        <v>0</v>
      </c>
      <c r="F527" s="224">
        <f t="shared" si="410"/>
        <v>583933696.50908029</v>
      </c>
      <c r="G527" s="224">
        <f t="shared" si="410"/>
        <v>40217189</v>
      </c>
      <c r="H527" s="224">
        <f t="shared" si="410"/>
        <v>40217189</v>
      </c>
      <c r="I527" s="224">
        <f t="shared" si="410"/>
        <v>543716507.50908029</v>
      </c>
      <c r="J527" s="224">
        <f t="shared" si="410"/>
        <v>39166529</v>
      </c>
      <c r="K527" s="224">
        <f t="shared" si="410"/>
        <v>39166529</v>
      </c>
      <c r="L527" s="224">
        <f t="shared" si="410"/>
        <v>39166529</v>
      </c>
      <c r="M527" s="224">
        <f t="shared" si="410"/>
        <v>51471030</v>
      </c>
      <c r="N527" s="224">
        <f t="shared" si="410"/>
        <v>51471030</v>
      </c>
      <c r="O527" s="225">
        <f t="shared" si="410"/>
        <v>11253841</v>
      </c>
      <c r="P527" s="225">
        <f>R312</f>
        <v>23465308.042423353</v>
      </c>
      <c r="Q527" s="222"/>
      <c r="S527" s="387"/>
    </row>
    <row r="528" spans="1:50" ht="24.95" customHeight="1" x14ac:dyDescent="0.25">
      <c r="B528" s="219" t="s">
        <v>1522</v>
      </c>
      <c r="C528" s="224">
        <f t="shared" ref="C528:O528" si="411">C280+C286+C289+C292+C296</f>
        <v>411984761.06355</v>
      </c>
      <c r="D528" s="224">
        <f t="shared" si="411"/>
        <v>0</v>
      </c>
      <c r="E528" s="224">
        <f t="shared" si="411"/>
        <v>0</v>
      </c>
      <c r="F528" s="224">
        <f t="shared" si="411"/>
        <v>411984761.06355</v>
      </c>
      <c r="G528" s="224">
        <f t="shared" si="411"/>
        <v>3000000</v>
      </c>
      <c r="H528" s="224">
        <f t="shared" si="411"/>
        <v>3000000</v>
      </c>
      <c r="I528" s="224">
        <f t="shared" si="411"/>
        <v>408984761.06355</v>
      </c>
      <c r="J528" s="224">
        <f t="shared" si="411"/>
        <v>3000000</v>
      </c>
      <c r="K528" s="224">
        <f t="shared" si="411"/>
        <v>3000000</v>
      </c>
      <c r="L528" s="224">
        <f t="shared" si="411"/>
        <v>3000000</v>
      </c>
      <c r="M528" s="224">
        <f t="shared" si="411"/>
        <v>4800000</v>
      </c>
      <c r="N528" s="224">
        <f t="shared" si="411"/>
        <v>4800000</v>
      </c>
      <c r="O528" s="225">
        <f t="shared" si="411"/>
        <v>1800000</v>
      </c>
      <c r="P528" s="225">
        <f>R280+R286+R289+R292+R296</f>
        <v>3000000</v>
      </c>
      <c r="Q528" s="222"/>
      <c r="S528" s="387"/>
    </row>
    <row r="529" spans="1:19" ht="24.95" customHeight="1" x14ac:dyDescent="0.25">
      <c r="B529" s="219" t="s">
        <v>1523</v>
      </c>
      <c r="C529" s="224">
        <f t="shared" ref="C529:O529" si="412">C261+C264+C265+C267+C298+C276+C278+C307+C308+C314</f>
        <v>6091944893.9737902</v>
      </c>
      <c r="D529" s="224">
        <f t="shared" si="412"/>
        <v>0</v>
      </c>
      <c r="E529" s="224">
        <f t="shared" si="412"/>
        <v>0</v>
      </c>
      <c r="F529" s="224">
        <f t="shared" si="412"/>
        <v>6091944893.9737902</v>
      </c>
      <c r="G529" s="224">
        <f t="shared" si="412"/>
        <v>1164162688</v>
      </c>
      <c r="H529" s="224">
        <f t="shared" si="412"/>
        <v>1164162688</v>
      </c>
      <c r="I529" s="224">
        <f t="shared" si="412"/>
        <v>4927782205.9737902</v>
      </c>
      <c r="J529" s="224">
        <f t="shared" si="412"/>
        <v>14704624</v>
      </c>
      <c r="K529" s="224">
        <f t="shared" si="412"/>
        <v>14704624</v>
      </c>
      <c r="L529" s="224">
        <f t="shared" si="412"/>
        <v>14704624</v>
      </c>
      <c r="M529" s="224">
        <f t="shared" si="412"/>
        <v>2214117520</v>
      </c>
      <c r="N529" s="224">
        <f t="shared" si="412"/>
        <v>2214117520</v>
      </c>
      <c r="O529" s="225">
        <f t="shared" si="412"/>
        <v>1049954832</v>
      </c>
      <c r="P529" s="225">
        <f>R261+R264+R265+R267+R298+R276+R278+R307+R308+R314</f>
        <v>1441272184.4966583</v>
      </c>
      <c r="Q529" s="222"/>
      <c r="S529" s="387"/>
    </row>
    <row r="530" spans="1:19" ht="24.95" customHeight="1" x14ac:dyDescent="0.25">
      <c r="B530" s="219" t="s">
        <v>1524</v>
      </c>
      <c r="C530" s="224">
        <f t="shared" ref="C530:O530" si="413">C240</f>
        <v>1481469179.3911502</v>
      </c>
      <c r="D530" s="224">
        <f t="shared" si="413"/>
        <v>0</v>
      </c>
      <c r="E530" s="224">
        <f t="shared" si="413"/>
        <v>0</v>
      </c>
      <c r="F530" s="224">
        <f t="shared" si="413"/>
        <v>1481469179.3911502</v>
      </c>
      <c r="G530" s="224">
        <f t="shared" si="413"/>
        <v>0</v>
      </c>
      <c r="H530" s="224">
        <f t="shared" si="413"/>
        <v>0</v>
      </c>
      <c r="I530" s="224">
        <f t="shared" si="413"/>
        <v>1481469179.3911502</v>
      </c>
      <c r="J530" s="224">
        <f t="shared" si="413"/>
        <v>0</v>
      </c>
      <c r="K530" s="224">
        <f t="shared" si="413"/>
        <v>0</v>
      </c>
      <c r="L530" s="224">
        <f t="shared" si="413"/>
        <v>0</v>
      </c>
      <c r="M530" s="224">
        <f t="shared" si="413"/>
        <v>5778000</v>
      </c>
      <c r="N530" s="224">
        <f t="shared" si="413"/>
        <v>5778000</v>
      </c>
      <c r="O530" s="225">
        <f t="shared" si="413"/>
        <v>5778000</v>
      </c>
      <c r="P530" s="225">
        <f>R240</f>
        <v>0</v>
      </c>
      <c r="Q530" s="222"/>
      <c r="S530" s="387"/>
    </row>
    <row r="531" spans="1:19" ht="24.95" customHeight="1" x14ac:dyDescent="0.25">
      <c r="B531" s="219" t="s">
        <v>1525</v>
      </c>
      <c r="C531" s="224">
        <f t="shared" ref="C531:O531" si="414">C272+C340</f>
        <v>937596867.85000002</v>
      </c>
      <c r="D531" s="224">
        <f t="shared" si="414"/>
        <v>0</v>
      </c>
      <c r="E531" s="224">
        <f t="shared" si="414"/>
        <v>0</v>
      </c>
      <c r="F531" s="224">
        <f t="shared" si="414"/>
        <v>937596867.85000002</v>
      </c>
      <c r="G531" s="224">
        <f t="shared" si="414"/>
        <v>221557650</v>
      </c>
      <c r="H531" s="224">
        <f t="shared" si="414"/>
        <v>221557650</v>
      </c>
      <c r="I531" s="224">
        <f t="shared" si="414"/>
        <v>716039217.85000002</v>
      </c>
      <c r="J531" s="224">
        <f t="shared" si="414"/>
        <v>0</v>
      </c>
      <c r="K531" s="224">
        <f t="shared" si="414"/>
        <v>0</v>
      </c>
      <c r="L531" s="224">
        <f t="shared" si="414"/>
        <v>0</v>
      </c>
      <c r="M531" s="224">
        <f t="shared" si="414"/>
        <v>224057650</v>
      </c>
      <c r="N531" s="224">
        <f t="shared" si="414"/>
        <v>224057650</v>
      </c>
      <c r="O531" s="225">
        <f t="shared" si="414"/>
        <v>2500000</v>
      </c>
      <c r="P531" s="225">
        <f>R272+R340</f>
        <v>0</v>
      </c>
      <c r="Q531" s="222"/>
      <c r="S531" s="387"/>
    </row>
    <row r="532" spans="1:19" ht="24.95" customHeight="1" x14ac:dyDescent="0.25">
      <c r="B532" s="219" t="s">
        <v>1526</v>
      </c>
      <c r="C532" s="224">
        <f t="shared" ref="C532:O532" si="415">C254+C256</f>
        <v>2126522362.4500005</v>
      </c>
      <c r="D532" s="224">
        <f t="shared" si="415"/>
        <v>0</v>
      </c>
      <c r="E532" s="224">
        <f t="shared" si="415"/>
        <v>0</v>
      </c>
      <c r="F532" s="224">
        <f t="shared" si="415"/>
        <v>2126522362.4500005</v>
      </c>
      <c r="G532" s="224">
        <f t="shared" si="415"/>
        <v>544320000</v>
      </c>
      <c r="H532" s="224">
        <f t="shared" si="415"/>
        <v>544320000</v>
      </c>
      <c r="I532" s="224">
        <f t="shared" si="415"/>
        <v>1582202362.4500005</v>
      </c>
      <c r="J532" s="224">
        <f t="shared" si="415"/>
        <v>41650000</v>
      </c>
      <c r="K532" s="224">
        <f t="shared" si="415"/>
        <v>41650000</v>
      </c>
      <c r="L532" s="224">
        <f t="shared" si="415"/>
        <v>41650000</v>
      </c>
      <c r="M532" s="224">
        <f t="shared" si="415"/>
        <v>2044320000</v>
      </c>
      <c r="N532" s="224">
        <f t="shared" si="415"/>
        <v>2044320000</v>
      </c>
      <c r="O532" s="225">
        <f t="shared" si="415"/>
        <v>1500000000</v>
      </c>
      <c r="P532" s="225">
        <f>R254+R256</f>
        <v>168772486.87083334</v>
      </c>
      <c r="Q532" s="222"/>
      <c r="S532" s="387"/>
    </row>
    <row r="533" spans="1:19" ht="24.95" customHeight="1" x14ac:dyDescent="0.25">
      <c r="B533" s="219" t="s">
        <v>1527</v>
      </c>
      <c r="C533" s="224">
        <f t="shared" ref="C533:O533" si="416">C223+C224+C225+C302</f>
        <v>184138126.3028</v>
      </c>
      <c r="D533" s="224">
        <f t="shared" si="416"/>
        <v>0</v>
      </c>
      <c r="E533" s="224">
        <f t="shared" si="416"/>
        <v>0</v>
      </c>
      <c r="F533" s="224">
        <f t="shared" si="416"/>
        <v>184138126.3028</v>
      </c>
      <c r="G533" s="224">
        <f t="shared" si="416"/>
        <v>0</v>
      </c>
      <c r="H533" s="224">
        <f t="shared" si="416"/>
        <v>0</v>
      </c>
      <c r="I533" s="224">
        <f t="shared" si="416"/>
        <v>184138126.3028</v>
      </c>
      <c r="J533" s="224">
        <f t="shared" si="416"/>
        <v>0</v>
      </c>
      <c r="K533" s="224">
        <f t="shared" si="416"/>
        <v>0</v>
      </c>
      <c r="L533" s="224">
        <f t="shared" si="416"/>
        <v>0</v>
      </c>
      <c r="M533" s="224">
        <f t="shared" si="416"/>
        <v>0</v>
      </c>
      <c r="N533" s="224">
        <f t="shared" si="416"/>
        <v>0</v>
      </c>
      <c r="O533" s="224">
        <f t="shared" si="416"/>
        <v>0</v>
      </c>
      <c r="P533" s="225">
        <f>R223+R224+R225+R302</f>
        <v>118175626.3028</v>
      </c>
      <c r="Q533" s="222"/>
      <c r="S533" s="387"/>
    </row>
    <row r="534" spans="1:19" ht="24.95" customHeight="1" x14ac:dyDescent="0.25">
      <c r="B534" s="219" t="s">
        <v>1528</v>
      </c>
      <c r="C534" s="224">
        <f t="shared" ref="C534:O534" si="417">C226+C228+C229+C231+C232</f>
        <v>203794124.68925002</v>
      </c>
      <c r="D534" s="224">
        <f t="shared" si="417"/>
        <v>0</v>
      </c>
      <c r="E534" s="224">
        <f t="shared" si="417"/>
        <v>0</v>
      </c>
      <c r="F534" s="224">
        <f t="shared" si="417"/>
        <v>203794124.68925002</v>
      </c>
      <c r="G534" s="224">
        <f t="shared" si="417"/>
        <v>1400000</v>
      </c>
      <c r="H534" s="224">
        <f t="shared" si="417"/>
        <v>1400000</v>
      </c>
      <c r="I534" s="224">
        <f t="shared" si="417"/>
        <v>202394124.68925002</v>
      </c>
      <c r="J534" s="224">
        <f t="shared" si="417"/>
        <v>1400000</v>
      </c>
      <c r="K534" s="224">
        <f t="shared" si="417"/>
        <v>1400000</v>
      </c>
      <c r="L534" s="224">
        <f t="shared" si="417"/>
        <v>1400000</v>
      </c>
      <c r="M534" s="224">
        <f t="shared" si="417"/>
        <v>1900000</v>
      </c>
      <c r="N534" s="224">
        <f t="shared" si="417"/>
        <v>1900000</v>
      </c>
      <c r="O534" s="225">
        <f t="shared" si="417"/>
        <v>500000</v>
      </c>
      <c r="P534" s="225">
        <f>R226+R228+R229+R231+R232</f>
        <v>95094124.689250022</v>
      </c>
      <c r="Q534" s="222"/>
      <c r="S534" s="387"/>
    </row>
    <row r="535" spans="1:19" ht="24.95" customHeight="1" x14ac:dyDescent="0.25">
      <c r="B535" s="219" t="s">
        <v>1529</v>
      </c>
      <c r="C535" s="224">
        <f t="shared" ref="C535:O535" si="418">C238</f>
        <v>191604775.13099989</v>
      </c>
      <c r="D535" s="224">
        <f t="shared" si="418"/>
        <v>0</v>
      </c>
      <c r="E535" s="224">
        <f t="shared" si="418"/>
        <v>0</v>
      </c>
      <c r="F535" s="224">
        <f t="shared" si="418"/>
        <v>191604775.13099989</v>
      </c>
      <c r="G535" s="224">
        <f t="shared" si="418"/>
        <v>250000</v>
      </c>
      <c r="H535" s="224">
        <f t="shared" si="418"/>
        <v>250000</v>
      </c>
      <c r="I535" s="224">
        <f t="shared" si="418"/>
        <v>191354775.13099989</v>
      </c>
      <c r="J535" s="224">
        <f t="shared" si="418"/>
        <v>100000</v>
      </c>
      <c r="K535" s="224">
        <f t="shared" si="418"/>
        <v>100000</v>
      </c>
      <c r="L535" s="224">
        <f t="shared" si="418"/>
        <v>100000</v>
      </c>
      <c r="M535" s="224">
        <f t="shared" si="418"/>
        <v>165886000</v>
      </c>
      <c r="N535" s="224">
        <f t="shared" si="418"/>
        <v>165886000</v>
      </c>
      <c r="O535" s="225">
        <f t="shared" si="418"/>
        <v>165636000</v>
      </c>
      <c r="P535" s="225">
        <f>R238</f>
        <v>15800397.927583326</v>
      </c>
      <c r="Q535" s="222"/>
      <c r="S535" s="387"/>
    </row>
    <row r="536" spans="1:19" ht="24.95" customHeight="1" x14ac:dyDescent="0.25">
      <c r="B536" s="219" t="s">
        <v>1530</v>
      </c>
      <c r="C536" s="224">
        <f t="shared" ref="C536:O536" si="419">C273</f>
        <v>347750000</v>
      </c>
      <c r="D536" s="224">
        <f t="shared" si="419"/>
        <v>0</v>
      </c>
      <c r="E536" s="224">
        <f t="shared" si="419"/>
        <v>0</v>
      </c>
      <c r="F536" s="224">
        <f t="shared" si="419"/>
        <v>347750000</v>
      </c>
      <c r="G536" s="224">
        <f t="shared" si="419"/>
        <v>500000</v>
      </c>
      <c r="H536" s="224">
        <f t="shared" si="419"/>
        <v>500000</v>
      </c>
      <c r="I536" s="224">
        <f t="shared" si="419"/>
        <v>347250000</v>
      </c>
      <c r="J536" s="224">
        <f t="shared" si="419"/>
        <v>500000</v>
      </c>
      <c r="K536" s="224">
        <f t="shared" si="419"/>
        <v>500000</v>
      </c>
      <c r="L536" s="224">
        <f t="shared" si="419"/>
        <v>500000</v>
      </c>
      <c r="M536" s="224">
        <f t="shared" si="419"/>
        <v>500000</v>
      </c>
      <c r="N536" s="224">
        <f t="shared" si="419"/>
        <v>500000</v>
      </c>
      <c r="O536" s="225">
        <f t="shared" si="419"/>
        <v>0</v>
      </c>
      <c r="P536" s="225">
        <f>R273</f>
        <v>0</v>
      </c>
      <c r="Q536" s="222"/>
      <c r="S536" s="387"/>
    </row>
    <row r="537" spans="1:19" ht="24.95" customHeight="1" x14ac:dyDescent="0.25">
      <c r="B537" s="219" t="s">
        <v>1531</v>
      </c>
      <c r="C537" s="224">
        <f t="shared" ref="C537:O537" si="420">C258+C275+C310+C319+C322</f>
        <v>479554324</v>
      </c>
      <c r="D537" s="224">
        <f t="shared" si="420"/>
        <v>0</v>
      </c>
      <c r="E537" s="224">
        <f t="shared" si="420"/>
        <v>0</v>
      </c>
      <c r="F537" s="224">
        <f t="shared" si="420"/>
        <v>479554324</v>
      </c>
      <c r="G537" s="224">
        <f t="shared" si="420"/>
        <v>10400000</v>
      </c>
      <c r="H537" s="224">
        <f t="shared" si="420"/>
        <v>10400000</v>
      </c>
      <c r="I537" s="224">
        <f t="shared" si="420"/>
        <v>469154324</v>
      </c>
      <c r="J537" s="224">
        <f t="shared" si="420"/>
        <v>10400000</v>
      </c>
      <c r="K537" s="224">
        <f t="shared" si="420"/>
        <v>10400000</v>
      </c>
      <c r="L537" s="224">
        <f t="shared" si="420"/>
        <v>10400000</v>
      </c>
      <c r="M537" s="224">
        <f t="shared" si="420"/>
        <v>10400000</v>
      </c>
      <c r="N537" s="224">
        <f t="shared" si="420"/>
        <v>10400000</v>
      </c>
      <c r="O537" s="225">
        <f t="shared" si="420"/>
        <v>0</v>
      </c>
      <c r="P537" s="225">
        <f>R258+R275+R310+R319+R322</f>
        <v>122680000</v>
      </c>
      <c r="Q537" s="222"/>
      <c r="S537" s="387"/>
    </row>
    <row r="538" spans="1:19" ht="24.95" customHeight="1" x14ac:dyDescent="0.25">
      <c r="A538" s="226"/>
      <c r="B538" s="227" t="s">
        <v>1242</v>
      </c>
      <c r="C538" s="217">
        <f>C323</f>
        <v>25000000</v>
      </c>
      <c r="D538" s="217">
        <f t="shared" ref="D538:O538" si="421">D323</f>
        <v>0</v>
      </c>
      <c r="E538" s="217">
        <f t="shared" si="421"/>
        <v>0</v>
      </c>
      <c r="F538" s="217">
        <f t="shared" si="421"/>
        <v>25000000</v>
      </c>
      <c r="G538" s="217">
        <f t="shared" si="421"/>
        <v>0</v>
      </c>
      <c r="H538" s="217">
        <f t="shared" si="421"/>
        <v>0</v>
      </c>
      <c r="I538" s="217">
        <f t="shared" si="421"/>
        <v>25000000</v>
      </c>
      <c r="J538" s="217">
        <f t="shared" si="421"/>
        <v>0</v>
      </c>
      <c r="K538" s="217">
        <f t="shared" si="421"/>
        <v>0</v>
      </c>
      <c r="L538" s="217">
        <f t="shared" si="421"/>
        <v>0</v>
      </c>
      <c r="M538" s="217">
        <f t="shared" si="421"/>
        <v>0</v>
      </c>
      <c r="N538" s="217">
        <f t="shared" si="421"/>
        <v>0</v>
      </c>
      <c r="O538" s="218">
        <f t="shared" si="421"/>
        <v>0</v>
      </c>
      <c r="P538" s="218">
        <f>R323</f>
        <v>0</v>
      </c>
      <c r="S538" s="387"/>
    </row>
    <row r="539" spans="1:19" ht="24.95" customHeight="1" x14ac:dyDescent="0.25">
      <c r="A539" s="226"/>
      <c r="B539" s="216" t="s">
        <v>1532</v>
      </c>
      <c r="C539" s="217">
        <f>C331+C335+C338</f>
        <v>516999974.61210001</v>
      </c>
      <c r="D539" s="217">
        <f t="shared" ref="D539:O539" si="422">D331+D335+D338</f>
        <v>0</v>
      </c>
      <c r="E539" s="217">
        <f t="shared" si="422"/>
        <v>0</v>
      </c>
      <c r="F539" s="217">
        <f t="shared" si="422"/>
        <v>516999974.61210001</v>
      </c>
      <c r="G539" s="217">
        <f t="shared" si="422"/>
        <v>0</v>
      </c>
      <c r="H539" s="217">
        <f t="shared" si="422"/>
        <v>0</v>
      </c>
      <c r="I539" s="217">
        <f t="shared" si="422"/>
        <v>516999974.61210001</v>
      </c>
      <c r="J539" s="217">
        <f t="shared" si="422"/>
        <v>0</v>
      </c>
      <c r="K539" s="217">
        <f t="shared" si="422"/>
        <v>0</v>
      </c>
      <c r="L539" s="217">
        <f t="shared" si="422"/>
        <v>0</v>
      </c>
      <c r="M539" s="217">
        <f t="shared" si="422"/>
        <v>1000000</v>
      </c>
      <c r="N539" s="217">
        <f t="shared" si="422"/>
        <v>1000000</v>
      </c>
      <c r="O539" s="218">
        <f t="shared" si="422"/>
        <v>1000000</v>
      </c>
      <c r="P539" s="218">
        <f>R331+R335+R338</f>
        <v>4482314.1766166585</v>
      </c>
      <c r="S539" s="387"/>
    </row>
    <row r="540" spans="1:19" ht="24.95" customHeight="1" x14ac:dyDescent="0.25">
      <c r="B540" s="216" t="s">
        <v>566</v>
      </c>
      <c r="C540" s="228">
        <f>C541+C546+C550+C553+C557+C560</f>
        <v>25723070057.833839</v>
      </c>
      <c r="D540" s="228">
        <f t="shared" ref="D540:P540" si="423">D541+D546+D550+D553+D557+D560</f>
        <v>926341932</v>
      </c>
      <c r="E540" s="228">
        <f t="shared" si="423"/>
        <v>926341932</v>
      </c>
      <c r="F540" s="228">
        <f t="shared" si="423"/>
        <v>25723070057.833839</v>
      </c>
      <c r="G540" s="228">
        <f t="shared" si="423"/>
        <v>1230234785</v>
      </c>
      <c r="H540" s="228">
        <f t="shared" si="423"/>
        <v>1230234785</v>
      </c>
      <c r="I540" s="228">
        <f t="shared" si="423"/>
        <v>24492835272.833839</v>
      </c>
      <c r="J540" s="228">
        <f t="shared" si="423"/>
        <v>1013093339</v>
      </c>
      <c r="K540" s="228">
        <f t="shared" si="423"/>
        <v>1013093339</v>
      </c>
      <c r="L540" s="228">
        <f t="shared" si="423"/>
        <v>1013093339</v>
      </c>
      <c r="M540" s="228">
        <f t="shared" si="423"/>
        <v>4277502864</v>
      </c>
      <c r="N540" s="228">
        <f t="shared" si="423"/>
        <v>4277502864</v>
      </c>
      <c r="O540" s="229">
        <f t="shared" si="423"/>
        <v>3047268079</v>
      </c>
      <c r="P540" s="229">
        <f t="shared" si="423"/>
        <v>13337488188.236153</v>
      </c>
      <c r="S540" s="387"/>
    </row>
    <row r="541" spans="1:19" ht="24.95" customHeight="1" x14ac:dyDescent="0.25">
      <c r="B541" s="230" t="s">
        <v>1350</v>
      </c>
      <c r="C541" s="228">
        <f>SUM(C542:C545)</f>
        <v>7619339133</v>
      </c>
      <c r="D541" s="228">
        <f t="shared" ref="D541:P541" si="424">SUM(D542:D545)</f>
        <v>0</v>
      </c>
      <c r="E541" s="228">
        <f t="shared" si="424"/>
        <v>0</v>
      </c>
      <c r="F541" s="228">
        <f t="shared" si="424"/>
        <v>7619339133</v>
      </c>
      <c r="G541" s="228">
        <f t="shared" si="424"/>
        <v>0</v>
      </c>
      <c r="H541" s="228">
        <f t="shared" si="424"/>
        <v>0</v>
      </c>
      <c r="I541" s="228">
        <f t="shared" si="424"/>
        <v>7619339133</v>
      </c>
      <c r="J541" s="228">
        <f t="shared" si="424"/>
        <v>0</v>
      </c>
      <c r="K541" s="228">
        <f t="shared" si="424"/>
        <v>0</v>
      </c>
      <c r="L541" s="228">
        <f t="shared" si="424"/>
        <v>0</v>
      </c>
      <c r="M541" s="228">
        <f t="shared" si="424"/>
        <v>33787260</v>
      </c>
      <c r="N541" s="228">
        <f t="shared" si="424"/>
        <v>33787260</v>
      </c>
      <c r="O541" s="229">
        <f t="shared" si="424"/>
        <v>33787260</v>
      </c>
      <c r="P541" s="229">
        <f t="shared" si="424"/>
        <v>4628481000</v>
      </c>
      <c r="S541" s="387"/>
    </row>
    <row r="542" spans="1:19" ht="24.95" customHeight="1" x14ac:dyDescent="0.25">
      <c r="B542" s="219" t="s">
        <v>1533</v>
      </c>
      <c r="C542" s="220">
        <f>C345+C349+C353+C356+C360+C366+C370+C372+C376</f>
        <v>1970858133</v>
      </c>
      <c r="D542" s="220">
        <f t="shared" ref="D542:O542" si="425">D345+D349+D353+D356+D360+D366+D370+D372+D376</f>
        <v>0</v>
      </c>
      <c r="E542" s="220">
        <f t="shared" si="425"/>
        <v>0</v>
      </c>
      <c r="F542" s="220">
        <f t="shared" si="425"/>
        <v>1970858133</v>
      </c>
      <c r="G542" s="220">
        <f t="shared" si="425"/>
        <v>0</v>
      </c>
      <c r="H542" s="220">
        <f t="shared" si="425"/>
        <v>0</v>
      </c>
      <c r="I542" s="220">
        <f t="shared" si="425"/>
        <v>1970858133</v>
      </c>
      <c r="J542" s="220">
        <f t="shared" si="425"/>
        <v>0</v>
      </c>
      <c r="K542" s="220">
        <f t="shared" si="425"/>
        <v>0</v>
      </c>
      <c r="L542" s="220">
        <f t="shared" si="425"/>
        <v>0</v>
      </c>
      <c r="M542" s="220">
        <f t="shared" si="425"/>
        <v>0</v>
      </c>
      <c r="N542" s="220">
        <f t="shared" si="425"/>
        <v>0</v>
      </c>
      <c r="O542" s="221">
        <f t="shared" si="425"/>
        <v>0</v>
      </c>
      <c r="P542" s="221">
        <f>R345+R349+R353+R356+R360+R366+R370+R372+R376</f>
        <v>0</v>
      </c>
      <c r="Q542" s="222"/>
      <c r="S542" s="387"/>
    </row>
    <row r="543" spans="1:19" ht="24.95" customHeight="1" x14ac:dyDescent="0.25">
      <c r="B543" s="231" t="s">
        <v>1534</v>
      </c>
      <c r="C543" s="220">
        <f>C363</f>
        <v>600000000</v>
      </c>
      <c r="D543" s="220">
        <f t="shared" ref="D543:O543" si="426">D363</f>
        <v>0</v>
      </c>
      <c r="E543" s="220">
        <f t="shared" si="426"/>
        <v>0</v>
      </c>
      <c r="F543" s="220">
        <f t="shared" si="426"/>
        <v>600000000</v>
      </c>
      <c r="G543" s="220">
        <f t="shared" si="426"/>
        <v>0</v>
      </c>
      <c r="H543" s="220">
        <f t="shared" si="426"/>
        <v>0</v>
      </c>
      <c r="I543" s="220">
        <f t="shared" si="426"/>
        <v>600000000</v>
      </c>
      <c r="J543" s="220">
        <f t="shared" si="426"/>
        <v>0</v>
      </c>
      <c r="K543" s="220">
        <f t="shared" si="426"/>
        <v>0</v>
      </c>
      <c r="L543" s="220">
        <f t="shared" si="426"/>
        <v>0</v>
      </c>
      <c r="M543" s="220">
        <f t="shared" si="426"/>
        <v>0</v>
      </c>
      <c r="N543" s="220">
        <f t="shared" si="426"/>
        <v>0</v>
      </c>
      <c r="O543" s="221">
        <f t="shared" si="426"/>
        <v>0</v>
      </c>
      <c r="P543" s="221">
        <f>R363</f>
        <v>0</v>
      </c>
      <c r="Q543" s="222"/>
      <c r="S543" s="387"/>
    </row>
    <row r="544" spans="1:19" ht="24.95" customHeight="1" x14ac:dyDescent="0.25">
      <c r="B544" s="219" t="s">
        <v>758</v>
      </c>
      <c r="C544" s="220">
        <f>C346+C350+C357+C361+C367+C373</f>
        <v>420000000</v>
      </c>
      <c r="D544" s="220">
        <f t="shared" ref="D544:O544" si="427">D346+D350+D357+D361+D367+D373</f>
        <v>0</v>
      </c>
      <c r="E544" s="220">
        <f t="shared" si="427"/>
        <v>0</v>
      </c>
      <c r="F544" s="220">
        <f t="shared" si="427"/>
        <v>420000000</v>
      </c>
      <c r="G544" s="220">
        <f t="shared" si="427"/>
        <v>0</v>
      </c>
      <c r="H544" s="220">
        <f t="shared" si="427"/>
        <v>0</v>
      </c>
      <c r="I544" s="220">
        <f t="shared" si="427"/>
        <v>420000000</v>
      </c>
      <c r="J544" s="220">
        <f t="shared" si="427"/>
        <v>0</v>
      </c>
      <c r="K544" s="220">
        <f t="shared" si="427"/>
        <v>0</v>
      </c>
      <c r="L544" s="220">
        <f t="shared" si="427"/>
        <v>0</v>
      </c>
      <c r="M544" s="220">
        <f t="shared" si="427"/>
        <v>0</v>
      </c>
      <c r="N544" s="220">
        <f t="shared" si="427"/>
        <v>0</v>
      </c>
      <c r="O544" s="221">
        <f t="shared" si="427"/>
        <v>0</v>
      </c>
      <c r="P544" s="221">
        <f>R346+R350+R357+R361+R367+R373</f>
        <v>0</v>
      </c>
      <c r="Q544" s="222"/>
      <c r="S544" s="387"/>
    </row>
    <row r="545" spans="2:19" ht="24.95" customHeight="1" x14ac:dyDescent="0.25">
      <c r="B545" s="219" t="s">
        <v>759</v>
      </c>
      <c r="C545" s="220">
        <f>C347+C351+C354+C358+C364+C368+C374+C377</f>
        <v>4628481000</v>
      </c>
      <c r="D545" s="220">
        <f t="shared" ref="D545:O545" si="428">D347+D351+D354+D358+D364+D368+D374+D377</f>
        <v>0</v>
      </c>
      <c r="E545" s="220">
        <f t="shared" si="428"/>
        <v>0</v>
      </c>
      <c r="F545" s="220">
        <f t="shared" si="428"/>
        <v>4628481000</v>
      </c>
      <c r="G545" s="220">
        <f t="shared" si="428"/>
        <v>0</v>
      </c>
      <c r="H545" s="220">
        <f t="shared" si="428"/>
        <v>0</v>
      </c>
      <c r="I545" s="220">
        <f t="shared" si="428"/>
        <v>4628481000</v>
      </c>
      <c r="J545" s="220">
        <f t="shared" si="428"/>
        <v>0</v>
      </c>
      <c r="K545" s="220">
        <f t="shared" si="428"/>
        <v>0</v>
      </c>
      <c r="L545" s="220">
        <f t="shared" si="428"/>
        <v>0</v>
      </c>
      <c r="M545" s="220">
        <f t="shared" si="428"/>
        <v>33787260</v>
      </c>
      <c r="N545" s="220">
        <f t="shared" si="428"/>
        <v>33787260</v>
      </c>
      <c r="O545" s="221">
        <f t="shared" si="428"/>
        <v>33787260</v>
      </c>
      <c r="P545" s="221">
        <f>R347+R351+R354+R358+R364+R368+R374+R377</f>
        <v>4628481000</v>
      </c>
      <c r="Q545" s="222"/>
      <c r="S545" s="387"/>
    </row>
    <row r="546" spans="2:19" ht="24.95" customHeight="1" x14ac:dyDescent="0.25">
      <c r="B546" s="230" t="s">
        <v>1386</v>
      </c>
      <c r="C546" s="217">
        <f>SUM(C547:C549)</f>
        <v>1444592174</v>
      </c>
      <c r="D546" s="217">
        <f>+D547+D548+D549</f>
        <v>0</v>
      </c>
      <c r="E546" s="217">
        <f>+E547+E548+E549</f>
        <v>0</v>
      </c>
      <c r="F546" s="217">
        <f>+F547+F548+F549</f>
        <v>1444592174</v>
      </c>
      <c r="G546" s="217">
        <f t="shared" ref="G546:P546" si="429">+G547+G548+G549</f>
        <v>885000000</v>
      </c>
      <c r="H546" s="217">
        <f t="shared" si="429"/>
        <v>885000000</v>
      </c>
      <c r="I546" s="217">
        <f t="shared" si="429"/>
        <v>559592174</v>
      </c>
      <c r="J546" s="217">
        <f t="shared" si="429"/>
        <v>885000000</v>
      </c>
      <c r="K546" s="217">
        <f t="shared" si="429"/>
        <v>885000000</v>
      </c>
      <c r="L546" s="217">
        <f t="shared" si="429"/>
        <v>885000000</v>
      </c>
      <c r="M546" s="217">
        <f t="shared" si="429"/>
        <v>885000000</v>
      </c>
      <c r="N546" s="217">
        <f t="shared" si="429"/>
        <v>885000000</v>
      </c>
      <c r="O546" s="218">
        <f t="shared" si="429"/>
        <v>0</v>
      </c>
      <c r="P546" s="218">
        <f t="shared" si="429"/>
        <v>885000000</v>
      </c>
      <c r="S546" s="387"/>
    </row>
    <row r="547" spans="2:19" ht="24.95" customHeight="1" x14ac:dyDescent="0.25">
      <c r="B547" s="219" t="s">
        <v>1533</v>
      </c>
      <c r="C547" s="220">
        <f>C381+C385+C389+C392</f>
        <v>409592174</v>
      </c>
      <c r="D547" s="220">
        <f t="shared" ref="D547:O547" si="430">D381+D385+D389+D392</f>
        <v>0</v>
      </c>
      <c r="E547" s="220">
        <f t="shared" si="430"/>
        <v>0</v>
      </c>
      <c r="F547" s="220">
        <f t="shared" si="430"/>
        <v>409592174</v>
      </c>
      <c r="G547" s="220">
        <f t="shared" si="430"/>
        <v>0</v>
      </c>
      <c r="H547" s="220">
        <f t="shared" si="430"/>
        <v>0</v>
      </c>
      <c r="I547" s="220">
        <f t="shared" si="430"/>
        <v>409592174</v>
      </c>
      <c r="J547" s="220">
        <f t="shared" si="430"/>
        <v>0</v>
      </c>
      <c r="K547" s="220">
        <f t="shared" si="430"/>
        <v>0</v>
      </c>
      <c r="L547" s="220">
        <f t="shared" si="430"/>
        <v>0</v>
      </c>
      <c r="M547" s="220">
        <f t="shared" si="430"/>
        <v>0</v>
      </c>
      <c r="N547" s="220">
        <f t="shared" si="430"/>
        <v>0</v>
      </c>
      <c r="O547" s="221">
        <f t="shared" si="430"/>
        <v>0</v>
      </c>
      <c r="P547" s="221">
        <f>R381+R385+R389+R392</f>
        <v>0</v>
      </c>
      <c r="Q547" s="222"/>
      <c r="S547" s="387"/>
    </row>
    <row r="548" spans="2:19" ht="24.95" customHeight="1" x14ac:dyDescent="0.25">
      <c r="B548" s="219" t="s">
        <v>758</v>
      </c>
      <c r="C548" s="220">
        <f>C382+C386</f>
        <v>150000000</v>
      </c>
      <c r="D548" s="220">
        <f t="shared" ref="D548:O548" si="431">D382+D386</f>
        <v>0</v>
      </c>
      <c r="E548" s="220">
        <f t="shared" si="431"/>
        <v>0</v>
      </c>
      <c r="F548" s="220">
        <f t="shared" si="431"/>
        <v>150000000</v>
      </c>
      <c r="G548" s="220">
        <f t="shared" si="431"/>
        <v>0</v>
      </c>
      <c r="H548" s="220">
        <f t="shared" si="431"/>
        <v>0</v>
      </c>
      <c r="I548" s="220">
        <f t="shared" si="431"/>
        <v>150000000</v>
      </c>
      <c r="J548" s="220">
        <f t="shared" si="431"/>
        <v>0</v>
      </c>
      <c r="K548" s="220">
        <f t="shared" si="431"/>
        <v>0</v>
      </c>
      <c r="L548" s="220">
        <f t="shared" si="431"/>
        <v>0</v>
      </c>
      <c r="M548" s="220">
        <f t="shared" si="431"/>
        <v>0</v>
      </c>
      <c r="N548" s="220">
        <f t="shared" si="431"/>
        <v>0</v>
      </c>
      <c r="O548" s="221">
        <f t="shared" si="431"/>
        <v>0</v>
      </c>
      <c r="P548" s="221">
        <f>R382+R386</f>
        <v>0</v>
      </c>
      <c r="Q548" s="222"/>
      <c r="S548" s="387"/>
    </row>
    <row r="549" spans="2:19" ht="24.95" customHeight="1" x14ac:dyDescent="0.25">
      <c r="B549" s="219" t="s">
        <v>759</v>
      </c>
      <c r="C549" s="220">
        <f>C383+C387+C390+C393</f>
        <v>885000000</v>
      </c>
      <c r="D549" s="220">
        <f t="shared" ref="D549:O549" si="432">D383+D387+D390+D393</f>
        <v>0</v>
      </c>
      <c r="E549" s="220">
        <f t="shared" si="432"/>
        <v>0</v>
      </c>
      <c r="F549" s="220">
        <f t="shared" si="432"/>
        <v>885000000</v>
      </c>
      <c r="G549" s="220">
        <f t="shared" si="432"/>
        <v>885000000</v>
      </c>
      <c r="H549" s="220">
        <f t="shared" si="432"/>
        <v>885000000</v>
      </c>
      <c r="I549" s="220">
        <f t="shared" si="432"/>
        <v>0</v>
      </c>
      <c r="J549" s="220">
        <f t="shared" si="432"/>
        <v>885000000</v>
      </c>
      <c r="K549" s="220">
        <f t="shared" si="432"/>
        <v>885000000</v>
      </c>
      <c r="L549" s="220">
        <f t="shared" si="432"/>
        <v>885000000</v>
      </c>
      <c r="M549" s="220">
        <f t="shared" si="432"/>
        <v>885000000</v>
      </c>
      <c r="N549" s="220">
        <f t="shared" si="432"/>
        <v>885000000</v>
      </c>
      <c r="O549" s="221">
        <f t="shared" si="432"/>
        <v>0</v>
      </c>
      <c r="P549" s="221">
        <f>R383+R387+R390+R393</f>
        <v>885000000</v>
      </c>
      <c r="Q549" s="222"/>
      <c r="S549" s="387"/>
    </row>
    <row r="550" spans="2:19" ht="24.95" customHeight="1" x14ac:dyDescent="0.25">
      <c r="B550" s="230" t="s">
        <v>1402</v>
      </c>
      <c r="C550" s="217">
        <f>SUM(C551:C552)</f>
        <v>974938068</v>
      </c>
      <c r="D550" s="217">
        <f t="shared" ref="D550:P550" si="433">SUM(D551:D552)</f>
        <v>0</v>
      </c>
      <c r="E550" s="217">
        <f t="shared" si="433"/>
        <v>0</v>
      </c>
      <c r="F550" s="217">
        <f t="shared" si="433"/>
        <v>974938068</v>
      </c>
      <c r="G550" s="217">
        <f t="shared" si="433"/>
        <v>0</v>
      </c>
      <c r="H550" s="217">
        <f t="shared" si="433"/>
        <v>0</v>
      </c>
      <c r="I550" s="217">
        <f t="shared" si="433"/>
        <v>974938068</v>
      </c>
      <c r="J550" s="217">
        <f t="shared" si="433"/>
        <v>0</v>
      </c>
      <c r="K550" s="217">
        <f t="shared" si="433"/>
        <v>0</v>
      </c>
      <c r="L550" s="217">
        <f t="shared" si="433"/>
        <v>0</v>
      </c>
      <c r="M550" s="217">
        <f t="shared" si="433"/>
        <v>0</v>
      </c>
      <c r="N550" s="217">
        <f t="shared" si="433"/>
        <v>0</v>
      </c>
      <c r="O550" s="218">
        <f t="shared" si="433"/>
        <v>0</v>
      </c>
      <c r="P550" s="218">
        <f t="shared" si="433"/>
        <v>960000000</v>
      </c>
      <c r="S550" s="387"/>
    </row>
    <row r="551" spans="2:19" ht="24.95" customHeight="1" x14ac:dyDescent="0.25">
      <c r="B551" s="219" t="s">
        <v>1533</v>
      </c>
      <c r="C551" s="220">
        <f>C397+C400</f>
        <v>14938068</v>
      </c>
      <c r="D551" s="220">
        <f t="shared" ref="D551:O552" si="434">D397+D400</f>
        <v>0</v>
      </c>
      <c r="E551" s="220">
        <f t="shared" si="434"/>
        <v>0</v>
      </c>
      <c r="F551" s="220">
        <f t="shared" si="434"/>
        <v>14938068</v>
      </c>
      <c r="G551" s="220">
        <f t="shared" si="434"/>
        <v>0</v>
      </c>
      <c r="H551" s="220">
        <f t="shared" si="434"/>
        <v>0</v>
      </c>
      <c r="I551" s="220">
        <f t="shared" si="434"/>
        <v>14938068</v>
      </c>
      <c r="J551" s="220">
        <f t="shared" si="434"/>
        <v>0</v>
      </c>
      <c r="K551" s="220">
        <f t="shared" si="434"/>
        <v>0</v>
      </c>
      <c r="L551" s="220">
        <f t="shared" si="434"/>
        <v>0</v>
      </c>
      <c r="M551" s="220">
        <f t="shared" si="434"/>
        <v>0</v>
      </c>
      <c r="N551" s="220">
        <f t="shared" si="434"/>
        <v>0</v>
      </c>
      <c r="O551" s="221">
        <f t="shared" si="434"/>
        <v>0</v>
      </c>
      <c r="P551" s="221">
        <f>R397+R400</f>
        <v>0</v>
      </c>
      <c r="Q551" s="222"/>
      <c r="S551" s="387"/>
    </row>
    <row r="552" spans="2:19" ht="24.95" customHeight="1" x14ac:dyDescent="0.25">
      <c r="B552" s="219" t="s">
        <v>759</v>
      </c>
      <c r="C552" s="220">
        <f>C398+C401</f>
        <v>960000000</v>
      </c>
      <c r="D552" s="220">
        <f t="shared" si="434"/>
        <v>0</v>
      </c>
      <c r="E552" s="220">
        <f t="shared" si="434"/>
        <v>0</v>
      </c>
      <c r="F552" s="220">
        <f t="shared" si="434"/>
        <v>960000000</v>
      </c>
      <c r="G552" s="220">
        <f t="shared" si="434"/>
        <v>0</v>
      </c>
      <c r="H552" s="220">
        <f t="shared" si="434"/>
        <v>0</v>
      </c>
      <c r="I552" s="220">
        <f t="shared" si="434"/>
        <v>960000000</v>
      </c>
      <c r="J552" s="220">
        <f t="shared" si="434"/>
        <v>0</v>
      </c>
      <c r="K552" s="220">
        <f t="shared" si="434"/>
        <v>0</v>
      </c>
      <c r="L552" s="220">
        <f t="shared" si="434"/>
        <v>0</v>
      </c>
      <c r="M552" s="220">
        <f t="shared" si="434"/>
        <v>0</v>
      </c>
      <c r="N552" s="220">
        <f t="shared" si="434"/>
        <v>0</v>
      </c>
      <c r="O552" s="221">
        <f t="shared" si="434"/>
        <v>0</v>
      </c>
      <c r="P552" s="221">
        <f>R398+R401</f>
        <v>960000000</v>
      </c>
      <c r="Q552" s="222"/>
      <c r="S552" s="387"/>
    </row>
    <row r="553" spans="2:19" ht="24.95" customHeight="1" x14ac:dyDescent="0.25">
      <c r="B553" s="230" t="s">
        <v>1410</v>
      </c>
      <c r="C553" s="217">
        <f>SUM(C554:C556)</f>
        <v>8177771096</v>
      </c>
      <c r="D553" s="217">
        <f t="shared" ref="D553:P553" si="435">SUM(D554:D556)</f>
        <v>926341932</v>
      </c>
      <c r="E553" s="217">
        <f t="shared" si="435"/>
        <v>926341932</v>
      </c>
      <c r="F553" s="217">
        <f t="shared" si="435"/>
        <v>8177771096</v>
      </c>
      <c r="G553" s="217">
        <f t="shared" si="435"/>
        <v>284711485</v>
      </c>
      <c r="H553" s="217">
        <f t="shared" si="435"/>
        <v>284711485</v>
      </c>
      <c r="I553" s="217">
        <f t="shared" si="435"/>
        <v>7893059611</v>
      </c>
      <c r="J553" s="217">
        <f t="shared" si="435"/>
        <v>69070039</v>
      </c>
      <c r="K553" s="217">
        <f t="shared" si="435"/>
        <v>69070039</v>
      </c>
      <c r="L553" s="217">
        <f t="shared" si="435"/>
        <v>69070039</v>
      </c>
      <c r="M553" s="217">
        <f t="shared" si="435"/>
        <v>958063065</v>
      </c>
      <c r="N553" s="217">
        <f t="shared" si="435"/>
        <v>958063065</v>
      </c>
      <c r="O553" s="218">
        <f t="shared" si="435"/>
        <v>673351580</v>
      </c>
      <c r="P553" s="218">
        <f t="shared" si="435"/>
        <v>5792313085</v>
      </c>
      <c r="S553" s="387"/>
    </row>
    <row r="554" spans="2:19" ht="24.95" customHeight="1" x14ac:dyDescent="0.25">
      <c r="B554" s="219" t="s">
        <v>1533</v>
      </c>
      <c r="C554" s="220">
        <f>C405+C414+C419+C423+C430+C433+C441+C448+C452+C455+C459+C462+C467+C471+C475</f>
        <v>1623458011</v>
      </c>
      <c r="D554" s="220">
        <f t="shared" ref="D554:O554" si="436">D405+D414+D419+D423+D430+D433+D441+D448+D452+D455+D459+D462+D467+D471+D475</f>
        <v>0</v>
      </c>
      <c r="E554" s="220">
        <f t="shared" si="436"/>
        <v>0</v>
      </c>
      <c r="F554" s="220">
        <f t="shared" si="436"/>
        <v>1623458011</v>
      </c>
      <c r="G554" s="220">
        <f t="shared" si="436"/>
        <v>0</v>
      </c>
      <c r="H554" s="220">
        <f t="shared" si="436"/>
        <v>0</v>
      </c>
      <c r="I554" s="220">
        <f t="shared" si="436"/>
        <v>1623458011</v>
      </c>
      <c r="J554" s="220">
        <f t="shared" si="436"/>
        <v>0</v>
      </c>
      <c r="K554" s="220">
        <f t="shared" si="436"/>
        <v>0</v>
      </c>
      <c r="L554" s="220">
        <f t="shared" si="436"/>
        <v>0</v>
      </c>
      <c r="M554" s="220">
        <f t="shared" si="436"/>
        <v>0</v>
      </c>
      <c r="N554" s="220">
        <f t="shared" si="436"/>
        <v>0</v>
      </c>
      <c r="O554" s="221">
        <f t="shared" si="436"/>
        <v>0</v>
      </c>
      <c r="P554" s="221">
        <f>R405+R414+R419+R423+R430+R433+R441+R448+R452+R455+R459+R462+R467+R471+R475</f>
        <v>0</v>
      </c>
      <c r="Q554" s="222"/>
      <c r="S554" s="387"/>
    </row>
    <row r="555" spans="2:19" ht="24.95" customHeight="1" x14ac:dyDescent="0.25">
      <c r="B555" s="219" t="s">
        <v>758</v>
      </c>
      <c r="C555" s="220">
        <f>C406+C409+C415+C420+C424+C427+C434+C437+C442+C445+C449+C456+C463+C468+C472</f>
        <v>752000000</v>
      </c>
      <c r="D555" s="220">
        <f t="shared" ref="D555:O555" si="437">D406+D409+D415+D420+D424+D427+D434+D437+D442+D445+D449+D456+D463+D468+D472</f>
        <v>0</v>
      </c>
      <c r="E555" s="220">
        <f t="shared" si="437"/>
        <v>0</v>
      </c>
      <c r="F555" s="220">
        <f t="shared" si="437"/>
        <v>752000000</v>
      </c>
      <c r="G555" s="220">
        <f t="shared" si="437"/>
        <v>0</v>
      </c>
      <c r="H555" s="220">
        <f t="shared" si="437"/>
        <v>0</v>
      </c>
      <c r="I555" s="220">
        <f t="shared" si="437"/>
        <v>752000000</v>
      </c>
      <c r="J555" s="220">
        <f t="shared" si="437"/>
        <v>0</v>
      </c>
      <c r="K555" s="220">
        <f t="shared" si="437"/>
        <v>0</v>
      </c>
      <c r="L555" s="220">
        <f t="shared" si="437"/>
        <v>0</v>
      </c>
      <c r="M555" s="220">
        <f t="shared" si="437"/>
        <v>0</v>
      </c>
      <c r="N555" s="220">
        <f t="shared" si="437"/>
        <v>0</v>
      </c>
      <c r="O555" s="221">
        <f t="shared" si="437"/>
        <v>0</v>
      </c>
      <c r="P555" s="221">
        <f>R406+R409+R415+R420+R424+R427+R434+R437+R442+R445+R449+R456+R463+R468+R472</f>
        <v>0</v>
      </c>
      <c r="Q555" s="222"/>
      <c r="S555" s="387"/>
    </row>
    <row r="556" spans="2:19" ht="24.95" customHeight="1" x14ac:dyDescent="0.25">
      <c r="B556" s="219" t="s">
        <v>759</v>
      </c>
      <c r="C556" s="220">
        <f>C407+C410+C412+C416+C421+C425+C428+C431+C435+C439+C443+C446+C450+C453+C457+C460+C464+C469+C473</f>
        <v>5802313085</v>
      </c>
      <c r="D556" s="220">
        <f t="shared" ref="D556:O556" si="438">D407+D410+D412+D416+D421+D425+D428+D431+D435+D439+D443+D446+D450+D453+D457+D460+D464+D469+D473</f>
        <v>926341932</v>
      </c>
      <c r="E556" s="220">
        <f t="shared" si="438"/>
        <v>926341932</v>
      </c>
      <c r="F556" s="220">
        <f t="shared" si="438"/>
        <v>5802313085</v>
      </c>
      <c r="G556" s="220">
        <f t="shared" si="438"/>
        <v>284711485</v>
      </c>
      <c r="H556" s="220">
        <f t="shared" si="438"/>
        <v>284711485</v>
      </c>
      <c r="I556" s="220">
        <f t="shared" si="438"/>
        <v>5517601600</v>
      </c>
      <c r="J556" s="220">
        <f t="shared" si="438"/>
        <v>69070039</v>
      </c>
      <c r="K556" s="220">
        <f t="shared" si="438"/>
        <v>69070039</v>
      </c>
      <c r="L556" s="220">
        <f t="shared" si="438"/>
        <v>69070039</v>
      </c>
      <c r="M556" s="220">
        <f t="shared" si="438"/>
        <v>958063065</v>
      </c>
      <c r="N556" s="220">
        <f t="shared" si="438"/>
        <v>958063065</v>
      </c>
      <c r="O556" s="221">
        <f t="shared" si="438"/>
        <v>673351580</v>
      </c>
      <c r="P556" s="221">
        <f>R407+R410+R412+R416+R421+R425+R428+R431+R435+R439+R443+R446+R450+R453+R457+R460+R464+R469+R473</f>
        <v>5792313085</v>
      </c>
      <c r="Q556" s="222"/>
      <c r="S556" s="387"/>
    </row>
    <row r="557" spans="2:19" ht="24.95" customHeight="1" x14ac:dyDescent="0.25">
      <c r="B557" s="230" t="s">
        <v>1474</v>
      </c>
      <c r="C557" s="217">
        <f>SUM(C558:C559)</f>
        <v>500436873</v>
      </c>
      <c r="D557" s="217">
        <f t="shared" ref="D557:P557" si="439">SUM(D558:D559)</f>
        <v>0</v>
      </c>
      <c r="E557" s="217">
        <f t="shared" si="439"/>
        <v>0</v>
      </c>
      <c r="F557" s="217">
        <f t="shared" si="439"/>
        <v>500436873</v>
      </c>
      <c r="G557" s="217">
        <f t="shared" si="439"/>
        <v>12000000</v>
      </c>
      <c r="H557" s="217">
        <f t="shared" si="439"/>
        <v>12000000</v>
      </c>
      <c r="I557" s="217">
        <f t="shared" si="439"/>
        <v>488436873</v>
      </c>
      <c r="J557" s="217">
        <f t="shared" si="439"/>
        <v>10500000</v>
      </c>
      <c r="K557" s="217">
        <f t="shared" si="439"/>
        <v>10500000</v>
      </c>
      <c r="L557" s="217">
        <f t="shared" si="439"/>
        <v>10500000</v>
      </c>
      <c r="M557" s="217">
        <f t="shared" si="439"/>
        <v>15000000</v>
      </c>
      <c r="N557" s="217">
        <f t="shared" si="439"/>
        <v>15000000</v>
      </c>
      <c r="O557" s="218">
        <f t="shared" si="439"/>
        <v>3000000</v>
      </c>
      <c r="P557" s="218">
        <f t="shared" si="439"/>
        <v>336600000</v>
      </c>
      <c r="S557" s="387"/>
    </row>
    <row r="558" spans="2:19" ht="24.95" customHeight="1" x14ac:dyDescent="0.25">
      <c r="B558" s="219" t="s">
        <v>1533</v>
      </c>
      <c r="C558" s="220">
        <f>C479+C482</f>
        <v>163836873</v>
      </c>
      <c r="D558" s="220">
        <f t="shared" ref="D558:O558" si="440">D479+D482</f>
        <v>0</v>
      </c>
      <c r="E558" s="220">
        <f t="shared" si="440"/>
        <v>0</v>
      </c>
      <c r="F558" s="220">
        <f t="shared" si="440"/>
        <v>163836873</v>
      </c>
      <c r="G558" s="220">
        <f t="shared" si="440"/>
        <v>0</v>
      </c>
      <c r="H558" s="220">
        <f t="shared" si="440"/>
        <v>0</v>
      </c>
      <c r="I558" s="220">
        <f t="shared" si="440"/>
        <v>163836873</v>
      </c>
      <c r="J558" s="220">
        <f t="shared" si="440"/>
        <v>0</v>
      </c>
      <c r="K558" s="220">
        <f t="shared" si="440"/>
        <v>0</v>
      </c>
      <c r="L558" s="220">
        <f t="shared" si="440"/>
        <v>0</v>
      </c>
      <c r="M558" s="220">
        <f t="shared" si="440"/>
        <v>0</v>
      </c>
      <c r="N558" s="220">
        <f t="shared" si="440"/>
        <v>0</v>
      </c>
      <c r="O558" s="221">
        <f t="shared" si="440"/>
        <v>0</v>
      </c>
      <c r="P558" s="221">
        <f>R479+R482</f>
        <v>0</v>
      </c>
      <c r="Q558" s="222"/>
      <c r="S558" s="387"/>
    </row>
    <row r="559" spans="2:19" ht="24.95" customHeight="1" x14ac:dyDescent="0.25">
      <c r="B559" s="219" t="s">
        <v>759</v>
      </c>
      <c r="C559" s="220">
        <f>C480+C483+C485</f>
        <v>336600000</v>
      </c>
      <c r="D559" s="220">
        <f t="shared" ref="D559:O559" si="441">D480+D483+D485</f>
        <v>0</v>
      </c>
      <c r="E559" s="220">
        <f t="shared" si="441"/>
        <v>0</v>
      </c>
      <c r="F559" s="220">
        <f t="shared" si="441"/>
        <v>336600000</v>
      </c>
      <c r="G559" s="220">
        <f t="shared" si="441"/>
        <v>12000000</v>
      </c>
      <c r="H559" s="220">
        <f t="shared" si="441"/>
        <v>12000000</v>
      </c>
      <c r="I559" s="220">
        <f t="shared" si="441"/>
        <v>324600000</v>
      </c>
      <c r="J559" s="220">
        <f t="shared" si="441"/>
        <v>10500000</v>
      </c>
      <c r="K559" s="220">
        <f t="shared" si="441"/>
        <v>10500000</v>
      </c>
      <c r="L559" s="220">
        <f t="shared" si="441"/>
        <v>10500000</v>
      </c>
      <c r="M559" s="220">
        <f t="shared" si="441"/>
        <v>15000000</v>
      </c>
      <c r="N559" s="220">
        <f t="shared" si="441"/>
        <v>15000000</v>
      </c>
      <c r="O559" s="221">
        <f t="shared" si="441"/>
        <v>3000000</v>
      </c>
      <c r="P559" s="221">
        <f>R480+R483+R485</f>
        <v>336600000</v>
      </c>
      <c r="Q559" s="222"/>
      <c r="S559" s="387"/>
    </row>
    <row r="560" spans="2:19" ht="24.95" customHeight="1" x14ac:dyDescent="0.25">
      <c r="B560" s="230" t="s">
        <v>1484</v>
      </c>
      <c r="C560" s="217">
        <f>SUM(C561:C565)</f>
        <v>7005992713.8338375</v>
      </c>
      <c r="D560" s="217">
        <f t="shared" ref="D560:P560" si="442">SUM(D561:D565)</f>
        <v>0</v>
      </c>
      <c r="E560" s="217">
        <f t="shared" si="442"/>
        <v>0</v>
      </c>
      <c r="F560" s="217">
        <f t="shared" si="442"/>
        <v>7005992713.8338375</v>
      </c>
      <c r="G560" s="217">
        <f t="shared" si="442"/>
        <v>48523300</v>
      </c>
      <c r="H560" s="217">
        <f t="shared" si="442"/>
        <v>48523300</v>
      </c>
      <c r="I560" s="217">
        <f t="shared" si="442"/>
        <v>6957469413.8338375</v>
      </c>
      <c r="J560" s="217">
        <f t="shared" si="442"/>
        <v>48523300</v>
      </c>
      <c r="K560" s="217">
        <f t="shared" si="442"/>
        <v>48523300</v>
      </c>
      <c r="L560" s="217">
        <f t="shared" si="442"/>
        <v>48523300</v>
      </c>
      <c r="M560" s="217">
        <f t="shared" si="442"/>
        <v>2385652539</v>
      </c>
      <c r="N560" s="217">
        <f t="shared" si="442"/>
        <v>2385652539</v>
      </c>
      <c r="O560" s="218">
        <f t="shared" si="442"/>
        <v>2337129239</v>
      </c>
      <c r="P560" s="218">
        <f t="shared" si="442"/>
        <v>735094103.23615313</v>
      </c>
      <c r="S560" s="387"/>
    </row>
    <row r="561" spans="1:19" ht="24.95" customHeight="1" x14ac:dyDescent="0.25">
      <c r="B561" s="219" t="s">
        <v>1533</v>
      </c>
      <c r="C561" s="220">
        <f>C489+C492+C495+C500+C505+C512</f>
        <v>2714373475</v>
      </c>
      <c r="D561" s="220">
        <f t="shared" ref="D561:O561" si="443">D489+D492+D495+D500+D505+D512</f>
        <v>0</v>
      </c>
      <c r="E561" s="220">
        <f t="shared" si="443"/>
        <v>0</v>
      </c>
      <c r="F561" s="220">
        <f t="shared" si="443"/>
        <v>2714373475</v>
      </c>
      <c r="G561" s="220">
        <f t="shared" si="443"/>
        <v>0</v>
      </c>
      <c r="H561" s="220">
        <f t="shared" si="443"/>
        <v>0</v>
      </c>
      <c r="I561" s="220">
        <f t="shared" si="443"/>
        <v>2714373475</v>
      </c>
      <c r="J561" s="220">
        <f t="shared" si="443"/>
        <v>0</v>
      </c>
      <c r="K561" s="220">
        <f t="shared" si="443"/>
        <v>0</v>
      </c>
      <c r="L561" s="220">
        <f t="shared" si="443"/>
        <v>0</v>
      </c>
      <c r="M561" s="220">
        <f t="shared" si="443"/>
        <v>116000000</v>
      </c>
      <c r="N561" s="220">
        <f t="shared" si="443"/>
        <v>116000000</v>
      </c>
      <c r="O561" s="221">
        <f t="shared" si="443"/>
        <v>116000000</v>
      </c>
      <c r="P561" s="221">
        <f>R489+R492+R495+R500+R505+R512</f>
        <v>0</v>
      </c>
      <c r="Q561" s="222"/>
      <c r="S561" s="387"/>
    </row>
    <row r="562" spans="1:19" ht="24.95" customHeight="1" x14ac:dyDescent="0.25">
      <c r="B562" s="219" t="s">
        <v>1535</v>
      </c>
      <c r="C562" s="220">
        <f>C501+C506</f>
        <v>1000000000</v>
      </c>
      <c r="D562" s="220">
        <f t="shared" ref="D562:O562" si="444">D501+D506</f>
        <v>0</v>
      </c>
      <c r="E562" s="220">
        <f t="shared" si="444"/>
        <v>0</v>
      </c>
      <c r="F562" s="220">
        <f t="shared" si="444"/>
        <v>1000000000</v>
      </c>
      <c r="G562" s="220">
        <f t="shared" si="444"/>
        <v>0</v>
      </c>
      <c r="H562" s="220">
        <f t="shared" si="444"/>
        <v>0</v>
      </c>
      <c r="I562" s="220">
        <f t="shared" si="444"/>
        <v>1000000000</v>
      </c>
      <c r="J562" s="220">
        <f t="shared" si="444"/>
        <v>0</v>
      </c>
      <c r="K562" s="220">
        <f t="shared" si="444"/>
        <v>0</v>
      </c>
      <c r="L562" s="220">
        <f t="shared" si="444"/>
        <v>0</v>
      </c>
      <c r="M562" s="220">
        <f t="shared" si="444"/>
        <v>0</v>
      </c>
      <c r="N562" s="220">
        <f t="shared" si="444"/>
        <v>0</v>
      </c>
      <c r="O562" s="221">
        <f t="shared" si="444"/>
        <v>0</v>
      </c>
      <c r="P562" s="221">
        <f>R501+R506</f>
        <v>0</v>
      </c>
      <c r="Q562" s="222"/>
      <c r="S562" s="387"/>
    </row>
    <row r="563" spans="1:19" ht="24.95" customHeight="1" x14ac:dyDescent="0.25">
      <c r="B563" s="219" t="s">
        <v>758</v>
      </c>
      <c r="C563" s="220">
        <f>C490+C493+C496+C502+C507+C513</f>
        <v>470000000</v>
      </c>
      <c r="D563" s="220">
        <f t="shared" ref="D563:O563" si="445">D490+D493+D496+D502+D507+D513</f>
        <v>0</v>
      </c>
      <c r="E563" s="220">
        <f t="shared" si="445"/>
        <v>0</v>
      </c>
      <c r="F563" s="220">
        <f t="shared" si="445"/>
        <v>470000000</v>
      </c>
      <c r="G563" s="220">
        <f t="shared" si="445"/>
        <v>0</v>
      </c>
      <c r="H563" s="220">
        <f t="shared" si="445"/>
        <v>0</v>
      </c>
      <c r="I563" s="220">
        <f t="shared" si="445"/>
        <v>470000000</v>
      </c>
      <c r="J563" s="220">
        <f t="shared" si="445"/>
        <v>0</v>
      </c>
      <c r="K563" s="220">
        <f t="shared" si="445"/>
        <v>0</v>
      </c>
      <c r="L563" s="220">
        <f t="shared" si="445"/>
        <v>0</v>
      </c>
      <c r="M563" s="220">
        <f t="shared" si="445"/>
        <v>235000000</v>
      </c>
      <c r="N563" s="220">
        <f t="shared" si="445"/>
        <v>235000000</v>
      </c>
      <c r="O563" s="221">
        <f t="shared" si="445"/>
        <v>235000000</v>
      </c>
      <c r="P563" s="221">
        <f>R490+R493+R496+R502+R507+R513</f>
        <v>0</v>
      </c>
      <c r="S563" s="387"/>
    </row>
    <row r="564" spans="1:19" ht="24.95" customHeight="1" x14ac:dyDescent="0.25">
      <c r="B564" s="219" t="s">
        <v>759</v>
      </c>
      <c r="C564" s="220">
        <f>C497+C503+C508+C510+C514</f>
        <v>2221129238.8338375</v>
      </c>
      <c r="D564" s="220">
        <f t="shared" ref="D564:O564" si="446">D497+D503+D508+D510+D514</f>
        <v>0</v>
      </c>
      <c r="E564" s="220">
        <f t="shared" si="446"/>
        <v>0</v>
      </c>
      <c r="F564" s="220">
        <f t="shared" si="446"/>
        <v>2221129238.8338375</v>
      </c>
      <c r="G564" s="220">
        <f t="shared" si="446"/>
        <v>48523300</v>
      </c>
      <c r="H564" s="220">
        <f t="shared" si="446"/>
        <v>48523300</v>
      </c>
      <c r="I564" s="220">
        <f t="shared" si="446"/>
        <v>2172605938.8338375</v>
      </c>
      <c r="J564" s="220">
        <f t="shared" si="446"/>
        <v>48523300</v>
      </c>
      <c r="K564" s="220">
        <f t="shared" si="446"/>
        <v>48523300</v>
      </c>
      <c r="L564" s="220">
        <f t="shared" si="446"/>
        <v>48523300</v>
      </c>
      <c r="M564" s="220">
        <f t="shared" si="446"/>
        <v>2034652539</v>
      </c>
      <c r="N564" s="220">
        <f t="shared" si="446"/>
        <v>2034652539</v>
      </c>
      <c r="O564" s="221">
        <f t="shared" si="446"/>
        <v>1986129239</v>
      </c>
      <c r="P564" s="221">
        <f>R497+R503+R508+R510+R514</f>
        <v>735094103.23615313</v>
      </c>
      <c r="S564" s="387"/>
    </row>
    <row r="565" spans="1:19" ht="24.95" customHeight="1" thickBot="1" x14ac:dyDescent="0.3">
      <c r="B565" s="232" t="s">
        <v>827</v>
      </c>
      <c r="C565" s="233">
        <f>C498</f>
        <v>600490000</v>
      </c>
      <c r="D565" s="233">
        <f t="shared" ref="D565:O565" si="447">D498</f>
        <v>0</v>
      </c>
      <c r="E565" s="233">
        <f t="shared" si="447"/>
        <v>0</v>
      </c>
      <c r="F565" s="233">
        <f t="shared" si="447"/>
        <v>600490000</v>
      </c>
      <c r="G565" s="233">
        <f t="shared" si="447"/>
        <v>0</v>
      </c>
      <c r="H565" s="233">
        <f t="shared" si="447"/>
        <v>0</v>
      </c>
      <c r="I565" s="233">
        <f t="shared" si="447"/>
        <v>600490000</v>
      </c>
      <c r="J565" s="233">
        <f t="shared" si="447"/>
        <v>0</v>
      </c>
      <c r="K565" s="233">
        <f t="shared" si="447"/>
        <v>0</v>
      </c>
      <c r="L565" s="233">
        <f t="shared" si="447"/>
        <v>0</v>
      </c>
      <c r="M565" s="233">
        <f t="shared" si="447"/>
        <v>0</v>
      </c>
      <c r="N565" s="233">
        <f t="shared" si="447"/>
        <v>0</v>
      </c>
      <c r="O565" s="234">
        <f t="shared" si="447"/>
        <v>0</v>
      </c>
      <c r="P565" s="234">
        <f>R498</f>
        <v>0</v>
      </c>
      <c r="S565" s="387"/>
    </row>
    <row r="566" spans="1:19" ht="20.100000000000001" customHeight="1" thickBot="1" x14ac:dyDescent="0.3"/>
    <row r="567" spans="1:19" ht="20.100000000000001" customHeight="1" x14ac:dyDescent="0.25">
      <c r="B567" s="428" t="s">
        <v>1536</v>
      </c>
      <c r="C567" s="429"/>
      <c r="D567" s="429"/>
      <c r="E567" s="429"/>
      <c r="F567" s="429"/>
      <c r="G567" s="429"/>
      <c r="H567" s="429"/>
      <c r="I567" s="429"/>
      <c r="J567" s="429"/>
      <c r="K567" s="429"/>
      <c r="L567" s="430"/>
      <c r="M567" s="236"/>
      <c r="N567" s="236"/>
      <c r="O567" s="236"/>
      <c r="P567" s="236"/>
      <c r="Q567" s="236"/>
    </row>
    <row r="568" spans="1:19" ht="20.100000000000001" customHeight="1" x14ac:dyDescent="0.25">
      <c r="B568" s="431" t="s">
        <v>1537</v>
      </c>
      <c r="C568" s="432"/>
      <c r="D568" s="432"/>
      <c r="E568" s="432"/>
      <c r="F568" s="433"/>
      <c r="G568" s="237"/>
      <c r="H568" s="434" t="s">
        <v>1538</v>
      </c>
      <c r="I568" s="434"/>
      <c r="J568" s="434" t="s">
        <v>1539</v>
      </c>
      <c r="K568" s="434"/>
      <c r="L568" s="238" t="s">
        <v>1540</v>
      </c>
      <c r="M568" s="236"/>
      <c r="N568" s="236"/>
      <c r="O568" s="236"/>
      <c r="P568" s="236"/>
      <c r="Q568" s="236"/>
    </row>
    <row r="569" spans="1:19" ht="20.100000000000001" customHeight="1" x14ac:dyDescent="0.25">
      <c r="B569" s="418" t="s">
        <v>1541</v>
      </c>
      <c r="C569" s="419"/>
      <c r="D569" s="419"/>
      <c r="E569" s="419"/>
      <c r="F569" s="420"/>
      <c r="G569" s="239"/>
      <c r="H569" s="421">
        <f>F519</f>
        <v>198617398861.81329</v>
      </c>
      <c r="I569" s="421"/>
      <c r="J569" s="422">
        <f>H519</f>
        <v>17669977048.302887</v>
      </c>
      <c r="K569" s="422"/>
      <c r="L569" s="240">
        <f>+J569/H569</f>
        <v>8.8964900102214375E-2</v>
      </c>
      <c r="M569" s="236"/>
      <c r="N569" s="236"/>
      <c r="O569" s="236"/>
      <c r="P569" s="236"/>
      <c r="Q569" s="236"/>
    </row>
    <row r="570" spans="1:19" ht="17.25" customHeight="1" thickBot="1" x14ac:dyDescent="0.3">
      <c r="B570" s="423" t="s">
        <v>1542</v>
      </c>
      <c r="C570" s="424"/>
      <c r="D570" s="424"/>
      <c r="E570" s="424"/>
      <c r="F570" s="425"/>
      <c r="G570" s="241"/>
      <c r="H570" s="426">
        <f>F540</f>
        <v>25723070057.833839</v>
      </c>
      <c r="I570" s="426"/>
      <c r="J570" s="427">
        <f>H540</f>
        <v>1230234785</v>
      </c>
      <c r="K570" s="427"/>
      <c r="L570" s="242">
        <f>+J570/H570</f>
        <v>4.7826125817564992E-2</v>
      </c>
      <c r="M570" s="236"/>
      <c r="N570" s="236"/>
      <c r="O570" s="236"/>
      <c r="P570" s="236"/>
      <c r="Q570" s="236"/>
    </row>
    <row r="571" spans="1:19" s="204" customFormat="1" ht="22.5" customHeight="1" x14ac:dyDescent="0.25">
      <c r="A571" s="313"/>
      <c r="B571" s="409"/>
      <c r="C571" s="409"/>
      <c r="D571" s="409"/>
      <c r="E571" s="409"/>
      <c r="F571" s="409"/>
      <c r="G571" s="409"/>
      <c r="H571" s="410"/>
      <c r="I571" s="410"/>
      <c r="J571" s="411"/>
      <c r="K571" s="411"/>
      <c r="L571" s="412"/>
      <c r="M571" s="316"/>
      <c r="N571" s="316"/>
      <c r="O571" s="316"/>
      <c r="P571" s="243"/>
      <c r="Q571" s="243"/>
    </row>
    <row r="572" spans="1:19" s="204" customFormat="1" ht="33" customHeight="1" thickBot="1" x14ac:dyDescent="0.3">
      <c r="A572" s="313"/>
      <c r="B572" s="315"/>
      <c r="C572" s="316">
        <f>C516</f>
        <v>0</v>
      </c>
      <c r="D572" s="316">
        <f t="shared" ref="D572:F572" si="448">D516</f>
        <v>0</v>
      </c>
      <c r="E572" s="316">
        <f t="shared" si="448"/>
        <v>0</v>
      </c>
      <c r="F572" s="316">
        <f t="shared" si="448"/>
        <v>0</v>
      </c>
      <c r="G572" s="316">
        <f>N516</f>
        <v>0</v>
      </c>
      <c r="H572" s="316">
        <f>P8</f>
        <v>197085545241.34424</v>
      </c>
      <c r="I572" s="316"/>
      <c r="J572" s="316">
        <f>H516</f>
        <v>0</v>
      </c>
      <c r="K572" s="314">
        <v>205651804539.84424</v>
      </c>
      <c r="L572" s="316"/>
      <c r="M572" s="316">
        <f>P518</f>
        <v>28803932866.540855</v>
      </c>
      <c r="N572" s="316"/>
      <c r="O572" s="316"/>
      <c r="P572" s="243"/>
      <c r="Q572" s="243"/>
    </row>
    <row r="573" spans="1:19" ht="15" customHeight="1" x14ac:dyDescent="0.25">
      <c r="B573" s="415" t="s">
        <v>1543</v>
      </c>
      <c r="C573" s="416"/>
      <c r="D573" s="416"/>
      <c r="E573" s="416"/>
      <c r="F573" s="416"/>
      <c r="G573" s="416"/>
      <c r="H573" s="416"/>
      <c r="I573" s="416"/>
      <c r="J573" s="416"/>
      <c r="K573" s="416"/>
      <c r="L573" s="416"/>
      <c r="M573" s="416"/>
      <c r="N573" s="416"/>
      <c r="O573" s="417"/>
      <c r="P573" s="244"/>
      <c r="Q573" s="244"/>
    </row>
    <row r="574" spans="1:19" ht="36.75" customHeight="1" x14ac:dyDescent="0.25">
      <c r="B574" s="245" t="s">
        <v>1544</v>
      </c>
      <c r="C574" s="246" t="s">
        <v>1545</v>
      </c>
      <c r="D574" s="246" t="s">
        <v>1546</v>
      </c>
      <c r="E574" s="246" t="s">
        <v>1547</v>
      </c>
      <c r="F574" s="247" t="s">
        <v>1548</v>
      </c>
      <c r="G574" s="247" t="s">
        <v>1549</v>
      </c>
      <c r="H574" s="247" t="s">
        <v>1550</v>
      </c>
      <c r="I574" s="247" t="s">
        <v>1551</v>
      </c>
      <c r="J574" s="247" t="s">
        <v>1552</v>
      </c>
      <c r="K574" s="247" t="s">
        <v>1553</v>
      </c>
      <c r="L574" s="247" t="s">
        <v>1554</v>
      </c>
      <c r="M574" s="247" t="s">
        <v>1555</v>
      </c>
      <c r="N574" s="247" t="s">
        <v>1556</v>
      </c>
      <c r="O574" s="248" t="s">
        <v>1557</v>
      </c>
    </row>
    <row r="575" spans="1:19" ht="15" customHeight="1" x14ac:dyDescent="0.25">
      <c r="B575" s="249" t="s">
        <v>1558</v>
      </c>
      <c r="C575" s="250">
        <f>+C576+C581</f>
        <v>224340468919.64713</v>
      </c>
      <c r="D575" s="250">
        <f>+D576+D581</f>
        <v>926341932</v>
      </c>
      <c r="E575" s="250">
        <f>+E576+E581</f>
        <v>926341932</v>
      </c>
      <c r="F575" s="250">
        <f>+F576+F581</f>
        <v>224340468919.64713</v>
      </c>
      <c r="G575" s="250">
        <f>G576+G581</f>
        <v>27254923678.302887</v>
      </c>
      <c r="H575" s="250">
        <f>+F575-G575</f>
        <v>197085545241.34424</v>
      </c>
      <c r="I575" s="251">
        <f t="shared" ref="I575:I580" si="449">+G575/F575</f>
        <v>0.12148910898490137</v>
      </c>
      <c r="J575" s="250">
        <f>+J576+J581</f>
        <v>18900211833.302887</v>
      </c>
      <c r="K575" s="250">
        <f>+F575-J575</f>
        <v>205440257086.34424</v>
      </c>
      <c r="L575" s="252">
        <f t="shared" ref="L575:L587" si="450">+J575/F575</f>
        <v>8.4247893054339856E-2</v>
      </c>
      <c r="M575" s="250">
        <f>+M576+M581</f>
        <v>28803932866.540855</v>
      </c>
      <c r="N575" s="252">
        <f t="shared" ref="N575:N587" si="451">+M575/F575</f>
        <v>0.12839383373517718</v>
      </c>
      <c r="O575" s="253">
        <f>O576+O581</f>
        <v>8.4247893054339856E-2</v>
      </c>
    </row>
    <row r="576" spans="1:19" ht="15" customHeight="1" x14ac:dyDescent="0.25">
      <c r="B576" s="254" t="s">
        <v>1559</v>
      </c>
      <c r="C576" s="255">
        <f>SUM(C577:C580)</f>
        <v>198617398861.81329</v>
      </c>
      <c r="D576" s="255">
        <f>SUM(D577:D580)</f>
        <v>0</v>
      </c>
      <c r="E576" s="255">
        <f>SUM(E577:E580)</f>
        <v>0</v>
      </c>
      <c r="F576" s="255">
        <f>SUM(F577:F580)</f>
        <v>198617398861.81329</v>
      </c>
      <c r="G576" s="255">
        <f>SUM(G577:G580)</f>
        <v>22977420814.302887</v>
      </c>
      <c r="H576" s="255">
        <f>+F576-G576</f>
        <v>175639978047.51041</v>
      </c>
      <c r="I576" s="256">
        <f t="shared" si="449"/>
        <v>0.11568684790947882</v>
      </c>
      <c r="J576" s="255">
        <f>SUM(J577:J580)</f>
        <v>17669977048.302887</v>
      </c>
      <c r="K576" s="255">
        <f>+F576-J576</f>
        <v>180947421813.51041</v>
      </c>
      <c r="L576" s="257">
        <f t="shared" si="450"/>
        <v>8.8964900102214375E-2</v>
      </c>
      <c r="M576" s="255">
        <f>SUM(M577:M580)</f>
        <v>15466444678.304703</v>
      </c>
      <c r="N576" s="257">
        <f t="shared" si="451"/>
        <v>7.7870542897731612E-2</v>
      </c>
      <c r="O576" s="258">
        <f>SUM(O577:O580)</f>
        <v>7.8764108559618851E-2</v>
      </c>
    </row>
    <row r="577" spans="2:17" ht="15" customHeight="1" x14ac:dyDescent="0.25">
      <c r="B577" s="259" t="s">
        <v>1560</v>
      </c>
      <c r="C577" s="260">
        <f>C521</f>
        <v>126045967432.28073</v>
      </c>
      <c r="D577" s="260">
        <f t="shared" ref="D577:F579" si="452">D521</f>
        <v>0</v>
      </c>
      <c r="E577" s="260">
        <f t="shared" si="452"/>
        <v>0</v>
      </c>
      <c r="F577" s="260">
        <f t="shared" si="452"/>
        <v>126045967432.28073</v>
      </c>
      <c r="G577" s="260">
        <f>M521</f>
        <v>7596203643.5</v>
      </c>
      <c r="H577" s="260">
        <f>F577-G577</f>
        <v>118449763788.78073</v>
      </c>
      <c r="I577" s="261">
        <f t="shared" si="449"/>
        <v>6.0265344447303519E-2</v>
      </c>
      <c r="J577" s="260">
        <f>H521</f>
        <v>7562102213.5</v>
      </c>
      <c r="K577" s="260">
        <f>F577-J577</f>
        <v>118483865218.78073</v>
      </c>
      <c r="L577" s="262">
        <f t="shared" si="450"/>
        <v>5.999479687886726E-2</v>
      </c>
      <c r="M577" s="260">
        <f>P521</f>
        <v>9255979383.7841625</v>
      </c>
      <c r="N577" s="262">
        <f t="shared" si="451"/>
        <v>7.3433363814332395E-2</v>
      </c>
      <c r="O577" s="263">
        <f>J577/F575</f>
        <v>3.37081501608546E-2</v>
      </c>
    </row>
    <row r="578" spans="2:17" ht="15" customHeight="1" x14ac:dyDescent="0.25">
      <c r="B578" s="259" t="s">
        <v>1561</v>
      </c>
      <c r="C578" s="260">
        <f>C522</f>
        <v>53332911932.873528</v>
      </c>
      <c r="D578" s="260">
        <f t="shared" si="452"/>
        <v>0</v>
      </c>
      <c r="E578" s="260">
        <f t="shared" si="452"/>
        <v>0</v>
      </c>
      <c r="F578" s="260">
        <f t="shared" si="452"/>
        <v>53332911932.873528</v>
      </c>
      <c r="G578" s="260">
        <f>M522</f>
        <v>9552462444.802887</v>
      </c>
      <c r="H578" s="260">
        <f>F578-G578</f>
        <v>43780449488.070641</v>
      </c>
      <c r="I578" s="261">
        <f t="shared" si="449"/>
        <v>0.17911008603516559</v>
      </c>
      <c r="J578" s="260">
        <f>H522</f>
        <v>7899145849.802887</v>
      </c>
      <c r="K578" s="260">
        <f t="shared" ref="K578:K580" si="453">F578-J578</f>
        <v>45433766083.070641</v>
      </c>
      <c r="L578" s="262">
        <f t="shared" si="450"/>
        <v>0.14811015494044277</v>
      </c>
      <c r="M578" s="260">
        <f>P522</f>
        <v>3826826805.0727949</v>
      </c>
      <c r="N578" s="262">
        <f t="shared" si="451"/>
        <v>7.1753569538624828E-2</v>
      </c>
      <c r="O578" s="263">
        <f>J578/F575</f>
        <v>3.5210525714966537E-2</v>
      </c>
    </row>
    <row r="579" spans="2:17" ht="15" customHeight="1" x14ac:dyDescent="0.25">
      <c r="B579" s="259" t="s">
        <v>1562</v>
      </c>
      <c r="C579" s="260">
        <f>C523</f>
        <v>18696519522.046932</v>
      </c>
      <c r="D579" s="260">
        <f t="shared" si="452"/>
        <v>0</v>
      </c>
      <c r="E579" s="260">
        <f t="shared" si="452"/>
        <v>0</v>
      </c>
      <c r="F579" s="260">
        <f t="shared" si="452"/>
        <v>18696519522.046932</v>
      </c>
      <c r="G579" s="260">
        <f>M523</f>
        <v>5827754726</v>
      </c>
      <c r="H579" s="260">
        <f>F579-G579</f>
        <v>12868764796.046932</v>
      </c>
      <c r="I579" s="261">
        <f t="shared" si="449"/>
        <v>0.31170265241762846</v>
      </c>
      <c r="J579" s="260">
        <f>H523</f>
        <v>2208728985</v>
      </c>
      <c r="K579" s="260">
        <f t="shared" si="453"/>
        <v>16487790537.046932</v>
      </c>
      <c r="L579" s="262">
        <f t="shared" si="450"/>
        <v>0.11813583712174168</v>
      </c>
      <c r="M579" s="260">
        <f>P523</f>
        <v>2379156175.2711287</v>
      </c>
      <c r="N579" s="262">
        <f t="shared" si="451"/>
        <v>0.12725128719629492</v>
      </c>
      <c r="O579" s="263">
        <f>J579/F575</f>
        <v>9.8454326837977175E-3</v>
      </c>
    </row>
    <row r="580" spans="2:17" ht="15" customHeight="1" x14ac:dyDescent="0.25">
      <c r="B580" s="264" t="s">
        <v>1563</v>
      </c>
      <c r="C580" s="260">
        <f>C538+C539</f>
        <v>541999974.61210001</v>
      </c>
      <c r="D580" s="260">
        <f t="shared" ref="D580:F580" si="454">D538+D539</f>
        <v>0</v>
      </c>
      <c r="E580" s="260">
        <f t="shared" si="454"/>
        <v>0</v>
      </c>
      <c r="F580" s="260">
        <f t="shared" si="454"/>
        <v>541999974.61210001</v>
      </c>
      <c r="G580" s="260">
        <f>M538+M539</f>
        <v>1000000</v>
      </c>
      <c r="H580" s="260">
        <f>F580-G580</f>
        <v>540999974.61210001</v>
      </c>
      <c r="I580" s="261">
        <f t="shared" si="449"/>
        <v>1.8450185366072807E-3</v>
      </c>
      <c r="J580" s="260">
        <f>H538+H539</f>
        <v>0</v>
      </c>
      <c r="K580" s="260">
        <f t="shared" si="453"/>
        <v>541999974.61210001</v>
      </c>
      <c r="L580" s="262">
        <f t="shared" si="450"/>
        <v>0</v>
      </c>
      <c r="M580" s="260">
        <f>P538+P539</f>
        <v>4482314.1766166585</v>
      </c>
      <c r="N580" s="262">
        <f t="shared" si="451"/>
        <v>8.2699527427553352E-3</v>
      </c>
      <c r="O580" s="263">
        <f>J580/F575</f>
        <v>0</v>
      </c>
    </row>
    <row r="581" spans="2:17" ht="15" customHeight="1" x14ac:dyDescent="0.25">
      <c r="B581" s="254" t="s">
        <v>1564</v>
      </c>
      <c r="C581" s="255">
        <f t="shared" ref="C581:J581" si="455">SUM(C582:C587)</f>
        <v>25723070057.833839</v>
      </c>
      <c r="D581" s="255">
        <f t="shared" si="455"/>
        <v>926341932</v>
      </c>
      <c r="E581" s="255">
        <f t="shared" si="455"/>
        <v>926341932</v>
      </c>
      <c r="F581" s="255">
        <f t="shared" si="455"/>
        <v>25723070057.833839</v>
      </c>
      <c r="G581" s="255">
        <f t="shared" si="455"/>
        <v>4277502864</v>
      </c>
      <c r="H581" s="255">
        <f t="shared" si="455"/>
        <v>21445567193.833839</v>
      </c>
      <c r="I581" s="255">
        <f t="shared" si="455"/>
        <v>1.1047084058972152</v>
      </c>
      <c r="J581" s="255">
        <f t="shared" si="455"/>
        <v>1230234785</v>
      </c>
      <c r="K581" s="255">
        <f>+F581-J581</f>
        <v>24492835272.833839</v>
      </c>
      <c r="L581" s="256">
        <f t="shared" si="450"/>
        <v>4.7826125817564992E-2</v>
      </c>
      <c r="M581" s="255">
        <f>SUM(M582:M587)</f>
        <v>13337488188.236153</v>
      </c>
      <c r="N581" s="256">
        <f t="shared" si="451"/>
        <v>0.51850296866778089</v>
      </c>
      <c r="O581" s="265">
        <f>SUM(O582:O587)</f>
        <v>5.483784494721004E-3</v>
      </c>
    </row>
    <row r="582" spans="2:17" ht="15" customHeight="1" x14ac:dyDescent="0.25">
      <c r="B582" s="264" t="s">
        <v>1565</v>
      </c>
      <c r="C582" s="260">
        <f>C541</f>
        <v>7619339133</v>
      </c>
      <c r="D582" s="260">
        <f t="shared" ref="D582:F582" si="456">D541</f>
        <v>0</v>
      </c>
      <c r="E582" s="260">
        <f t="shared" si="456"/>
        <v>0</v>
      </c>
      <c r="F582" s="260">
        <f t="shared" si="456"/>
        <v>7619339133</v>
      </c>
      <c r="G582" s="260">
        <f>M541</f>
        <v>33787260</v>
      </c>
      <c r="H582" s="260">
        <f t="shared" ref="H582:H587" si="457">F582-G582</f>
        <v>7585551873</v>
      </c>
      <c r="I582" s="261">
        <f t="shared" ref="I582:I587" si="458">+G582/F582</f>
        <v>4.4344082091929112E-3</v>
      </c>
      <c r="J582" s="260">
        <f>H541</f>
        <v>0</v>
      </c>
      <c r="K582" s="260">
        <f>F582-J582</f>
        <v>7619339133</v>
      </c>
      <c r="L582" s="262">
        <f t="shared" si="450"/>
        <v>0</v>
      </c>
      <c r="M582" s="260">
        <f>P541</f>
        <v>4628481000</v>
      </c>
      <c r="N582" s="262">
        <f t="shared" si="451"/>
        <v>0.6074648889105958</v>
      </c>
      <c r="O582" s="263">
        <f>J582/F575</f>
        <v>0</v>
      </c>
    </row>
    <row r="583" spans="2:17" ht="15" customHeight="1" x14ac:dyDescent="0.25">
      <c r="B583" s="264" t="s">
        <v>1566</v>
      </c>
      <c r="C583" s="260">
        <f>C546</f>
        <v>1444592174</v>
      </c>
      <c r="D583" s="260">
        <f t="shared" ref="D583:F583" si="459">D546</f>
        <v>0</v>
      </c>
      <c r="E583" s="260">
        <f t="shared" si="459"/>
        <v>0</v>
      </c>
      <c r="F583" s="260">
        <f t="shared" si="459"/>
        <v>1444592174</v>
      </c>
      <c r="G583" s="260">
        <f>M546</f>
        <v>885000000</v>
      </c>
      <c r="H583" s="260">
        <f t="shared" si="457"/>
        <v>559592174</v>
      </c>
      <c r="I583" s="261">
        <f t="shared" si="458"/>
        <v>0.61262965141883707</v>
      </c>
      <c r="J583" s="260">
        <f>H546</f>
        <v>885000000</v>
      </c>
      <c r="K583" s="260">
        <f t="shared" ref="K583:K587" si="460">F583-J583</f>
        <v>559592174</v>
      </c>
      <c r="L583" s="262">
        <f t="shared" si="450"/>
        <v>0.61262965141883707</v>
      </c>
      <c r="M583" s="260">
        <f>P546</f>
        <v>885000000</v>
      </c>
      <c r="N583" s="262">
        <f t="shared" si="451"/>
        <v>0.61262965141883707</v>
      </c>
      <c r="O583" s="263">
        <f>J583/F575</f>
        <v>3.9448968091306963E-3</v>
      </c>
    </row>
    <row r="584" spans="2:17" ht="15" customHeight="1" x14ac:dyDescent="0.25">
      <c r="B584" s="264" t="s">
        <v>1567</v>
      </c>
      <c r="C584" s="260">
        <f>C550</f>
        <v>974938068</v>
      </c>
      <c r="D584" s="260">
        <f t="shared" ref="D584:F584" si="461">D550</f>
        <v>0</v>
      </c>
      <c r="E584" s="260">
        <f t="shared" si="461"/>
        <v>0</v>
      </c>
      <c r="F584" s="260">
        <f t="shared" si="461"/>
        <v>974938068</v>
      </c>
      <c r="G584" s="260">
        <f>M550</f>
        <v>0</v>
      </c>
      <c r="H584" s="260">
        <f t="shared" si="457"/>
        <v>974938068</v>
      </c>
      <c r="I584" s="261">
        <f t="shared" si="458"/>
        <v>0</v>
      </c>
      <c r="J584" s="260">
        <f>H550</f>
        <v>0</v>
      </c>
      <c r="K584" s="260">
        <f t="shared" si="460"/>
        <v>974938068</v>
      </c>
      <c r="L584" s="262">
        <f t="shared" si="450"/>
        <v>0</v>
      </c>
      <c r="M584" s="260">
        <f>P550</f>
        <v>960000000</v>
      </c>
      <c r="N584" s="262">
        <f t="shared" si="451"/>
        <v>0.98467793135758441</v>
      </c>
      <c r="O584" s="263">
        <f>J584/F575</f>
        <v>0</v>
      </c>
    </row>
    <row r="585" spans="2:17" ht="15" customHeight="1" x14ac:dyDescent="0.25">
      <c r="B585" s="264" t="s">
        <v>1568</v>
      </c>
      <c r="C585" s="260">
        <f>C553</f>
        <v>8177771096</v>
      </c>
      <c r="D585" s="260">
        <f t="shared" ref="D585:F585" si="462">D553</f>
        <v>926341932</v>
      </c>
      <c r="E585" s="260">
        <f t="shared" si="462"/>
        <v>926341932</v>
      </c>
      <c r="F585" s="260">
        <f t="shared" si="462"/>
        <v>8177771096</v>
      </c>
      <c r="G585" s="260">
        <f>M553</f>
        <v>958063065</v>
      </c>
      <c r="H585" s="260">
        <f t="shared" si="457"/>
        <v>7219708031</v>
      </c>
      <c r="I585" s="261">
        <f t="shared" si="458"/>
        <v>0.11715454660605726</v>
      </c>
      <c r="J585" s="260">
        <f>H553</f>
        <v>284711485</v>
      </c>
      <c r="K585" s="260">
        <f t="shared" si="460"/>
        <v>7893059611</v>
      </c>
      <c r="L585" s="262">
        <f t="shared" si="450"/>
        <v>3.4815291557776809E-2</v>
      </c>
      <c r="M585" s="260">
        <f>P553</f>
        <v>5792313085</v>
      </c>
      <c r="N585" s="262">
        <f t="shared" si="451"/>
        <v>0.70829973314283634</v>
      </c>
      <c r="O585" s="263">
        <f>J585/F575</f>
        <v>1.2691044392083187E-3</v>
      </c>
    </row>
    <row r="586" spans="2:17" ht="35.1" customHeight="1" x14ac:dyDescent="0.25">
      <c r="B586" s="264" t="s">
        <v>1569</v>
      </c>
      <c r="C586" s="260">
        <f>C557</f>
        <v>500436873</v>
      </c>
      <c r="D586" s="260">
        <f t="shared" ref="D586:F586" si="463">D557</f>
        <v>0</v>
      </c>
      <c r="E586" s="260">
        <f t="shared" si="463"/>
        <v>0</v>
      </c>
      <c r="F586" s="260">
        <f t="shared" si="463"/>
        <v>500436873</v>
      </c>
      <c r="G586" s="260">
        <f>M557</f>
        <v>15000000</v>
      </c>
      <c r="H586" s="260">
        <f t="shared" si="457"/>
        <v>485436873</v>
      </c>
      <c r="I586" s="261">
        <f t="shared" si="458"/>
        <v>2.9973810502968275E-2</v>
      </c>
      <c r="J586" s="260">
        <f>H557</f>
        <v>12000000</v>
      </c>
      <c r="K586" s="260">
        <f t="shared" si="460"/>
        <v>488436873</v>
      </c>
      <c r="L586" s="262">
        <f t="shared" si="450"/>
        <v>2.3979048402374619E-2</v>
      </c>
      <c r="M586" s="260">
        <f>P557</f>
        <v>336600000</v>
      </c>
      <c r="N586" s="262">
        <f t="shared" si="451"/>
        <v>0.67261230768660807</v>
      </c>
      <c r="O586" s="263">
        <f>J586/F575</f>
        <v>5.3490126225500963E-5</v>
      </c>
    </row>
    <row r="587" spans="2:17" ht="35.1" customHeight="1" thickBot="1" x14ac:dyDescent="0.3">
      <c r="B587" s="266" t="s">
        <v>1570</v>
      </c>
      <c r="C587" s="267">
        <f>C560</f>
        <v>7005992713.8338375</v>
      </c>
      <c r="D587" s="267">
        <f t="shared" ref="D587:F587" si="464">D560</f>
        <v>0</v>
      </c>
      <c r="E587" s="267">
        <f t="shared" si="464"/>
        <v>0</v>
      </c>
      <c r="F587" s="267">
        <f t="shared" si="464"/>
        <v>7005992713.8338375</v>
      </c>
      <c r="G587" s="267">
        <f>M560</f>
        <v>2385652539</v>
      </c>
      <c r="H587" s="267">
        <f t="shared" si="457"/>
        <v>4620340174.8338375</v>
      </c>
      <c r="I587" s="268">
        <f t="shared" si="458"/>
        <v>0.34051598916015957</v>
      </c>
      <c r="J587" s="267">
        <f>H560</f>
        <v>48523300</v>
      </c>
      <c r="K587" s="267">
        <f t="shared" si="460"/>
        <v>6957469413.8338375</v>
      </c>
      <c r="L587" s="269">
        <f t="shared" si="450"/>
        <v>6.9259706628280165E-3</v>
      </c>
      <c r="M587" s="267">
        <f>P560</f>
        <v>735094103.23615313</v>
      </c>
      <c r="N587" s="269">
        <f t="shared" si="451"/>
        <v>0.10492361800272171</v>
      </c>
      <c r="O587" s="270">
        <f>J587/F575</f>
        <v>2.1629312015648757E-4</v>
      </c>
    </row>
    <row r="588" spans="2:17" ht="35.1" customHeight="1" x14ac:dyDescent="0.25">
      <c r="B588" s="170"/>
      <c r="C588" s="170"/>
      <c r="D588" s="170"/>
      <c r="E588" s="170"/>
      <c r="F588" s="170"/>
      <c r="G588" s="170"/>
      <c r="H588" s="170"/>
      <c r="I588" s="170"/>
      <c r="J588" s="170"/>
      <c r="K588" s="170"/>
      <c r="L588" s="170"/>
      <c r="M588" s="170"/>
      <c r="N588" s="170"/>
      <c r="O588" s="170"/>
      <c r="P588" s="170"/>
      <c r="Q588" s="170"/>
    </row>
    <row r="589" spans="2:17" ht="35.1" customHeight="1" x14ac:dyDescent="0.25">
      <c r="B589" s="170"/>
      <c r="C589" s="236"/>
      <c r="D589" s="236"/>
      <c r="E589" s="236"/>
      <c r="F589" s="236"/>
      <c r="G589" s="236"/>
      <c r="H589" s="236"/>
      <c r="I589" s="236"/>
      <c r="J589" s="236"/>
      <c r="K589" s="236"/>
      <c r="L589" s="236"/>
      <c r="M589" s="236"/>
      <c r="N589" s="236"/>
      <c r="O589" s="236"/>
      <c r="P589" s="236"/>
      <c r="Q589" s="236"/>
    </row>
  </sheetData>
  <mergeCells count="14">
    <mergeCell ref="B573:O573"/>
    <mergeCell ref="A1:R1"/>
    <mergeCell ref="A3:R3"/>
    <mergeCell ref="A5:R5"/>
    <mergeCell ref="B569:F569"/>
    <mergeCell ref="H569:I569"/>
    <mergeCell ref="J569:K569"/>
    <mergeCell ref="B570:F570"/>
    <mergeCell ref="H570:I570"/>
    <mergeCell ref="J570:K570"/>
    <mergeCell ref="B567:L567"/>
    <mergeCell ref="B568:F568"/>
    <mergeCell ref="H568:I568"/>
    <mergeCell ref="J568:K568"/>
  </mergeCells>
  <conditionalFormatting sqref="P7 R517">
    <cfRule type="cellIs" dxfId="11" priority="12" operator="lessThan">
      <formula>0</formula>
    </cfRule>
  </conditionalFormatting>
  <conditionalFormatting sqref="P7 R517">
    <cfRule type="cellIs" dxfId="10" priority="9" operator="lessThan">
      <formula>0</formula>
    </cfRule>
    <cfRule type="cellIs" dxfId="9" priority="10" operator="lessThan">
      <formula>0</formula>
    </cfRule>
    <cfRule type="cellIs" dxfId="8" priority="11" operator="lessThan">
      <formula>0</formula>
    </cfRule>
  </conditionalFormatting>
  <conditionalFormatting sqref="Q6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Q6">
    <cfRule type="cellIs" dxfId="4" priority="8" operator="lessThan">
      <formula>0</formula>
    </cfRule>
  </conditionalFormatting>
  <conditionalFormatting sqref="Q2 Q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Q2 Q4">
    <cfRule type="cellIs" dxfId="0" priority="4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8C22B-F66A-4704-8338-4027503E3340}">
  <dimension ref="A1:P508"/>
  <sheetViews>
    <sheetView workbookViewId="0">
      <selection activeCell="A2" sqref="A2"/>
    </sheetView>
  </sheetViews>
  <sheetFormatPr baseColWidth="10" defaultRowHeight="15" x14ac:dyDescent="0.25"/>
  <cols>
    <col min="1" max="1" width="11.42578125" style="170"/>
    <col min="2" max="2" width="26.85546875" style="170" customWidth="1"/>
    <col min="3" max="3" width="44" style="170" customWidth="1"/>
    <col min="4" max="16" width="20.7109375" style="170" customWidth="1"/>
    <col min="17" max="16384" width="11.42578125" style="170"/>
  </cols>
  <sheetData>
    <row r="1" spans="1:16" ht="15" customHeight="1" x14ac:dyDescent="0.25">
      <c r="A1" s="317" t="s">
        <v>1573</v>
      </c>
      <c r="B1" s="317" t="s">
        <v>1574</v>
      </c>
      <c r="C1" s="318" t="s">
        <v>1575</v>
      </c>
      <c r="D1" s="319" t="s">
        <v>1576</v>
      </c>
      <c r="E1" s="319" t="s">
        <v>1577</v>
      </c>
      <c r="F1" s="319" t="s">
        <v>1578</v>
      </c>
      <c r="G1" s="319" t="s">
        <v>1579</v>
      </c>
      <c r="H1" s="319" t="s">
        <v>1580</v>
      </c>
      <c r="I1" s="319" t="s">
        <v>1581</v>
      </c>
      <c r="J1" s="319" t="s">
        <v>1582</v>
      </c>
      <c r="K1" s="319" t="s">
        <v>1583</v>
      </c>
      <c r="L1" s="319" t="s">
        <v>1584</v>
      </c>
      <c r="M1" s="319" t="s">
        <v>1585</v>
      </c>
      <c r="N1" s="319" t="s">
        <v>1586</v>
      </c>
      <c r="O1" s="319" t="s">
        <v>1587</v>
      </c>
      <c r="P1" s="319" t="s">
        <v>776</v>
      </c>
    </row>
    <row r="2" spans="1:16" ht="15" customHeight="1" x14ac:dyDescent="0.25">
      <c r="A2" s="320">
        <v>2024</v>
      </c>
      <c r="B2" s="321">
        <v>0</v>
      </c>
      <c r="C2" s="322" t="s">
        <v>777</v>
      </c>
      <c r="D2" s="323">
        <v>28803932866.540855</v>
      </c>
      <c r="E2" s="323">
        <v>22328790888.411297</v>
      </c>
      <c r="F2" s="323">
        <v>17347580120.76532</v>
      </c>
      <c r="G2" s="323">
        <v>16011710226.196478</v>
      </c>
      <c r="H2" s="323">
        <v>14195252478.272047</v>
      </c>
      <c r="I2" s="323">
        <v>18980315937.100719</v>
      </c>
      <c r="J2" s="323">
        <v>13944030672.472048</v>
      </c>
      <c r="K2" s="323">
        <v>15242696092.742445</v>
      </c>
      <c r="L2" s="323">
        <v>23091211528.871922</v>
      </c>
      <c r="M2" s="323">
        <v>14105478359.475061</v>
      </c>
      <c r="N2" s="323">
        <v>15393995831.246447</v>
      </c>
      <c r="O2" s="323">
        <v>24895473917.552494</v>
      </c>
      <c r="P2" s="324">
        <v>224340468919.64713</v>
      </c>
    </row>
    <row r="3" spans="1:16" ht="15" customHeight="1" x14ac:dyDescent="0.25">
      <c r="A3" s="325">
        <v>2024</v>
      </c>
      <c r="B3" s="326" t="s">
        <v>4</v>
      </c>
      <c r="C3" s="327" t="s">
        <v>5</v>
      </c>
      <c r="D3" s="328">
        <v>13082806188.856956</v>
      </c>
      <c r="E3" s="328">
        <v>18824100319.056957</v>
      </c>
      <c r="F3" s="328">
        <v>13775293754.656956</v>
      </c>
      <c r="G3" s="328">
        <v>12781947538.256958</v>
      </c>
      <c r="H3" s="328">
        <v>12837281599.056957</v>
      </c>
      <c r="I3" s="328">
        <v>17403274620.656956</v>
      </c>
      <c r="J3" s="328">
        <v>12594580102.256958</v>
      </c>
      <c r="K3" s="328">
        <v>13890743904.527355</v>
      </c>
      <c r="L3" s="328">
        <v>13361502066.428158</v>
      </c>
      <c r="M3" s="328">
        <v>12976101480.259972</v>
      </c>
      <c r="N3" s="328">
        <v>13941000152.031357</v>
      </c>
      <c r="O3" s="328">
        <v>23910247639.10873</v>
      </c>
      <c r="P3" s="324">
        <v>179378879365.15427</v>
      </c>
    </row>
    <row r="4" spans="1:16" ht="15" customHeight="1" x14ac:dyDescent="0.25">
      <c r="A4" s="325">
        <v>2024</v>
      </c>
      <c r="B4" s="326" t="s">
        <v>6</v>
      </c>
      <c r="C4" s="327" t="s">
        <v>7</v>
      </c>
      <c r="D4" s="328">
        <v>9255979383.7841625</v>
      </c>
      <c r="E4" s="328">
        <v>14210569894.984163</v>
      </c>
      <c r="F4" s="328">
        <v>8997754008.5841618</v>
      </c>
      <c r="G4" s="328">
        <v>8570466250.1841621</v>
      </c>
      <c r="H4" s="328">
        <v>8623826790.9841614</v>
      </c>
      <c r="I4" s="328">
        <v>13402764384.584162</v>
      </c>
      <c r="J4" s="328">
        <v>8460878474.1841621</v>
      </c>
      <c r="K4" s="328">
        <v>9052464730.4545612</v>
      </c>
      <c r="L4" s="328">
        <v>8960823724.3553619</v>
      </c>
      <c r="M4" s="328">
        <v>8896096881.1871758</v>
      </c>
      <c r="N4" s="328">
        <v>8676514824.9585609</v>
      </c>
      <c r="O4" s="328">
        <v>18937828084.035934</v>
      </c>
      <c r="P4" s="324">
        <v>126045967432.28073</v>
      </c>
    </row>
    <row r="5" spans="1:16" ht="15" customHeight="1" x14ac:dyDescent="0.25">
      <c r="A5" s="325">
        <v>2024</v>
      </c>
      <c r="B5" s="326" t="s">
        <v>8</v>
      </c>
      <c r="C5" s="327" t="s">
        <v>9</v>
      </c>
      <c r="D5" s="328">
        <v>6284301715.5881824</v>
      </c>
      <c r="E5" s="328">
        <v>6221122715.5881824</v>
      </c>
      <c r="F5" s="328">
        <v>6316360715.5881824</v>
      </c>
      <c r="G5" s="328">
        <v>6214338715.5881824</v>
      </c>
      <c r="H5" s="328">
        <v>6266827715.5881824</v>
      </c>
      <c r="I5" s="328">
        <v>10812940715.588182</v>
      </c>
      <c r="J5" s="328">
        <v>6109258715.5881824</v>
      </c>
      <c r="K5" s="328">
        <v>6177186197.5881815</v>
      </c>
      <c r="L5" s="328">
        <v>6485752461.5881815</v>
      </c>
      <c r="M5" s="328">
        <v>6429646561.0181131</v>
      </c>
      <c r="N5" s="328">
        <v>6288048767.5881815</v>
      </c>
      <c r="O5" s="328">
        <v>16011710181.66818</v>
      </c>
      <c r="P5" s="324">
        <v>89617495178.568115</v>
      </c>
    </row>
    <row r="6" spans="1:16" ht="15" customHeight="1" x14ac:dyDescent="0.25">
      <c r="A6" s="325">
        <v>2024</v>
      </c>
      <c r="B6" s="326" t="s">
        <v>10</v>
      </c>
      <c r="C6" s="327" t="s">
        <v>11</v>
      </c>
      <c r="D6" s="328">
        <v>6271493715.5881824</v>
      </c>
      <c r="E6" s="328">
        <v>6208314715.5881824</v>
      </c>
      <c r="F6" s="328">
        <v>6303552715.5881824</v>
      </c>
      <c r="G6" s="328">
        <v>6201530715.5881824</v>
      </c>
      <c r="H6" s="328">
        <v>6254019715.5881824</v>
      </c>
      <c r="I6" s="328">
        <v>10800132715.588182</v>
      </c>
      <c r="J6" s="328">
        <v>6096450715.5881824</v>
      </c>
      <c r="K6" s="328">
        <v>6164378197.5881815</v>
      </c>
      <c r="L6" s="328">
        <v>6472944461.5881815</v>
      </c>
      <c r="M6" s="328">
        <v>6416838561.0181131</v>
      </c>
      <c r="N6" s="328">
        <v>6275240767.5881815</v>
      </c>
      <c r="O6" s="328">
        <v>15998902181.66818</v>
      </c>
      <c r="P6" s="324">
        <v>89463799178.568115</v>
      </c>
    </row>
    <row r="7" spans="1:16" ht="15" customHeight="1" x14ac:dyDescent="0.25">
      <c r="A7" s="329">
        <v>2024</v>
      </c>
      <c r="B7" s="330" t="s">
        <v>12</v>
      </c>
      <c r="C7" s="331" t="s">
        <v>13</v>
      </c>
      <c r="D7" s="332">
        <v>3754421657.7940907</v>
      </c>
      <c r="E7" s="332">
        <v>3754421657.7940907</v>
      </c>
      <c r="F7" s="332">
        <v>3754421657.7940907</v>
      </c>
      <c r="G7" s="332">
        <v>3754421657.7940907</v>
      </c>
      <c r="H7" s="332">
        <v>3754421657.7940907</v>
      </c>
      <c r="I7" s="332">
        <v>3754421657.7940907</v>
      </c>
      <c r="J7" s="332">
        <v>3754421657.7940907</v>
      </c>
      <c r="K7" s="332">
        <v>3754423139.7940898</v>
      </c>
      <c r="L7" s="332">
        <v>3754421403.7940898</v>
      </c>
      <c r="M7" s="332">
        <v>3754414503.2240214</v>
      </c>
      <c r="N7" s="332">
        <v>3754421709.7940898</v>
      </c>
      <c r="O7" s="332">
        <v>4277322018.8740902</v>
      </c>
      <c r="P7" s="333">
        <v>45575954380.039017</v>
      </c>
    </row>
    <row r="8" spans="1:16" ht="15" customHeight="1" x14ac:dyDescent="0.25">
      <c r="A8" s="329">
        <v>2024</v>
      </c>
      <c r="B8" s="330" t="s">
        <v>14</v>
      </c>
      <c r="C8" s="331" t="s">
        <v>15</v>
      </c>
      <c r="D8" s="332">
        <v>2073061057.7940915</v>
      </c>
      <c r="E8" s="332">
        <v>2073061057.7940915</v>
      </c>
      <c r="F8" s="332">
        <v>2073061057.7940915</v>
      </c>
      <c r="G8" s="332">
        <v>2073061057.7940915</v>
      </c>
      <c r="H8" s="332">
        <v>2073061057.7940915</v>
      </c>
      <c r="I8" s="332">
        <v>2073061057.7940915</v>
      </c>
      <c r="J8" s="332">
        <v>2073061057.7940915</v>
      </c>
      <c r="K8" s="332">
        <v>2073061057.7940915</v>
      </c>
      <c r="L8" s="332">
        <v>2073061057.7940915</v>
      </c>
      <c r="M8" s="332">
        <v>2073061057.7940915</v>
      </c>
      <c r="N8" s="332">
        <v>2073061057.7940915</v>
      </c>
      <c r="O8" s="332">
        <v>2073062162.79409</v>
      </c>
      <c r="P8" s="333">
        <v>24876733798.529095</v>
      </c>
    </row>
    <row r="9" spans="1:16" ht="15" customHeight="1" x14ac:dyDescent="0.25">
      <c r="A9" s="329">
        <v>2024</v>
      </c>
      <c r="B9" s="330" t="s">
        <v>16</v>
      </c>
      <c r="C9" s="331" t="s">
        <v>17</v>
      </c>
      <c r="D9" s="332">
        <v>32088000</v>
      </c>
      <c r="E9" s="332">
        <v>32088000</v>
      </c>
      <c r="F9" s="332">
        <v>32088000</v>
      </c>
      <c r="G9" s="332">
        <v>32088000</v>
      </c>
      <c r="H9" s="332">
        <v>32088000</v>
      </c>
      <c r="I9" s="332">
        <v>32088000</v>
      </c>
      <c r="J9" s="332">
        <v>32088000</v>
      </c>
      <c r="K9" s="332">
        <v>32088000</v>
      </c>
      <c r="L9" s="332">
        <v>32088000</v>
      </c>
      <c r="M9" s="332">
        <v>32088000</v>
      </c>
      <c r="N9" s="332">
        <v>32088000</v>
      </c>
      <c r="O9" s="332">
        <v>32088000</v>
      </c>
      <c r="P9" s="333">
        <v>385056000</v>
      </c>
    </row>
    <row r="10" spans="1:16" ht="15" customHeight="1" x14ac:dyDescent="0.25">
      <c r="A10" s="329">
        <v>2024</v>
      </c>
      <c r="B10" s="330" t="s">
        <v>18</v>
      </c>
      <c r="C10" s="331" t="s">
        <v>19</v>
      </c>
      <c r="D10" s="332">
        <v>43355000</v>
      </c>
      <c r="E10" s="332">
        <v>43355000</v>
      </c>
      <c r="F10" s="332">
        <v>43355000</v>
      </c>
      <c r="G10" s="332">
        <v>43355000</v>
      </c>
      <c r="H10" s="332">
        <v>43355000</v>
      </c>
      <c r="I10" s="332">
        <v>43355000</v>
      </c>
      <c r="J10" s="332">
        <v>43355000</v>
      </c>
      <c r="K10" s="332">
        <v>43355000</v>
      </c>
      <c r="L10" s="332">
        <v>43355000</v>
      </c>
      <c r="M10" s="332">
        <v>43355000</v>
      </c>
      <c r="N10" s="332">
        <v>43355000</v>
      </c>
      <c r="O10" s="332">
        <v>43355000</v>
      </c>
      <c r="P10" s="333">
        <v>520260000</v>
      </c>
    </row>
    <row r="11" spans="1:16" ht="15" customHeight="1" x14ac:dyDescent="0.25">
      <c r="A11" s="329">
        <v>2024</v>
      </c>
      <c r="B11" s="330" t="s">
        <v>20</v>
      </c>
      <c r="C11" s="331" t="s">
        <v>21</v>
      </c>
      <c r="D11" s="332">
        <v>0</v>
      </c>
      <c r="E11" s="332">
        <v>0</v>
      </c>
      <c r="F11" s="332">
        <v>0</v>
      </c>
      <c r="G11" s="332">
        <v>0</v>
      </c>
      <c r="H11" s="332">
        <v>0</v>
      </c>
      <c r="I11" s="332">
        <v>4500000000</v>
      </c>
      <c r="J11" s="332">
        <v>0</v>
      </c>
      <c r="K11" s="332">
        <v>0</v>
      </c>
      <c r="L11" s="332">
        <v>0</v>
      </c>
      <c r="M11" s="332">
        <v>0</v>
      </c>
      <c r="N11" s="332">
        <v>0</v>
      </c>
      <c r="O11" s="332">
        <v>0</v>
      </c>
      <c r="P11" s="333">
        <v>4500000000</v>
      </c>
    </row>
    <row r="12" spans="1:16" ht="15" customHeight="1" x14ac:dyDescent="0.25">
      <c r="A12" s="329">
        <v>2024</v>
      </c>
      <c r="B12" s="330" t="s">
        <v>22</v>
      </c>
      <c r="C12" s="331" t="s">
        <v>23</v>
      </c>
      <c r="D12" s="332">
        <v>265266000</v>
      </c>
      <c r="E12" s="332">
        <v>145550000</v>
      </c>
      <c r="F12" s="332">
        <v>200327000</v>
      </c>
      <c r="G12" s="332">
        <v>70105000</v>
      </c>
      <c r="H12" s="332">
        <v>83094000</v>
      </c>
      <c r="I12" s="332">
        <v>54207000</v>
      </c>
      <c r="J12" s="332">
        <v>47310000</v>
      </c>
      <c r="K12" s="332">
        <v>107951000</v>
      </c>
      <c r="L12" s="332">
        <v>367519000</v>
      </c>
      <c r="M12" s="332">
        <v>309754000</v>
      </c>
      <c r="N12" s="332">
        <v>102205000</v>
      </c>
      <c r="O12" s="332">
        <v>60325000</v>
      </c>
      <c r="P12" s="333">
        <v>1813613000</v>
      </c>
    </row>
    <row r="13" spans="1:16" ht="15" customHeight="1" x14ac:dyDescent="0.25">
      <c r="A13" s="329">
        <v>2024</v>
      </c>
      <c r="B13" s="330" t="s">
        <v>24</v>
      </c>
      <c r="C13" s="331" t="s">
        <v>25</v>
      </c>
      <c r="D13" s="332">
        <v>100302000</v>
      </c>
      <c r="E13" s="332">
        <v>155339000</v>
      </c>
      <c r="F13" s="332">
        <v>194800000</v>
      </c>
      <c r="G13" s="332">
        <v>224000000</v>
      </c>
      <c r="H13" s="332">
        <v>265000000</v>
      </c>
      <c r="I13" s="332">
        <v>200000000</v>
      </c>
      <c r="J13" s="332">
        <v>143215000</v>
      </c>
      <c r="K13" s="332">
        <v>149000000</v>
      </c>
      <c r="L13" s="332">
        <v>197000000</v>
      </c>
      <c r="M13" s="332">
        <v>199666000</v>
      </c>
      <c r="N13" s="332">
        <v>267110000</v>
      </c>
      <c r="O13" s="332">
        <v>163250000</v>
      </c>
      <c r="P13" s="333">
        <v>2258682000</v>
      </c>
    </row>
    <row r="14" spans="1:16" ht="15" customHeight="1" x14ac:dyDescent="0.25">
      <c r="A14" s="329">
        <v>2024</v>
      </c>
      <c r="B14" s="330" t="s">
        <v>26</v>
      </c>
      <c r="C14" s="331" t="s">
        <v>27</v>
      </c>
      <c r="D14" s="332">
        <v>0</v>
      </c>
      <c r="E14" s="332">
        <v>0</v>
      </c>
      <c r="F14" s="332">
        <v>0</v>
      </c>
      <c r="G14" s="332">
        <v>0</v>
      </c>
      <c r="H14" s="332">
        <v>0</v>
      </c>
      <c r="I14" s="332">
        <v>0</v>
      </c>
      <c r="J14" s="332">
        <v>0</v>
      </c>
      <c r="K14" s="332">
        <v>0</v>
      </c>
      <c r="L14" s="332">
        <v>0</v>
      </c>
      <c r="M14" s="332">
        <v>0</v>
      </c>
      <c r="N14" s="332">
        <v>0</v>
      </c>
      <c r="O14" s="332">
        <v>5835000000</v>
      </c>
      <c r="P14" s="333">
        <v>5835000000</v>
      </c>
    </row>
    <row r="15" spans="1:16" ht="15" customHeight="1" x14ac:dyDescent="0.25">
      <c r="A15" s="329">
        <v>2024</v>
      </c>
      <c r="B15" s="330" t="s">
        <v>28</v>
      </c>
      <c r="C15" s="331" t="s">
        <v>29</v>
      </c>
      <c r="D15" s="332">
        <v>3000000</v>
      </c>
      <c r="E15" s="332">
        <v>3000000</v>
      </c>
      <c r="F15" s="332">
        <v>3000000</v>
      </c>
      <c r="G15" s="332">
        <v>3000000</v>
      </c>
      <c r="H15" s="332">
        <v>3000000</v>
      </c>
      <c r="I15" s="332">
        <v>139000000</v>
      </c>
      <c r="J15" s="332">
        <v>3000000</v>
      </c>
      <c r="K15" s="332">
        <v>3000000</v>
      </c>
      <c r="L15" s="332">
        <v>3000000</v>
      </c>
      <c r="M15" s="332">
        <v>3000000</v>
      </c>
      <c r="N15" s="332">
        <v>3000000</v>
      </c>
      <c r="O15" s="332">
        <v>3513000000</v>
      </c>
      <c r="P15" s="333">
        <v>3682000000</v>
      </c>
    </row>
    <row r="16" spans="1:16" ht="15" customHeight="1" x14ac:dyDescent="0.25">
      <c r="A16" s="329">
        <v>2024</v>
      </c>
      <c r="B16" s="330" t="s">
        <v>30</v>
      </c>
      <c r="C16" s="331" t="s">
        <v>31</v>
      </c>
      <c r="D16" s="332">
        <v>0</v>
      </c>
      <c r="E16" s="332">
        <v>1500000</v>
      </c>
      <c r="F16" s="332">
        <v>2500000</v>
      </c>
      <c r="G16" s="332">
        <v>1500000</v>
      </c>
      <c r="H16" s="332">
        <v>0</v>
      </c>
      <c r="I16" s="332">
        <v>4000000</v>
      </c>
      <c r="J16" s="332">
        <v>0</v>
      </c>
      <c r="K16" s="332">
        <v>1500000</v>
      </c>
      <c r="L16" s="332">
        <v>2500000</v>
      </c>
      <c r="M16" s="332">
        <v>1500000</v>
      </c>
      <c r="N16" s="332">
        <v>0</v>
      </c>
      <c r="O16" s="332">
        <v>1500000</v>
      </c>
      <c r="P16" s="333">
        <v>16500000</v>
      </c>
    </row>
    <row r="17" spans="1:16" ht="15" customHeight="1" x14ac:dyDescent="0.25">
      <c r="A17" s="325">
        <v>2024</v>
      </c>
      <c r="B17" s="326" t="s">
        <v>32</v>
      </c>
      <c r="C17" s="327" t="s">
        <v>33</v>
      </c>
      <c r="D17" s="324">
        <v>12808000</v>
      </c>
      <c r="E17" s="324">
        <v>12808000</v>
      </c>
      <c r="F17" s="324">
        <v>12808000</v>
      </c>
      <c r="G17" s="324">
        <v>12808000</v>
      </c>
      <c r="H17" s="324">
        <v>12808000</v>
      </c>
      <c r="I17" s="324">
        <v>12808000</v>
      </c>
      <c r="J17" s="324">
        <v>12808000</v>
      </c>
      <c r="K17" s="324">
        <v>12808000</v>
      </c>
      <c r="L17" s="324">
        <v>12808000</v>
      </c>
      <c r="M17" s="324">
        <v>12808000</v>
      </c>
      <c r="N17" s="324">
        <v>12808000</v>
      </c>
      <c r="O17" s="324">
        <v>12808000</v>
      </c>
      <c r="P17" s="324">
        <v>153696000</v>
      </c>
    </row>
    <row r="18" spans="1:16" ht="15" customHeight="1" x14ac:dyDescent="0.25">
      <c r="A18" s="329">
        <v>2024</v>
      </c>
      <c r="B18" s="330" t="s">
        <v>34</v>
      </c>
      <c r="C18" s="331" t="s">
        <v>35</v>
      </c>
      <c r="D18" s="332">
        <v>12808000</v>
      </c>
      <c r="E18" s="332">
        <v>12808000</v>
      </c>
      <c r="F18" s="332">
        <v>12808000</v>
      </c>
      <c r="G18" s="332">
        <v>12808000</v>
      </c>
      <c r="H18" s="332">
        <v>12808000</v>
      </c>
      <c r="I18" s="332">
        <v>12808000</v>
      </c>
      <c r="J18" s="332">
        <v>12808000</v>
      </c>
      <c r="K18" s="332">
        <v>12808000</v>
      </c>
      <c r="L18" s="332">
        <v>12808000</v>
      </c>
      <c r="M18" s="332">
        <v>12808000</v>
      </c>
      <c r="N18" s="332">
        <v>12808000</v>
      </c>
      <c r="O18" s="332">
        <v>12808000</v>
      </c>
      <c r="P18" s="333">
        <v>153696000</v>
      </c>
    </row>
    <row r="19" spans="1:16" ht="15" customHeight="1" x14ac:dyDescent="0.25">
      <c r="A19" s="325">
        <v>2024</v>
      </c>
      <c r="B19" s="326" t="s">
        <v>38</v>
      </c>
      <c r="C19" s="327" t="s">
        <v>39</v>
      </c>
      <c r="D19" s="324">
        <v>2586818668.1959801</v>
      </c>
      <c r="E19" s="324">
        <v>7587417179.3959808</v>
      </c>
      <c r="F19" s="324">
        <v>2007963292.9959798</v>
      </c>
      <c r="G19" s="324">
        <v>1987031534.5959797</v>
      </c>
      <c r="H19" s="324">
        <v>1997199075.3959796</v>
      </c>
      <c r="I19" s="324">
        <v>1977744668.9959798</v>
      </c>
      <c r="J19" s="324">
        <v>1964549758.5959797</v>
      </c>
      <c r="K19" s="324">
        <v>1978313532.8663797</v>
      </c>
      <c r="L19" s="324">
        <v>2042041262.7671797</v>
      </c>
      <c r="M19" s="324">
        <v>2030623320.1690617</v>
      </c>
      <c r="N19" s="324">
        <v>2001595057.3703797</v>
      </c>
      <c r="O19" s="324">
        <v>2079742902.3677552</v>
      </c>
      <c r="P19" s="324">
        <v>30241040253.712616</v>
      </c>
    </row>
    <row r="20" spans="1:16" ht="15" customHeight="1" x14ac:dyDescent="0.25">
      <c r="A20" s="325">
        <v>2024</v>
      </c>
      <c r="B20" s="326" t="s">
        <v>40</v>
      </c>
      <c r="C20" s="327" t="s">
        <v>41</v>
      </c>
      <c r="D20" s="324">
        <v>714600839.92610848</v>
      </c>
      <c r="E20" s="324">
        <v>714600839.92610848</v>
      </c>
      <c r="F20" s="324">
        <v>714600839.92610848</v>
      </c>
      <c r="G20" s="324">
        <v>714600839.92610848</v>
      </c>
      <c r="H20" s="324">
        <v>714600839.92610848</v>
      </c>
      <c r="I20" s="324">
        <v>714600839.92610848</v>
      </c>
      <c r="J20" s="324">
        <v>714600839.92610848</v>
      </c>
      <c r="K20" s="324">
        <v>714600839.92610848</v>
      </c>
      <c r="L20" s="324">
        <v>714600839.92610848</v>
      </c>
      <c r="M20" s="324">
        <v>714600839.92610848</v>
      </c>
      <c r="N20" s="324">
        <v>714600839.92610848</v>
      </c>
      <c r="O20" s="324">
        <v>714600839.92610848</v>
      </c>
      <c r="P20" s="324">
        <v>8575210079.1133013</v>
      </c>
    </row>
    <row r="21" spans="1:16" ht="15" customHeight="1" x14ac:dyDescent="0.25">
      <c r="A21" s="329">
        <v>2024</v>
      </c>
      <c r="B21" s="330" t="s">
        <v>42</v>
      </c>
      <c r="C21" s="331" t="s">
        <v>41</v>
      </c>
      <c r="D21" s="332">
        <v>714600839.92610848</v>
      </c>
      <c r="E21" s="332">
        <v>714600839.92610848</v>
      </c>
      <c r="F21" s="332">
        <v>714600839.92610848</v>
      </c>
      <c r="G21" s="332">
        <v>714600839.92610848</v>
      </c>
      <c r="H21" s="332">
        <v>714600839.92610848</v>
      </c>
      <c r="I21" s="332">
        <v>714600839.92610848</v>
      </c>
      <c r="J21" s="332">
        <v>714600839.92610848</v>
      </c>
      <c r="K21" s="332">
        <v>714600839.92610848</v>
      </c>
      <c r="L21" s="332">
        <v>714600839.92610848</v>
      </c>
      <c r="M21" s="332">
        <v>714600839.92610848</v>
      </c>
      <c r="N21" s="332">
        <v>714600839.92610848</v>
      </c>
      <c r="O21" s="332">
        <v>714600839.92610848</v>
      </c>
      <c r="P21" s="333">
        <v>8575210079.1133013</v>
      </c>
    </row>
    <row r="22" spans="1:16" ht="15" customHeight="1" x14ac:dyDescent="0.25">
      <c r="A22" s="325">
        <v>2024</v>
      </c>
      <c r="B22" s="326" t="s">
        <v>43</v>
      </c>
      <c r="C22" s="327" t="s">
        <v>44</v>
      </c>
      <c r="D22" s="324">
        <v>526409310.82499552</v>
      </c>
      <c r="E22" s="324">
        <v>520911595.82499552</v>
      </c>
      <c r="F22" s="324">
        <v>528921825.82499552</v>
      </c>
      <c r="G22" s="324">
        <v>520334955.82499552</v>
      </c>
      <c r="H22" s="324">
        <v>524924020.82499552</v>
      </c>
      <c r="I22" s="324">
        <v>516943625.82499552</v>
      </c>
      <c r="J22" s="324">
        <v>511530655.82499552</v>
      </c>
      <c r="K22" s="324">
        <v>517176991.79499549</v>
      </c>
      <c r="L22" s="324">
        <v>543320124.23499548</v>
      </c>
      <c r="M22" s="324">
        <v>538636122.68653965</v>
      </c>
      <c r="N22" s="324">
        <v>526727810.24499547</v>
      </c>
      <c r="O22" s="324">
        <v>558786530.44179535</v>
      </c>
      <c r="P22" s="324">
        <v>6334623570.1782894</v>
      </c>
    </row>
    <row r="23" spans="1:16" ht="15" customHeight="1" x14ac:dyDescent="0.25">
      <c r="A23" s="329">
        <v>2024</v>
      </c>
      <c r="B23" s="330" t="s">
        <v>45</v>
      </c>
      <c r="C23" s="331" t="s">
        <v>44</v>
      </c>
      <c r="D23" s="332">
        <v>526409310.82499552</v>
      </c>
      <c r="E23" s="332">
        <v>520911595.82499552</v>
      </c>
      <c r="F23" s="332">
        <v>528921825.82499552</v>
      </c>
      <c r="G23" s="332">
        <v>520334955.82499552</v>
      </c>
      <c r="H23" s="332">
        <v>524924020.82499552</v>
      </c>
      <c r="I23" s="332">
        <v>516943625.82499552</v>
      </c>
      <c r="J23" s="332">
        <v>511530655.82499552</v>
      </c>
      <c r="K23" s="332">
        <v>517176991.79499549</v>
      </c>
      <c r="L23" s="332">
        <v>543320124.23499548</v>
      </c>
      <c r="M23" s="332">
        <v>538636122.68653965</v>
      </c>
      <c r="N23" s="332">
        <v>526727810.24499547</v>
      </c>
      <c r="O23" s="332">
        <v>558786530.44179535</v>
      </c>
      <c r="P23" s="333">
        <v>6334623570.1782894</v>
      </c>
    </row>
    <row r="24" spans="1:16" ht="15" customHeight="1" x14ac:dyDescent="0.25">
      <c r="A24" s="325">
        <v>2024</v>
      </c>
      <c r="B24" s="326" t="s">
        <v>46</v>
      </c>
      <c r="C24" s="327" t="s">
        <v>47</v>
      </c>
      <c r="D24" s="324">
        <v>586000000</v>
      </c>
      <c r="E24" s="324">
        <v>5600000000</v>
      </c>
      <c r="F24" s="324">
        <v>1020000</v>
      </c>
      <c r="G24" s="324">
        <v>1020000</v>
      </c>
      <c r="H24" s="324">
        <v>1020</v>
      </c>
      <c r="I24" s="324">
        <v>0</v>
      </c>
      <c r="J24" s="324">
        <v>0</v>
      </c>
      <c r="K24" s="324">
        <v>0</v>
      </c>
      <c r="L24" s="324">
        <v>0</v>
      </c>
      <c r="M24" s="324">
        <v>0</v>
      </c>
      <c r="N24" s="324">
        <v>0</v>
      </c>
      <c r="O24" s="324">
        <v>0</v>
      </c>
      <c r="P24" s="324">
        <v>6188041020</v>
      </c>
    </row>
    <row r="25" spans="1:16" ht="15" customHeight="1" x14ac:dyDescent="0.25">
      <c r="A25" s="329">
        <v>2024</v>
      </c>
      <c r="B25" s="330" t="s">
        <v>48</v>
      </c>
      <c r="C25" s="331" t="s">
        <v>47</v>
      </c>
      <c r="D25" s="332">
        <v>586000000</v>
      </c>
      <c r="E25" s="332">
        <v>5600000000</v>
      </c>
      <c r="F25" s="332">
        <v>1020000</v>
      </c>
      <c r="G25" s="332">
        <v>1020000</v>
      </c>
      <c r="H25" s="332">
        <v>1020</v>
      </c>
      <c r="I25" s="332">
        <v>0</v>
      </c>
      <c r="J25" s="332">
        <v>0</v>
      </c>
      <c r="K25" s="332">
        <v>0</v>
      </c>
      <c r="L25" s="332">
        <v>0</v>
      </c>
      <c r="M25" s="332">
        <v>0</v>
      </c>
      <c r="N25" s="332">
        <v>0</v>
      </c>
      <c r="O25" s="332">
        <v>0</v>
      </c>
      <c r="P25" s="333">
        <v>6188041020</v>
      </c>
    </row>
    <row r="26" spans="1:16" ht="15" customHeight="1" x14ac:dyDescent="0.25">
      <c r="A26" s="325">
        <v>2024</v>
      </c>
      <c r="B26" s="326" t="s">
        <v>49</v>
      </c>
      <c r="C26" s="327" t="s">
        <v>50</v>
      </c>
      <c r="D26" s="324">
        <v>250739748.62352729</v>
      </c>
      <c r="E26" s="324">
        <v>248152588.62352729</v>
      </c>
      <c r="F26" s="324">
        <v>251922108.62352729</v>
      </c>
      <c r="G26" s="324">
        <v>247881228.62352729</v>
      </c>
      <c r="H26" s="324">
        <v>250040788.62352729</v>
      </c>
      <c r="I26" s="324">
        <v>246285308.62352729</v>
      </c>
      <c r="J26" s="324">
        <v>243738028.62352729</v>
      </c>
      <c r="K26" s="324">
        <v>246395127.90352726</v>
      </c>
      <c r="L26" s="324">
        <v>258697778.46352726</v>
      </c>
      <c r="M26" s="324">
        <v>256493542.44072452</v>
      </c>
      <c r="N26" s="324">
        <v>250889630.70352727</v>
      </c>
      <c r="O26" s="324">
        <v>265976087.26672724</v>
      </c>
      <c r="P26" s="324">
        <v>3017211967.142725</v>
      </c>
    </row>
    <row r="27" spans="1:16" ht="15" customHeight="1" x14ac:dyDescent="0.25">
      <c r="A27" s="329">
        <v>2024</v>
      </c>
      <c r="B27" s="330" t="s">
        <v>51</v>
      </c>
      <c r="C27" s="331" t="s">
        <v>50</v>
      </c>
      <c r="D27" s="332">
        <v>250739748.62352729</v>
      </c>
      <c r="E27" s="332">
        <v>248152588.62352729</v>
      </c>
      <c r="F27" s="332">
        <v>251922108.62352729</v>
      </c>
      <c r="G27" s="332">
        <v>247881228.62352729</v>
      </c>
      <c r="H27" s="332">
        <v>250040788.62352729</v>
      </c>
      <c r="I27" s="332">
        <v>246285308.62352729</v>
      </c>
      <c r="J27" s="332">
        <v>243738028.62352729</v>
      </c>
      <c r="K27" s="332">
        <v>246395127.90352726</v>
      </c>
      <c r="L27" s="332">
        <v>258697778.46352726</v>
      </c>
      <c r="M27" s="332">
        <v>256493542.44072452</v>
      </c>
      <c r="N27" s="332">
        <v>250889630.70352727</v>
      </c>
      <c r="O27" s="332">
        <v>265976087.26672724</v>
      </c>
      <c r="P27" s="333">
        <v>3017211967.142725</v>
      </c>
    </row>
    <row r="28" spans="1:16" ht="15" customHeight="1" x14ac:dyDescent="0.25">
      <c r="A28" s="325">
        <v>2024</v>
      </c>
      <c r="B28" s="326" t="s">
        <v>52</v>
      </c>
      <c r="C28" s="327" t="s">
        <v>53</v>
      </c>
      <c r="D28" s="324">
        <v>323277247.35370314</v>
      </c>
      <c r="E28" s="324">
        <v>319901003.55370313</v>
      </c>
      <c r="F28" s="324">
        <v>324820227.15370315</v>
      </c>
      <c r="G28" s="324">
        <v>319546878.75370312</v>
      </c>
      <c r="H28" s="324">
        <v>322365104.55370313</v>
      </c>
      <c r="I28" s="324">
        <v>317464203.15370315</v>
      </c>
      <c r="J28" s="324">
        <v>314140002.75370312</v>
      </c>
      <c r="K28" s="324">
        <v>317607517.31410307</v>
      </c>
      <c r="L28" s="324">
        <v>333662476.2949031</v>
      </c>
      <c r="M28" s="324">
        <v>330785948.28514552</v>
      </c>
      <c r="N28" s="324">
        <v>323472843.46810311</v>
      </c>
      <c r="O28" s="324">
        <v>343160669.28307903</v>
      </c>
      <c r="P28" s="324">
        <v>3890204121.9212556</v>
      </c>
    </row>
    <row r="29" spans="1:16" ht="15" customHeight="1" x14ac:dyDescent="0.25">
      <c r="A29" s="329">
        <v>2024</v>
      </c>
      <c r="B29" s="330" t="s">
        <v>54</v>
      </c>
      <c r="C29" s="331" t="s">
        <v>53</v>
      </c>
      <c r="D29" s="332">
        <v>323277247.35370314</v>
      </c>
      <c r="E29" s="332">
        <v>319901003.55370313</v>
      </c>
      <c r="F29" s="332">
        <v>324820227.15370315</v>
      </c>
      <c r="G29" s="332">
        <v>319546878.75370312</v>
      </c>
      <c r="H29" s="332">
        <v>322365104.55370313</v>
      </c>
      <c r="I29" s="332">
        <v>317464203.15370315</v>
      </c>
      <c r="J29" s="332">
        <v>314140002.75370312</v>
      </c>
      <c r="K29" s="332">
        <v>317607517.31410307</v>
      </c>
      <c r="L29" s="332">
        <v>333662476.2949031</v>
      </c>
      <c r="M29" s="332">
        <v>330785948.28514552</v>
      </c>
      <c r="N29" s="332">
        <v>323472843.46810311</v>
      </c>
      <c r="O29" s="332">
        <v>343160669.28307903</v>
      </c>
      <c r="P29" s="333">
        <v>3890204121.9212556</v>
      </c>
    </row>
    <row r="30" spans="1:16" ht="15" customHeight="1" x14ac:dyDescent="0.25">
      <c r="A30" s="325">
        <v>2024</v>
      </c>
      <c r="B30" s="326" t="s">
        <v>55</v>
      </c>
      <c r="C30" s="327" t="s">
        <v>56</v>
      </c>
      <c r="D30" s="324">
        <v>185791521.46764547</v>
      </c>
      <c r="E30" s="324">
        <v>183851151.46764547</v>
      </c>
      <c r="F30" s="324">
        <v>186678291.46764547</v>
      </c>
      <c r="G30" s="324">
        <v>183647631.46764547</v>
      </c>
      <c r="H30" s="324">
        <v>185267301.46764547</v>
      </c>
      <c r="I30" s="324">
        <v>182450691.46764547</v>
      </c>
      <c r="J30" s="324">
        <v>180540231.46764547</v>
      </c>
      <c r="K30" s="324">
        <v>182533055.92764544</v>
      </c>
      <c r="L30" s="324">
        <v>191760043.84764543</v>
      </c>
      <c r="M30" s="324">
        <v>190106866.8305434</v>
      </c>
      <c r="N30" s="324">
        <v>185903933.02764544</v>
      </c>
      <c r="O30" s="324">
        <v>197218775.45004541</v>
      </c>
      <c r="P30" s="324">
        <v>2235749495.3570433</v>
      </c>
    </row>
    <row r="31" spans="1:16" ht="15" customHeight="1" x14ac:dyDescent="0.25">
      <c r="A31" s="329">
        <v>2024</v>
      </c>
      <c r="B31" s="330" t="s">
        <v>57</v>
      </c>
      <c r="C31" s="331" t="s">
        <v>56</v>
      </c>
      <c r="D31" s="332">
        <v>185791521.46764547</v>
      </c>
      <c r="E31" s="332">
        <v>183851151.46764547</v>
      </c>
      <c r="F31" s="332">
        <v>186678291.46764547</v>
      </c>
      <c r="G31" s="332">
        <v>183647631.46764547</v>
      </c>
      <c r="H31" s="332">
        <v>185267301.46764547</v>
      </c>
      <c r="I31" s="332">
        <v>182450691.46764547</v>
      </c>
      <c r="J31" s="332">
        <v>180540231.46764547</v>
      </c>
      <c r="K31" s="332">
        <v>182533055.92764544</v>
      </c>
      <c r="L31" s="332">
        <v>191760043.84764543</v>
      </c>
      <c r="M31" s="332">
        <v>190106866.8305434</v>
      </c>
      <c r="N31" s="332">
        <v>185903933.02764544</v>
      </c>
      <c r="O31" s="332">
        <v>197218775.45004541</v>
      </c>
      <c r="P31" s="333">
        <v>2235749495.3570433</v>
      </c>
    </row>
    <row r="32" spans="1:16" ht="15" customHeight="1" x14ac:dyDescent="0.25">
      <c r="A32" s="325">
        <v>2024</v>
      </c>
      <c r="B32" s="326" t="s">
        <v>58</v>
      </c>
      <c r="C32" s="327" t="s">
        <v>59</v>
      </c>
      <c r="D32" s="324">
        <v>384859000</v>
      </c>
      <c r="E32" s="324">
        <v>402030000</v>
      </c>
      <c r="F32" s="324">
        <v>673430000</v>
      </c>
      <c r="G32" s="324">
        <v>369096000</v>
      </c>
      <c r="H32" s="324">
        <v>359800000</v>
      </c>
      <c r="I32" s="324">
        <v>612079000</v>
      </c>
      <c r="J32" s="324">
        <v>387070000</v>
      </c>
      <c r="K32" s="324">
        <v>896965000</v>
      </c>
      <c r="L32" s="324">
        <v>433030000</v>
      </c>
      <c r="M32" s="324">
        <v>435827000</v>
      </c>
      <c r="N32" s="324">
        <v>386871000</v>
      </c>
      <c r="O32" s="324">
        <v>846375000</v>
      </c>
      <c r="P32" s="324">
        <v>6187432000</v>
      </c>
    </row>
    <row r="33" spans="1:16" ht="15" customHeight="1" x14ac:dyDescent="0.25">
      <c r="A33" s="325">
        <v>2024</v>
      </c>
      <c r="B33" s="326" t="s">
        <v>60</v>
      </c>
      <c r="C33" s="327" t="s">
        <v>61</v>
      </c>
      <c r="D33" s="324">
        <v>384859000</v>
      </c>
      <c r="E33" s="324">
        <v>402030000</v>
      </c>
      <c r="F33" s="324">
        <v>673430000</v>
      </c>
      <c r="G33" s="324">
        <v>369096000</v>
      </c>
      <c r="H33" s="324">
        <v>359800000</v>
      </c>
      <c r="I33" s="324">
        <v>612079000</v>
      </c>
      <c r="J33" s="324">
        <v>387070000</v>
      </c>
      <c r="K33" s="324">
        <v>896965000</v>
      </c>
      <c r="L33" s="324">
        <v>433030000</v>
      </c>
      <c r="M33" s="324">
        <v>435827000</v>
      </c>
      <c r="N33" s="324">
        <v>386871000</v>
      </c>
      <c r="O33" s="324">
        <v>846375000</v>
      </c>
      <c r="P33" s="324">
        <v>6187432000</v>
      </c>
    </row>
    <row r="34" spans="1:16" ht="15" customHeight="1" x14ac:dyDescent="0.25">
      <c r="A34" s="329">
        <v>2024</v>
      </c>
      <c r="B34" s="330" t="s">
        <v>62</v>
      </c>
      <c r="C34" s="331" t="s">
        <v>63</v>
      </c>
      <c r="D34" s="332">
        <v>307000000</v>
      </c>
      <c r="E34" s="332">
        <v>307000000</v>
      </c>
      <c r="F34" s="332">
        <v>307000000</v>
      </c>
      <c r="G34" s="332">
        <v>307000000</v>
      </c>
      <c r="H34" s="332">
        <v>307000000</v>
      </c>
      <c r="I34" s="332">
        <v>307000000</v>
      </c>
      <c r="J34" s="332">
        <v>307000000</v>
      </c>
      <c r="K34" s="332">
        <v>307000000</v>
      </c>
      <c r="L34" s="332">
        <v>307000000</v>
      </c>
      <c r="M34" s="332">
        <v>307000000</v>
      </c>
      <c r="N34" s="332">
        <v>307000000</v>
      </c>
      <c r="O34" s="332">
        <v>307000000</v>
      </c>
      <c r="P34" s="333">
        <v>3684000000</v>
      </c>
    </row>
    <row r="35" spans="1:16" ht="15" customHeight="1" x14ac:dyDescent="0.25">
      <c r="A35" s="329">
        <v>2024</v>
      </c>
      <c r="B35" s="330" t="s">
        <v>64</v>
      </c>
      <c r="C35" s="331" t="s">
        <v>65</v>
      </c>
      <c r="D35" s="332">
        <v>0</v>
      </c>
      <c r="E35" s="332">
        <v>0</v>
      </c>
      <c r="F35" s="332">
        <v>0</v>
      </c>
      <c r="G35" s="332">
        <v>0</v>
      </c>
      <c r="H35" s="332">
        <v>0</v>
      </c>
      <c r="I35" s="332">
        <v>0</v>
      </c>
      <c r="J35" s="332">
        <v>0</v>
      </c>
      <c r="K35" s="332">
        <v>0</v>
      </c>
      <c r="L35" s="332">
        <v>0</v>
      </c>
      <c r="M35" s="332">
        <v>0</v>
      </c>
      <c r="N35" s="332">
        <v>0</v>
      </c>
      <c r="O35" s="332">
        <v>392000000</v>
      </c>
      <c r="P35" s="333">
        <v>392000000</v>
      </c>
    </row>
    <row r="36" spans="1:16" ht="15" customHeight="1" x14ac:dyDescent="0.25">
      <c r="A36" s="329">
        <v>2024</v>
      </c>
      <c r="B36" s="330" t="s">
        <v>66</v>
      </c>
      <c r="C36" s="331" t="s">
        <v>67</v>
      </c>
      <c r="D36" s="332">
        <v>30430000</v>
      </c>
      <c r="E36" s="332">
        <v>30430000</v>
      </c>
      <c r="F36" s="332">
        <v>30430000</v>
      </c>
      <c r="G36" s="332">
        <v>30430000</v>
      </c>
      <c r="H36" s="332">
        <v>30430000</v>
      </c>
      <c r="I36" s="332">
        <v>30430000</v>
      </c>
      <c r="J36" s="332">
        <v>30430000</v>
      </c>
      <c r="K36" s="332">
        <v>30430000</v>
      </c>
      <c r="L36" s="332">
        <v>30430000</v>
      </c>
      <c r="M36" s="332">
        <v>30430000</v>
      </c>
      <c r="N36" s="332">
        <v>30430000</v>
      </c>
      <c r="O36" s="332">
        <v>30430000</v>
      </c>
      <c r="P36" s="333">
        <v>365160000</v>
      </c>
    </row>
    <row r="37" spans="1:16" ht="15" customHeight="1" x14ac:dyDescent="0.25">
      <c r="A37" s="329">
        <v>2024</v>
      </c>
      <c r="B37" s="330">
        <v>101030401</v>
      </c>
      <c r="C37" s="331" t="s">
        <v>69</v>
      </c>
      <c r="D37" s="332">
        <v>0</v>
      </c>
      <c r="E37" s="332">
        <v>0</v>
      </c>
      <c r="F37" s="332">
        <v>0</v>
      </c>
      <c r="G37" s="332">
        <v>0</v>
      </c>
      <c r="H37" s="332">
        <v>0</v>
      </c>
      <c r="I37" s="332">
        <v>223500000</v>
      </c>
      <c r="J37" s="332">
        <v>0</v>
      </c>
      <c r="K37" s="332">
        <v>0</v>
      </c>
      <c r="L37" s="332">
        <v>0</v>
      </c>
      <c r="M37" s="332">
        <v>0</v>
      </c>
      <c r="N37" s="332">
        <v>0</v>
      </c>
      <c r="O37" s="332">
        <v>100000000</v>
      </c>
      <c r="P37" s="333">
        <v>323500000</v>
      </c>
    </row>
    <row r="38" spans="1:16" ht="15" customHeight="1" x14ac:dyDescent="0.25">
      <c r="A38" s="329">
        <v>2024</v>
      </c>
      <c r="B38" s="330" t="s">
        <v>1292</v>
      </c>
      <c r="C38" s="331" t="s">
        <v>37</v>
      </c>
      <c r="D38" s="332">
        <v>31529000</v>
      </c>
      <c r="E38" s="332">
        <v>45000000</v>
      </c>
      <c r="F38" s="332">
        <v>31000000</v>
      </c>
      <c r="G38" s="332">
        <v>13866000</v>
      </c>
      <c r="H38" s="332">
        <v>4470000</v>
      </c>
      <c r="I38" s="332">
        <v>35819000</v>
      </c>
      <c r="J38" s="332">
        <v>33040000</v>
      </c>
      <c r="K38" s="332">
        <v>540400000</v>
      </c>
      <c r="L38" s="332">
        <v>76000000</v>
      </c>
      <c r="M38" s="332">
        <v>80000000</v>
      </c>
      <c r="N38" s="332">
        <v>29205000</v>
      </c>
      <c r="O38" s="332">
        <v>1615000</v>
      </c>
      <c r="P38" s="333">
        <v>921944000</v>
      </c>
    </row>
    <row r="39" spans="1:16" ht="15" customHeight="1" x14ac:dyDescent="0.25">
      <c r="A39" s="329">
        <v>2024</v>
      </c>
      <c r="B39" s="330" t="s">
        <v>72</v>
      </c>
      <c r="C39" s="331" t="s">
        <v>73</v>
      </c>
      <c r="D39" s="332">
        <v>15900000</v>
      </c>
      <c r="E39" s="332">
        <v>19600000</v>
      </c>
      <c r="F39" s="332">
        <v>305000000</v>
      </c>
      <c r="G39" s="332">
        <v>17800000</v>
      </c>
      <c r="H39" s="332">
        <v>17900000</v>
      </c>
      <c r="I39" s="332">
        <v>15330000</v>
      </c>
      <c r="J39" s="332">
        <v>16600000</v>
      </c>
      <c r="K39" s="332">
        <v>19135000</v>
      </c>
      <c r="L39" s="332">
        <v>19600000</v>
      </c>
      <c r="M39" s="332">
        <v>18397000</v>
      </c>
      <c r="N39" s="332">
        <v>20236000</v>
      </c>
      <c r="O39" s="332">
        <v>15330000</v>
      </c>
      <c r="P39" s="333">
        <v>500828000</v>
      </c>
    </row>
    <row r="40" spans="1:16" ht="15" customHeight="1" x14ac:dyDescent="0.25">
      <c r="A40" s="325">
        <v>2024</v>
      </c>
      <c r="B40" s="326" t="s">
        <v>74</v>
      </c>
      <c r="C40" s="327" t="s">
        <v>75</v>
      </c>
      <c r="D40" s="324">
        <v>3826826805.0727949</v>
      </c>
      <c r="E40" s="324">
        <v>4613530424.0727949</v>
      </c>
      <c r="F40" s="324">
        <v>4777539746.0727949</v>
      </c>
      <c r="G40" s="324">
        <v>4211481288.0727949</v>
      </c>
      <c r="H40" s="324">
        <v>4213454808.0727949</v>
      </c>
      <c r="I40" s="324">
        <v>4000510236.0727949</v>
      </c>
      <c r="J40" s="324">
        <v>4133701628.0727949</v>
      </c>
      <c r="K40" s="324">
        <v>4838279174.0727949</v>
      </c>
      <c r="L40" s="324">
        <v>4400678342.0727949</v>
      </c>
      <c r="M40" s="324">
        <v>4080004599.0727949</v>
      </c>
      <c r="N40" s="324">
        <v>5264485327.0727949</v>
      </c>
      <c r="O40" s="324">
        <v>4972419555.0727949</v>
      </c>
      <c r="P40" s="324">
        <v>53332911932.873528</v>
      </c>
    </row>
    <row r="41" spans="1:16" ht="15" customHeight="1" x14ac:dyDescent="0.25">
      <c r="A41" s="325">
        <v>2024</v>
      </c>
      <c r="B41" s="326" t="s">
        <v>76</v>
      </c>
      <c r="C41" s="327" t="s">
        <v>9</v>
      </c>
      <c r="D41" s="324">
        <v>2871080759.4823084</v>
      </c>
      <c r="E41" s="324">
        <v>3566824130.4823084</v>
      </c>
      <c r="F41" s="324">
        <v>3811874737.4823084</v>
      </c>
      <c r="G41" s="324">
        <v>3258485594.4823084</v>
      </c>
      <c r="H41" s="324">
        <v>3259659114.4823084</v>
      </c>
      <c r="I41" s="324">
        <v>3047234190.4823084</v>
      </c>
      <c r="J41" s="324">
        <v>3133955582.4823084</v>
      </c>
      <c r="K41" s="324">
        <v>3863427173.4823084</v>
      </c>
      <c r="L41" s="324">
        <v>3444794768.4823084</v>
      </c>
      <c r="M41" s="324">
        <v>3126208905.4823084</v>
      </c>
      <c r="N41" s="324">
        <v>3175273633.4823084</v>
      </c>
      <c r="O41" s="324">
        <v>3877448470.4823084</v>
      </c>
      <c r="P41" s="324">
        <v>40436267060.787697</v>
      </c>
    </row>
    <row r="42" spans="1:16" ht="15" customHeight="1" x14ac:dyDescent="0.25">
      <c r="A42" s="325">
        <v>2024</v>
      </c>
      <c r="B42" s="326" t="s">
        <v>77</v>
      </c>
      <c r="C42" s="327" t="s">
        <v>11</v>
      </c>
      <c r="D42" s="324">
        <v>2871080759.4823084</v>
      </c>
      <c r="E42" s="324">
        <v>3566824130.4823084</v>
      </c>
      <c r="F42" s="324">
        <v>3811874737.4823084</v>
      </c>
      <c r="G42" s="324">
        <v>3258485594.4823084</v>
      </c>
      <c r="H42" s="324">
        <v>3259659114.4823084</v>
      </c>
      <c r="I42" s="324">
        <v>3047234190.4823084</v>
      </c>
      <c r="J42" s="324">
        <v>3133955582.4823084</v>
      </c>
      <c r="K42" s="324">
        <v>3863427173.4823084</v>
      </c>
      <c r="L42" s="324">
        <v>3444794768.4823084</v>
      </c>
      <c r="M42" s="324">
        <v>3126208905.4823084</v>
      </c>
      <c r="N42" s="324">
        <v>3175273633.4823084</v>
      </c>
      <c r="O42" s="324">
        <v>3877448470.4823084</v>
      </c>
      <c r="P42" s="324">
        <v>40436267060.787697</v>
      </c>
    </row>
    <row r="43" spans="1:16" ht="15" customHeight="1" x14ac:dyDescent="0.25">
      <c r="A43" s="325">
        <v>2024</v>
      </c>
      <c r="B43" s="326" t="s">
        <v>78</v>
      </c>
      <c r="C43" s="327" t="s">
        <v>13</v>
      </c>
      <c r="D43" s="324">
        <v>2258910084.5956421</v>
      </c>
      <c r="E43" s="324">
        <v>2950329414.5956421</v>
      </c>
      <c r="F43" s="324">
        <v>3189819817.5956421</v>
      </c>
      <c r="G43" s="324">
        <v>2641990878.5956421</v>
      </c>
      <c r="H43" s="324">
        <v>2643164398.5956421</v>
      </c>
      <c r="I43" s="324">
        <v>2433245961.5956421</v>
      </c>
      <c r="J43" s="324">
        <v>2519967353.5956421</v>
      </c>
      <c r="K43" s="324">
        <v>3247171438.5956421</v>
      </c>
      <c r="L43" s="324">
        <v>2824099237.5956421</v>
      </c>
      <c r="M43" s="324">
        <v>2512330928.5956421</v>
      </c>
      <c r="N43" s="324">
        <v>2561395656.5956421</v>
      </c>
      <c r="O43" s="324">
        <v>2329054795.5956421</v>
      </c>
      <c r="P43" s="324">
        <v>32111479966.147705</v>
      </c>
    </row>
    <row r="44" spans="1:16" ht="15" customHeight="1" x14ac:dyDescent="0.25">
      <c r="A44" s="329">
        <v>2024</v>
      </c>
      <c r="B44" s="334">
        <v>10201010101</v>
      </c>
      <c r="C44" s="331" t="s">
        <v>80</v>
      </c>
      <c r="D44" s="332">
        <v>1985193557.2180758</v>
      </c>
      <c r="E44" s="332">
        <v>2676612887.2180758</v>
      </c>
      <c r="F44" s="332">
        <v>2915814390.2180758</v>
      </c>
      <c r="G44" s="332">
        <v>2367985451.2180758</v>
      </c>
      <c r="H44" s="332">
        <v>2363158971.2180758</v>
      </c>
      <c r="I44" s="332">
        <v>2159240534.2180758</v>
      </c>
      <c r="J44" s="332">
        <v>2246250826.2180758</v>
      </c>
      <c r="K44" s="332">
        <v>2973454911.2180758</v>
      </c>
      <c r="L44" s="332">
        <v>2550093810.2180758</v>
      </c>
      <c r="M44" s="332">
        <v>2232325501.2180758</v>
      </c>
      <c r="N44" s="332">
        <v>2287390229.2180758</v>
      </c>
      <c r="O44" s="332">
        <v>2055193818.2180758</v>
      </c>
      <c r="P44" s="333">
        <v>28812714887.616901</v>
      </c>
    </row>
    <row r="45" spans="1:16" ht="15" customHeight="1" x14ac:dyDescent="0.25">
      <c r="A45" s="329">
        <v>2024</v>
      </c>
      <c r="B45" s="334">
        <v>10201010102</v>
      </c>
      <c r="C45" s="331" t="s">
        <v>82</v>
      </c>
      <c r="D45" s="332">
        <v>244649860.71089995</v>
      </c>
      <c r="E45" s="332">
        <v>244649860.71089995</v>
      </c>
      <c r="F45" s="332">
        <v>244649860.71089995</v>
      </c>
      <c r="G45" s="332">
        <v>244649860.71089995</v>
      </c>
      <c r="H45" s="332">
        <v>250649860.71089995</v>
      </c>
      <c r="I45" s="332">
        <v>244649860.71089995</v>
      </c>
      <c r="J45" s="332">
        <v>244649860.71089995</v>
      </c>
      <c r="K45" s="332">
        <v>244649860.71089995</v>
      </c>
      <c r="L45" s="332">
        <v>244649860.71089995</v>
      </c>
      <c r="M45" s="332">
        <v>250649860.71089995</v>
      </c>
      <c r="N45" s="332">
        <v>244649860.71089995</v>
      </c>
      <c r="O45" s="332">
        <v>244649860.71089995</v>
      </c>
      <c r="P45" s="333">
        <v>2947798328.5307984</v>
      </c>
    </row>
    <row r="46" spans="1:16" ht="15" customHeight="1" x14ac:dyDescent="0.25">
      <c r="A46" s="329">
        <v>2024</v>
      </c>
      <c r="B46" s="334">
        <v>10201010103</v>
      </c>
      <c r="C46" s="331" t="s">
        <v>84</v>
      </c>
      <c r="D46" s="332">
        <v>29066666.666666668</v>
      </c>
      <c r="E46" s="332">
        <v>29066666.666666668</v>
      </c>
      <c r="F46" s="332">
        <v>29355566.666666668</v>
      </c>
      <c r="G46" s="332">
        <v>29355566.666666668</v>
      </c>
      <c r="H46" s="332">
        <v>29355566.666666668</v>
      </c>
      <c r="I46" s="332">
        <v>29355566.666666668</v>
      </c>
      <c r="J46" s="332">
        <v>29066666.666666668</v>
      </c>
      <c r="K46" s="332">
        <v>29066666.666666668</v>
      </c>
      <c r="L46" s="332">
        <v>29355566.666666668</v>
      </c>
      <c r="M46" s="332">
        <v>29355566.666666668</v>
      </c>
      <c r="N46" s="332">
        <v>29355566.666666668</v>
      </c>
      <c r="O46" s="332">
        <v>29211116.666666668</v>
      </c>
      <c r="P46" s="333">
        <v>350966750</v>
      </c>
    </row>
    <row r="47" spans="1:16" ht="15" customHeight="1" x14ac:dyDescent="0.25">
      <c r="A47" s="325">
        <v>2024</v>
      </c>
      <c r="B47" s="326" t="s">
        <v>85</v>
      </c>
      <c r="C47" s="327" t="s">
        <v>17</v>
      </c>
      <c r="D47" s="324">
        <v>5732000</v>
      </c>
      <c r="E47" s="324">
        <v>5732000</v>
      </c>
      <c r="F47" s="324">
        <v>5732000</v>
      </c>
      <c r="G47" s="324">
        <v>5732000</v>
      </c>
      <c r="H47" s="324">
        <v>5732000</v>
      </c>
      <c r="I47" s="324">
        <v>5732000</v>
      </c>
      <c r="J47" s="324">
        <v>5732000</v>
      </c>
      <c r="K47" s="324">
        <v>5732000</v>
      </c>
      <c r="L47" s="324">
        <v>5732000</v>
      </c>
      <c r="M47" s="324">
        <v>5732000</v>
      </c>
      <c r="N47" s="324">
        <v>5732000</v>
      </c>
      <c r="O47" s="324">
        <v>5732000</v>
      </c>
      <c r="P47" s="324">
        <v>68784000</v>
      </c>
    </row>
    <row r="48" spans="1:16" ht="15" customHeight="1" x14ac:dyDescent="0.25">
      <c r="A48" s="329">
        <v>2024</v>
      </c>
      <c r="B48" s="334">
        <v>10201010402</v>
      </c>
      <c r="C48" s="331" t="s">
        <v>82</v>
      </c>
      <c r="D48" s="332">
        <v>5732000</v>
      </c>
      <c r="E48" s="332">
        <v>5732000</v>
      </c>
      <c r="F48" s="332">
        <v>5732000</v>
      </c>
      <c r="G48" s="332">
        <v>5732000</v>
      </c>
      <c r="H48" s="332">
        <v>5732000</v>
      </c>
      <c r="I48" s="332">
        <v>5732000</v>
      </c>
      <c r="J48" s="332">
        <v>5732000</v>
      </c>
      <c r="K48" s="332">
        <v>5732000</v>
      </c>
      <c r="L48" s="332">
        <v>5732000</v>
      </c>
      <c r="M48" s="332">
        <v>5732000</v>
      </c>
      <c r="N48" s="332">
        <v>5732000</v>
      </c>
      <c r="O48" s="332">
        <v>5732000</v>
      </c>
      <c r="P48" s="333">
        <v>68784000</v>
      </c>
    </row>
    <row r="49" spans="1:16" ht="15" customHeight="1" x14ac:dyDescent="0.25">
      <c r="A49" s="325">
        <v>2024</v>
      </c>
      <c r="B49" s="326" t="s">
        <v>88</v>
      </c>
      <c r="C49" s="327" t="s">
        <v>19</v>
      </c>
      <c r="D49" s="324">
        <v>9525000</v>
      </c>
      <c r="E49" s="324">
        <v>9525000</v>
      </c>
      <c r="F49" s="324">
        <v>14525000</v>
      </c>
      <c r="G49" s="324">
        <v>9525000</v>
      </c>
      <c r="H49" s="324">
        <v>9525000</v>
      </c>
      <c r="I49" s="324">
        <v>9525000</v>
      </c>
      <c r="J49" s="324">
        <v>9525000</v>
      </c>
      <c r="K49" s="324">
        <v>9525000</v>
      </c>
      <c r="L49" s="324">
        <v>14525000</v>
      </c>
      <c r="M49" s="324">
        <v>9525000</v>
      </c>
      <c r="N49" s="324">
        <v>9525000</v>
      </c>
      <c r="O49" s="324">
        <v>9525000</v>
      </c>
      <c r="P49" s="324">
        <v>124300000</v>
      </c>
    </row>
    <row r="50" spans="1:16" ht="15" customHeight="1" x14ac:dyDescent="0.25">
      <c r="A50" s="329">
        <v>2024</v>
      </c>
      <c r="B50" s="334">
        <v>10201010501</v>
      </c>
      <c r="C50" s="331" t="s">
        <v>80</v>
      </c>
      <c r="D50" s="332">
        <v>0</v>
      </c>
      <c r="E50" s="332">
        <v>0</v>
      </c>
      <c r="F50" s="332">
        <v>5000000</v>
      </c>
      <c r="G50" s="332">
        <v>0</v>
      </c>
      <c r="H50" s="332">
        <v>0</v>
      </c>
      <c r="I50" s="332">
        <v>0</v>
      </c>
      <c r="J50" s="332">
        <v>0</v>
      </c>
      <c r="K50" s="332">
        <v>0</v>
      </c>
      <c r="L50" s="332">
        <v>5000000</v>
      </c>
      <c r="M50" s="332">
        <v>0</v>
      </c>
      <c r="N50" s="332">
        <v>0</v>
      </c>
      <c r="O50" s="332">
        <v>0</v>
      </c>
      <c r="P50" s="333">
        <v>10000000</v>
      </c>
    </row>
    <row r="51" spans="1:16" ht="15" customHeight="1" x14ac:dyDescent="0.25">
      <c r="A51" s="329">
        <v>2024</v>
      </c>
      <c r="B51" s="334">
        <v>10201010502</v>
      </c>
      <c r="C51" s="331" t="s">
        <v>82</v>
      </c>
      <c r="D51" s="332">
        <v>9525000</v>
      </c>
      <c r="E51" s="332">
        <v>9525000</v>
      </c>
      <c r="F51" s="332">
        <v>9525000</v>
      </c>
      <c r="G51" s="332">
        <v>9525000</v>
      </c>
      <c r="H51" s="332">
        <v>9525000</v>
      </c>
      <c r="I51" s="332">
        <v>9525000</v>
      </c>
      <c r="J51" s="332">
        <v>9525000</v>
      </c>
      <c r="K51" s="332">
        <v>9525000</v>
      </c>
      <c r="L51" s="332">
        <v>9525000</v>
      </c>
      <c r="M51" s="332">
        <v>9525000</v>
      </c>
      <c r="N51" s="332">
        <v>9525000</v>
      </c>
      <c r="O51" s="332">
        <v>9525000</v>
      </c>
      <c r="P51" s="333">
        <v>114300000</v>
      </c>
    </row>
    <row r="52" spans="1:16" ht="15" customHeight="1" x14ac:dyDescent="0.25">
      <c r="A52" s="325">
        <v>2024</v>
      </c>
      <c r="B52" s="326" t="s">
        <v>90</v>
      </c>
      <c r="C52" s="327" t="s">
        <v>21</v>
      </c>
      <c r="D52" s="324">
        <v>0</v>
      </c>
      <c r="E52" s="324">
        <v>0</v>
      </c>
      <c r="F52" s="324">
        <v>147728</v>
      </c>
      <c r="G52" s="324">
        <v>0</v>
      </c>
      <c r="H52" s="324">
        <v>0</v>
      </c>
      <c r="I52" s="324">
        <v>0</v>
      </c>
      <c r="J52" s="324">
        <v>0</v>
      </c>
      <c r="K52" s="324">
        <v>147728</v>
      </c>
      <c r="L52" s="324">
        <v>0</v>
      </c>
      <c r="M52" s="324">
        <v>0</v>
      </c>
      <c r="N52" s="324">
        <v>0</v>
      </c>
      <c r="O52" s="324">
        <v>280136000</v>
      </c>
      <c r="P52" s="324">
        <v>280431456</v>
      </c>
    </row>
    <row r="53" spans="1:16" ht="15" customHeight="1" x14ac:dyDescent="0.25">
      <c r="A53" s="329">
        <v>2024</v>
      </c>
      <c r="B53" s="334">
        <v>10201010601</v>
      </c>
      <c r="C53" s="331" t="s">
        <v>80</v>
      </c>
      <c r="D53" s="332">
        <v>0</v>
      </c>
      <c r="E53" s="332">
        <v>0</v>
      </c>
      <c r="F53" s="332">
        <v>147728</v>
      </c>
      <c r="G53" s="332">
        <v>0</v>
      </c>
      <c r="H53" s="332">
        <v>0</v>
      </c>
      <c r="I53" s="332">
        <v>0</v>
      </c>
      <c r="J53" s="332">
        <v>0</v>
      </c>
      <c r="K53" s="332">
        <v>147728</v>
      </c>
      <c r="L53" s="332">
        <v>0</v>
      </c>
      <c r="M53" s="332">
        <v>0</v>
      </c>
      <c r="N53" s="332">
        <v>0</v>
      </c>
      <c r="O53" s="332">
        <v>0</v>
      </c>
      <c r="P53" s="333">
        <v>295456</v>
      </c>
    </row>
    <row r="54" spans="1:16" ht="15" customHeight="1" x14ac:dyDescent="0.25">
      <c r="A54" s="329">
        <v>2024</v>
      </c>
      <c r="B54" s="334">
        <v>10201010602</v>
      </c>
      <c r="C54" s="331" t="s">
        <v>82</v>
      </c>
      <c r="D54" s="332">
        <v>0</v>
      </c>
      <c r="E54" s="332">
        <v>0</v>
      </c>
      <c r="F54" s="332">
        <v>0</v>
      </c>
      <c r="G54" s="332">
        <v>0</v>
      </c>
      <c r="H54" s="332">
        <v>0</v>
      </c>
      <c r="I54" s="332">
        <v>0</v>
      </c>
      <c r="J54" s="332">
        <v>0</v>
      </c>
      <c r="K54" s="332">
        <v>0</v>
      </c>
      <c r="L54" s="332">
        <v>0</v>
      </c>
      <c r="M54" s="332">
        <v>0</v>
      </c>
      <c r="N54" s="332">
        <v>0</v>
      </c>
      <c r="O54" s="332">
        <v>280136000</v>
      </c>
      <c r="P54" s="333">
        <v>280136000</v>
      </c>
    </row>
    <row r="55" spans="1:16" ht="15" customHeight="1" x14ac:dyDescent="0.25">
      <c r="A55" s="325">
        <v>2024</v>
      </c>
      <c r="B55" s="326" t="s">
        <v>92</v>
      </c>
      <c r="C55" s="327" t="s">
        <v>23</v>
      </c>
      <c r="D55" s="324">
        <v>0</v>
      </c>
      <c r="E55" s="324">
        <v>0</v>
      </c>
      <c r="F55" s="324">
        <v>0</v>
      </c>
      <c r="G55" s="324">
        <v>0</v>
      </c>
      <c r="H55" s="324">
        <v>0</v>
      </c>
      <c r="I55" s="324">
        <v>0</v>
      </c>
      <c r="J55" s="324">
        <v>0</v>
      </c>
      <c r="K55" s="324">
        <v>0</v>
      </c>
      <c r="L55" s="324">
        <v>0</v>
      </c>
      <c r="M55" s="324">
        <v>0</v>
      </c>
      <c r="N55" s="324">
        <v>0</v>
      </c>
      <c r="O55" s="324">
        <v>115000000</v>
      </c>
      <c r="P55" s="324">
        <v>115000000</v>
      </c>
    </row>
    <row r="56" spans="1:16" ht="15" customHeight="1" x14ac:dyDescent="0.25">
      <c r="A56" s="329">
        <v>2024</v>
      </c>
      <c r="B56" s="334">
        <v>10201010702</v>
      </c>
      <c r="C56" s="331" t="s">
        <v>82</v>
      </c>
      <c r="D56" s="332">
        <v>0</v>
      </c>
      <c r="E56" s="332">
        <v>0</v>
      </c>
      <c r="F56" s="332">
        <v>0</v>
      </c>
      <c r="G56" s="332">
        <v>0</v>
      </c>
      <c r="H56" s="332">
        <v>0</v>
      </c>
      <c r="I56" s="332">
        <v>0</v>
      </c>
      <c r="J56" s="332">
        <v>0</v>
      </c>
      <c r="K56" s="332">
        <v>0</v>
      </c>
      <c r="L56" s="332">
        <v>0</v>
      </c>
      <c r="M56" s="332">
        <v>0</v>
      </c>
      <c r="N56" s="332">
        <v>0</v>
      </c>
      <c r="O56" s="332">
        <v>115000000</v>
      </c>
      <c r="P56" s="333">
        <v>115000000</v>
      </c>
    </row>
    <row r="57" spans="1:16" ht="15" customHeight="1" x14ac:dyDescent="0.25">
      <c r="A57" s="325">
        <v>2024</v>
      </c>
      <c r="B57" s="326" t="s">
        <v>94</v>
      </c>
      <c r="C57" s="327" t="s">
        <v>25</v>
      </c>
      <c r="D57" s="324">
        <v>21000000</v>
      </c>
      <c r="E57" s="324">
        <v>21000000</v>
      </c>
      <c r="F57" s="324">
        <v>21000000</v>
      </c>
      <c r="G57" s="324">
        <v>21000000</v>
      </c>
      <c r="H57" s="324">
        <v>21000000</v>
      </c>
      <c r="I57" s="324">
        <v>21000000</v>
      </c>
      <c r="J57" s="324">
        <v>21000000</v>
      </c>
      <c r="K57" s="324">
        <v>21000000</v>
      </c>
      <c r="L57" s="324">
        <v>21000000</v>
      </c>
      <c r="M57" s="324">
        <v>21000000</v>
      </c>
      <c r="N57" s="324">
        <v>21000000</v>
      </c>
      <c r="O57" s="324">
        <v>21000000</v>
      </c>
      <c r="P57" s="324">
        <v>252000000</v>
      </c>
    </row>
    <row r="58" spans="1:16" ht="15" customHeight="1" x14ac:dyDescent="0.25">
      <c r="A58" s="329">
        <v>2024</v>
      </c>
      <c r="B58" s="334">
        <v>10201010802</v>
      </c>
      <c r="C58" s="331" t="s">
        <v>82</v>
      </c>
      <c r="D58" s="332">
        <v>21000000</v>
      </c>
      <c r="E58" s="332">
        <v>21000000</v>
      </c>
      <c r="F58" s="332">
        <v>21000000</v>
      </c>
      <c r="G58" s="332">
        <v>21000000</v>
      </c>
      <c r="H58" s="332">
        <v>21000000</v>
      </c>
      <c r="I58" s="332">
        <v>21000000</v>
      </c>
      <c r="J58" s="332">
        <v>21000000</v>
      </c>
      <c r="K58" s="332">
        <v>21000000</v>
      </c>
      <c r="L58" s="332">
        <v>21000000</v>
      </c>
      <c r="M58" s="332">
        <v>21000000</v>
      </c>
      <c r="N58" s="332">
        <v>21000000</v>
      </c>
      <c r="O58" s="332">
        <v>21000000</v>
      </c>
      <c r="P58" s="333">
        <v>252000000</v>
      </c>
    </row>
    <row r="59" spans="1:16" ht="15" customHeight="1" x14ac:dyDescent="0.25">
      <c r="A59" s="325">
        <v>2024</v>
      </c>
      <c r="B59" s="326" t="s">
        <v>96</v>
      </c>
      <c r="C59" s="327" t="s">
        <v>27</v>
      </c>
      <c r="D59" s="324">
        <v>287956837.44333327</v>
      </c>
      <c r="E59" s="324">
        <v>287956837.44333327</v>
      </c>
      <c r="F59" s="324">
        <v>287956837.44333327</v>
      </c>
      <c r="G59" s="324">
        <v>287956837.44333327</v>
      </c>
      <c r="H59" s="324">
        <v>287956837.44333327</v>
      </c>
      <c r="I59" s="324">
        <v>287956837.44333327</v>
      </c>
      <c r="J59" s="324">
        <v>287956837.44333327</v>
      </c>
      <c r="K59" s="324">
        <v>287956837.44333327</v>
      </c>
      <c r="L59" s="324">
        <v>287956837.44333327</v>
      </c>
      <c r="M59" s="324">
        <v>287956837.44333327</v>
      </c>
      <c r="N59" s="324">
        <v>287956837.44333327</v>
      </c>
      <c r="O59" s="324">
        <v>642043837.44333327</v>
      </c>
      <c r="P59" s="324">
        <v>3809569049.3199983</v>
      </c>
    </row>
    <row r="60" spans="1:16" ht="15" customHeight="1" x14ac:dyDescent="0.25">
      <c r="A60" s="329">
        <v>2024</v>
      </c>
      <c r="B60" s="334">
        <v>10201010901</v>
      </c>
      <c r="C60" s="331" t="s">
        <v>80</v>
      </c>
      <c r="D60" s="332">
        <v>287956837.44333327</v>
      </c>
      <c r="E60" s="332">
        <v>287956837.44333327</v>
      </c>
      <c r="F60" s="332">
        <v>287956837.44333327</v>
      </c>
      <c r="G60" s="332">
        <v>287956837.44333327</v>
      </c>
      <c r="H60" s="332">
        <v>287956837.44333327</v>
      </c>
      <c r="I60" s="332">
        <v>287956837.44333327</v>
      </c>
      <c r="J60" s="332">
        <v>287956837.44333327</v>
      </c>
      <c r="K60" s="332">
        <v>287956837.44333327</v>
      </c>
      <c r="L60" s="332">
        <v>287956837.44333327</v>
      </c>
      <c r="M60" s="332">
        <v>287956837.44333327</v>
      </c>
      <c r="N60" s="332">
        <v>287956837.44333327</v>
      </c>
      <c r="O60" s="332">
        <v>287956837.44333327</v>
      </c>
      <c r="P60" s="333">
        <v>3455482049.3199983</v>
      </c>
    </row>
    <row r="61" spans="1:16" ht="15" customHeight="1" x14ac:dyDescent="0.25">
      <c r="A61" s="329">
        <v>2024</v>
      </c>
      <c r="B61" s="334">
        <v>10201010902</v>
      </c>
      <c r="C61" s="331" t="s">
        <v>82</v>
      </c>
      <c r="D61" s="332">
        <v>0</v>
      </c>
      <c r="E61" s="332">
        <v>0</v>
      </c>
      <c r="F61" s="332">
        <v>0</v>
      </c>
      <c r="G61" s="332">
        <v>0</v>
      </c>
      <c r="H61" s="332">
        <v>0</v>
      </c>
      <c r="I61" s="332">
        <v>0</v>
      </c>
      <c r="J61" s="332">
        <v>0</v>
      </c>
      <c r="K61" s="332">
        <v>0</v>
      </c>
      <c r="L61" s="332">
        <v>0</v>
      </c>
      <c r="M61" s="332">
        <v>0</v>
      </c>
      <c r="N61" s="332">
        <v>0</v>
      </c>
      <c r="O61" s="332">
        <v>354087000</v>
      </c>
      <c r="P61" s="333">
        <v>354087000</v>
      </c>
    </row>
    <row r="62" spans="1:16" ht="15" customHeight="1" x14ac:dyDescent="0.25">
      <c r="A62" s="325">
        <v>2024</v>
      </c>
      <c r="B62" s="326" t="s">
        <v>99</v>
      </c>
      <c r="C62" s="327" t="s">
        <v>29</v>
      </c>
      <c r="D62" s="324">
        <v>287956837.44333327</v>
      </c>
      <c r="E62" s="324">
        <v>287956837.44333327</v>
      </c>
      <c r="F62" s="324">
        <v>288369313.44333327</v>
      </c>
      <c r="G62" s="324">
        <v>287956837.44333327</v>
      </c>
      <c r="H62" s="324">
        <v>287956837.44333327</v>
      </c>
      <c r="I62" s="324">
        <v>287956837.44333327</v>
      </c>
      <c r="J62" s="324">
        <v>287956837.44333327</v>
      </c>
      <c r="K62" s="324">
        <v>288369313.44333327</v>
      </c>
      <c r="L62" s="324">
        <v>287956837.44333327</v>
      </c>
      <c r="M62" s="324">
        <v>287956837.44333327</v>
      </c>
      <c r="N62" s="324">
        <v>287956837.44333327</v>
      </c>
      <c r="O62" s="324">
        <v>474956837.44333327</v>
      </c>
      <c r="P62" s="324">
        <v>3643307001.3199983</v>
      </c>
    </row>
    <row r="63" spans="1:16" ht="15" customHeight="1" x14ac:dyDescent="0.25">
      <c r="A63" s="329">
        <v>2024</v>
      </c>
      <c r="B63" s="334">
        <v>10201011001</v>
      </c>
      <c r="C63" s="331" t="s">
        <v>80</v>
      </c>
      <c r="D63" s="332">
        <v>287956837.44333327</v>
      </c>
      <c r="E63" s="332">
        <v>287956837.44333327</v>
      </c>
      <c r="F63" s="332">
        <v>288369313.44333327</v>
      </c>
      <c r="G63" s="332">
        <v>287956837.44333327</v>
      </c>
      <c r="H63" s="332">
        <v>287956837.44333327</v>
      </c>
      <c r="I63" s="332">
        <v>287956837.44333327</v>
      </c>
      <c r="J63" s="332">
        <v>287956837.44333327</v>
      </c>
      <c r="K63" s="332">
        <v>288369313.44333327</v>
      </c>
      <c r="L63" s="332">
        <v>287956837.44333327</v>
      </c>
      <c r="M63" s="332">
        <v>287956837.44333327</v>
      </c>
      <c r="N63" s="332">
        <v>287956837.44333327</v>
      </c>
      <c r="O63" s="332">
        <v>287956837.44333327</v>
      </c>
      <c r="P63" s="333">
        <v>3456307001.3199983</v>
      </c>
    </row>
    <row r="64" spans="1:16" ht="15" customHeight="1" x14ac:dyDescent="0.25">
      <c r="A64" s="329">
        <v>2024</v>
      </c>
      <c r="B64" s="334">
        <v>10201011002</v>
      </c>
      <c r="C64" s="331" t="s">
        <v>82</v>
      </c>
      <c r="D64" s="332">
        <v>0</v>
      </c>
      <c r="E64" s="332">
        <v>0</v>
      </c>
      <c r="F64" s="332">
        <v>0</v>
      </c>
      <c r="G64" s="332">
        <v>0</v>
      </c>
      <c r="H64" s="332">
        <v>0</v>
      </c>
      <c r="I64" s="332">
        <v>0</v>
      </c>
      <c r="J64" s="332">
        <v>0</v>
      </c>
      <c r="K64" s="332">
        <v>0</v>
      </c>
      <c r="L64" s="332">
        <v>0</v>
      </c>
      <c r="M64" s="332">
        <v>0</v>
      </c>
      <c r="N64" s="332">
        <v>0</v>
      </c>
      <c r="O64" s="332">
        <v>187000000</v>
      </c>
      <c r="P64" s="333">
        <v>187000000</v>
      </c>
    </row>
    <row r="65" spans="1:16" ht="15" customHeight="1" x14ac:dyDescent="0.25">
      <c r="A65" s="329">
        <v>2024</v>
      </c>
      <c r="B65" s="330" t="s">
        <v>102</v>
      </c>
      <c r="C65" s="331" t="s">
        <v>31</v>
      </c>
      <c r="D65" s="332">
        <v>0</v>
      </c>
      <c r="E65" s="332">
        <v>4324041</v>
      </c>
      <c r="F65" s="332">
        <v>4324041</v>
      </c>
      <c r="G65" s="332">
        <v>4324041</v>
      </c>
      <c r="H65" s="332">
        <v>4324041</v>
      </c>
      <c r="I65" s="332">
        <v>1817554</v>
      </c>
      <c r="J65" s="332">
        <v>1817554</v>
      </c>
      <c r="K65" s="332">
        <v>3524856</v>
      </c>
      <c r="L65" s="332">
        <v>3524856</v>
      </c>
      <c r="M65" s="332">
        <v>1707302</v>
      </c>
      <c r="N65" s="332">
        <v>1707302</v>
      </c>
      <c r="O65" s="332">
        <v>0</v>
      </c>
      <c r="P65" s="333">
        <v>31395588</v>
      </c>
    </row>
    <row r="66" spans="1:16" ht="15" customHeight="1" x14ac:dyDescent="0.25">
      <c r="A66" s="325">
        <v>2024</v>
      </c>
      <c r="B66" s="326" t="s">
        <v>103</v>
      </c>
      <c r="C66" s="327" t="s">
        <v>39</v>
      </c>
      <c r="D66" s="324">
        <v>910081313.81798661</v>
      </c>
      <c r="E66" s="324">
        <v>1001027488.8179866</v>
      </c>
      <c r="F66" s="324">
        <v>919986203.81798661</v>
      </c>
      <c r="G66" s="324">
        <v>907316888.81798661</v>
      </c>
      <c r="H66" s="324">
        <v>908116888.81798661</v>
      </c>
      <c r="I66" s="324">
        <v>907611313.81798661</v>
      </c>
      <c r="J66" s="324">
        <v>954081313.81798661</v>
      </c>
      <c r="K66" s="324">
        <v>929187268.81798661</v>
      </c>
      <c r="L66" s="324">
        <v>910204768.81798661</v>
      </c>
      <c r="M66" s="324">
        <v>908116888.81798661</v>
      </c>
      <c r="N66" s="324">
        <v>2043532888.8179867</v>
      </c>
      <c r="O66" s="324">
        <v>1049292279.8179867</v>
      </c>
      <c r="P66" s="324">
        <v>12348555506.815842</v>
      </c>
    </row>
    <row r="67" spans="1:16" ht="15" customHeight="1" x14ac:dyDescent="0.25">
      <c r="A67" s="325">
        <v>2024</v>
      </c>
      <c r="B67" s="326" t="s">
        <v>104</v>
      </c>
      <c r="C67" s="327" t="s">
        <v>41</v>
      </c>
      <c r="D67" s="324">
        <v>375886522.31825012</v>
      </c>
      <c r="E67" s="324">
        <v>375886522.31825012</v>
      </c>
      <c r="F67" s="324">
        <v>375886522.31825012</v>
      </c>
      <c r="G67" s="324">
        <v>375886522.31825012</v>
      </c>
      <c r="H67" s="324">
        <v>375886522.31825012</v>
      </c>
      <c r="I67" s="324">
        <v>375886522.31825012</v>
      </c>
      <c r="J67" s="324">
        <v>375886522.31825012</v>
      </c>
      <c r="K67" s="324">
        <v>375886522.31825012</v>
      </c>
      <c r="L67" s="324">
        <v>375886522.31825012</v>
      </c>
      <c r="M67" s="324">
        <v>375886522.31825012</v>
      </c>
      <c r="N67" s="324">
        <v>375886522.31825012</v>
      </c>
      <c r="O67" s="324">
        <v>375886522.31825012</v>
      </c>
      <c r="P67" s="324">
        <v>4510638267.8190012</v>
      </c>
    </row>
    <row r="68" spans="1:16" ht="15" customHeight="1" x14ac:dyDescent="0.25">
      <c r="A68" s="325">
        <v>2024</v>
      </c>
      <c r="B68" s="326" t="s">
        <v>105</v>
      </c>
      <c r="C68" s="327" t="s">
        <v>41</v>
      </c>
      <c r="D68" s="324">
        <v>375886522.31825012</v>
      </c>
      <c r="E68" s="324">
        <v>375886522.31825012</v>
      </c>
      <c r="F68" s="324">
        <v>375886522.31825012</v>
      </c>
      <c r="G68" s="324">
        <v>375886522.31825012</v>
      </c>
      <c r="H68" s="324">
        <v>375886522.31825012</v>
      </c>
      <c r="I68" s="324">
        <v>375886522.31825012</v>
      </c>
      <c r="J68" s="324">
        <v>375886522.31825012</v>
      </c>
      <c r="K68" s="324">
        <v>375886522.31825012</v>
      </c>
      <c r="L68" s="324">
        <v>375886522.31825012</v>
      </c>
      <c r="M68" s="324">
        <v>375886522.31825012</v>
      </c>
      <c r="N68" s="324">
        <v>375886522.31825012</v>
      </c>
      <c r="O68" s="324">
        <v>375886522.31825012</v>
      </c>
      <c r="P68" s="324">
        <v>4510638267.8190012</v>
      </c>
    </row>
    <row r="69" spans="1:16" ht="15" customHeight="1" x14ac:dyDescent="0.25">
      <c r="A69" s="329"/>
      <c r="B69" s="334">
        <v>10202010101</v>
      </c>
      <c r="C69" s="331" t="s">
        <v>80</v>
      </c>
      <c r="D69" s="332">
        <v>353636522.31825012</v>
      </c>
      <c r="E69" s="332">
        <v>353636522.31825012</v>
      </c>
      <c r="F69" s="332">
        <v>353636522.31825012</v>
      </c>
      <c r="G69" s="332">
        <v>353636522.31825012</v>
      </c>
      <c r="H69" s="332">
        <v>353636522.31825012</v>
      </c>
      <c r="I69" s="332">
        <v>353636522.31825012</v>
      </c>
      <c r="J69" s="332">
        <v>353636522.31825012</v>
      </c>
      <c r="K69" s="332">
        <v>353636522.31825012</v>
      </c>
      <c r="L69" s="332">
        <v>353636522.31825012</v>
      </c>
      <c r="M69" s="332">
        <v>353636522.31825012</v>
      </c>
      <c r="N69" s="332">
        <v>353636522.31825012</v>
      </c>
      <c r="O69" s="332">
        <v>353636522.31825012</v>
      </c>
      <c r="P69" s="333">
        <v>4243638267.8190017</v>
      </c>
    </row>
    <row r="70" spans="1:16" ht="15" customHeight="1" x14ac:dyDescent="0.25">
      <c r="A70" s="329"/>
      <c r="B70" s="334">
        <v>10202010102</v>
      </c>
      <c r="C70" s="331" t="s">
        <v>82</v>
      </c>
      <c r="D70" s="332">
        <v>22250000</v>
      </c>
      <c r="E70" s="332">
        <v>22250000</v>
      </c>
      <c r="F70" s="332">
        <v>22250000</v>
      </c>
      <c r="G70" s="332">
        <v>22250000</v>
      </c>
      <c r="H70" s="332">
        <v>22250000</v>
      </c>
      <c r="I70" s="332">
        <v>22250000</v>
      </c>
      <c r="J70" s="332">
        <v>22250000</v>
      </c>
      <c r="K70" s="332">
        <v>22250000</v>
      </c>
      <c r="L70" s="332">
        <v>22250000</v>
      </c>
      <c r="M70" s="332">
        <v>22250000</v>
      </c>
      <c r="N70" s="332">
        <v>22250000</v>
      </c>
      <c r="O70" s="332">
        <v>22250000</v>
      </c>
      <c r="P70" s="333">
        <v>267000000</v>
      </c>
    </row>
    <row r="71" spans="1:16" ht="15" customHeight="1" x14ac:dyDescent="0.25">
      <c r="A71" s="325">
        <v>2024</v>
      </c>
      <c r="B71" s="326" t="s">
        <v>108</v>
      </c>
      <c r="C71" s="327" t="s">
        <v>44</v>
      </c>
      <c r="D71" s="324">
        <v>269795565.62277508</v>
      </c>
      <c r="E71" s="324">
        <v>269795565.62277508</v>
      </c>
      <c r="F71" s="324">
        <v>269795565.62277508</v>
      </c>
      <c r="G71" s="324">
        <v>269795565.62277508</v>
      </c>
      <c r="H71" s="324">
        <v>269795565.62277508</v>
      </c>
      <c r="I71" s="324">
        <v>269795565.62277508</v>
      </c>
      <c r="J71" s="324">
        <v>269795565.62277508</v>
      </c>
      <c r="K71" s="324">
        <v>269795565.62277508</v>
      </c>
      <c r="L71" s="324">
        <v>269795565.62277508</v>
      </c>
      <c r="M71" s="324">
        <v>269795565.62277508</v>
      </c>
      <c r="N71" s="324">
        <v>269795565.62277508</v>
      </c>
      <c r="O71" s="324">
        <v>269795565.62277508</v>
      </c>
      <c r="P71" s="324">
        <v>3237546787.4733009</v>
      </c>
    </row>
    <row r="72" spans="1:16" ht="15" customHeight="1" x14ac:dyDescent="0.25">
      <c r="A72" s="325">
        <v>2024</v>
      </c>
      <c r="B72" s="186">
        <v>102020201</v>
      </c>
      <c r="C72" s="327" t="s">
        <v>44</v>
      </c>
      <c r="D72" s="324">
        <v>269795565.62277508</v>
      </c>
      <c r="E72" s="324">
        <v>269795565.62277508</v>
      </c>
      <c r="F72" s="324">
        <v>269795565.62277508</v>
      </c>
      <c r="G72" s="324">
        <v>269795565.62277508</v>
      </c>
      <c r="H72" s="324">
        <v>269795565.62277508</v>
      </c>
      <c r="I72" s="324">
        <v>269795565.62277508</v>
      </c>
      <c r="J72" s="324">
        <v>269795565.62277508</v>
      </c>
      <c r="K72" s="324">
        <v>269795565.62277508</v>
      </c>
      <c r="L72" s="324">
        <v>269795565.62277508</v>
      </c>
      <c r="M72" s="324">
        <v>269795565.62277508</v>
      </c>
      <c r="N72" s="324">
        <v>269795565.62277508</v>
      </c>
      <c r="O72" s="324">
        <v>269795565.62277508</v>
      </c>
      <c r="P72" s="324">
        <v>3237546787.4733009</v>
      </c>
    </row>
    <row r="73" spans="1:16" ht="15" customHeight="1" x14ac:dyDescent="0.25">
      <c r="A73" s="329"/>
      <c r="B73" s="334">
        <v>10202020101</v>
      </c>
      <c r="C73" s="331" t="s">
        <v>80</v>
      </c>
      <c r="D73" s="332">
        <v>247545565.62277505</v>
      </c>
      <c r="E73" s="332">
        <v>247545565.62277505</v>
      </c>
      <c r="F73" s="332">
        <v>247545565.62277505</v>
      </c>
      <c r="G73" s="332">
        <v>247545565.62277505</v>
      </c>
      <c r="H73" s="332">
        <v>247545565.62277505</v>
      </c>
      <c r="I73" s="332">
        <v>247545565.62277505</v>
      </c>
      <c r="J73" s="332">
        <v>247545565.62277505</v>
      </c>
      <c r="K73" s="332">
        <v>247545565.62277505</v>
      </c>
      <c r="L73" s="332">
        <v>247545565.62277505</v>
      </c>
      <c r="M73" s="332">
        <v>247545565.62277505</v>
      </c>
      <c r="N73" s="332">
        <v>247545565.62277505</v>
      </c>
      <c r="O73" s="332">
        <v>247545565.62277505</v>
      </c>
      <c r="P73" s="333">
        <v>2970546787.4733005</v>
      </c>
    </row>
    <row r="74" spans="1:16" ht="15" customHeight="1" x14ac:dyDescent="0.25">
      <c r="A74" s="329"/>
      <c r="B74" s="334">
        <v>10202020102</v>
      </c>
      <c r="C74" s="331" t="s">
        <v>82</v>
      </c>
      <c r="D74" s="332">
        <v>22250000</v>
      </c>
      <c r="E74" s="332">
        <v>22250000</v>
      </c>
      <c r="F74" s="332">
        <v>22250000</v>
      </c>
      <c r="G74" s="332">
        <v>22250000</v>
      </c>
      <c r="H74" s="332">
        <v>22250000</v>
      </c>
      <c r="I74" s="332">
        <v>22250000</v>
      </c>
      <c r="J74" s="332">
        <v>22250000</v>
      </c>
      <c r="K74" s="332">
        <v>22250000</v>
      </c>
      <c r="L74" s="332">
        <v>22250000</v>
      </c>
      <c r="M74" s="332">
        <v>22250000</v>
      </c>
      <c r="N74" s="332">
        <v>22250000</v>
      </c>
      <c r="O74" s="332">
        <v>22250000</v>
      </c>
      <c r="P74" s="333">
        <v>267000000</v>
      </c>
    </row>
    <row r="75" spans="1:16" ht="15" customHeight="1" x14ac:dyDescent="0.25">
      <c r="A75" s="325">
        <v>2024</v>
      </c>
      <c r="B75" s="326" t="s">
        <v>111</v>
      </c>
      <c r="C75" s="327" t="s">
        <v>47</v>
      </c>
      <c r="D75" s="324">
        <v>79981361.542900011</v>
      </c>
      <c r="E75" s="324">
        <v>79981361.542900011</v>
      </c>
      <c r="F75" s="324">
        <v>80432671.542900011</v>
      </c>
      <c r="G75" s="324">
        <v>79981361.542900011</v>
      </c>
      <c r="H75" s="324">
        <v>79981361.542900011</v>
      </c>
      <c r="I75" s="324">
        <v>79981361.542900011</v>
      </c>
      <c r="J75" s="324">
        <v>79981361.542900011</v>
      </c>
      <c r="K75" s="324">
        <v>80432671.542900011</v>
      </c>
      <c r="L75" s="324">
        <v>79981361.542900011</v>
      </c>
      <c r="M75" s="324">
        <v>79981361.542900011</v>
      </c>
      <c r="N75" s="324">
        <v>1216981361.5429001</v>
      </c>
      <c r="O75" s="324">
        <v>243981361.54290003</v>
      </c>
      <c r="P75" s="324">
        <v>2261678958.5148001</v>
      </c>
    </row>
    <row r="76" spans="1:16" ht="15" customHeight="1" x14ac:dyDescent="0.25">
      <c r="A76" s="325">
        <v>2024</v>
      </c>
      <c r="B76" s="326" t="s">
        <v>112</v>
      </c>
      <c r="C76" s="327" t="s">
        <v>47</v>
      </c>
      <c r="D76" s="324">
        <v>79981361.542900011</v>
      </c>
      <c r="E76" s="324">
        <v>79981361.542900011</v>
      </c>
      <c r="F76" s="324">
        <v>80432671.542900011</v>
      </c>
      <c r="G76" s="324">
        <v>79981361.542900011</v>
      </c>
      <c r="H76" s="324">
        <v>79981361.542900011</v>
      </c>
      <c r="I76" s="324">
        <v>79981361.542900011</v>
      </c>
      <c r="J76" s="324">
        <v>79981361.542900011</v>
      </c>
      <c r="K76" s="324">
        <v>80432671.542900011</v>
      </c>
      <c r="L76" s="324">
        <v>79981361.542900011</v>
      </c>
      <c r="M76" s="324">
        <v>79981361.542900011</v>
      </c>
      <c r="N76" s="324">
        <v>1216981361.5429001</v>
      </c>
      <c r="O76" s="324">
        <v>243981361.54290003</v>
      </c>
      <c r="P76" s="324">
        <v>2261678958.5148001</v>
      </c>
    </row>
    <row r="77" spans="1:16" ht="15" customHeight="1" x14ac:dyDescent="0.25">
      <c r="A77" s="329"/>
      <c r="B77" s="334">
        <v>10202030101</v>
      </c>
      <c r="C77" s="331" t="s">
        <v>80</v>
      </c>
      <c r="D77" s="332">
        <v>79981361.542900011</v>
      </c>
      <c r="E77" s="332">
        <v>79981361.542900011</v>
      </c>
      <c r="F77" s="332">
        <v>80432671.542900011</v>
      </c>
      <c r="G77" s="332">
        <v>79981361.542900011</v>
      </c>
      <c r="H77" s="332">
        <v>79981361.542900011</v>
      </c>
      <c r="I77" s="332">
        <v>79981361.542900011</v>
      </c>
      <c r="J77" s="332">
        <v>79981361.542900011</v>
      </c>
      <c r="K77" s="332">
        <v>80432671.542900011</v>
      </c>
      <c r="L77" s="332">
        <v>79981361.542900011</v>
      </c>
      <c r="M77" s="332">
        <v>79981361.542900011</v>
      </c>
      <c r="N77" s="332">
        <v>79981361.542900011</v>
      </c>
      <c r="O77" s="332">
        <v>79981361.542900011</v>
      </c>
      <c r="P77" s="333">
        <v>960678958.51479995</v>
      </c>
    </row>
    <row r="78" spans="1:16" ht="15" customHeight="1" x14ac:dyDescent="0.25">
      <c r="A78" s="329"/>
      <c r="B78" s="334">
        <v>10202030102</v>
      </c>
      <c r="C78" s="331" t="s">
        <v>82</v>
      </c>
      <c r="D78" s="332">
        <v>0</v>
      </c>
      <c r="E78" s="332">
        <v>0</v>
      </c>
      <c r="F78" s="332">
        <v>0</v>
      </c>
      <c r="G78" s="332">
        <v>0</v>
      </c>
      <c r="H78" s="332">
        <v>0</v>
      </c>
      <c r="I78" s="332">
        <v>0</v>
      </c>
      <c r="J78" s="332">
        <v>0</v>
      </c>
      <c r="K78" s="332">
        <v>0</v>
      </c>
      <c r="L78" s="332">
        <v>0</v>
      </c>
      <c r="M78" s="332">
        <v>0</v>
      </c>
      <c r="N78" s="332">
        <v>1137000000</v>
      </c>
      <c r="O78" s="332">
        <v>164000000</v>
      </c>
      <c r="P78" s="333">
        <v>1301000000</v>
      </c>
    </row>
    <row r="79" spans="1:16" ht="15" customHeight="1" x14ac:dyDescent="0.25">
      <c r="A79" s="325">
        <v>2024</v>
      </c>
      <c r="B79" s="326" t="s">
        <v>115</v>
      </c>
      <c r="C79" s="327" t="s">
        <v>50</v>
      </c>
      <c r="D79" s="324">
        <v>64281752.776173495</v>
      </c>
      <c r="E79" s="324">
        <v>64570652.776173495</v>
      </c>
      <c r="F79" s="324">
        <v>75788657.776173502</v>
      </c>
      <c r="G79" s="324">
        <v>64570652.776173495</v>
      </c>
      <c r="H79" s="324">
        <v>64570652.776173495</v>
      </c>
      <c r="I79" s="324">
        <v>64281752.776173495</v>
      </c>
      <c r="J79" s="324">
        <v>64281752.776173495</v>
      </c>
      <c r="K79" s="324">
        <v>74249757.776173502</v>
      </c>
      <c r="L79" s="324">
        <v>64570652.776173495</v>
      </c>
      <c r="M79" s="324">
        <v>64570652.776173495</v>
      </c>
      <c r="N79" s="324">
        <v>64570652.776173495</v>
      </c>
      <c r="O79" s="324">
        <v>69170652.776173502</v>
      </c>
      <c r="P79" s="324">
        <v>799478243.31408179</v>
      </c>
    </row>
    <row r="80" spans="1:16" ht="15" customHeight="1" x14ac:dyDescent="0.25">
      <c r="A80" s="325">
        <v>2024</v>
      </c>
      <c r="B80" s="326" t="s">
        <v>116</v>
      </c>
      <c r="C80" s="327" t="s">
        <v>50</v>
      </c>
      <c r="D80" s="324">
        <v>64281752.776173495</v>
      </c>
      <c r="E80" s="324">
        <v>64570652.776173495</v>
      </c>
      <c r="F80" s="324">
        <v>75788657.776173502</v>
      </c>
      <c r="G80" s="324">
        <v>64570652.776173495</v>
      </c>
      <c r="H80" s="324">
        <v>64570652.776173495</v>
      </c>
      <c r="I80" s="324">
        <v>64281752.776173495</v>
      </c>
      <c r="J80" s="324">
        <v>64281752.776173495</v>
      </c>
      <c r="K80" s="324">
        <v>74249757.776173502</v>
      </c>
      <c r="L80" s="324">
        <v>64570652.776173495</v>
      </c>
      <c r="M80" s="324">
        <v>64570652.776173495</v>
      </c>
      <c r="N80" s="324">
        <v>64570652.776173495</v>
      </c>
      <c r="O80" s="324">
        <v>69170652.776173502</v>
      </c>
      <c r="P80" s="324">
        <v>799478243.31408179</v>
      </c>
    </row>
    <row r="81" spans="1:16" ht="15" customHeight="1" x14ac:dyDescent="0.25">
      <c r="A81" s="329"/>
      <c r="B81" s="334">
        <v>10202040101</v>
      </c>
      <c r="C81" s="331" t="s">
        <v>80</v>
      </c>
      <c r="D81" s="332">
        <v>53045478.347737499</v>
      </c>
      <c r="E81" s="332">
        <v>53334378.347737499</v>
      </c>
      <c r="F81" s="332">
        <v>64552383.347737499</v>
      </c>
      <c r="G81" s="332">
        <v>53334378.347737499</v>
      </c>
      <c r="H81" s="332">
        <v>53334378.347737499</v>
      </c>
      <c r="I81" s="332">
        <v>53045478.347737499</v>
      </c>
      <c r="J81" s="332">
        <v>53045478.347737499</v>
      </c>
      <c r="K81" s="332">
        <v>63013483.347737499</v>
      </c>
      <c r="L81" s="332">
        <v>53334378.347737499</v>
      </c>
      <c r="M81" s="332">
        <v>53334378.347737499</v>
      </c>
      <c r="N81" s="332">
        <v>53334378.347737499</v>
      </c>
      <c r="O81" s="332">
        <v>53334378.347737499</v>
      </c>
      <c r="P81" s="333">
        <v>660042950.17285013</v>
      </c>
    </row>
    <row r="82" spans="1:16" ht="15" customHeight="1" x14ac:dyDescent="0.25">
      <c r="A82" s="329"/>
      <c r="B82" s="334">
        <v>10202040102</v>
      </c>
      <c r="C82" s="331" t="s">
        <v>82</v>
      </c>
      <c r="D82" s="332">
        <v>11236274.428435998</v>
      </c>
      <c r="E82" s="332">
        <v>11236274.428435998</v>
      </c>
      <c r="F82" s="332">
        <v>11236274.428435998</v>
      </c>
      <c r="G82" s="332">
        <v>11236274.428435998</v>
      </c>
      <c r="H82" s="332">
        <v>11236274.428435998</v>
      </c>
      <c r="I82" s="332">
        <v>11236274.428435998</v>
      </c>
      <c r="J82" s="332">
        <v>11236274.428435998</v>
      </c>
      <c r="K82" s="332">
        <v>11236274.428435998</v>
      </c>
      <c r="L82" s="332">
        <v>11236274.428435998</v>
      </c>
      <c r="M82" s="332">
        <v>11236274.428435998</v>
      </c>
      <c r="N82" s="332">
        <v>11236274.428435998</v>
      </c>
      <c r="O82" s="332">
        <v>15836274.428435998</v>
      </c>
      <c r="P82" s="333">
        <v>139435293.14123198</v>
      </c>
    </row>
    <row r="83" spans="1:16" ht="15" customHeight="1" x14ac:dyDescent="0.25">
      <c r="A83" s="325">
        <v>2024</v>
      </c>
      <c r="B83" s="326" t="s">
        <v>119</v>
      </c>
      <c r="C83" s="327" t="s">
        <v>53</v>
      </c>
      <c r="D83" s="324">
        <v>40981601.2729109</v>
      </c>
      <c r="E83" s="324">
        <v>131422201.27291089</v>
      </c>
      <c r="F83" s="324">
        <v>37711601.2729109</v>
      </c>
      <c r="G83" s="324">
        <v>37711601.2729109</v>
      </c>
      <c r="H83" s="324">
        <v>38511601.2729109</v>
      </c>
      <c r="I83" s="324">
        <v>38511601.2729109</v>
      </c>
      <c r="J83" s="324">
        <v>84981601.272910893</v>
      </c>
      <c r="K83" s="324">
        <v>48668241.2729109</v>
      </c>
      <c r="L83" s="324">
        <v>40599481.272910893</v>
      </c>
      <c r="M83" s="324">
        <v>38511601.2729109</v>
      </c>
      <c r="N83" s="324">
        <v>36927601.2729109</v>
      </c>
      <c r="O83" s="324">
        <v>7636992.2729108976</v>
      </c>
      <c r="P83" s="324">
        <v>582175726.27493083</v>
      </c>
    </row>
    <row r="84" spans="1:16" ht="15" customHeight="1" x14ac:dyDescent="0.25">
      <c r="A84" s="325">
        <v>2024</v>
      </c>
      <c r="B84" s="326" t="s">
        <v>120</v>
      </c>
      <c r="C84" s="327" t="s">
        <v>53</v>
      </c>
      <c r="D84" s="324">
        <v>40981601.2729109</v>
      </c>
      <c r="E84" s="324">
        <v>131422201.27291089</v>
      </c>
      <c r="F84" s="324">
        <v>37711601.2729109</v>
      </c>
      <c r="G84" s="324">
        <v>37711601.2729109</v>
      </c>
      <c r="H84" s="324">
        <v>38511601.2729109</v>
      </c>
      <c r="I84" s="324">
        <v>38511601.2729109</v>
      </c>
      <c r="J84" s="324">
        <v>84981601.272910893</v>
      </c>
      <c r="K84" s="324">
        <v>48668241.2729109</v>
      </c>
      <c r="L84" s="324">
        <v>40599481.272910893</v>
      </c>
      <c r="M84" s="324">
        <v>38511601.2729109</v>
      </c>
      <c r="N84" s="324">
        <v>36927601.2729109</v>
      </c>
      <c r="O84" s="324">
        <v>7636992.2729108976</v>
      </c>
      <c r="P84" s="324">
        <v>582175726.27493083</v>
      </c>
    </row>
    <row r="85" spans="1:16" ht="15" customHeight="1" x14ac:dyDescent="0.25">
      <c r="A85" s="329"/>
      <c r="B85" s="334">
        <v>10202050101</v>
      </c>
      <c r="C85" s="331" t="s">
        <v>80</v>
      </c>
      <c r="D85" s="332">
        <v>5600000</v>
      </c>
      <c r="E85" s="332">
        <v>8487880</v>
      </c>
      <c r="F85" s="332">
        <v>5600000</v>
      </c>
      <c r="G85" s="332">
        <v>5600000</v>
      </c>
      <c r="H85" s="332">
        <v>5600000</v>
      </c>
      <c r="I85" s="332">
        <v>5600000</v>
      </c>
      <c r="J85" s="332">
        <v>5600000</v>
      </c>
      <c r="K85" s="332">
        <v>5600000</v>
      </c>
      <c r="L85" s="332">
        <v>8487880</v>
      </c>
      <c r="M85" s="332">
        <v>5600000</v>
      </c>
      <c r="N85" s="332">
        <v>5600000</v>
      </c>
      <c r="O85" s="332">
        <v>5600000</v>
      </c>
      <c r="P85" s="333">
        <v>72975760</v>
      </c>
    </row>
    <row r="86" spans="1:16" ht="15" customHeight="1" x14ac:dyDescent="0.25">
      <c r="A86" s="329"/>
      <c r="B86" s="334">
        <v>10202050102</v>
      </c>
      <c r="C86" s="331" t="s">
        <v>82</v>
      </c>
      <c r="D86" s="332">
        <v>1386692.2729108976</v>
      </c>
      <c r="E86" s="332">
        <v>1386692.2729108976</v>
      </c>
      <c r="F86" s="332">
        <v>1386692.2729108976</v>
      </c>
      <c r="G86" s="332">
        <v>1386692.2729108976</v>
      </c>
      <c r="H86" s="332">
        <v>1386692.2729108976</v>
      </c>
      <c r="I86" s="332">
        <v>1386692.2729108976</v>
      </c>
      <c r="J86" s="332">
        <v>1386692.2729108976</v>
      </c>
      <c r="K86" s="332">
        <v>1386692.2729108976</v>
      </c>
      <c r="L86" s="332">
        <v>1386692.2729108976</v>
      </c>
      <c r="M86" s="332">
        <v>1386692.2729108976</v>
      </c>
      <c r="N86" s="332">
        <v>1386692.2729108976</v>
      </c>
      <c r="O86" s="332">
        <v>1986992.2729108976</v>
      </c>
      <c r="P86" s="333">
        <v>17240607.274930768</v>
      </c>
    </row>
    <row r="87" spans="1:16" ht="15" customHeight="1" x14ac:dyDescent="0.25">
      <c r="A87" s="329"/>
      <c r="B87" s="334">
        <v>10202050103</v>
      </c>
      <c r="C87" s="331" t="s">
        <v>123</v>
      </c>
      <c r="D87" s="332">
        <v>33994909</v>
      </c>
      <c r="E87" s="332">
        <v>121547629</v>
      </c>
      <c r="F87" s="332">
        <v>30724909</v>
      </c>
      <c r="G87" s="332">
        <v>30724909</v>
      </c>
      <c r="H87" s="332">
        <v>31524909</v>
      </c>
      <c r="I87" s="332">
        <v>31524909</v>
      </c>
      <c r="J87" s="332">
        <v>77994909</v>
      </c>
      <c r="K87" s="332">
        <v>41681549</v>
      </c>
      <c r="L87" s="332">
        <v>30724909</v>
      </c>
      <c r="M87" s="332">
        <v>31524909</v>
      </c>
      <c r="N87" s="332">
        <v>29940909</v>
      </c>
      <c r="O87" s="332">
        <v>50000</v>
      </c>
      <c r="P87" s="333">
        <v>491959359</v>
      </c>
    </row>
    <row r="88" spans="1:16" ht="15" customHeight="1" x14ac:dyDescent="0.25">
      <c r="A88" s="325">
        <v>2024</v>
      </c>
      <c r="B88" s="326" t="s">
        <v>124</v>
      </c>
      <c r="C88" s="327" t="s">
        <v>56</v>
      </c>
      <c r="D88" s="324">
        <v>79154510.284976989</v>
      </c>
      <c r="E88" s="324">
        <v>79371185.284976989</v>
      </c>
      <c r="F88" s="324">
        <v>80371185.284976989</v>
      </c>
      <c r="G88" s="324">
        <v>79371185.284976989</v>
      </c>
      <c r="H88" s="324">
        <v>79371185.284976989</v>
      </c>
      <c r="I88" s="324">
        <v>79154510.284976989</v>
      </c>
      <c r="J88" s="324">
        <v>79154510.284976989</v>
      </c>
      <c r="K88" s="324">
        <v>80154510.284976989</v>
      </c>
      <c r="L88" s="324">
        <v>79371185.284976989</v>
      </c>
      <c r="M88" s="324">
        <v>79371185.284976989</v>
      </c>
      <c r="N88" s="324">
        <v>79371185.284976989</v>
      </c>
      <c r="O88" s="324">
        <v>82821185.284976989</v>
      </c>
      <c r="P88" s="324">
        <v>957037523.41972363</v>
      </c>
    </row>
    <row r="89" spans="1:16" ht="15" customHeight="1" x14ac:dyDescent="0.25">
      <c r="A89" s="325">
        <v>2024</v>
      </c>
      <c r="B89" s="326" t="s">
        <v>125</v>
      </c>
      <c r="C89" s="327" t="s">
        <v>56</v>
      </c>
      <c r="D89" s="324">
        <v>79154510.284976989</v>
      </c>
      <c r="E89" s="324">
        <v>79371185.284976989</v>
      </c>
      <c r="F89" s="324">
        <v>80371185.284976989</v>
      </c>
      <c r="G89" s="324">
        <v>79371185.284976989</v>
      </c>
      <c r="H89" s="324">
        <v>79371185.284976989</v>
      </c>
      <c r="I89" s="324">
        <v>79154510.284976989</v>
      </c>
      <c r="J89" s="324">
        <v>79154510.284976989</v>
      </c>
      <c r="K89" s="324">
        <v>80154510.284976989</v>
      </c>
      <c r="L89" s="324">
        <v>79371185.284976989</v>
      </c>
      <c r="M89" s="324">
        <v>79371185.284976989</v>
      </c>
      <c r="N89" s="324">
        <v>79371185.284976989</v>
      </c>
      <c r="O89" s="324">
        <v>82821185.284976989</v>
      </c>
      <c r="P89" s="324">
        <v>957037523.41972363</v>
      </c>
    </row>
    <row r="90" spans="1:16" ht="15" customHeight="1" x14ac:dyDescent="0.25">
      <c r="A90" s="329"/>
      <c r="B90" s="334">
        <v>10202060101</v>
      </c>
      <c r="C90" s="331" t="s">
        <v>80</v>
      </c>
      <c r="D90" s="332">
        <v>70727304.463649988</v>
      </c>
      <c r="E90" s="332">
        <v>70943979.463649988</v>
      </c>
      <c r="F90" s="332">
        <v>71943979.463649988</v>
      </c>
      <c r="G90" s="332">
        <v>70943979.463649988</v>
      </c>
      <c r="H90" s="332">
        <v>70943979.463649988</v>
      </c>
      <c r="I90" s="332">
        <v>70727304.463649988</v>
      </c>
      <c r="J90" s="332">
        <v>70727304.463649988</v>
      </c>
      <c r="K90" s="332">
        <v>71727304.463649988</v>
      </c>
      <c r="L90" s="332">
        <v>70943979.463649988</v>
      </c>
      <c r="M90" s="332">
        <v>70943979.463649988</v>
      </c>
      <c r="N90" s="332">
        <v>70943979.463649988</v>
      </c>
      <c r="O90" s="332">
        <v>70943979.463649988</v>
      </c>
      <c r="P90" s="333">
        <v>852461053.56379986</v>
      </c>
    </row>
    <row r="91" spans="1:16" ht="15" customHeight="1" x14ac:dyDescent="0.25">
      <c r="A91" s="329"/>
      <c r="B91" s="334">
        <v>10202060102</v>
      </c>
      <c r="C91" s="331" t="s">
        <v>82</v>
      </c>
      <c r="D91" s="332">
        <v>8427205.821326999</v>
      </c>
      <c r="E91" s="332">
        <v>8427205.821326999</v>
      </c>
      <c r="F91" s="332">
        <v>8427205.821326999</v>
      </c>
      <c r="G91" s="332">
        <v>8427205.821326999</v>
      </c>
      <c r="H91" s="332">
        <v>8427205.821326999</v>
      </c>
      <c r="I91" s="332">
        <v>8427205.821326999</v>
      </c>
      <c r="J91" s="332">
        <v>8427205.821326999</v>
      </c>
      <c r="K91" s="332">
        <v>8427205.821326999</v>
      </c>
      <c r="L91" s="332">
        <v>8427205.821326999</v>
      </c>
      <c r="M91" s="332">
        <v>8427205.821326999</v>
      </c>
      <c r="N91" s="332">
        <v>8427205.821326999</v>
      </c>
      <c r="O91" s="332">
        <v>11877205.821326997</v>
      </c>
      <c r="P91" s="333">
        <v>104576469.855924</v>
      </c>
    </row>
    <row r="92" spans="1:16" ht="15" customHeight="1" x14ac:dyDescent="0.25">
      <c r="A92" s="325">
        <v>2024</v>
      </c>
      <c r="B92" s="326" t="s">
        <v>127</v>
      </c>
      <c r="C92" s="327" t="s">
        <v>59</v>
      </c>
      <c r="D92" s="324">
        <v>45664731.772500001</v>
      </c>
      <c r="E92" s="324">
        <v>45678804.772500001</v>
      </c>
      <c r="F92" s="324">
        <v>45678804.772500001</v>
      </c>
      <c r="G92" s="324">
        <v>45678804.772500001</v>
      </c>
      <c r="H92" s="324">
        <v>45678804.772500001</v>
      </c>
      <c r="I92" s="324">
        <v>45664731.772500001</v>
      </c>
      <c r="J92" s="324">
        <v>45664731.772500001</v>
      </c>
      <c r="K92" s="324">
        <v>45664731.772500001</v>
      </c>
      <c r="L92" s="324">
        <v>45678804.772500001</v>
      </c>
      <c r="M92" s="324">
        <v>45678804.772500001</v>
      </c>
      <c r="N92" s="324">
        <v>45678804.772500001</v>
      </c>
      <c r="O92" s="324">
        <v>45678804.772500001</v>
      </c>
      <c r="P92" s="324">
        <v>548089365.26999986</v>
      </c>
    </row>
    <row r="93" spans="1:16" ht="15" customHeight="1" x14ac:dyDescent="0.25">
      <c r="A93" s="325">
        <v>2024</v>
      </c>
      <c r="B93" s="326" t="s">
        <v>128</v>
      </c>
      <c r="C93" s="327" t="s">
        <v>61</v>
      </c>
      <c r="D93" s="324">
        <v>45664731.772500001</v>
      </c>
      <c r="E93" s="324">
        <v>45678804.772500001</v>
      </c>
      <c r="F93" s="324">
        <v>45678804.772500001</v>
      </c>
      <c r="G93" s="324">
        <v>45678804.772500001</v>
      </c>
      <c r="H93" s="324">
        <v>45678804.772500001</v>
      </c>
      <c r="I93" s="324">
        <v>45664731.772500001</v>
      </c>
      <c r="J93" s="324">
        <v>45664731.772500001</v>
      </c>
      <c r="K93" s="324">
        <v>45664731.772500001</v>
      </c>
      <c r="L93" s="324">
        <v>45678804.772500001</v>
      </c>
      <c r="M93" s="324">
        <v>45678804.772500001</v>
      </c>
      <c r="N93" s="324">
        <v>45678804.772500001</v>
      </c>
      <c r="O93" s="324">
        <v>45678804.772500001</v>
      </c>
      <c r="P93" s="324">
        <v>548089365.26999986</v>
      </c>
    </row>
    <row r="94" spans="1:16" ht="15" customHeight="1" x14ac:dyDescent="0.25">
      <c r="A94" s="329">
        <v>2024</v>
      </c>
      <c r="B94" s="334" t="s">
        <v>129</v>
      </c>
      <c r="C94" s="331" t="s">
        <v>130</v>
      </c>
      <c r="D94" s="332">
        <v>45664731.772500001</v>
      </c>
      <c r="E94" s="332">
        <v>45678804.772500001</v>
      </c>
      <c r="F94" s="332">
        <v>45678804.772500001</v>
      </c>
      <c r="G94" s="332">
        <v>45678804.772500001</v>
      </c>
      <c r="H94" s="332">
        <v>45678804.772500001</v>
      </c>
      <c r="I94" s="332">
        <v>45664731.772500001</v>
      </c>
      <c r="J94" s="332">
        <v>45664731.772500001</v>
      </c>
      <c r="K94" s="332">
        <v>45664731.772500001</v>
      </c>
      <c r="L94" s="332">
        <v>45678804.772500001</v>
      </c>
      <c r="M94" s="332">
        <v>45678804.772500001</v>
      </c>
      <c r="N94" s="332">
        <v>45678804.772500001</v>
      </c>
      <c r="O94" s="332">
        <v>45678804.772500001</v>
      </c>
      <c r="P94" s="333">
        <v>548089365.26999986</v>
      </c>
    </row>
    <row r="95" spans="1:16" ht="15" customHeight="1" x14ac:dyDescent="0.25">
      <c r="A95" s="325">
        <v>2024</v>
      </c>
      <c r="B95" s="326" t="s">
        <v>133</v>
      </c>
      <c r="C95" s="327" t="s">
        <v>134</v>
      </c>
      <c r="D95" s="324">
        <v>2326476175.2711282</v>
      </c>
      <c r="E95" s="324">
        <v>2803269595.4488735</v>
      </c>
      <c r="F95" s="324">
        <v>3327746346.6955948</v>
      </c>
      <c r="G95" s="324">
        <v>1281452266.5267498</v>
      </c>
      <c r="H95" s="324">
        <v>1203670859.80232</v>
      </c>
      <c r="I95" s="324">
        <v>1077517145.0309949</v>
      </c>
      <c r="J95" s="324">
        <v>1200010550.80232</v>
      </c>
      <c r="K95" s="324">
        <v>1188412168.80232</v>
      </c>
      <c r="L95" s="324">
        <v>1024712709.0309948</v>
      </c>
      <c r="M95" s="324">
        <v>982436859.80231988</v>
      </c>
      <c r="N95" s="324">
        <v>1005810659.8023199</v>
      </c>
      <c r="O95" s="324">
        <v>842649861.03099477</v>
      </c>
      <c r="P95" s="324">
        <v>18264165198.046928</v>
      </c>
    </row>
    <row r="96" spans="1:16" ht="15" customHeight="1" x14ac:dyDescent="0.25">
      <c r="A96" s="325">
        <v>2024</v>
      </c>
      <c r="B96" s="326" t="s">
        <v>135</v>
      </c>
      <c r="C96" s="327" t="s">
        <v>136</v>
      </c>
      <c r="D96" s="324">
        <v>19500000</v>
      </c>
      <c r="E96" s="324">
        <v>197290040.59999999</v>
      </c>
      <c r="F96" s="324">
        <v>107350000</v>
      </c>
      <c r="G96" s="324">
        <v>119700000</v>
      </c>
      <c r="H96" s="324">
        <v>48000000</v>
      </c>
      <c r="I96" s="324">
        <v>8000000</v>
      </c>
      <c r="J96" s="324">
        <v>158350000</v>
      </c>
      <c r="K96" s="324">
        <v>108500000</v>
      </c>
      <c r="L96" s="324">
        <v>32550000</v>
      </c>
      <c r="M96" s="324">
        <v>13000000</v>
      </c>
      <c r="N96" s="324">
        <v>3000000</v>
      </c>
      <c r="O96" s="324">
        <v>9000000</v>
      </c>
      <c r="P96" s="324">
        <v>824240040.60000002</v>
      </c>
    </row>
    <row r="97" spans="1:16" ht="15" customHeight="1" x14ac:dyDescent="0.25">
      <c r="A97" s="325">
        <v>2024</v>
      </c>
      <c r="B97" s="326" t="s">
        <v>137</v>
      </c>
      <c r="C97" s="327" t="s">
        <v>138</v>
      </c>
      <c r="D97" s="324">
        <v>19500000</v>
      </c>
      <c r="E97" s="324">
        <v>197290040.59999999</v>
      </c>
      <c r="F97" s="324">
        <v>107350000</v>
      </c>
      <c r="G97" s="324">
        <v>119700000</v>
      </c>
      <c r="H97" s="324">
        <v>48000000</v>
      </c>
      <c r="I97" s="324">
        <v>8000000</v>
      </c>
      <c r="J97" s="324">
        <v>158350000</v>
      </c>
      <c r="K97" s="324">
        <v>108500000</v>
      </c>
      <c r="L97" s="324">
        <v>32550000</v>
      </c>
      <c r="M97" s="324">
        <v>13000000</v>
      </c>
      <c r="N97" s="324">
        <v>3000000</v>
      </c>
      <c r="O97" s="324">
        <v>9000000</v>
      </c>
      <c r="P97" s="324">
        <v>824240040.60000002</v>
      </c>
    </row>
    <row r="98" spans="1:16" ht="15" customHeight="1" x14ac:dyDescent="0.25">
      <c r="A98" s="325">
        <v>2024</v>
      </c>
      <c r="B98" s="326" t="s">
        <v>139</v>
      </c>
      <c r="C98" s="327" t="s">
        <v>140</v>
      </c>
      <c r="D98" s="324">
        <v>0</v>
      </c>
      <c r="E98" s="324">
        <v>11000000</v>
      </c>
      <c r="F98" s="324">
        <v>11000000</v>
      </c>
      <c r="G98" s="324">
        <v>7200000</v>
      </c>
      <c r="H98" s="324">
        <v>1000000</v>
      </c>
      <c r="I98" s="324">
        <v>1000000</v>
      </c>
      <c r="J98" s="324">
        <v>1000000</v>
      </c>
      <c r="K98" s="324">
        <v>1000000</v>
      </c>
      <c r="L98" s="324">
        <v>7200000</v>
      </c>
      <c r="M98" s="324">
        <v>1000000</v>
      </c>
      <c r="N98" s="324">
        <v>1000000</v>
      </c>
      <c r="O98" s="324">
        <v>0</v>
      </c>
      <c r="P98" s="324">
        <v>42400000</v>
      </c>
    </row>
    <row r="99" spans="1:16" ht="15" customHeight="1" x14ac:dyDescent="0.25">
      <c r="A99" s="325">
        <v>2024</v>
      </c>
      <c r="B99" s="326" t="s">
        <v>141</v>
      </c>
      <c r="C99" s="327" t="s">
        <v>142</v>
      </c>
      <c r="D99" s="324">
        <v>0</v>
      </c>
      <c r="E99" s="324">
        <v>11000000</v>
      </c>
      <c r="F99" s="324">
        <v>11000000</v>
      </c>
      <c r="G99" s="324">
        <v>7200000</v>
      </c>
      <c r="H99" s="324">
        <v>1000000</v>
      </c>
      <c r="I99" s="324">
        <v>1000000</v>
      </c>
      <c r="J99" s="324">
        <v>1000000</v>
      </c>
      <c r="K99" s="324">
        <v>1000000</v>
      </c>
      <c r="L99" s="324">
        <v>7200000</v>
      </c>
      <c r="M99" s="324">
        <v>1000000</v>
      </c>
      <c r="N99" s="324">
        <v>1000000</v>
      </c>
      <c r="O99" s="324">
        <v>0</v>
      </c>
      <c r="P99" s="324">
        <v>42400000</v>
      </c>
    </row>
    <row r="100" spans="1:16" ht="15" customHeight="1" x14ac:dyDescent="0.25">
      <c r="A100" s="325">
        <v>2024</v>
      </c>
      <c r="B100" s="326" t="s">
        <v>143</v>
      </c>
      <c r="C100" s="327" t="s">
        <v>144</v>
      </c>
      <c r="D100" s="324">
        <v>0</v>
      </c>
      <c r="E100" s="324">
        <v>11000000</v>
      </c>
      <c r="F100" s="324">
        <v>11000000</v>
      </c>
      <c r="G100" s="324">
        <v>7200000</v>
      </c>
      <c r="H100" s="324">
        <v>1000000</v>
      </c>
      <c r="I100" s="324">
        <v>1000000</v>
      </c>
      <c r="J100" s="324">
        <v>1000000</v>
      </c>
      <c r="K100" s="324">
        <v>1000000</v>
      </c>
      <c r="L100" s="324">
        <v>7200000</v>
      </c>
      <c r="M100" s="324">
        <v>1000000</v>
      </c>
      <c r="N100" s="324">
        <v>1000000</v>
      </c>
      <c r="O100" s="324">
        <v>0</v>
      </c>
      <c r="P100" s="324">
        <v>42400000</v>
      </c>
    </row>
    <row r="101" spans="1:16" ht="15" customHeight="1" x14ac:dyDescent="0.25">
      <c r="A101" s="329">
        <v>2024</v>
      </c>
      <c r="B101" s="330" t="s">
        <v>1294</v>
      </c>
      <c r="C101" s="331" t="s">
        <v>1295</v>
      </c>
      <c r="D101" s="332">
        <v>0</v>
      </c>
      <c r="E101" s="332">
        <v>0</v>
      </c>
      <c r="F101" s="332">
        <v>0</v>
      </c>
      <c r="G101" s="332">
        <v>1200000</v>
      </c>
      <c r="H101" s="332">
        <v>0</v>
      </c>
      <c r="I101" s="332">
        <v>0</v>
      </c>
      <c r="J101" s="332">
        <v>0</v>
      </c>
      <c r="K101" s="332">
        <v>0</v>
      </c>
      <c r="L101" s="332">
        <v>1200000</v>
      </c>
      <c r="M101" s="332">
        <v>0</v>
      </c>
      <c r="N101" s="332">
        <v>0</v>
      </c>
      <c r="O101" s="332">
        <v>0</v>
      </c>
      <c r="P101" s="335">
        <v>2400000</v>
      </c>
    </row>
    <row r="102" spans="1:16" ht="15" customHeight="1" x14ac:dyDescent="0.25">
      <c r="A102" s="329">
        <v>2024</v>
      </c>
      <c r="B102" s="330" t="s">
        <v>145</v>
      </c>
      <c r="C102" s="331" t="s">
        <v>146</v>
      </c>
      <c r="D102" s="332">
        <v>0</v>
      </c>
      <c r="E102" s="332">
        <v>0</v>
      </c>
      <c r="F102" s="332">
        <v>10000000</v>
      </c>
      <c r="G102" s="332">
        <v>4000000</v>
      </c>
      <c r="H102" s="332">
        <v>0</v>
      </c>
      <c r="I102" s="332">
        <v>0</v>
      </c>
      <c r="J102" s="332">
        <v>0</v>
      </c>
      <c r="K102" s="332">
        <v>0</v>
      </c>
      <c r="L102" s="332">
        <v>4000000</v>
      </c>
      <c r="M102" s="332">
        <v>0</v>
      </c>
      <c r="N102" s="332">
        <v>0</v>
      </c>
      <c r="O102" s="332">
        <v>0</v>
      </c>
      <c r="P102" s="335">
        <v>18000000</v>
      </c>
    </row>
    <row r="103" spans="1:16" ht="15" customHeight="1" x14ac:dyDescent="0.25">
      <c r="A103" s="329">
        <v>2024</v>
      </c>
      <c r="B103" s="330" t="s">
        <v>147</v>
      </c>
      <c r="C103" s="331" t="s">
        <v>148</v>
      </c>
      <c r="D103" s="332">
        <v>0</v>
      </c>
      <c r="E103" s="332">
        <v>10000000</v>
      </c>
      <c r="F103" s="332">
        <v>0</v>
      </c>
      <c r="G103" s="332">
        <v>1000000</v>
      </c>
      <c r="H103" s="332">
        <v>0</v>
      </c>
      <c r="I103" s="332">
        <v>0</v>
      </c>
      <c r="J103" s="332">
        <v>0</v>
      </c>
      <c r="K103" s="332">
        <v>0</v>
      </c>
      <c r="L103" s="332">
        <v>1000000</v>
      </c>
      <c r="M103" s="332">
        <v>0</v>
      </c>
      <c r="N103" s="332">
        <v>0</v>
      </c>
      <c r="O103" s="332">
        <v>0</v>
      </c>
      <c r="P103" s="335">
        <v>12000000</v>
      </c>
    </row>
    <row r="104" spans="1:16" ht="15" customHeight="1" x14ac:dyDescent="0.25">
      <c r="A104" s="329">
        <v>2024</v>
      </c>
      <c r="B104" s="330" t="s">
        <v>1296</v>
      </c>
      <c r="C104" s="331" t="s">
        <v>336</v>
      </c>
      <c r="D104" s="332">
        <v>0</v>
      </c>
      <c r="E104" s="332">
        <v>1000000</v>
      </c>
      <c r="F104" s="332">
        <v>1000000</v>
      </c>
      <c r="G104" s="332">
        <v>1000000</v>
      </c>
      <c r="H104" s="332">
        <v>1000000</v>
      </c>
      <c r="I104" s="332">
        <v>1000000</v>
      </c>
      <c r="J104" s="332">
        <v>1000000</v>
      </c>
      <c r="K104" s="332">
        <v>1000000</v>
      </c>
      <c r="L104" s="332">
        <v>1000000</v>
      </c>
      <c r="M104" s="332">
        <v>1000000</v>
      </c>
      <c r="N104" s="332">
        <v>1000000</v>
      </c>
      <c r="O104" s="332">
        <v>0</v>
      </c>
      <c r="P104" s="335">
        <v>10000000</v>
      </c>
    </row>
    <row r="105" spans="1:16" ht="15" customHeight="1" x14ac:dyDescent="0.25">
      <c r="A105" s="325">
        <v>2024</v>
      </c>
      <c r="B105" s="326" t="s">
        <v>149</v>
      </c>
      <c r="C105" s="327" t="s">
        <v>150</v>
      </c>
      <c r="D105" s="324">
        <v>0</v>
      </c>
      <c r="E105" s="324">
        <v>117000000</v>
      </c>
      <c r="F105" s="324">
        <v>76000000</v>
      </c>
      <c r="G105" s="324">
        <v>104500000</v>
      </c>
      <c r="H105" s="324">
        <v>12000000</v>
      </c>
      <c r="I105" s="324">
        <v>7000000</v>
      </c>
      <c r="J105" s="324">
        <v>148490000</v>
      </c>
      <c r="K105" s="324">
        <v>67000000</v>
      </c>
      <c r="L105" s="324">
        <v>10000000</v>
      </c>
      <c r="M105" s="324">
        <v>12000000</v>
      </c>
      <c r="N105" s="324">
        <v>2000000</v>
      </c>
      <c r="O105" s="324">
        <v>0</v>
      </c>
      <c r="P105" s="324">
        <v>555990000</v>
      </c>
    </row>
    <row r="106" spans="1:16" ht="15" customHeight="1" x14ac:dyDescent="0.25">
      <c r="A106" s="325">
        <v>2024</v>
      </c>
      <c r="B106" s="326" t="s">
        <v>151</v>
      </c>
      <c r="C106" s="327" t="s">
        <v>152</v>
      </c>
      <c r="D106" s="324">
        <v>0</v>
      </c>
      <c r="E106" s="324">
        <v>0</v>
      </c>
      <c r="F106" s="324">
        <v>0</v>
      </c>
      <c r="G106" s="324">
        <v>60000000</v>
      </c>
      <c r="H106" s="324">
        <v>0</v>
      </c>
      <c r="I106" s="324">
        <v>0</v>
      </c>
      <c r="J106" s="324">
        <v>38280000</v>
      </c>
      <c r="K106" s="324">
        <v>25000000</v>
      </c>
      <c r="L106" s="324">
        <v>0</v>
      </c>
      <c r="M106" s="324">
        <v>0</v>
      </c>
      <c r="N106" s="324">
        <v>0</v>
      </c>
      <c r="O106" s="324">
        <v>0</v>
      </c>
      <c r="P106" s="324">
        <v>123280000</v>
      </c>
    </row>
    <row r="107" spans="1:16" ht="15" customHeight="1" x14ac:dyDescent="0.25">
      <c r="A107" s="329">
        <v>2024</v>
      </c>
      <c r="B107" s="330" t="s">
        <v>155</v>
      </c>
      <c r="C107" s="331" t="s">
        <v>779</v>
      </c>
      <c r="D107" s="332">
        <v>0</v>
      </c>
      <c r="E107" s="332">
        <v>0</v>
      </c>
      <c r="F107" s="332">
        <v>0</v>
      </c>
      <c r="G107" s="332">
        <v>10000000</v>
      </c>
      <c r="H107" s="332">
        <v>0</v>
      </c>
      <c r="I107" s="332">
        <v>0</v>
      </c>
      <c r="J107" s="332">
        <v>0</v>
      </c>
      <c r="K107" s="332">
        <v>0</v>
      </c>
      <c r="L107" s="332">
        <v>0</v>
      </c>
      <c r="M107" s="332">
        <v>0</v>
      </c>
      <c r="N107" s="332">
        <v>0</v>
      </c>
      <c r="O107" s="332">
        <v>0</v>
      </c>
      <c r="P107" s="335">
        <v>10000000</v>
      </c>
    </row>
    <row r="108" spans="1:16" ht="15" customHeight="1" x14ac:dyDescent="0.25">
      <c r="A108" s="329">
        <v>2024</v>
      </c>
      <c r="B108" s="330" t="s">
        <v>157</v>
      </c>
      <c r="C108" s="331" t="s">
        <v>158</v>
      </c>
      <c r="D108" s="332">
        <v>0</v>
      </c>
      <c r="E108" s="332">
        <v>0</v>
      </c>
      <c r="F108" s="332">
        <v>0</v>
      </c>
      <c r="G108" s="332">
        <v>50000000</v>
      </c>
      <c r="H108" s="332">
        <v>0</v>
      </c>
      <c r="I108" s="332">
        <v>0</v>
      </c>
      <c r="J108" s="332">
        <v>38280000</v>
      </c>
      <c r="K108" s="332">
        <v>25000000</v>
      </c>
      <c r="L108" s="332">
        <v>0</v>
      </c>
      <c r="M108" s="332">
        <v>0</v>
      </c>
      <c r="N108" s="332">
        <v>0</v>
      </c>
      <c r="O108" s="332">
        <v>0</v>
      </c>
      <c r="P108" s="335">
        <v>113280000</v>
      </c>
    </row>
    <row r="109" spans="1:16" ht="15" customHeight="1" x14ac:dyDescent="0.25">
      <c r="A109" s="325">
        <v>2024</v>
      </c>
      <c r="B109" s="326" t="s">
        <v>159</v>
      </c>
      <c r="C109" s="327" t="s">
        <v>160</v>
      </c>
      <c r="D109" s="324">
        <v>0</v>
      </c>
      <c r="E109" s="324">
        <v>20000000</v>
      </c>
      <c r="F109" s="324">
        <v>0</v>
      </c>
      <c r="G109" s="324">
        <v>10000000</v>
      </c>
      <c r="H109" s="324">
        <v>0</v>
      </c>
      <c r="I109" s="324">
        <v>0</v>
      </c>
      <c r="J109" s="324">
        <v>0</v>
      </c>
      <c r="K109" s="324">
        <v>40000000</v>
      </c>
      <c r="L109" s="324">
        <v>0</v>
      </c>
      <c r="M109" s="324">
        <v>0</v>
      </c>
      <c r="N109" s="324">
        <v>0</v>
      </c>
      <c r="O109" s="324">
        <v>0</v>
      </c>
      <c r="P109" s="324">
        <v>70000000</v>
      </c>
    </row>
    <row r="110" spans="1:16" ht="15" customHeight="1" x14ac:dyDescent="0.25">
      <c r="A110" s="329">
        <v>2024</v>
      </c>
      <c r="B110" s="330" t="s">
        <v>161</v>
      </c>
      <c r="C110" s="331" t="s">
        <v>162</v>
      </c>
      <c r="D110" s="332">
        <v>0</v>
      </c>
      <c r="E110" s="332">
        <v>10000000</v>
      </c>
      <c r="F110" s="332">
        <v>0</v>
      </c>
      <c r="G110" s="332">
        <v>0</v>
      </c>
      <c r="H110" s="332">
        <v>0</v>
      </c>
      <c r="I110" s="332">
        <v>0</v>
      </c>
      <c r="J110" s="332">
        <v>0</v>
      </c>
      <c r="K110" s="332">
        <v>0</v>
      </c>
      <c r="L110" s="332">
        <v>0</v>
      </c>
      <c r="M110" s="332">
        <v>0</v>
      </c>
      <c r="N110" s="332">
        <v>0</v>
      </c>
      <c r="O110" s="332">
        <v>0</v>
      </c>
      <c r="P110" s="335">
        <v>10000000</v>
      </c>
    </row>
    <row r="111" spans="1:16" ht="15" customHeight="1" x14ac:dyDescent="0.25">
      <c r="A111" s="329">
        <v>2024</v>
      </c>
      <c r="B111" s="330" t="s">
        <v>163</v>
      </c>
      <c r="C111" s="331" t="s">
        <v>164</v>
      </c>
      <c r="D111" s="332">
        <v>0</v>
      </c>
      <c r="E111" s="332">
        <v>0</v>
      </c>
      <c r="F111" s="332">
        <v>0</v>
      </c>
      <c r="G111" s="332">
        <v>10000000</v>
      </c>
      <c r="H111" s="332">
        <v>0</v>
      </c>
      <c r="I111" s="332">
        <v>0</v>
      </c>
      <c r="J111" s="332">
        <v>0</v>
      </c>
      <c r="K111" s="332">
        <v>0</v>
      </c>
      <c r="L111" s="332">
        <v>0</v>
      </c>
      <c r="M111" s="332">
        <v>0</v>
      </c>
      <c r="N111" s="332">
        <v>0</v>
      </c>
      <c r="O111" s="332">
        <v>0</v>
      </c>
      <c r="P111" s="335">
        <v>10000000</v>
      </c>
    </row>
    <row r="112" spans="1:16" ht="15" customHeight="1" x14ac:dyDescent="0.25">
      <c r="A112" s="329">
        <v>2024</v>
      </c>
      <c r="B112" s="330" t="s">
        <v>165</v>
      </c>
      <c r="C112" s="331" t="s">
        <v>166</v>
      </c>
      <c r="D112" s="332">
        <v>0</v>
      </c>
      <c r="E112" s="332">
        <v>10000000</v>
      </c>
      <c r="F112" s="332">
        <v>0</v>
      </c>
      <c r="G112" s="332">
        <v>0</v>
      </c>
      <c r="H112" s="332">
        <v>0</v>
      </c>
      <c r="I112" s="332">
        <v>0</v>
      </c>
      <c r="J112" s="332">
        <v>0</v>
      </c>
      <c r="K112" s="332">
        <v>0</v>
      </c>
      <c r="L112" s="332">
        <v>0</v>
      </c>
      <c r="M112" s="332">
        <v>0</v>
      </c>
      <c r="N112" s="332">
        <v>0</v>
      </c>
      <c r="O112" s="332">
        <v>0</v>
      </c>
      <c r="P112" s="335">
        <v>10000000</v>
      </c>
    </row>
    <row r="113" spans="1:16" ht="15" customHeight="1" x14ac:dyDescent="0.25">
      <c r="A113" s="329">
        <v>2024</v>
      </c>
      <c r="B113" s="330" t="s">
        <v>167</v>
      </c>
      <c r="C113" s="331" t="s">
        <v>168</v>
      </c>
      <c r="D113" s="332">
        <v>0</v>
      </c>
      <c r="E113" s="332">
        <v>0</v>
      </c>
      <c r="F113" s="332">
        <v>0</v>
      </c>
      <c r="G113" s="332">
        <v>0</v>
      </c>
      <c r="H113" s="332">
        <v>0</v>
      </c>
      <c r="I113" s="332">
        <v>0</v>
      </c>
      <c r="J113" s="332">
        <v>0</v>
      </c>
      <c r="K113" s="332">
        <v>40000000</v>
      </c>
      <c r="L113" s="332">
        <v>0</v>
      </c>
      <c r="M113" s="332">
        <v>0</v>
      </c>
      <c r="N113" s="332">
        <v>0</v>
      </c>
      <c r="O113" s="332">
        <v>0</v>
      </c>
      <c r="P113" s="335">
        <v>40000000</v>
      </c>
    </row>
    <row r="114" spans="1:16" ht="15" customHeight="1" x14ac:dyDescent="0.25">
      <c r="A114" s="325">
        <v>2024</v>
      </c>
      <c r="B114" s="326" t="s">
        <v>169</v>
      </c>
      <c r="C114" s="327" t="s">
        <v>170</v>
      </c>
      <c r="D114" s="324">
        <v>0</v>
      </c>
      <c r="E114" s="324">
        <v>66000000</v>
      </c>
      <c r="F114" s="324">
        <v>27000000</v>
      </c>
      <c r="G114" s="324">
        <v>29000000</v>
      </c>
      <c r="H114" s="324">
        <v>1000000</v>
      </c>
      <c r="I114" s="324">
        <v>1000000</v>
      </c>
      <c r="J114" s="324">
        <v>4210000</v>
      </c>
      <c r="K114" s="324">
        <v>1000000</v>
      </c>
      <c r="L114" s="324">
        <v>7000000</v>
      </c>
      <c r="M114" s="324">
        <v>1000000</v>
      </c>
      <c r="N114" s="324">
        <v>1000000</v>
      </c>
      <c r="O114" s="324">
        <v>0</v>
      </c>
      <c r="P114" s="324">
        <v>138210000</v>
      </c>
    </row>
    <row r="115" spans="1:16" ht="15" customHeight="1" x14ac:dyDescent="0.25">
      <c r="A115" s="329">
        <v>2024</v>
      </c>
      <c r="B115" s="330" t="s">
        <v>171</v>
      </c>
      <c r="C115" s="331" t="s">
        <v>172</v>
      </c>
      <c r="D115" s="332">
        <v>0</v>
      </c>
      <c r="E115" s="332">
        <v>66000000</v>
      </c>
      <c r="F115" s="332">
        <v>27000000</v>
      </c>
      <c r="G115" s="332">
        <v>29000000</v>
      </c>
      <c r="H115" s="332">
        <v>1000000</v>
      </c>
      <c r="I115" s="332">
        <v>1000000</v>
      </c>
      <c r="J115" s="332">
        <v>4210000</v>
      </c>
      <c r="K115" s="332">
        <v>1000000</v>
      </c>
      <c r="L115" s="332">
        <v>7000000</v>
      </c>
      <c r="M115" s="332">
        <v>1000000</v>
      </c>
      <c r="N115" s="332">
        <v>1000000</v>
      </c>
      <c r="O115" s="332">
        <v>0</v>
      </c>
      <c r="P115" s="335">
        <v>138210000</v>
      </c>
    </row>
    <row r="116" spans="1:16" ht="15" customHeight="1" x14ac:dyDescent="0.25">
      <c r="A116" s="325">
        <v>2024</v>
      </c>
      <c r="B116" s="326" t="s">
        <v>173</v>
      </c>
      <c r="C116" s="327" t="s">
        <v>174</v>
      </c>
      <c r="D116" s="324">
        <v>0</v>
      </c>
      <c r="E116" s="324">
        <v>31000000</v>
      </c>
      <c r="F116" s="324">
        <v>1000000</v>
      </c>
      <c r="G116" s="324">
        <v>3000000</v>
      </c>
      <c r="H116" s="324">
        <v>11000000</v>
      </c>
      <c r="I116" s="324">
        <v>1000000</v>
      </c>
      <c r="J116" s="324">
        <v>1000000</v>
      </c>
      <c r="K116" s="324">
        <v>1000000</v>
      </c>
      <c r="L116" s="324">
        <v>3000000</v>
      </c>
      <c r="M116" s="324">
        <v>11000000</v>
      </c>
      <c r="N116" s="324">
        <v>1000000</v>
      </c>
      <c r="O116" s="324">
        <v>0</v>
      </c>
      <c r="P116" s="324">
        <v>64000000</v>
      </c>
    </row>
    <row r="117" spans="1:16" ht="15" customHeight="1" x14ac:dyDescent="0.25">
      <c r="A117" s="329">
        <v>2024</v>
      </c>
      <c r="B117" s="330" t="s">
        <v>175</v>
      </c>
      <c r="C117" s="331" t="s">
        <v>176</v>
      </c>
      <c r="D117" s="332">
        <v>0</v>
      </c>
      <c r="E117" s="332">
        <v>10000000</v>
      </c>
      <c r="F117" s="332">
        <v>0</v>
      </c>
      <c r="G117" s="332">
        <v>0</v>
      </c>
      <c r="H117" s="332">
        <v>0</v>
      </c>
      <c r="I117" s="332">
        <v>0</v>
      </c>
      <c r="J117" s="332">
        <v>0</v>
      </c>
      <c r="K117" s="332">
        <v>0</v>
      </c>
      <c r="L117" s="332">
        <v>0</v>
      </c>
      <c r="M117" s="332">
        <v>0</v>
      </c>
      <c r="N117" s="332">
        <v>0</v>
      </c>
      <c r="O117" s="332">
        <v>0</v>
      </c>
      <c r="P117" s="335">
        <v>10000000</v>
      </c>
    </row>
    <row r="118" spans="1:16" ht="15" customHeight="1" x14ac:dyDescent="0.25">
      <c r="A118" s="329">
        <v>2024</v>
      </c>
      <c r="B118" s="330" t="s">
        <v>177</v>
      </c>
      <c r="C118" s="331" t="s">
        <v>178</v>
      </c>
      <c r="D118" s="332">
        <v>0</v>
      </c>
      <c r="E118" s="332">
        <v>0</v>
      </c>
      <c r="F118" s="332">
        <v>0</v>
      </c>
      <c r="G118" s="332">
        <v>0</v>
      </c>
      <c r="H118" s="332">
        <v>10000000</v>
      </c>
      <c r="I118" s="332">
        <v>0</v>
      </c>
      <c r="J118" s="332">
        <v>0</v>
      </c>
      <c r="K118" s="332">
        <v>0</v>
      </c>
      <c r="L118" s="332">
        <v>0</v>
      </c>
      <c r="M118" s="332">
        <v>10000000</v>
      </c>
      <c r="N118" s="332">
        <v>0</v>
      </c>
      <c r="O118" s="332">
        <v>0</v>
      </c>
      <c r="P118" s="335">
        <v>20000000</v>
      </c>
    </row>
    <row r="119" spans="1:16" ht="15" customHeight="1" x14ac:dyDescent="0.25">
      <c r="A119" s="329">
        <v>2024</v>
      </c>
      <c r="B119" s="330" t="s">
        <v>179</v>
      </c>
      <c r="C119" s="331" t="s">
        <v>180</v>
      </c>
      <c r="D119" s="332">
        <v>0</v>
      </c>
      <c r="E119" s="332">
        <v>1000000</v>
      </c>
      <c r="F119" s="332">
        <v>1000000</v>
      </c>
      <c r="G119" s="332">
        <v>1000000</v>
      </c>
      <c r="H119" s="332">
        <v>1000000</v>
      </c>
      <c r="I119" s="332">
        <v>1000000</v>
      </c>
      <c r="J119" s="332">
        <v>1000000</v>
      </c>
      <c r="K119" s="332">
        <v>1000000</v>
      </c>
      <c r="L119" s="332">
        <v>1000000</v>
      </c>
      <c r="M119" s="332">
        <v>1000000</v>
      </c>
      <c r="N119" s="332">
        <v>1000000</v>
      </c>
      <c r="O119" s="332">
        <v>0</v>
      </c>
      <c r="P119" s="335">
        <v>10000000</v>
      </c>
    </row>
    <row r="120" spans="1:16" ht="15" customHeight="1" x14ac:dyDescent="0.25">
      <c r="A120" s="329">
        <v>2024</v>
      </c>
      <c r="B120" s="330" t="s">
        <v>181</v>
      </c>
      <c r="C120" s="331" t="s">
        <v>780</v>
      </c>
      <c r="D120" s="332">
        <v>0</v>
      </c>
      <c r="E120" s="332">
        <v>10000000</v>
      </c>
      <c r="F120" s="332">
        <v>0</v>
      </c>
      <c r="G120" s="332">
        <v>0</v>
      </c>
      <c r="H120" s="332">
        <v>0</v>
      </c>
      <c r="I120" s="332">
        <v>0</v>
      </c>
      <c r="J120" s="332">
        <v>0</v>
      </c>
      <c r="K120" s="332">
        <v>0</v>
      </c>
      <c r="L120" s="332">
        <v>0</v>
      </c>
      <c r="M120" s="332">
        <v>0</v>
      </c>
      <c r="N120" s="332">
        <v>0</v>
      </c>
      <c r="O120" s="332">
        <v>0</v>
      </c>
      <c r="P120" s="335">
        <v>10000000</v>
      </c>
    </row>
    <row r="121" spans="1:16" ht="15" customHeight="1" x14ac:dyDescent="0.25">
      <c r="A121" s="329">
        <v>2024</v>
      </c>
      <c r="B121" s="330" t="s">
        <v>183</v>
      </c>
      <c r="C121" s="331" t="s">
        <v>184</v>
      </c>
      <c r="D121" s="332">
        <v>0</v>
      </c>
      <c r="E121" s="332">
        <v>10000000</v>
      </c>
      <c r="F121" s="332">
        <v>0</v>
      </c>
      <c r="G121" s="332">
        <v>2000000</v>
      </c>
      <c r="H121" s="332">
        <v>0</v>
      </c>
      <c r="I121" s="332">
        <v>0</v>
      </c>
      <c r="J121" s="332">
        <v>0</v>
      </c>
      <c r="K121" s="332">
        <v>0</v>
      </c>
      <c r="L121" s="332">
        <v>2000000</v>
      </c>
      <c r="M121" s="332">
        <v>0</v>
      </c>
      <c r="N121" s="332">
        <v>0</v>
      </c>
      <c r="O121" s="332">
        <v>0</v>
      </c>
      <c r="P121" s="335">
        <v>14000000</v>
      </c>
    </row>
    <row r="122" spans="1:16" ht="15" customHeight="1" x14ac:dyDescent="0.25">
      <c r="A122" s="325">
        <v>2024</v>
      </c>
      <c r="B122" s="326" t="s">
        <v>185</v>
      </c>
      <c r="C122" s="327" t="s">
        <v>186</v>
      </c>
      <c r="D122" s="324">
        <v>0</v>
      </c>
      <c r="E122" s="324">
        <v>0</v>
      </c>
      <c r="F122" s="324">
        <v>8000000</v>
      </c>
      <c r="G122" s="324">
        <v>2500000</v>
      </c>
      <c r="H122" s="324">
        <v>0</v>
      </c>
      <c r="I122" s="324">
        <v>5000000</v>
      </c>
      <c r="J122" s="324">
        <v>5000000</v>
      </c>
      <c r="K122" s="324">
        <v>0</v>
      </c>
      <c r="L122" s="324">
        <v>0</v>
      </c>
      <c r="M122" s="324">
        <v>0</v>
      </c>
      <c r="N122" s="324">
        <v>0</v>
      </c>
      <c r="O122" s="324">
        <v>0</v>
      </c>
      <c r="P122" s="324">
        <v>20500000</v>
      </c>
    </row>
    <row r="123" spans="1:16" ht="15" customHeight="1" x14ac:dyDescent="0.25">
      <c r="A123" s="329">
        <v>2024</v>
      </c>
      <c r="B123" s="330" t="s">
        <v>187</v>
      </c>
      <c r="C123" s="331" t="s">
        <v>781</v>
      </c>
      <c r="D123" s="332">
        <v>0</v>
      </c>
      <c r="E123" s="332">
        <v>0</v>
      </c>
      <c r="F123" s="332">
        <v>3000000</v>
      </c>
      <c r="G123" s="332">
        <v>0</v>
      </c>
      <c r="H123" s="332">
        <v>0</v>
      </c>
      <c r="I123" s="332">
        <v>5000000</v>
      </c>
      <c r="J123" s="332">
        <v>0</v>
      </c>
      <c r="K123" s="332">
        <v>0</v>
      </c>
      <c r="L123" s="332">
        <v>0</v>
      </c>
      <c r="M123" s="332">
        <v>0</v>
      </c>
      <c r="N123" s="332">
        <v>0</v>
      </c>
      <c r="O123" s="332">
        <v>0</v>
      </c>
      <c r="P123" s="335">
        <v>8000000</v>
      </c>
    </row>
    <row r="124" spans="1:16" ht="15" customHeight="1" x14ac:dyDescent="0.25">
      <c r="A124" s="329">
        <v>2024</v>
      </c>
      <c r="B124" s="330" t="s">
        <v>189</v>
      </c>
      <c r="C124" s="331" t="s">
        <v>782</v>
      </c>
      <c r="D124" s="332">
        <v>0</v>
      </c>
      <c r="E124" s="332">
        <v>0</v>
      </c>
      <c r="F124" s="332">
        <v>5000000</v>
      </c>
      <c r="G124" s="332">
        <v>2500000</v>
      </c>
      <c r="H124" s="332">
        <v>0</v>
      </c>
      <c r="I124" s="332">
        <v>0</v>
      </c>
      <c r="J124" s="332">
        <v>5000000</v>
      </c>
      <c r="K124" s="332">
        <v>0</v>
      </c>
      <c r="L124" s="332">
        <v>0</v>
      </c>
      <c r="M124" s="332">
        <v>0</v>
      </c>
      <c r="N124" s="332">
        <v>0</v>
      </c>
      <c r="O124" s="332">
        <v>0</v>
      </c>
      <c r="P124" s="335">
        <v>12500000</v>
      </c>
    </row>
    <row r="125" spans="1:16" ht="15" customHeight="1" x14ac:dyDescent="0.25">
      <c r="A125" s="325">
        <v>2024</v>
      </c>
      <c r="B125" s="326" t="s">
        <v>191</v>
      </c>
      <c r="C125" s="327" t="s">
        <v>192</v>
      </c>
      <c r="D125" s="324">
        <v>0</v>
      </c>
      <c r="E125" s="324">
        <v>0</v>
      </c>
      <c r="F125" s="324">
        <v>40000000</v>
      </c>
      <c r="G125" s="324">
        <v>0</v>
      </c>
      <c r="H125" s="324">
        <v>0</v>
      </c>
      <c r="I125" s="324">
        <v>0</v>
      </c>
      <c r="J125" s="324">
        <v>100000000</v>
      </c>
      <c r="K125" s="324">
        <v>0</v>
      </c>
      <c r="L125" s="324">
        <v>0</v>
      </c>
      <c r="M125" s="324">
        <v>0</v>
      </c>
      <c r="N125" s="324">
        <v>0</v>
      </c>
      <c r="O125" s="324">
        <v>0</v>
      </c>
      <c r="P125" s="324">
        <v>140000000</v>
      </c>
    </row>
    <row r="126" spans="1:16" ht="15" customHeight="1" x14ac:dyDescent="0.25">
      <c r="A126" s="329">
        <v>2024</v>
      </c>
      <c r="B126" s="330" t="s">
        <v>193</v>
      </c>
      <c r="C126" s="331" t="s">
        <v>194</v>
      </c>
      <c r="D126" s="332">
        <v>0</v>
      </c>
      <c r="E126" s="332">
        <v>0</v>
      </c>
      <c r="F126" s="332">
        <v>40000000</v>
      </c>
      <c r="G126" s="332">
        <v>0</v>
      </c>
      <c r="H126" s="332">
        <v>0</v>
      </c>
      <c r="I126" s="332">
        <v>0</v>
      </c>
      <c r="J126" s="332">
        <v>100000000</v>
      </c>
      <c r="K126" s="332">
        <v>0</v>
      </c>
      <c r="L126" s="332">
        <v>0</v>
      </c>
      <c r="M126" s="332">
        <v>0</v>
      </c>
      <c r="N126" s="332">
        <v>0</v>
      </c>
      <c r="O126" s="332">
        <v>0</v>
      </c>
      <c r="P126" s="335">
        <v>140000000</v>
      </c>
    </row>
    <row r="127" spans="1:16" ht="15" customHeight="1" x14ac:dyDescent="0.25">
      <c r="A127" s="325">
        <v>2024</v>
      </c>
      <c r="B127" s="326" t="s">
        <v>201</v>
      </c>
      <c r="C127" s="327" t="s">
        <v>202</v>
      </c>
      <c r="D127" s="324">
        <v>19500000</v>
      </c>
      <c r="E127" s="324">
        <v>69290040.599999994</v>
      </c>
      <c r="F127" s="324">
        <v>20350000</v>
      </c>
      <c r="G127" s="324">
        <v>8000000</v>
      </c>
      <c r="H127" s="324">
        <v>35000000</v>
      </c>
      <c r="I127" s="324">
        <v>0</v>
      </c>
      <c r="J127" s="324">
        <v>8860000</v>
      </c>
      <c r="K127" s="324">
        <v>40500000</v>
      </c>
      <c r="L127" s="324">
        <v>15350000</v>
      </c>
      <c r="M127" s="324">
        <v>0</v>
      </c>
      <c r="N127" s="324">
        <v>0</v>
      </c>
      <c r="O127" s="324">
        <v>9000000</v>
      </c>
      <c r="P127" s="324">
        <v>225850040.59999999</v>
      </c>
    </row>
    <row r="128" spans="1:16" ht="15" customHeight="1" x14ac:dyDescent="0.25">
      <c r="A128" s="325">
        <v>2024</v>
      </c>
      <c r="B128" s="326" t="s">
        <v>203</v>
      </c>
      <c r="C128" s="327" t="s">
        <v>204</v>
      </c>
      <c r="D128" s="324">
        <v>19500000</v>
      </c>
      <c r="E128" s="324">
        <v>69290040.599999994</v>
      </c>
      <c r="F128" s="324">
        <v>20350000</v>
      </c>
      <c r="G128" s="324">
        <v>8000000</v>
      </c>
      <c r="H128" s="324">
        <v>35000000</v>
      </c>
      <c r="I128" s="324">
        <v>0</v>
      </c>
      <c r="J128" s="324">
        <v>8860000</v>
      </c>
      <c r="K128" s="324">
        <v>40500000</v>
      </c>
      <c r="L128" s="324">
        <v>15350000</v>
      </c>
      <c r="M128" s="324">
        <v>0</v>
      </c>
      <c r="N128" s="324">
        <v>0</v>
      </c>
      <c r="O128" s="324">
        <v>9000000</v>
      </c>
      <c r="P128" s="324">
        <v>225850040.59999999</v>
      </c>
    </row>
    <row r="129" spans="1:16" ht="15" customHeight="1" x14ac:dyDescent="0.25">
      <c r="A129" s="329">
        <v>2024</v>
      </c>
      <c r="B129" s="330" t="s">
        <v>205</v>
      </c>
      <c r="C129" s="331" t="s">
        <v>206</v>
      </c>
      <c r="D129" s="332">
        <v>15000000</v>
      </c>
      <c r="E129" s="332">
        <v>28790040.600000001</v>
      </c>
      <c r="F129" s="332">
        <v>20350000</v>
      </c>
      <c r="G129" s="332">
        <v>0</v>
      </c>
      <c r="H129" s="332">
        <v>35000000</v>
      </c>
      <c r="I129" s="332">
        <v>0</v>
      </c>
      <c r="J129" s="332">
        <v>4360000</v>
      </c>
      <c r="K129" s="332">
        <v>0</v>
      </c>
      <c r="L129" s="332">
        <v>15350000</v>
      </c>
      <c r="M129" s="332">
        <v>0</v>
      </c>
      <c r="N129" s="332">
        <v>0</v>
      </c>
      <c r="O129" s="332">
        <v>0</v>
      </c>
      <c r="P129" s="335">
        <v>118850040.59999999</v>
      </c>
    </row>
    <row r="130" spans="1:16" ht="15" customHeight="1" x14ac:dyDescent="0.25">
      <c r="A130" s="325">
        <v>2024</v>
      </c>
      <c r="B130" s="326" t="s">
        <v>207</v>
      </c>
      <c r="C130" s="327" t="s">
        <v>208</v>
      </c>
      <c r="D130" s="324">
        <v>4500000</v>
      </c>
      <c r="E130" s="324">
        <v>40500000</v>
      </c>
      <c r="F130" s="324">
        <v>0</v>
      </c>
      <c r="G130" s="324">
        <v>8000000</v>
      </c>
      <c r="H130" s="324">
        <v>0</v>
      </c>
      <c r="I130" s="324">
        <v>0</v>
      </c>
      <c r="J130" s="324">
        <v>4500000</v>
      </c>
      <c r="K130" s="324">
        <v>40500000</v>
      </c>
      <c r="L130" s="324">
        <v>0</v>
      </c>
      <c r="M130" s="324">
        <v>0</v>
      </c>
      <c r="N130" s="324">
        <v>0</v>
      </c>
      <c r="O130" s="324">
        <v>9000000</v>
      </c>
      <c r="P130" s="324">
        <v>107000000</v>
      </c>
    </row>
    <row r="131" spans="1:16" ht="15" customHeight="1" x14ac:dyDescent="0.25">
      <c r="A131" s="325">
        <v>2024</v>
      </c>
      <c r="B131" s="326" t="s">
        <v>209</v>
      </c>
      <c r="C131" s="327" t="s">
        <v>210</v>
      </c>
      <c r="D131" s="324">
        <v>2500000</v>
      </c>
      <c r="E131" s="324">
        <v>24500000</v>
      </c>
      <c r="F131" s="324">
        <v>0</v>
      </c>
      <c r="G131" s="324">
        <v>6000000</v>
      </c>
      <c r="H131" s="324">
        <v>0</v>
      </c>
      <c r="I131" s="324">
        <v>0</v>
      </c>
      <c r="J131" s="324">
        <v>2500000</v>
      </c>
      <c r="K131" s="324">
        <v>24500000</v>
      </c>
      <c r="L131" s="324">
        <v>0</v>
      </c>
      <c r="M131" s="324">
        <v>0</v>
      </c>
      <c r="N131" s="324">
        <v>0</v>
      </c>
      <c r="O131" s="324">
        <v>5000000</v>
      </c>
      <c r="P131" s="324">
        <v>65000000</v>
      </c>
    </row>
    <row r="132" spans="1:16" ht="15" customHeight="1" x14ac:dyDescent="0.25">
      <c r="A132" s="329">
        <v>2024</v>
      </c>
      <c r="B132" s="330" t="s">
        <v>211</v>
      </c>
      <c r="C132" s="331" t="s">
        <v>212</v>
      </c>
      <c r="D132" s="332">
        <v>2500000</v>
      </c>
      <c r="E132" s="332">
        <v>24500000</v>
      </c>
      <c r="F132" s="332">
        <v>0</v>
      </c>
      <c r="G132" s="332">
        <v>6000000</v>
      </c>
      <c r="H132" s="332">
        <v>0</v>
      </c>
      <c r="I132" s="332">
        <v>0</v>
      </c>
      <c r="J132" s="332">
        <v>2500000</v>
      </c>
      <c r="K132" s="332">
        <v>24500000</v>
      </c>
      <c r="L132" s="332">
        <v>0</v>
      </c>
      <c r="M132" s="332">
        <v>0</v>
      </c>
      <c r="N132" s="332">
        <v>0</v>
      </c>
      <c r="O132" s="332">
        <v>5000000</v>
      </c>
      <c r="P132" s="335">
        <v>65000000</v>
      </c>
    </row>
    <row r="133" spans="1:16" ht="15" customHeight="1" x14ac:dyDescent="0.25">
      <c r="A133" s="329">
        <v>2024</v>
      </c>
      <c r="B133" s="330" t="s">
        <v>213</v>
      </c>
      <c r="C133" s="331" t="s">
        <v>214</v>
      </c>
      <c r="D133" s="332">
        <v>2000000</v>
      </c>
      <c r="E133" s="332">
        <v>16000000</v>
      </c>
      <c r="F133" s="332">
        <v>0</v>
      </c>
      <c r="G133" s="332">
        <v>2000000</v>
      </c>
      <c r="H133" s="332">
        <v>0</v>
      </c>
      <c r="I133" s="332">
        <v>0</v>
      </c>
      <c r="J133" s="332">
        <v>2000000</v>
      </c>
      <c r="K133" s="332">
        <v>16000000</v>
      </c>
      <c r="L133" s="332">
        <v>0</v>
      </c>
      <c r="M133" s="332">
        <v>0</v>
      </c>
      <c r="N133" s="332">
        <v>0</v>
      </c>
      <c r="O133" s="332">
        <v>4000000</v>
      </c>
      <c r="P133" s="335">
        <v>42000000</v>
      </c>
    </row>
    <row r="134" spans="1:16" ht="15" customHeight="1" x14ac:dyDescent="0.25">
      <c r="A134" s="325">
        <v>2024</v>
      </c>
      <c r="B134" s="326" t="s">
        <v>215</v>
      </c>
      <c r="C134" s="327" t="s">
        <v>216</v>
      </c>
      <c r="D134" s="324">
        <v>2306976175.2711282</v>
      </c>
      <c r="E134" s="324">
        <v>2605979554.8488736</v>
      </c>
      <c r="F134" s="324">
        <v>3220396346.6955948</v>
      </c>
      <c r="G134" s="324">
        <v>1161752266.5267498</v>
      </c>
      <c r="H134" s="324">
        <v>1155670859.80232</v>
      </c>
      <c r="I134" s="324">
        <v>1069517145.0309948</v>
      </c>
      <c r="J134" s="324">
        <v>1041660550.8023199</v>
      </c>
      <c r="K134" s="324">
        <v>1079912168.80232</v>
      </c>
      <c r="L134" s="324">
        <v>992162709.03099477</v>
      </c>
      <c r="M134" s="324">
        <v>969436859.80231988</v>
      </c>
      <c r="N134" s="324">
        <v>1002810659.8023199</v>
      </c>
      <c r="O134" s="324">
        <v>833649861.03099477</v>
      </c>
      <c r="P134" s="324">
        <v>17439925157.44693</v>
      </c>
    </row>
    <row r="135" spans="1:16" ht="15" customHeight="1" x14ac:dyDescent="0.25">
      <c r="A135" s="325">
        <v>2024</v>
      </c>
      <c r="B135" s="326" t="s">
        <v>217</v>
      </c>
      <c r="C135" s="327" t="s">
        <v>218</v>
      </c>
      <c r="D135" s="324">
        <v>231322451.28695333</v>
      </c>
      <c r="E135" s="324">
        <v>459877451.28695333</v>
      </c>
      <c r="F135" s="324">
        <v>772978490.41155362</v>
      </c>
      <c r="G135" s="324">
        <v>292794116.28695333</v>
      </c>
      <c r="H135" s="324">
        <v>253277451.28695333</v>
      </c>
      <c r="I135" s="324">
        <v>236077451.28695333</v>
      </c>
      <c r="J135" s="324">
        <v>282077451.28695333</v>
      </c>
      <c r="K135" s="324">
        <v>258887451.28695333</v>
      </c>
      <c r="L135" s="324">
        <v>243077451.28695333</v>
      </c>
      <c r="M135" s="324">
        <v>230577451.28695333</v>
      </c>
      <c r="N135" s="324">
        <v>258077451.28695333</v>
      </c>
      <c r="O135" s="324">
        <v>207722451.28695333</v>
      </c>
      <c r="P135" s="324">
        <v>3726747119.5680399</v>
      </c>
    </row>
    <row r="136" spans="1:16" ht="15" customHeight="1" x14ac:dyDescent="0.25">
      <c r="A136" s="325">
        <v>2024</v>
      </c>
      <c r="B136" s="326" t="s">
        <v>219</v>
      </c>
      <c r="C136" s="327" t="s">
        <v>220</v>
      </c>
      <c r="D136" s="324">
        <v>10000000</v>
      </c>
      <c r="E136" s="324">
        <v>15300000</v>
      </c>
      <c r="F136" s="324">
        <v>25300000</v>
      </c>
      <c r="G136" s="324">
        <v>300000</v>
      </c>
      <c r="H136" s="324">
        <v>11500000</v>
      </c>
      <c r="I136" s="324">
        <v>300000</v>
      </c>
      <c r="J136" s="324">
        <v>20300000</v>
      </c>
      <c r="K136" s="324">
        <v>300000</v>
      </c>
      <c r="L136" s="324">
        <v>300000</v>
      </c>
      <c r="M136" s="324">
        <v>300000</v>
      </c>
      <c r="N136" s="324">
        <v>32300000</v>
      </c>
      <c r="O136" s="324">
        <v>300000</v>
      </c>
      <c r="P136" s="324">
        <v>116500000</v>
      </c>
    </row>
    <row r="137" spans="1:16" ht="15" customHeight="1" x14ac:dyDescent="0.25">
      <c r="A137" s="325">
        <v>2024</v>
      </c>
      <c r="B137" s="326" t="s">
        <v>221</v>
      </c>
      <c r="C137" s="327" t="s">
        <v>222</v>
      </c>
      <c r="D137" s="324">
        <v>10000000</v>
      </c>
      <c r="E137" s="324">
        <v>0</v>
      </c>
      <c r="F137" s="324">
        <v>0</v>
      </c>
      <c r="G137" s="324">
        <v>0</v>
      </c>
      <c r="H137" s="324">
        <v>400000</v>
      </c>
      <c r="I137" s="324">
        <v>0</v>
      </c>
      <c r="J137" s="324">
        <v>10000000</v>
      </c>
      <c r="K137" s="324">
        <v>0</v>
      </c>
      <c r="L137" s="324">
        <v>0</v>
      </c>
      <c r="M137" s="324">
        <v>0</v>
      </c>
      <c r="N137" s="324">
        <v>0</v>
      </c>
      <c r="O137" s="324">
        <v>0</v>
      </c>
      <c r="P137" s="324">
        <v>20400000</v>
      </c>
    </row>
    <row r="138" spans="1:16" ht="15" customHeight="1" x14ac:dyDescent="0.25">
      <c r="A138" s="329">
        <v>2024</v>
      </c>
      <c r="B138" s="330" t="s">
        <v>223</v>
      </c>
      <c r="C138" s="331" t="s">
        <v>224</v>
      </c>
      <c r="D138" s="332">
        <v>0</v>
      </c>
      <c r="E138" s="332">
        <v>0</v>
      </c>
      <c r="F138" s="332">
        <v>0</v>
      </c>
      <c r="G138" s="332">
        <v>0</v>
      </c>
      <c r="H138" s="332">
        <v>400000</v>
      </c>
      <c r="I138" s="332">
        <v>0</v>
      </c>
      <c r="J138" s="332">
        <v>0</v>
      </c>
      <c r="K138" s="332">
        <v>0</v>
      </c>
      <c r="L138" s="332">
        <v>0</v>
      </c>
      <c r="M138" s="332">
        <v>0</v>
      </c>
      <c r="N138" s="332">
        <v>0</v>
      </c>
      <c r="O138" s="332">
        <v>0</v>
      </c>
      <c r="P138" s="335">
        <v>400000</v>
      </c>
    </row>
    <row r="139" spans="1:16" ht="15" customHeight="1" x14ac:dyDescent="0.25">
      <c r="A139" s="329">
        <v>2024</v>
      </c>
      <c r="B139" s="330" t="s">
        <v>225</v>
      </c>
      <c r="C139" s="331" t="s">
        <v>226</v>
      </c>
      <c r="D139" s="332">
        <v>10000000</v>
      </c>
      <c r="E139" s="332">
        <v>0</v>
      </c>
      <c r="F139" s="332">
        <v>0</v>
      </c>
      <c r="G139" s="332">
        <v>0</v>
      </c>
      <c r="H139" s="332">
        <v>0</v>
      </c>
      <c r="I139" s="332">
        <v>0</v>
      </c>
      <c r="J139" s="332">
        <v>10000000</v>
      </c>
      <c r="K139" s="332">
        <v>0</v>
      </c>
      <c r="L139" s="332">
        <v>0</v>
      </c>
      <c r="M139" s="332">
        <v>0</v>
      </c>
      <c r="N139" s="332">
        <v>0</v>
      </c>
      <c r="O139" s="332">
        <v>0</v>
      </c>
      <c r="P139" s="335">
        <v>20000000</v>
      </c>
    </row>
    <row r="140" spans="1:16" ht="15" customHeight="1" x14ac:dyDescent="0.25">
      <c r="A140" s="325">
        <v>2024</v>
      </c>
      <c r="B140" s="326" t="s">
        <v>229</v>
      </c>
      <c r="C140" s="327" t="s">
        <v>230</v>
      </c>
      <c r="D140" s="324">
        <v>0</v>
      </c>
      <c r="E140" s="324">
        <v>15300000</v>
      </c>
      <c r="F140" s="324">
        <v>25300000</v>
      </c>
      <c r="G140" s="324">
        <v>300000</v>
      </c>
      <c r="H140" s="324">
        <v>11100000</v>
      </c>
      <c r="I140" s="324">
        <v>300000</v>
      </c>
      <c r="J140" s="324">
        <v>10300000</v>
      </c>
      <c r="K140" s="324">
        <v>300000</v>
      </c>
      <c r="L140" s="324">
        <v>300000</v>
      </c>
      <c r="M140" s="324">
        <v>300000</v>
      </c>
      <c r="N140" s="324">
        <v>32300000</v>
      </c>
      <c r="O140" s="324">
        <v>300000</v>
      </c>
      <c r="P140" s="324">
        <v>96100000</v>
      </c>
    </row>
    <row r="141" spans="1:16" ht="15" customHeight="1" x14ac:dyDescent="0.25">
      <c r="A141" s="325">
        <v>2024</v>
      </c>
      <c r="B141" s="326" t="s">
        <v>231</v>
      </c>
      <c r="C141" s="327" t="s">
        <v>232</v>
      </c>
      <c r="D141" s="324">
        <v>0</v>
      </c>
      <c r="E141" s="324">
        <v>15000000</v>
      </c>
      <c r="F141" s="324">
        <v>25000000</v>
      </c>
      <c r="G141" s="324">
        <v>0</v>
      </c>
      <c r="H141" s="324">
        <v>10000000</v>
      </c>
      <c r="I141" s="324">
        <v>0</v>
      </c>
      <c r="J141" s="324">
        <v>10000000</v>
      </c>
      <c r="K141" s="324">
        <v>0</v>
      </c>
      <c r="L141" s="324">
        <v>0</v>
      </c>
      <c r="M141" s="324">
        <v>0</v>
      </c>
      <c r="N141" s="324">
        <v>32000000</v>
      </c>
      <c r="O141" s="324">
        <v>0</v>
      </c>
      <c r="P141" s="324">
        <v>92000000</v>
      </c>
    </row>
    <row r="142" spans="1:16" ht="15" customHeight="1" x14ac:dyDescent="0.25">
      <c r="A142" s="329">
        <v>2024</v>
      </c>
      <c r="B142" s="330" t="s">
        <v>233</v>
      </c>
      <c r="C142" s="331" t="s">
        <v>234</v>
      </c>
      <c r="D142" s="332">
        <v>0</v>
      </c>
      <c r="E142" s="332">
        <v>0</v>
      </c>
      <c r="F142" s="332">
        <v>20000000</v>
      </c>
      <c r="G142" s="332">
        <v>0</v>
      </c>
      <c r="H142" s="332">
        <v>0</v>
      </c>
      <c r="I142" s="332">
        <v>0</v>
      </c>
      <c r="J142" s="332">
        <v>0</v>
      </c>
      <c r="K142" s="332">
        <v>0</v>
      </c>
      <c r="L142" s="332">
        <v>0</v>
      </c>
      <c r="M142" s="332">
        <v>0</v>
      </c>
      <c r="N142" s="332">
        <v>0</v>
      </c>
      <c r="O142" s="332">
        <v>0</v>
      </c>
      <c r="P142" s="335">
        <v>20000000</v>
      </c>
    </row>
    <row r="143" spans="1:16" ht="15" customHeight="1" x14ac:dyDescent="0.25">
      <c r="A143" s="329">
        <v>2024</v>
      </c>
      <c r="B143" s="330" t="s">
        <v>235</v>
      </c>
      <c r="C143" s="331" t="s">
        <v>236</v>
      </c>
      <c r="D143" s="332">
        <v>0</v>
      </c>
      <c r="E143" s="332">
        <v>0</v>
      </c>
      <c r="F143" s="332">
        <v>0</v>
      </c>
      <c r="G143" s="332">
        <v>0</v>
      </c>
      <c r="H143" s="332">
        <v>10000000</v>
      </c>
      <c r="I143" s="332">
        <v>0</v>
      </c>
      <c r="J143" s="332">
        <v>0</v>
      </c>
      <c r="K143" s="332">
        <v>0</v>
      </c>
      <c r="L143" s="332">
        <v>0</v>
      </c>
      <c r="M143" s="332">
        <v>0</v>
      </c>
      <c r="N143" s="332">
        <v>0</v>
      </c>
      <c r="O143" s="332">
        <v>0</v>
      </c>
      <c r="P143" s="335">
        <v>10000000</v>
      </c>
    </row>
    <row r="144" spans="1:16" ht="15" customHeight="1" x14ac:dyDescent="0.25">
      <c r="A144" s="329">
        <v>2024</v>
      </c>
      <c r="B144" s="330" t="s">
        <v>237</v>
      </c>
      <c r="C144" s="331" t="s">
        <v>238</v>
      </c>
      <c r="D144" s="332">
        <v>0</v>
      </c>
      <c r="E144" s="332">
        <v>0</v>
      </c>
      <c r="F144" s="332">
        <v>5000000</v>
      </c>
      <c r="G144" s="332">
        <v>0</v>
      </c>
      <c r="H144" s="332">
        <v>0</v>
      </c>
      <c r="I144" s="332">
        <v>0</v>
      </c>
      <c r="J144" s="332">
        <v>0</v>
      </c>
      <c r="K144" s="332">
        <v>0</v>
      </c>
      <c r="L144" s="332">
        <v>0</v>
      </c>
      <c r="M144" s="332">
        <v>0</v>
      </c>
      <c r="N144" s="332">
        <v>0</v>
      </c>
      <c r="O144" s="332">
        <v>0</v>
      </c>
      <c r="P144" s="335">
        <v>5000000</v>
      </c>
    </row>
    <row r="145" spans="1:16" ht="15" customHeight="1" x14ac:dyDescent="0.25">
      <c r="A145" s="329">
        <v>2024</v>
      </c>
      <c r="B145" s="330" t="s">
        <v>239</v>
      </c>
      <c r="C145" s="331" t="s">
        <v>240</v>
      </c>
      <c r="D145" s="332">
        <v>0</v>
      </c>
      <c r="E145" s="332">
        <v>10000000</v>
      </c>
      <c r="F145" s="332">
        <v>0</v>
      </c>
      <c r="G145" s="332">
        <v>0</v>
      </c>
      <c r="H145" s="332">
        <v>0</v>
      </c>
      <c r="I145" s="332">
        <v>0</v>
      </c>
      <c r="J145" s="332">
        <v>5000000</v>
      </c>
      <c r="K145" s="332">
        <v>0</v>
      </c>
      <c r="L145" s="332">
        <v>0</v>
      </c>
      <c r="M145" s="332">
        <v>0</v>
      </c>
      <c r="N145" s="332">
        <v>0</v>
      </c>
      <c r="O145" s="332">
        <v>0</v>
      </c>
      <c r="P145" s="335">
        <v>15000000</v>
      </c>
    </row>
    <row r="146" spans="1:16" ht="15" customHeight="1" x14ac:dyDescent="0.25">
      <c r="A146" s="329">
        <v>2024</v>
      </c>
      <c r="B146" s="330" t="s">
        <v>241</v>
      </c>
      <c r="C146" s="331" t="s">
        <v>242</v>
      </c>
      <c r="D146" s="332">
        <v>0</v>
      </c>
      <c r="E146" s="332">
        <v>5000000</v>
      </c>
      <c r="F146" s="332">
        <v>0</v>
      </c>
      <c r="G146" s="332">
        <v>0</v>
      </c>
      <c r="H146" s="332">
        <v>0</v>
      </c>
      <c r="I146" s="332">
        <v>0</v>
      </c>
      <c r="J146" s="332">
        <v>5000000</v>
      </c>
      <c r="K146" s="332">
        <v>0</v>
      </c>
      <c r="L146" s="332">
        <v>0</v>
      </c>
      <c r="M146" s="332">
        <v>0</v>
      </c>
      <c r="N146" s="332">
        <v>32000000</v>
      </c>
      <c r="O146" s="332">
        <v>0</v>
      </c>
      <c r="P146" s="335">
        <v>42000000</v>
      </c>
    </row>
    <row r="147" spans="1:16" ht="15" customHeight="1" x14ac:dyDescent="0.25">
      <c r="A147" s="329">
        <v>2024</v>
      </c>
      <c r="B147" s="330" t="s">
        <v>243</v>
      </c>
      <c r="C147" s="331" t="s">
        <v>244</v>
      </c>
      <c r="D147" s="332">
        <v>0</v>
      </c>
      <c r="E147" s="332">
        <v>0</v>
      </c>
      <c r="F147" s="332">
        <v>0</v>
      </c>
      <c r="G147" s="332">
        <v>0</v>
      </c>
      <c r="H147" s="332">
        <v>400000</v>
      </c>
      <c r="I147" s="332">
        <v>0</v>
      </c>
      <c r="J147" s="332">
        <v>0</v>
      </c>
      <c r="K147" s="332">
        <v>0</v>
      </c>
      <c r="L147" s="332">
        <v>0</v>
      </c>
      <c r="M147" s="332">
        <v>0</v>
      </c>
      <c r="N147" s="332">
        <v>0</v>
      </c>
      <c r="O147" s="332">
        <v>0</v>
      </c>
      <c r="P147" s="335">
        <v>400000</v>
      </c>
    </row>
    <row r="148" spans="1:16" ht="15" customHeight="1" x14ac:dyDescent="0.25">
      <c r="A148" s="329">
        <v>2024</v>
      </c>
      <c r="B148" s="330" t="s">
        <v>1297</v>
      </c>
      <c r="C148" s="331" t="s">
        <v>1298</v>
      </c>
      <c r="D148" s="332">
        <v>0</v>
      </c>
      <c r="E148" s="332">
        <v>300000</v>
      </c>
      <c r="F148" s="332">
        <v>300000</v>
      </c>
      <c r="G148" s="332">
        <v>300000</v>
      </c>
      <c r="H148" s="332">
        <v>300000</v>
      </c>
      <c r="I148" s="332">
        <v>300000</v>
      </c>
      <c r="J148" s="332">
        <v>300000</v>
      </c>
      <c r="K148" s="332">
        <v>300000</v>
      </c>
      <c r="L148" s="332">
        <v>300000</v>
      </c>
      <c r="M148" s="332">
        <v>300000</v>
      </c>
      <c r="N148" s="332">
        <v>300000</v>
      </c>
      <c r="O148" s="332">
        <v>300000</v>
      </c>
      <c r="P148" s="335">
        <v>3300000</v>
      </c>
    </row>
    <row r="149" spans="1:16" ht="15" customHeight="1" x14ac:dyDescent="0.25">
      <c r="A149" s="329">
        <v>2024</v>
      </c>
      <c r="B149" s="330" t="s">
        <v>245</v>
      </c>
      <c r="C149" s="331" t="s">
        <v>246</v>
      </c>
      <c r="D149" s="332">
        <v>0</v>
      </c>
      <c r="E149" s="332">
        <v>0</v>
      </c>
      <c r="F149" s="332">
        <v>0</v>
      </c>
      <c r="G149" s="332">
        <v>0</v>
      </c>
      <c r="H149" s="332">
        <v>400000</v>
      </c>
      <c r="I149" s="332">
        <v>0</v>
      </c>
      <c r="J149" s="332">
        <v>0</v>
      </c>
      <c r="K149" s="332">
        <v>0</v>
      </c>
      <c r="L149" s="332">
        <v>0</v>
      </c>
      <c r="M149" s="332">
        <v>0</v>
      </c>
      <c r="N149" s="332">
        <v>0</v>
      </c>
      <c r="O149" s="332">
        <v>0</v>
      </c>
      <c r="P149" s="335">
        <v>400000</v>
      </c>
    </row>
    <row r="150" spans="1:16" ht="15" customHeight="1" x14ac:dyDescent="0.25">
      <c r="A150" s="325">
        <v>2024</v>
      </c>
      <c r="B150" s="326" t="s">
        <v>247</v>
      </c>
      <c r="C150" s="327" t="s">
        <v>248</v>
      </c>
      <c r="D150" s="324">
        <v>126705117.95362</v>
      </c>
      <c r="E150" s="324">
        <v>127205117.95362</v>
      </c>
      <c r="F150" s="324">
        <v>121205117.95362</v>
      </c>
      <c r="G150" s="324">
        <v>127205117.95362</v>
      </c>
      <c r="H150" s="324">
        <v>121205117.95362</v>
      </c>
      <c r="I150" s="324">
        <v>121205117.95362</v>
      </c>
      <c r="J150" s="324">
        <v>127205117.95362</v>
      </c>
      <c r="K150" s="324">
        <v>121205117.95362</v>
      </c>
      <c r="L150" s="324">
        <v>121205117.95362</v>
      </c>
      <c r="M150" s="324">
        <v>127205117.95362</v>
      </c>
      <c r="N150" s="324">
        <v>121205117.95362</v>
      </c>
      <c r="O150" s="324">
        <v>120205117.95362</v>
      </c>
      <c r="P150" s="324">
        <v>1482961415.44344</v>
      </c>
    </row>
    <row r="151" spans="1:16" ht="15" customHeight="1" x14ac:dyDescent="0.25">
      <c r="A151" s="329">
        <v>2024</v>
      </c>
      <c r="B151" s="330" t="s">
        <v>1299</v>
      </c>
      <c r="C151" s="331" t="s">
        <v>1300</v>
      </c>
      <c r="D151" s="332">
        <v>1000000</v>
      </c>
      <c r="E151" s="332">
        <v>1000000</v>
      </c>
      <c r="F151" s="332">
        <v>1000000</v>
      </c>
      <c r="G151" s="332">
        <v>1000000</v>
      </c>
      <c r="H151" s="332">
        <v>1000000</v>
      </c>
      <c r="I151" s="332">
        <v>1000000</v>
      </c>
      <c r="J151" s="332">
        <v>1000000</v>
      </c>
      <c r="K151" s="332">
        <v>1000000</v>
      </c>
      <c r="L151" s="332">
        <v>1000000</v>
      </c>
      <c r="M151" s="332">
        <v>1000000</v>
      </c>
      <c r="N151" s="332">
        <v>1000000</v>
      </c>
      <c r="O151" s="332">
        <v>1000000</v>
      </c>
      <c r="P151" s="335">
        <v>12000000</v>
      </c>
    </row>
    <row r="152" spans="1:16" ht="15" customHeight="1" x14ac:dyDescent="0.25">
      <c r="A152" s="329">
        <v>2024</v>
      </c>
      <c r="B152" s="330" t="s">
        <v>249</v>
      </c>
      <c r="C152" s="331" t="s">
        <v>250</v>
      </c>
      <c r="D152" s="332">
        <v>0</v>
      </c>
      <c r="E152" s="332">
        <v>1000000</v>
      </c>
      <c r="F152" s="332">
        <v>1000000</v>
      </c>
      <c r="G152" s="332">
        <v>1000000</v>
      </c>
      <c r="H152" s="332">
        <v>1000000</v>
      </c>
      <c r="I152" s="332">
        <v>1000000</v>
      </c>
      <c r="J152" s="332">
        <v>1000000</v>
      </c>
      <c r="K152" s="332">
        <v>1000000</v>
      </c>
      <c r="L152" s="332">
        <v>1000000</v>
      </c>
      <c r="M152" s="332">
        <v>1000000</v>
      </c>
      <c r="N152" s="332">
        <v>1000000</v>
      </c>
      <c r="O152" s="332">
        <v>0</v>
      </c>
      <c r="P152" s="335">
        <v>10000000</v>
      </c>
    </row>
    <row r="153" spans="1:16" ht="15" customHeight="1" x14ac:dyDescent="0.25">
      <c r="A153" s="325">
        <v>2024</v>
      </c>
      <c r="B153" s="326" t="s">
        <v>1301</v>
      </c>
      <c r="C153" s="327" t="s">
        <v>1302</v>
      </c>
      <c r="D153" s="324">
        <v>89205117.953620002</v>
      </c>
      <c r="E153" s="324">
        <v>89205117.953620002</v>
      </c>
      <c r="F153" s="324">
        <v>89205117.953620002</v>
      </c>
      <c r="G153" s="324">
        <v>89205117.953620002</v>
      </c>
      <c r="H153" s="324">
        <v>89205117.953620002</v>
      </c>
      <c r="I153" s="324">
        <v>89205117.953620002</v>
      </c>
      <c r="J153" s="324">
        <v>89205117.953620002</v>
      </c>
      <c r="K153" s="324">
        <v>89205117.953620002</v>
      </c>
      <c r="L153" s="324">
        <v>89205117.953620002</v>
      </c>
      <c r="M153" s="324">
        <v>89205117.953620002</v>
      </c>
      <c r="N153" s="324">
        <v>89205117.953620002</v>
      </c>
      <c r="O153" s="324">
        <v>89205117.953620002</v>
      </c>
      <c r="P153" s="324">
        <v>1070461415.4434398</v>
      </c>
    </row>
    <row r="154" spans="1:16" ht="15" customHeight="1" x14ac:dyDescent="0.25">
      <c r="A154" s="329">
        <v>2024</v>
      </c>
      <c r="B154" s="330" t="s">
        <v>1303</v>
      </c>
      <c r="C154" s="331" t="s">
        <v>1304</v>
      </c>
      <c r="D154" s="332">
        <v>89205117.953620002</v>
      </c>
      <c r="E154" s="332">
        <v>89205117.953620002</v>
      </c>
      <c r="F154" s="332">
        <v>89205117.953620002</v>
      </c>
      <c r="G154" s="332">
        <v>89205117.953620002</v>
      </c>
      <c r="H154" s="332">
        <v>89205117.953620002</v>
      </c>
      <c r="I154" s="332">
        <v>89205117.953620002</v>
      </c>
      <c r="J154" s="332">
        <v>89205117.953620002</v>
      </c>
      <c r="K154" s="332">
        <v>89205117.953620002</v>
      </c>
      <c r="L154" s="332">
        <v>89205117.953620002</v>
      </c>
      <c r="M154" s="332">
        <v>89205117.953620002</v>
      </c>
      <c r="N154" s="332">
        <v>89205117.953620002</v>
      </c>
      <c r="O154" s="332">
        <v>89205117.953620002</v>
      </c>
      <c r="P154" s="336">
        <v>1070461415.4434398</v>
      </c>
    </row>
    <row r="155" spans="1:16" ht="15" customHeight="1" x14ac:dyDescent="0.25">
      <c r="A155" s="329">
        <v>2024</v>
      </c>
      <c r="B155" s="330" t="s">
        <v>251</v>
      </c>
      <c r="C155" s="331" t="s">
        <v>252</v>
      </c>
      <c r="D155" s="332">
        <v>36500000</v>
      </c>
      <c r="E155" s="332">
        <v>36000000</v>
      </c>
      <c r="F155" s="332">
        <v>30000000</v>
      </c>
      <c r="G155" s="332">
        <v>36000000</v>
      </c>
      <c r="H155" s="332">
        <v>30000000</v>
      </c>
      <c r="I155" s="332">
        <v>30000000</v>
      </c>
      <c r="J155" s="332">
        <v>36000000</v>
      </c>
      <c r="K155" s="332">
        <v>30000000</v>
      </c>
      <c r="L155" s="332">
        <v>30000000</v>
      </c>
      <c r="M155" s="332">
        <v>36000000</v>
      </c>
      <c r="N155" s="332">
        <v>30000000</v>
      </c>
      <c r="O155" s="332">
        <v>30000000</v>
      </c>
      <c r="P155" s="336">
        <v>390500000</v>
      </c>
    </row>
    <row r="156" spans="1:16" ht="15" customHeight="1" x14ac:dyDescent="0.25">
      <c r="A156" s="325">
        <v>2024</v>
      </c>
      <c r="B156" s="326" t="s">
        <v>253</v>
      </c>
      <c r="C156" s="327" t="s">
        <v>254</v>
      </c>
      <c r="D156" s="324">
        <v>22300000</v>
      </c>
      <c r="E156" s="324">
        <v>23600000</v>
      </c>
      <c r="F156" s="324">
        <v>411926840.12460041</v>
      </c>
      <c r="G156" s="324">
        <v>26900000</v>
      </c>
      <c r="H156" s="324">
        <v>23600000</v>
      </c>
      <c r="I156" s="324">
        <v>23600000</v>
      </c>
      <c r="J156" s="324">
        <v>23600000</v>
      </c>
      <c r="K156" s="324">
        <v>23600000</v>
      </c>
      <c r="L156" s="324">
        <v>26600000</v>
      </c>
      <c r="M156" s="324">
        <v>23600000</v>
      </c>
      <c r="N156" s="324">
        <v>25100000</v>
      </c>
      <c r="O156" s="324">
        <v>22600000</v>
      </c>
      <c r="P156" s="324">
        <v>677026840.12460041</v>
      </c>
    </row>
    <row r="157" spans="1:16" ht="15" customHeight="1" x14ac:dyDescent="0.25">
      <c r="A157" s="325">
        <v>2024</v>
      </c>
      <c r="B157" s="326" t="s">
        <v>255</v>
      </c>
      <c r="C157" s="327" t="s">
        <v>256</v>
      </c>
      <c r="D157" s="324">
        <v>0</v>
      </c>
      <c r="E157" s="324">
        <v>0</v>
      </c>
      <c r="F157" s="324">
        <v>0</v>
      </c>
      <c r="G157" s="324">
        <v>800000</v>
      </c>
      <c r="H157" s="324">
        <v>0</v>
      </c>
      <c r="I157" s="324">
        <v>0</v>
      </c>
      <c r="J157" s="324">
        <v>0</v>
      </c>
      <c r="K157" s="324">
        <v>0</v>
      </c>
      <c r="L157" s="324">
        <v>0</v>
      </c>
      <c r="M157" s="324">
        <v>0</v>
      </c>
      <c r="N157" s="324">
        <v>0</v>
      </c>
      <c r="O157" s="324">
        <v>0</v>
      </c>
      <c r="P157" s="324">
        <v>800000</v>
      </c>
    </row>
    <row r="158" spans="1:16" ht="15" customHeight="1" x14ac:dyDescent="0.25">
      <c r="A158" s="329">
        <v>2024</v>
      </c>
      <c r="B158" s="330" t="s">
        <v>257</v>
      </c>
      <c r="C158" s="331" t="s">
        <v>258</v>
      </c>
      <c r="D158" s="332">
        <v>0</v>
      </c>
      <c r="E158" s="332">
        <v>0</v>
      </c>
      <c r="F158" s="332">
        <v>0</v>
      </c>
      <c r="G158" s="332">
        <v>500000</v>
      </c>
      <c r="H158" s="332">
        <v>0</v>
      </c>
      <c r="I158" s="332">
        <v>0</v>
      </c>
      <c r="J158" s="332">
        <v>0</v>
      </c>
      <c r="K158" s="332">
        <v>0</v>
      </c>
      <c r="L158" s="332">
        <v>0</v>
      </c>
      <c r="M158" s="332">
        <v>0</v>
      </c>
      <c r="N158" s="332">
        <v>0</v>
      </c>
      <c r="O158" s="332">
        <v>0</v>
      </c>
      <c r="P158" s="335">
        <v>500000</v>
      </c>
    </row>
    <row r="159" spans="1:16" ht="15" customHeight="1" x14ac:dyDescent="0.25">
      <c r="A159" s="329">
        <v>2024</v>
      </c>
      <c r="B159" s="330" t="s">
        <v>259</v>
      </c>
      <c r="C159" s="331" t="s">
        <v>260</v>
      </c>
      <c r="D159" s="332">
        <v>0</v>
      </c>
      <c r="E159" s="332">
        <v>0</v>
      </c>
      <c r="F159" s="332">
        <v>0</v>
      </c>
      <c r="G159" s="332">
        <v>300000</v>
      </c>
      <c r="H159" s="332">
        <v>0</v>
      </c>
      <c r="I159" s="332">
        <v>0</v>
      </c>
      <c r="J159" s="332">
        <v>0</v>
      </c>
      <c r="K159" s="332">
        <v>0</v>
      </c>
      <c r="L159" s="332">
        <v>0</v>
      </c>
      <c r="M159" s="332">
        <v>0</v>
      </c>
      <c r="N159" s="332">
        <v>0</v>
      </c>
      <c r="O159" s="332">
        <v>0</v>
      </c>
      <c r="P159" s="335">
        <v>300000</v>
      </c>
    </row>
    <row r="160" spans="1:16" ht="15" customHeight="1" x14ac:dyDescent="0.25">
      <c r="A160" s="329">
        <v>2024</v>
      </c>
      <c r="B160" s="330" t="s">
        <v>261</v>
      </c>
      <c r="C160" s="331" t="s">
        <v>262</v>
      </c>
      <c r="D160" s="332">
        <v>0</v>
      </c>
      <c r="E160" s="332">
        <v>0</v>
      </c>
      <c r="F160" s="332">
        <v>0</v>
      </c>
      <c r="G160" s="332">
        <v>200000</v>
      </c>
      <c r="H160" s="332">
        <v>0</v>
      </c>
      <c r="I160" s="332">
        <v>0</v>
      </c>
      <c r="J160" s="332">
        <v>0</v>
      </c>
      <c r="K160" s="332">
        <v>0</v>
      </c>
      <c r="L160" s="332">
        <v>0</v>
      </c>
      <c r="M160" s="332">
        <v>0</v>
      </c>
      <c r="N160" s="332">
        <v>0</v>
      </c>
      <c r="O160" s="332">
        <v>0</v>
      </c>
      <c r="P160" s="335">
        <v>200000</v>
      </c>
    </row>
    <row r="161" spans="1:16" ht="15" customHeight="1" x14ac:dyDescent="0.25">
      <c r="A161" s="325">
        <v>2024</v>
      </c>
      <c r="B161" s="326" t="s">
        <v>263</v>
      </c>
      <c r="C161" s="327" t="s">
        <v>785</v>
      </c>
      <c r="D161" s="324">
        <v>22300000</v>
      </c>
      <c r="E161" s="324">
        <v>23600000</v>
      </c>
      <c r="F161" s="324">
        <v>23600000</v>
      </c>
      <c r="G161" s="324">
        <v>24600000</v>
      </c>
      <c r="H161" s="324">
        <v>23600000</v>
      </c>
      <c r="I161" s="324">
        <v>23600000</v>
      </c>
      <c r="J161" s="324">
        <v>23600000</v>
      </c>
      <c r="K161" s="324">
        <v>23600000</v>
      </c>
      <c r="L161" s="324">
        <v>23600000</v>
      </c>
      <c r="M161" s="324">
        <v>23600000</v>
      </c>
      <c r="N161" s="324">
        <v>23600000</v>
      </c>
      <c r="O161" s="324">
        <v>22600000</v>
      </c>
      <c r="P161" s="324">
        <v>281900000</v>
      </c>
    </row>
    <row r="162" spans="1:16" ht="15" customHeight="1" x14ac:dyDescent="0.25">
      <c r="A162" s="329">
        <v>2024</v>
      </c>
      <c r="B162" s="330" t="s">
        <v>265</v>
      </c>
      <c r="C162" s="331" t="s">
        <v>266</v>
      </c>
      <c r="D162" s="332">
        <v>12000000</v>
      </c>
      <c r="E162" s="332">
        <v>12000000</v>
      </c>
      <c r="F162" s="332">
        <v>12000000</v>
      </c>
      <c r="G162" s="332">
        <v>12000000</v>
      </c>
      <c r="H162" s="332">
        <v>12000000</v>
      </c>
      <c r="I162" s="332">
        <v>12000000</v>
      </c>
      <c r="J162" s="332">
        <v>12000000</v>
      </c>
      <c r="K162" s="332">
        <v>12000000</v>
      </c>
      <c r="L162" s="332">
        <v>12000000</v>
      </c>
      <c r="M162" s="332">
        <v>12000000</v>
      </c>
      <c r="N162" s="332">
        <v>12000000</v>
      </c>
      <c r="O162" s="332">
        <v>12000000</v>
      </c>
      <c r="P162" s="335">
        <v>144000000</v>
      </c>
    </row>
    <row r="163" spans="1:16" ht="15" customHeight="1" x14ac:dyDescent="0.25">
      <c r="A163" s="329">
        <v>2024</v>
      </c>
      <c r="B163" s="330" t="s">
        <v>267</v>
      </c>
      <c r="C163" s="331" t="s">
        <v>268</v>
      </c>
      <c r="D163" s="332">
        <v>100000</v>
      </c>
      <c r="E163" s="332">
        <v>200000</v>
      </c>
      <c r="F163" s="332">
        <v>200000</v>
      </c>
      <c r="G163" s="332">
        <v>300000</v>
      </c>
      <c r="H163" s="332">
        <v>200000</v>
      </c>
      <c r="I163" s="332">
        <v>200000</v>
      </c>
      <c r="J163" s="332">
        <v>200000</v>
      </c>
      <c r="K163" s="332">
        <v>200000</v>
      </c>
      <c r="L163" s="332">
        <v>200000</v>
      </c>
      <c r="M163" s="332">
        <v>200000</v>
      </c>
      <c r="N163" s="332">
        <v>200000</v>
      </c>
      <c r="O163" s="332">
        <v>200000</v>
      </c>
      <c r="P163" s="335">
        <v>2400000</v>
      </c>
    </row>
    <row r="164" spans="1:16" ht="15" customHeight="1" x14ac:dyDescent="0.25">
      <c r="A164" s="329">
        <v>2024</v>
      </c>
      <c r="B164" s="330" t="s">
        <v>269</v>
      </c>
      <c r="C164" s="331" t="s">
        <v>270</v>
      </c>
      <c r="D164" s="332">
        <v>100000</v>
      </c>
      <c r="E164" s="332">
        <v>200000</v>
      </c>
      <c r="F164" s="332">
        <v>200000</v>
      </c>
      <c r="G164" s="332">
        <v>200000</v>
      </c>
      <c r="H164" s="332">
        <v>200000</v>
      </c>
      <c r="I164" s="332">
        <v>200000</v>
      </c>
      <c r="J164" s="332">
        <v>200000</v>
      </c>
      <c r="K164" s="332">
        <v>200000</v>
      </c>
      <c r="L164" s="332">
        <v>200000</v>
      </c>
      <c r="M164" s="332">
        <v>200000</v>
      </c>
      <c r="N164" s="332">
        <v>200000</v>
      </c>
      <c r="O164" s="332">
        <v>200000</v>
      </c>
      <c r="P164" s="335">
        <v>2300000</v>
      </c>
    </row>
    <row r="165" spans="1:16" ht="15" customHeight="1" x14ac:dyDescent="0.25">
      <c r="A165" s="329">
        <v>2024</v>
      </c>
      <c r="B165" s="330" t="s">
        <v>271</v>
      </c>
      <c r="C165" s="331" t="s">
        <v>272</v>
      </c>
      <c r="D165" s="332">
        <v>10100000</v>
      </c>
      <c r="E165" s="332">
        <v>11200000</v>
      </c>
      <c r="F165" s="332">
        <v>11200000</v>
      </c>
      <c r="G165" s="332">
        <v>12100000</v>
      </c>
      <c r="H165" s="332">
        <v>11200000</v>
      </c>
      <c r="I165" s="332">
        <v>11200000</v>
      </c>
      <c r="J165" s="332">
        <v>11200000</v>
      </c>
      <c r="K165" s="332">
        <v>11200000</v>
      </c>
      <c r="L165" s="332">
        <v>11200000</v>
      </c>
      <c r="M165" s="332">
        <v>11200000</v>
      </c>
      <c r="N165" s="332">
        <v>11200000</v>
      </c>
      <c r="O165" s="332">
        <v>10200000</v>
      </c>
      <c r="P165" s="335">
        <v>133200000</v>
      </c>
    </row>
    <row r="166" spans="1:16" ht="15" customHeight="1" x14ac:dyDescent="0.25">
      <c r="A166" s="325">
        <v>2024</v>
      </c>
      <c r="B166" s="326" t="s">
        <v>1305</v>
      </c>
      <c r="C166" s="327" t="s">
        <v>1306</v>
      </c>
      <c r="D166" s="324">
        <v>0</v>
      </c>
      <c r="E166" s="324">
        <v>0</v>
      </c>
      <c r="F166" s="324">
        <v>3000000</v>
      </c>
      <c r="G166" s="324">
        <v>300000</v>
      </c>
      <c r="H166" s="324">
        <v>0</v>
      </c>
      <c r="I166" s="324">
        <v>0</v>
      </c>
      <c r="J166" s="324">
        <v>0</v>
      </c>
      <c r="K166" s="324">
        <v>0</v>
      </c>
      <c r="L166" s="324">
        <v>3000000</v>
      </c>
      <c r="M166" s="324">
        <v>0</v>
      </c>
      <c r="N166" s="324">
        <v>1500000</v>
      </c>
      <c r="O166" s="324">
        <v>0</v>
      </c>
      <c r="P166" s="324">
        <v>7800000</v>
      </c>
    </row>
    <row r="167" spans="1:16" ht="15" customHeight="1" x14ac:dyDescent="0.25">
      <c r="A167" s="329">
        <v>2024</v>
      </c>
      <c r="B167" s="330" t="s">
        <v>1307</v>
      </c>
      <c r="C167" s="331" t="s">
        <v>1308</v>
      </c>
      <c r="D167" s="332">
        <v>0</v>
      </c>
      <c r="E167" s="332">
        <v>0</v>
      </c>
      <c r="F167" s="332">
        <v>0</v>
      </c>
      <c r="G167" s="332">
        <v>300000</v>
      </c>
      <c r="H167" s="332">
        <v>0</v>
      </c>
      <c r="I167" s="332">
        <v>0</v>
      </c>
      <c r="J167" s="332">
        <v>0</v>
      </c>
      <c r="K167" s="332">
        <v>0</v>
      </c>
      <c r="L167" s="332">
        <v>0</v>
      </c>
      <c r="M167" s="332">
        <v>0</v>
      </c>
      <c r="N167" s="332">
        <v>0</v>
      </c>
      <c r="O167" s="332">
        <v>0</v>
      </c>
      <c r="P167" s="335">
        <v>300000</v>
      </c>
    </row>
    <row r="168" spans="1:16" ht="15" customHeight="1" x14ac:dyDescent="0.25">
      <c r="A168" s="329">
        <v>2024</v>
      </c>
      <c r="B168" s="330" t="s">
        <v>1309</v>
      </c>
      <c r="C168" s="331" t="s">
        <v>1310</v>
      </c>
      <c r="D168" s="332">
        <v>0</v>
      </c>
      <c r="E168" s="332">
        <v>0</v>
      </c>
      <c r="F168" s="332">
        <v>3000000</v>
      </c>
      <c r="G168" s="332">
        <v>0</v>
      </c>
      <c r="H168" s="332">
        <v>0</v>
      </c>
      <c r="I168" s="332">
        <v>0</v>
      </c>
      <c r="J168" s="332">
        <v>0</v>
      </c>
      <c r="K168" s="332">
        <v>0</v>
      </c>
      <c r="L168" s="332">
        <v>3000000</v>
      </c>
      <c r="M168" s="332">
        <v>0</v>
      </c>
      <c r="N168" s="332">
        <v>1500000</v>
      </c>
      <c r="O168" s="332">
        <v>0</v>
      </c>
      <c r="P168" s="335">
        <v>7500000</v>
      </c>
    </row>
    <row r="169" spans="1:16" ht="15" customHeight="1" x14ac:dyDescent="0.25">
      <c r="A169" s="329">
        <v>2024</v>
      </c>
      <c r="B169" s="330" t="s">
        <v>273</v>
      </c>
      <c r="C169" s="331" t="s">
        <v>274</v>
      </c>
      <c r="D169" s="332">
        <v>0</v>
      </c>
      <c r="E169" s="332">
        <v>0</v>
      </c>
      <c r="F169" s="332">
        <v>385326840.12460041</v>
      </c>
      <c r="G169" s="332">
        <v>1000000</v>
      </c>
      <c r="H169" s="332">
        <v>0</v>
      </c>
      <c r="I169" s="332">
        <v>0</v>
      </c>
      <c r="J169" s="332">
        <v>0</v>
      </c>
      <c r="K169" s="332">
        <v>0</v>
      </c>
      <c r="L169" s="332">
        <v>0</v>
      </c>
      <c r="M169" s="332">
        <v>0</v>
      </c>
      <c r="N169" s="332">
        <v>0</v>
      </c>
      <c r="O169" s="332">
        <v>0</v>
      </c>
      <c r="P169" s="335">
        <v>386326840.12460041</v>
      </c>
    </row>
    <row r="170" spans="1:16" ht="15" customHeight="1" x14ac:dyDescent="0.25">
      <c r="A170" s="325">
        <v>2024</v>
      </c>
      <c r="B170" s="326" t="s">
        <v>275</v>
      </c>
      <c r="C170" s="327" t="s">
        <v>276</v>
      </c>
      <c r="D170" s="324">
        <v>70317333.333333328</v>
      </c>
      <c r="E170" s="324">
        <v>217272333.33333331</v>
      </c>
      <c r="F170" s="324">
        <v>204546532.33333331</v>
      </c>
      <c r="G170" s="324">
        <v>80540998.333333328</v>
      </c>
      <c r="H170" s="324">
        <v>89972333.333333328</v>
      </c>
      <c r="I170" s="324">
        <v>88472333.333333328</v>
      </c>
      <c r="J170" s="324">
        <v>92972333.333333328</v>
      </c>
      <c r="K170" s="324">
        <v>106282333.33333333</v>
      </c>
      <c r="L170" s="324">
        <v>92472333.333333328</v>
      </c>
      <c r="M170" s="324">
        <v>76972333.333333328</v>
      </c>
      <c r="N170" s="324">
        <v>76972333.333333328</v>
      </c>
      <c r="O170" s="324">
        <v>62117333.333333328</v>
      </c>
      <c r="P170" s="324">
        <v>1258910863.9999998</v>
      </c>
    </row>
    <row r="171" spans="1:16" ht="15" customHeight="1" x14ac:dyDescent="0.25">
      <c r="A171" s="325">
        <v>2024</v>
      </c>
      <c r="B171" s="326" t="s">
        <v>277</v>
      </c>
      <c r="C171" s="327" t="s">
        <v>278</v>
      </c>
      <c r="D171" s="324">
        <v>3000000</v>
      </c>
      <c r="E171" s="324">
        <v>69655000</v>
      </c>
      <c r="F171" s="324">
        <v>17105000</v>
      </c>
      <c r="G171" s="324">
        <v>4983665</v>
      </c>
      <c r="H171" s="324">
        <v>9355000</v>
      </c>
      <c r="I171" s="324">
        <v>17655000</v>
      </c>
      <c r="J171" s="324">
        <v>14355000</v>
      </c>
      <c r="K171" s="324">
        <v>17255000</v>
      </c>
      <c r="L171" s="324">
        <v>18355000</v>
      </c>
      <c r="M171" s="324">
        <v>6355000</v>
      </c>
      <c r="N171" s="324">
        <v>3355000</v>
      </c>
      <c r="O171" s="324">
        <v>4500000</v>
      </c>
      <c r="P171" s="324">
        <v>185928665</v>
      </c>
    </row>
    <row r="172" spans="1:16" ht="15" customHeight="1" x14ac:dyDescent="0.25">
      <c r="A172" s="329">
        <v>2024</v>
      </c>
      <c r="B172" s="330" t="s">
        <v>279</v>
      </c>
      <c r="C172" s="331" t="s">
        <v>280</v>
      </c>
      <c r="D172" s="332">
        <v>1500000</v>
      </c>
      <c r="E172" s="332">
        <v>10905000</v>
      </c>
      <c r="F172" s="332">
        <v>5905000</v>
      </c>
      <c r="G172" s="332">
        <v>1905000</v>
      </c>
      <c r="H172" s="332">
        <v>1905000</v>
      </c>
      <c r="I172" s="332">
        <v>1905000</v>
      </c>
      <c r="J172" s="332">
        <v>6405000</v>
      </c>
      <c r="K172" s="332">
        <v>9905000</v>
      </c>
      <c r="L172" s="332">
        <v>5905000</v>
      </c>
      <c r="M172" s="332">
        <v>1905000</v>
      </c>
      <c r="N172" s="332">
        <v>1905000</v>
      </c>
      <c r="O172" s="332">
        <v>2500000</v>
      </c>
      <c r="P172" s="335">
        <v>52550000</v>
      </c>
    </row>
    <row r="173" spans="1:16" ht="15" customHeight="1" x14ac:dyDescent="0.25">
      <c r="A173" s="329">
        <v>2024</v>
      </c>
      <c r="B173" s="330" t="s">
        <v>281</v>
      </c>
      <c r="C173" s="331" t="s">
        <v>282</v>
      </c>
      <c r="D173" s="332">
        <v>0</v>
      </c>
      <c r="E173" s="332">
        <v>47300000</v>
      </c>
      <c r="F173" s="332">
        <v>0</v>
      </c>
      <c r="G173" s="332">
        <v>0</v>
      </c>
      <c r="H173" s="332">
        <v>0</v>
      </c>
      <c r="I173" s="332">
        <v>14300000</v>
      </c>
      <c r="J173" s="332">
        <v>0</v>
      </c>
      <c r="K173" s="332">
        <v>0</v>
      </c>
      <c r="L173" s="332">
        <v>0</v>
      </c>
      <c r="M173" s="332">
        <v>0</v>
      </c>
      <c r="N173" s="332">
        <v>0</v>
      </c>
      <c r="O173" s="332">
        <v>0</v>
      </c>
      <c r="P173" s="335">
        <v>61600000</v>
      </c>
    </row>
    <row r="174" spans="1:16" ht="15" customHeight="1" x14ac:dyDescent="0.25">
      <c r="A174" s="329">
        <v>2024</v>
      </c>
      <c r="B174" s="330" t="s">
        <v>285</v>
      </c>
      <c r="C174" s="331" t="s">
        <v>286</v>
      </c>
      <c r="D174" s="332">
        <v>1000000</v>
      </c>
      <c r="E174" s="332">
        <v>4000000</v>
      </c>
      <c r="F174" s="332">
        <v>1000000</v>
      </c>
      <c r="G174" s="332">
        <v>0</v>
      </c>
      <c r="H174" s="332">
        <v>1000000</v>
      </c>
      <c r="I174" s="332">
        <v>0</v>
      </c>
      <c r="J174" s="332">
        <v>1000000</v>
      </c>
      <c r="K174" s="332">
        <v>4000000</v>
      </c>
      <c r="L174" s="332">
        <v>0</v>
      </c>
      <c r="M174" s="332">
        <v>1000000</v>
      </c>
      <c r="N174" s="332">
        <v>0</v>
      </c>
      <c r="O174" s="332">
        <v>2000000</v>
      </c>
      <c r="P174" s="335">
        <v>15000000</v>
      </c>
    </row>
    <row r="175" spans="1:16" ht="15" customHeight="1" x14ac:dyDescent="0.25">
      <c r="A175" s="329">
        <v>2024</v>
      </c>
      <c r="B175" s="330" t="s">
        <v>287</v>
      </c>
      <c r="C175" s="331" t="s">
        <v>787</v>
      </c>
      <c r="D175" s="332">
        <v>0</v>
      </c>
      <c r="E175" s="332">
        <v>6450000</v>
      </c>
      <c r="F175" s="332">
        <v>3700000</v>
      </c>
      <c r="G175" s="332">
        <v>450000</v>
      </c>
      <c r="H175" s="332">
        <v>450000</v>
      </c>
      <c r="I175" s="332">
        <v>450000</v>
      </c>
      <c r="J175" s="332">
        <v>450000</v>
      </c>
      <c r="K175" s="332">
        <v>2350000</v>
      </c>
      <c r="L175" s="332">
        <v>6450000</v>
      </c>
      <c r="M175" s="332">
        <v>2450000</v>
      </c>
      <c r="N175" s="332">
        <v>450000</v>
      </c>
      <c r="O175" s="332">
        <v>0</v>
      </c>
      <c r="P175" s="335">
        <v>23650000</v>
      </c>
    </row>
    <row r="176" spans="1:16" ht="15" customHeight="1" x14ac:dyDescent="0.25">
      <c r="A176" s="329">
        <v>2024</v>
      </c>
      <c r="B176" s="330" t="s">
        <v>289</v>
      </c>
      <c r="C176" s="331" t="s">
        <v>788</v>
      </c>
      <c r="D176" s="332">
        <v>500000</v>
      </c>
      <c r="E176" s="332">
        <v>1000000</v>
      </c>
      <c r="F176" s="332">
        <v>1000000</v>
      </c>
      <c r="G176" s="332">
        <v>2628665</v>
      </c>
      <c r="H176" s="332">
        <v>1000000</v>
      </c>
      <c r="I176" s="332">
        <v>1000000</v>
      </c>
      <c r="J176" s="332">
        <v>1000000</v>
      </c>
      <c r="K176" s="332">
        <v>1000000</v>
      </c>
      <c r="L176" s="332">
        <v>1000000</v>
      </c>
      <c r="M176" s="332">
        <v>1000000</v>
      </c>
      <c r="N176" s="332">
        <v>1000000</v>
      </c>
      <c r="O176" s="332">
        <v>0</v>
      </c>
      <c r="P176" s="335">
        <v>12128665</v>
      </c>
    </row>
    <row r="177" spans="1:16" ht="15" customHeight="1" x14ac:dyDescent="0.25">
      <c r="A177" s="329">
        <v>2024</v>
      </c>
      <c r="B177" s="330" t="s">
        <v>291</v>
      </c>
      <c r="C177" s="331" t="s">
        <v>789</v>
      </c>
      <c r="D177" s="332">
        <v>0</v>
      </c>
      <c r="E177" s="332">
        <v>0</v>
      </c>
      <c r="F177" s="332">
        <v>5500000</v>
      </c>
      <c r="G177" s="332">
        <v>0</v>
      </c>
      <c r="H177" s="332">
        <v>5000000</v>
      </c>
      <c r="I177" s="332">
        <v>0</v>
      </c>
      <c r="J177" s="332">
        <v>5500000</v>
      </c>
      <c r="K177" s="332">
        <v>0</v>
      </c>
      <c r="L177" s="332">
        <v>5000000</v>
      </c>
      <c r="M177" s="332">
        <v>0</v>
      </c>
      <c r="N177" s="332">
        <v>0</v>
      </c>
      <c r="O177" s="332">
        <v>0</v>
      </c>
      <c r="P177" s="335">
        <v>21000000</v>
      </c>
    </row>
    <row r="178" spans="1:16" ht="15" customHeight="1" x14ac:dyDescent="0.25">
      <c r="A178" s="325">
        <v>2024</v>
      </c>
      <c r="B178" s="326" t="s">
        <v>293</v>
      </c>
      <c r="C178" s="327" t="s">
        <v>294</v>
      </c>
      <c r="D178" s="324">
        <v>3000000</v>
      </c>
      <c r="E178" s="324">
        <v>7000000</v>
      </c>
      <c r="F178" s="324">
        <v>4600000</v>
      </c>
      <c r="G178" s="324">
        <v>4000000</v>
      </c>
      <c r="H178" s="324">
        <v>4000000</v>
      </c>
      <c r="I178" s="324">
        <v>4000000</v>
      </c>
      <c r="J178" s="324">
        <v>4000000</v>
      </c>
      <c r="K178" s="324">
        <v>4000000</v>
      </c>
      <c r="L178" s="324">
        <v>4000000</v>
      </c>
      <c r="M178" s="324">
        <v>4000000</v>
      </c>
      <c r="N178" s="324">
        <v>4000000</v>
      </c>
      <c r="O178" s="324">
        <v>3000000</v>
      </c>
      <c r="P178" s="324">
        <v>49600000</v>
      </c>
    </row>
    <row r="179" spans="1:16" ht="15" customHeight="1" x14ac:dyDescent="0.25">
      <c r="A179" s="329">
        <v>2024</v>
      </c>
      <c r="B179" s="330" t="s">
        <v>295</v>
      </c>
      <c r="C179" s="331" t="s">
        <v>790</v>
      </c>
      <c r="D179" s="332">
        <v>3000000</v>
      </c>
      <c r="E179" s="332">
        <v>4000000</v>
      </c>
      <c r="F179" s="332">
        <v>4000000</v>
      </c>
      <c r="G179" s="332">
        <v>4000000</v>
      </c>
      <c r="H179" s="332">
        <v>4000000</v>
      </c>
      <c r="I179" s="332">
        <v>4000000</v>
      </c>
      <c r="J179" s="332">
        <v>4000000</v>
      </c>
      <c r="K179" s="332">
        <v>4000000</v>
      </c>
      <c r="L179" s="332">
        <v>4000000</v>
      </c>
      <c r="M179" s="332">
        <v>4000000</v>
      </c>
      <c r="N179" s="332">
        <v>4000000</v>
      </c>
      <c r="O179" s="332">
        <v>3000000</v>
      </c>
      <c r="P179" s="335">
        <v>46000000</v>
      </c>
    </row>
    <row r="180" spans="1:16" ht="15" customHeight="1" x14ac:dyDescent="0.25">
      <c r="A180" s="329">
        <v>2024</v>
      </c>
      <c r="B180" s="330" t="s">
        <v>1311</v>
      </c>
      <c r="C180" s="331" t="s">
        <v>1142</v>
      </c>
      <c r="D180" s="332">
        <v>0</v>
      </c>
      <c r="E180" s="332">
        <v>3000000</v>
      </c>
      <c r="F180" s="332">
        <v>600000</v>
      </c>
      <c r="G180" s="332">
        <v>0</v>
      </c>
      <c r="H180" s="332">
        <v>0</v>
      </c>
      <c r="I180" s="332">
        <v>0</v>
      </c>
      <c r="J180" s="332">
        <v>0</v>
      </c>
      <c r="K180" s="332">
        <v>0</v>
      </c>
      <c r="L180" s="332">
        <v>0</v>
      </c>
      <c r="M180" s="332">
        <v>0</v>
      </c>
      <c r="N180" s="332">
        <v>0</v>
      </c>
      <c r="O180" s="332">
        <v>0</v>
      </c>
      <c r="P180" s="335">
        <v>3600000</v>
      </c>
    </row>
    <row r="181" spans="1:16" ht="15" customHeight="1" x14ac:dyDescent="0.25">
      <c r="A181" s="325">
        <v>2024</v>
      </c>
      <c r="B181" s="326" t="s">
        <v>297</v>
      </c>
      <c r="C181" s="327" t="s">
        <v>298</v>
      </c>
      <c r="D181" s="324">
        <v>28700000</v>
      </c>
      <c r="E181" s="324">
        <v>70000000</v>
      </c>
      <c r="F181" s="324">
        <v>88124199</v>
      </c>
      <c r="G181" s="324">
        <v>18000000</v>
      </c>
      <c r="H181" s="324">
        <v>18000000</v>
      </c>
      <c r="I181" s="324">
        <v>18000000</v>
      </c>
      <c r="J181" s="324">
        <v>18000000</v>
      </c>
      <c r="K181" s="324">
        <v>28700000</v>
      </c>
      <c r="L181" s="324">
        <v>18000000</v>
      </c>
      <c r="M181" s="324">
        <v>18000000</v>
      </c>
      <c r="N181" s="324">
        <v>18000000</v>
      </c>
      <c r="O181" s="324">
        <v>18000000</v>
      </c>
      <c r="P181" s="324">
        <v>359524199</v>
      </c>
    </row>
    <row r="182" spans="1:16" ht="15" customHeight="1" x14ac:dyDescent="0.25">
      <c r="A182" s="329">
        <v>2024</v>
      </c>
      <c r="B182" s="330" t="s">
        <v>299</v>
      </c>
      <c r="C182" s="331" t="s">
        <v>300</v>
      </c>
      <c r="D182" s="332">
        <v>0</v>
      </c>
      <c r="E182" s="332">
        <v>0</v>
      </c>
      <c r="F182" s="332">
        <v>70124199</v>
      </c>
      <c r="G182" s="332">
        <v>0</v>
      </c>
      <c r="H182" s="332">
        <v>0</v>
      </c>
      <c r="I182" s="332">
        <v>0</v>
      </c>
      <c r="J182" s="332">
        <v>0</v>
      </c>
      <c r="K182" s="332">
        <v>0</v>
      </c>
      <c r="L182" s="332">
        <v>0</v>
      </c>
      <c r="M182" s="332">
        <v>0</v>
      </c>
      <c r="N182" s="332">
        <v>0</v>
      </c>
      <c r="O182" s="332">
        <v>0</v>
      </c>
      <c r="P182" s="335">
        <v>70124199</v>
      </c>
    </row>
    <row r="183" spans="1:16" ht="15" customHeight="1" x14ac:dyDescent="0.25">
      <c r="A183" s="329">
        <v>2024</v>
      </c>
      <c r="B183" s="330" t="s">
        <v>301</v>
      </c>
      <c r="C183" s="331" t="s">
        <v>302</v>
      </c>
      <c r="D183" s="332">
        <v>10700000</v>
      </c>
      <c r="E183" s="332">
        <v>0</v>
      </c>
      <c r="F183" s="332">
        <v>0</v>
      </c>
      <c r="G183" s="332">
        <v>0</v>
      </c>
      <c r="H183" s="332">
        <v>0</v>
      </c>
      <c r="I183" s="332">
        <v>0</v>
      </c>
      <c r="J183" s="332">
        <v>0</v>
      </c>
      <c r="K183" s="332">
        <v>10700000</v>
      </c>
      <c r="L183" s="332">
        <v>0</v>
      </c>
      <c r="M183" s="332">
        <v>0</v>
      </c>
      <c r="N183" s="332">
        <v>0</v>
      </c>
      <c r="O183" s="332">
        <v>0</v>
      </c>
      <c r="P183" s="335">
        <v>21400000</v>
      </c>
    </row>
    <row r="184" spans="1:16" ht="15" customHeight="1" x14ac:dyDescent="0.25">
      <c r="A184" s="329">
        <v>2024</v>
      </c>
      <c r="B184" s="330" t="s">
        <v>305</v>
      </c>
      <c r="C184" s="331" t="s">
        <v>306</v>
      </c>
      <c r="D184" s="332">
        <v>0</v>
      </c>
      <c r="E184" s="332">
        <v>42000000</v>
      </c>
      <c r="F184" s="332">
        <v>0</v>
      </c>
      <c r="G184" s="332">
        <v>0</v>
      </c>
      <c r="H184" s="332">
        <v>0</v>
      </c>
      <c r="I184" s="332">
        <v>0</v>
      </c>
      <c r="J184" s="332">
        <v>0</v>
      </c>
      <c r="K184" s="332">
        <v>0</v>
      </c>
      <c r="L184" s="332">
        <v>0</v>
      </c>
      <c r="M184" s="332">
        <v>0</v>
      </c>
      <c r="N184" s="332">
        <v>0</v>
      </c>
      <c r="O184" s="332">
        <v>0</v>
      </c>
      <c r="P184" s="335">
        <v>42000000</v>
      </c>
    </row>
    <row r="185" spans="1:16" ht="15" customHeight="1" x14ac:dyDescent="0.25">
      <c r="A185" s="329">
        <v>2024</v>
      </c>
      <c r="B185" s="330" t="s">
        <v>307</v>
      </c>
      <c r="C185" s="331" t="s">
        <v>308</v>
      </c>
      <c r="D185" s="332">
        <v>18000000</v>
      </c>
      <c r="E185" s="332">
        <v>28000000</v>
      </c>
      <c r="F185" s="332">
        <v>18000000</v>
      </c>
      <c r="G185" s="332">
        <v>18000000</v>
      </c>
      <c r="H185" s="332">
        <v>18000000</v>
      </c>
      <c r="I185" s="332">
        <v>18000000</v>
      </c>
      <c r="J185" s="332">
        <v>18000000</v>
      </c>
      <c r="K185" s="332">
        <v>18000000</v>
      </c>
      <c r="L185" s="332">
        <v>18000000</v>
      </c>
      <c r="M185" s="332">
        <v>18000000</v>
      </c>
      <c r="N185" s="332">
        <v>18000000</v>
      </c>
      <c r="O185" s="332">
        <v>18000000</v>
      </c>
      <c r="P185" s="335">
        <v>226000000</v>
      </c>
    </row>
    <row r="186" spans="1:16" ht="15" customHeight="1" x14ac:dyDescent="0.25">
      <c r="A186" s="325">
        <v>2024</v>
      </c>
      <c r="B186" s="326" t="s">
        <v>309</v>
      </c>
      <c r="C186" s="327" t="s">
        <v>310</v>
      </c>
      <c r="D186" s="324">
        <v>34617333.333333328</v>
      </c>
      <c r="E186" s="324">
        <v>44117333.333333328</v>
      </c>
      <c r="F186" s="324">
        <v>75117333.333333328</v>
      </c>
      <c r="G186" s="324">
        <v>43617333.333333328</v>
      </c>
      <c r="H186" s="324">
        <v>43617333.333333328</v>
      </c>
      <c r="I186" s="324">
        <v>43617333.333333328</v>
      </c>
      <c r="J186" s="324">
        <v>47117333.333333328</v>
      </c>
      <c r="K186" s="324">
        <v>43617333.333333328</v>
      </c>
      <c r="L186" s="324">
        <v>47117333.333333328</v>
      </c>
      <c r="M186" s="324">
        <v>43617333.333333328</v>
      </c>
      <c r="N186" s="324">
        <v>43617333.333333328</v>
      </c>
      <c r="O186" s="324">
        <v>34617333.333333328</v>
      </c>
      <c r="P186" s="324">
        <v>544407999.99999976</v>
      </c>
    </row>
    <row r="187" spans="1:16" ht="15" customHeight="1" x14ac:dyDescent="0.25">
      <c r="A187" s="329">
        <v>2024</v>
      </c>
      <c r="B187" s="330" t="s">
        <v>311</v>
      </c>
      <c r="C187" s="331" t="s">
        <v>312</v>
      </c>
      <c r="D187" s="332">
        <v>0</v>
      </c>
      <c r="E187" s="332">
        <v>3500000</v>
      </c>
      <c r="F187" s="332">
        <v>6500000</v>
      </c>
      <c r="G187" s="332">
        <v>3000000</v>
      </c>
      <c r="H187" s="332">
        <v>3000000</v>
      </c>
      <c r="I187" s="332">
        <v>3000000</v>
      </c>
      <c r="J187" s="332">
        <v>6500000</v>
      </c>
      <c r="K187" s="332">
        <v>3000000</v>
      </c>
      <c r="L187" s="332">
        <v>6500000</v>
      </c>
      <c r="M187" s="332">
        <v>3000000</v>
      </c>
      <c r="N187" s="332">
        <v>3000000</v>
      </c>
      <c r="O187" s="332">
        <v>0</v>
      </c>
      <c r="P187" s="335">
        <v>41000000</v>
      </c>
    </row>
    <row r="188" spans="1:16" ht="15" customHeight="1" x14ac:dyDescent="0.25">
      <c r="A188" s="329">
        <v>2024</v>
      </c>
      <c r="B188" s="330" t="s">
        <v>313</v>
      </c>
      <c r="C188" s="331" t="s">
        <v>314</v>
      </c>
      <c r="D188" s="332">
        <v>34617333.333333328</v>
      </c>
      <c r="E188" s="332">
        <v>37617333.333333328</v>
      </c>
      <c r="F188" s="332">
        <v>57617333.333333328</v>
      </c>
      <c r="G188" s="332">
        <v>37617333.333333328</v>
      </c>
      <c r="H188" s="332">
        <v>37617333.333333328</v>
      </c>
      <c r="I188" s="332">
        <v>37617333.333333328</v>
      </c>
      <c r="J188" s="332">
        <v>37617333.333333328</v>
      </c>
      <c r="K188" s="332">
        <v>37617333.333333328</v>
      </c>
      <c r="L188" s="332">
        <v>37617333.333333328</v>
      </c>
      <c r="M188" s="332">
        <v>37617333.333333328</v>
      </c>
      <c r="N188" s="332">
        <v>37617333.333333328</v>
      </c>
      <c r="O188" s="332">
        <v>34617333.333333328</v>
      </c>
      <c r="P188" s="335">
        <v>465407999.99999982</v>
      </c>
    </row>
    <row r="189" spans="1:16" ht="15" customHeight="1" x14ac:dyDescent="0.25">
      <c r="A189" s="329">
        <v>2024</v>
      </c>
      <c r="B189" s="330" t="s">
        <v>315</v>
      </c>
      <c r="C189" s="331" t="s">
        <v>316</v>
      </c>
      <c r="D189" s="332">
        <v>0</v>
      </c>
      <c r="E189" s="332">
        <v>3000000</v>
      </c>
      <c r="F189" s="332">
        <v>3000000</v>
      </c>
      <c r="G189" s="332">
        <v>3000000</v>
      </c>
      <c r="H189" s="332">
        <v>3000000</v>
      </c>
      <c r="I189" s="332">
        <v>3000000</v>
      </c>
      <c r="J189" s="332">
        <v>3000000</v>
      </c>
      <c r="K189" s="332">
        <v>3000000</v>
      </c>
      <c r="L189" s="332">
        <v>3000000</v>
      </c>
      <c r="M189" s="332">
        <v>3000000</v>
      </c>
      <c r="N189" s="332">
        <v>3000000</v>
      </c>
      <c r="O189" s="332">
        <v>0</v>
      </c>
      <c r="P189" s="335">
        <v>30000000</v>
      </c>
    </row>
    <row r="190" spans="1:16" ht="15" customHeight="1" x14ac:dyDescent="0.25">
      <c r="A190" s="329">
        <v>2024</v>
      </c>
      <c r="B190" s="330" t="s">
        <v>1312</v>
      </c>
      <c r="C190" s="331" t="s">
        <v>1149</v>
      </c>
      <c r="D190" s="332">
        <v>0</v>
      </c>
      <c r="E190" s="332">
        <v>0</v>
      </c>
      <c r="F190" s="332">
        <v>8000000</v>
      </c>
      <c r="G190" s="332">
        <v>0</v>
      </c>
      <c r="H190" s="332">
        <v>0</v>
      </c>
      <c r="I190" s="332">
        <v>0</v>
      </c>
      <c r="J190" s="332">
        <v>0</v>
      </c>
      <c r="K190" s="332">
        <v>0</v>
      </c>
      <c r="L190" s="332">
        <v>0</v>
      </c>
      <c r="M190" s="332">
        <v>0</v>
      </c>
      <c r="N190" s="332">
        <v>0</v>
      </c>
      <c r="O190" s="332">
        <v>0</v>
      </c>
      <c r="P190" s="335">
        <v>8000000</v>
      </c>
    </row>
    <row r="191" spans="1:16" ht="15" customHeight="1" x14ac:dyDescent="0.25">
      <c r="A191" s="325">
        <v>2024</v>
      </c>
      <c r="B191" s="326" t="s">
        <v>319</v>
      </c>
      <c r="C191" s="327" t="s">
        <v>320</v>
      </c>
      <c r="D191" s="324">
        <v>1000000</v>
      </c>
      <c r="E191" s="324">
        <v>5000000</v>
      </c>
      <c r="F191" s="324">
        <v>1000000</v>
      </c>
      <c r="G191" s="324">
        <v>1000000</v>
      </c>
      <c r="H191" s="324">
        <v>1500000</v>
      </c>
      <c r="I191" s="324">
        <v>1000000</v>
      </c>
      <c r="J191" s="324">
        <v>2000000</v>
      </c>
      <c r="K191" s="324">
        <v>5000000</v>
      </c>
      <c r="L191" s="324">
        <v>1000000</v>
      </c>
      <c r="M191" s="324">
        <v>1000000</v>
      </c>
      <c r="N191" s="324">
        <v>1000000</v>
      </c>
      <c r="O191" s="324">
        <v>2000000</v>
      </c>
      <c r="P191" s="324">
        <v>22500000</v>
      </c>
    </row>
    <row r="192" spans="1:16" ht="15" customHeight="1" x14ac:dyDescent="0.25">
      <c r="A192" s="329">
        <v>2024</v>
      </c>
      <c r="B192" s="330" t="s">
        <v>1313</v>
      </c>
      <c r="C192" s="331" t="s">
        <v>1152</v>
      </c>
      <c r="D192" s="332">
        <v>0</v>
      </c>
      <c r="E192" s="332">
        <v>1000000</v>
      </c>
      <c r="F192" s="332">
        <v>1000000</v>
      </c>
      <c r="G192" s="332">
        <v>1000000</v>
      </c>
      <c r="H192" s="332">
        <v>1000000</v>
      </c>
      <c r="I192" s="332">
        <v>1000000</v>
      </c>
      <c r="J192" s="332">
        <v>1000000</v>
      </c>
      <c r="K192" s="332">
        <v>1000000</v>
      </c>
      <c r="L192" s="332">
        <v>1000000</v>
      </c>
      <c r="M192" s="332">
        <v>1000000</v>
      </c>
      <c r="N192" s="332">
        <v>1000000</v>
      </c>
      <c r="O192" s="332">
        <v>0</v>
      </c>
      <c r="P192" s="335">
        <v>10000000</v>
      </c>
    </row>
    <row r="193" spans="1:16" ht="15" customHeight="1" x14ac:dyDescent="0.25">
      <c r="A193" s="329">
        <v>2024</v>
      </c>
      <c r="B193" s="330" t="s">
        <v>323</v>
      </c>
      <c r="C193" s="331" t="s">
        <v>324</v>
      </c>
      <c r="D193" s="332">
        <v>1000000</v>
      </c>
      <c r="E193" s="332">
        <v>4000000</v>
      </c>
      <c r="F193" s="332">
        <v>0</v>
      </c>
      <c r="G193" s="332">
        <v>0</v>
      </c>
      <c r="H193" s="332">
        <v>500000</v>
      </c>
      <c r="I193" s="332">
        <v>0</v>
      </c>
      <c r="J193" s="332">
        <v>1000000</v>
      </c>
      <c r="K193" s="332">
        <v>4000000</v>
      </c>
      <c r="L193" s="332">
        <v>0</v>
      </c>
      <c r="M193" s="332">
        <v>0</v>
      </c>
      <c r="N193" s="332">
        <v>0</v>
      </c>
      <c r="O193" s="332">
        <v>2000000</v>
      </c>
      <c r="P193" s="335">
        <v>12500000</v>
      </c>
    </row>
    <row r="194" spans="1:16" ht="15" customHeight="1" x14ac:dyDescent="0.25">
      <c r="A194" s="325">
        <v>2024</v>
      </c>
      <c r="B194" s="326" t="s">
        <v>325</v>
      </c>
      <c r="C194" s="327" t="s">
        <v>326</v>
      </c>
      <c r="D194" s="324">
        <v>0</v>
      </c>
      <c r="E194" s="324">
        <v>3000000</v>
      </c>
      <c r="F194" s="324">
        <v>6000000</v>
      </c>
      <c r="G194" s="324">
        <v>3000000</v>
      </c>
      <c r="H194" s="324">
        <v>8500000</v>
      </c>
      <c r="I194" s="324">
        <v>3000000</v>
      </c>
      <c r="J194" s="324">
        <v>6000000</v>
      </c>
      <c r="K194" s="324">
        <v>3000000</v>
      </c>
      <c r="L194" s="324">
        <v>3000000</v>
      </c>
      <c r="M194" s="324">
        <v>3000000</v>
      </c>
      <c r="N194" s="324">
        <v>6000000</v>
      </c>
      <c r="O194" s="324">
        <v>0</v>
      </c>
      <c r="P194" s="324">
        <v>44500000</v>
      </c>
    </row>
    <row r="195" spans="1:16" ht="15" customHeight="1" x14ac:dyDescent="0.25">
      <c r="A195" s="329">
        <v>2024</v>
      </c>
      <c r="B195" s="330" t="s">
        <v>327</v>
      </c>
      <c r="C195" s="331" t="s">
        <v>328</v>
      </c>
      <c r="D195" s="332">
        <v>0</v>
      </c>
      <c r="E195" s="332">
        <v>0</v>
      </c>
      <c r="F195" s="332">
        <v>3000000</v>
      </c>
      <c r="G195" s="332">
        <v>0</v>
      </c>
      <c r="H195" s="332">
        <v>5500000</v>
      </c>
      <c r="I195" s="332">
        <v>0</v>
      </c>
      <c r="J195" s="332">
        <v>3000000</v>
      </c>
      <c r="K195" s="332">
        <v>0</v>
      </c>
      <c r="L195" s="332">
        <v>0</v>
      </c>
      <c r="M195" s="332">
        <v>0</v>
      </c>
      <c r="N195" s="332">
        <v>3000000</v>
      </c>
      <c r="O195" s="332">
        <v>0</v>
      </c>
      <c r="P195" s="335">
        <v>14500000</v>
      </c>
    </row>
    <row r="196" spans="1:16" ht="15" customHeight="1" x14ac:dyDescent="0.25">
      <c r="A196" s="329">
        <v>2024</v>
      </c>
      <c r="B196" s="330" t="s">
        <v>329</v>
      </c>
      <c r="C196" s="331" t="s">
        <v>330</v>
      </c>
      <c r="D196" s="332">
        <v>0</v>
      </c>
      <c r="E196" s="332">
        <v>3000000</v>
      </c>
      <c r="F196" s="332">
        <v>3000000</v>
      </c>
      <c r="G196" s="332">
        <v>3000000</v>
      </c>
      <c r="H196" s="332">
        <v>3000000</v>
      </c>
      <c r="I196" s="332">
        <v>3000000</v>
      </c>
      <c r="J196" s="332">
        <v>3000000</v>
      </c>
      <c r="K196" s="332">
        <v>3000000</v>
      </c>
      <c r="L196" s="332">
        <v>3000000</v>
      </c>
      <c r="M196" s="332">
        <v>3000000</v>
      </c>
      <c r="N196" s="332">
        <v>3000000</v>
      </c>
      <c r="O196" s="332">
        <v>0</v>
      </c>
      <c r="P196" s="335">
        <v>30000000</v>
      </c>
    </row>
    <row r="197" spans="1:16" ht="15" customHeight="1" x14ac:dyDescent="0.25">
      <c r="A197" s="325">
        <v>2024</v>
      </c>
      <c r="B197" s="326" t="s">
        <v>331</v>
      </c>
      <c r="C197" s="327" t="s">
        <v>332</v>
      </c>
      <c r="D197" s="324">
        <v>0</v>
      </c>
      <c r="E197" s="324">
        <v>18500000</v>
      </c>
      <c r="F197" s="324">
        <v>12600000</v>
      </c>
      <c r="G197" s="324">
        <v>5940000</v>
      </c>
      <c r="H197" s="324">
        <v>5000000</v>
      </c>
      <c r="I197" s="324">
        <v>1200000</v>
      </c>
      <c r="J197" s="324">
        <v>1500000</v>
      </c>
      <c r="K197" s="324">
        <v>4710000</v>
      </c>
      <c r="L197" s="324">
        <v>1000000</v>
      </c>
      <c r="M197" s="324">
        <v>1000000</v>
      </c>
      <c r="N197" s="324">
        <v>1000000</v>
      </c>
      <c r="O197" s="324">
        <v>0</v>
      </c>
      <c r="P197" s="324">
        <v>52450000</v>
      </c>
    </row>
    <row r="198" spans="1:16" ht="15" customHeight="1" x14ac:dyDescent="0.25">
      <c r="A198" s="325">
        <v>2024</v>
      </c>
      <c r="B198" s="326" t="s">
        <v>333</v>
      </c>
      <c r="C198" s="327" t="s">
        <v>144</v>
      </c>
      <c r="D198" s="324">
        <v>0</v>
      </c>
      <c r="E198" s="324">
        <v>1000000</v>
      </c>
      <c r="F198" s="324">
        <v>11000000</v>
      </c>
      <c r="G198" s="324">
        <v>4940000</v>
      </c>
      <c r="H198" s="324">
        <v>5000000</v>
      </c>
      <c r="I198" s="324">
        <v>1000000</v>
      </c>
      <c r="J198" s="324">
        <v>1000000</v>
      </c>
      <c r="K198" s="324">
        <v>4210000</v>
      </c>
      <c r="L198" s="324">
        <v>1000000</v>
      </c>
      <c r="M198" s="324">
        <v>1000000</v>
      </c>
      <c r="N198" s="324">
        <v>1000000</v>
      </c>
      <c r="O198" s="324">
        <v>0</v>
      </c>
      <c r="P198" s="324">
        <v>31150000</v>
      </c>
    </row>
    <row r="199" spans="1:16" ht="15" customHeight="1" x14ac:dyDescent="0.25">
      <c r="A199" s="329">
        <v>2024</v>
      </c>
      <c r="B199" s="330" t="s">
        <v>1314</v>
      </c>
      <c r="C199" s="331" t="s">
        <v>1295</v>
      </c>
      <c r="D199" s="332">
        <v>0</v>
      </c>
      <c r="E199" s="332">
        <v>0</v>
      </c>
      <c r="F199" s="332">
        <v>0</v>
      </c>
      <c r="G199" s="332">
        <v>1800000</v>
      </c>
      <c r="H199" s="332">
        <v>0</v>
      </c>
      <c r="I199" s="332">
        <v>0</v>
      </c>
      <c r="J199" s="332">
        <v>0</v>
      </c>
      <c r="K199" s="332">
        <v>0</v>
      </c>
      <c r="L199" s="332">
        <v>0</v>
      </c>
      <c r="M199" s="332">
        <v>0</v>
      </c>
      <c r="N199" s="332">
        <v>0</v>
      </c>
      <c r="O199" s="332">
        <v>0</v>
      </c>
      <c r="P199" s="335">
        <v>1800000</v>
      </c>
    </row>
    <row r="200" spans="1:16" ht="15" customHeight="1" x14ac:dyDescent="0.25">
      <c r="A200" s="329">
        <v>2024</v>
      </c>
      <c r="B200" s="330" t="s">
        <v>334</v>
      </c>
      <c r="C200" s="331" t="s">
        <v>146</v>
      </c>
      <c r="D200" s="332">
        <v>0</v>
      </c>
      <c r="E200" s="332">
        <v>1000000</v>
      </c>
      <c r="F200" s="332">
        <v>1000000</v>
      </c>
      <c r="G200" s="332">
        <v>3140000</v>
      </c>
      <c r="H200" s="332">
        <v>5000000</v>
      </c>
      <c r="I200" s="332">
        <v>1000000</v>
      </c>
      <c r="J200" s="332">
        <v>1000000</v>
      </c>
      <c r="K200" s="332">
        <v>4210000</v>
      </c>
      <c r="L200" s="332">
        <v>1000000</v>
      </c>
      <c r="M200" s="332">
        <v>1000000</v>
      </c>
      <c r="N200" s="332">
        <v>1000000</v>
      </c>
      <c r="O200" s="332">
        <v>0</v>
      </c>
      <c r="P200" s="335">
        <v>19350000</v>
      </c>
    </row>
    <row r="201" spans="1:16" ht="15" customHeight="1" x14ac:dyDescent="0.25">
      <c r="A201" s="329">
        <v>2024</v>
      </c>
      <c r="B201" s="330" t="s">
        <v>335</v>
      </c>
      <c r="C201" s="331" t="s">
        <v>336</v>
      </c>
      <c r="D201" s="332">
        <v>0</v>
      </c>
      <c r="E201" s="332">
        <v>0</v>
      </c>
      <c r="F201" s="332">
        <v>10000000</v>
      </c>
      <c r="G201" s="332">
        <v>0</v>
      </c>
      <c r="H201" s="332">
        <v>0</v>
      </c>
      <c r="I201" s="332">
        <v>0</v>
      </c>
      <c r="J201" s="332">
        <v>0</v>
      </c>
      <c r="K201" s="332">
        <v>0</v>
      </c>
      <c r="L201" s="332">
        <v>0</v>
      </c>
      <c r="M201" s="332">
        <v>0</v>
      </c>
      <c r="N201" s="332">
        <v>0</v>
      </c>
      <c r="O201" s="332">
        <v>0</v>
      </c>
      <c r="P201" s="335">
        <v>10000000</v>
      </c>
    </row>
    <row r="202" spans="1:16" ht="15" customHeight="1" x14ac:dyDescent="0.25">
      <c r="A202" s="329">
        <v>2024</v>
      </c>
      <c r="B202" s="330" t="s">
        <v>339</v>
      </c>
      <c r="C202" s="331" t="s">
        <v>340</v>
      </c>
      <c r="D202" s="332">
        <v>0</v>
      </c>
      <c r="E202" s="332">
        <v>17500000</v>
      </c>
      <c r="F202" s="332">
        <v>1600000</v>
      </c>
      <c r="G202" s="332">
        <v>1000000</v>
      </c>
      <c r="H202" s="332">
        <v>0</v>
      </c>
      <c r="I202" s="332">
        <v>200000</v>
      </c>
      <c r="J202" s="332">
        <v>500000</v>
      </c>
      <c r="K202" s="332">
        <v>500000</v>
      </c>
      <c r="L202" s="332">
        <v>0</v>
      </c>
      <c r="M202" s="332">
        <v>0</v>
      </c>
      <c r="N202" s="332">
        <v>0</v>
      </c>
      <c r="O202" s="332">
        <v>0</v>
      </c>
      <c r="P202" s="335">
        <v>21300000</v>
      </c>
    </row>
    <row r="203" spans="1:16" ht="15" customHeight="1" x14ac:dyDescent="0.25">
      <c r="A203" s="325">
        <v>2024</v>
      </c>
      <c r="B203" s="326" t="s">
        <v>343</v>
      </c>
      <c r="C203" s="327" t="s">
        <v>344</v>
      </c>
      <c r="D203" s="324">
        <v>2000000</v>
      </c>
      <c r="E203" s="324">
        <v>76500000</v>
      </c>
      <c r="F203" s="324">
        <v>10000000</v>
      </c>
      <c r="G203" s="324">
        <v>57848000</v>
      </c>
      <c r="H203" s="324">
        <v>7000000</v>
      </c>
      <c r="I203" s="324">
        <v>2500000</v>
      </c>
      <c r="J203" s="324">
        <v>18000000</v>
      </c>
      <c r="K203" s="324">
        <v>7500000</v>
      </c>
      <c r="L203" s="324">
        <v>2500000</v>
      </c>
      <c r="M203" s="324">
        <v>2500000</v>
      </c>
      <c r="N203" s="324">
        <v>2500000</v>
      </c>
      <c r="O203" s="324">
        <v>2500000</v>
      </c>
      <c r="P203" s="324">
        <v>191348000</v>
      </c>
    </row>
    <row r="204" spans="1:16" ht="15" customHeight="1" x14ac:dyDescent="0.25">
      <c r="A204" s="325">
        <v>2024</v>
      </c>
      <c r="B204" s="326" t="s">
        <v>345</v>
      </c>
      <c r="C204" s="327" t="s">
        <v>160</v>
      </c>
      <c r="D204" s="324">
        <v>1500000</v>
      </c>
      <c r="E204" s="324">
        <v>1500000</v>
      </c>
      <c r="F204" s="324">
        <v>1500000</v>
      </c>
      <c r="G204" s="324">
        <v>1500000</v>
      </c>
      <c r="H204" s="324">
        <v>1500000</v>
      </c>
      <c r="I204" s="324">
        <v>1500000</v>
      </c>
      <c r="J204" s="324">
        <v>1500000</v>
      </c>
      <c r="K204" s="324">
        <v>1500000</v>
      </c>
      <c r="L204" s="324">
        <v>1500000</v>
      </c>
      <c r="M204" s="324">
        <v>1500000</v>
      </c>
      <c r="N204" s="324">
        <v>1500000</v>
      </c>
      <c r="O204" s="324">
        <v>1500000</v>
      </c>
      <c r="P204" s="324">
        <v>18000000</v>
      </c>
    </row>
    <row r="205" spans="1:16" ht="15" customHeight="1" x14ac:dyDescent="0.25">
      <c r="A205" s="329">
        <v>2024</v>
      </c>
      <c r="B205" s="330" t="s">
        <v>1315</v>
      </c>
      <c r="C205" s="331" t="s">
        <v>162</v>
      </c>
      <c r="D205" s="332">
        <v>1500000</v>
      </c>
      <c r="E205" s="332">
        <v>1500000</v>
      </c>
      <c r="F205" s="332">
        <v>1500000</v>
      </c>
      <c r="G205" s="332">
        <v>1500000</v>
      </c>
      <c r="H205" s="332">
        <v>1500000</v>
      </c>
      <c r="I205" s="332">
        <v>1500000</v>
      </c>
      <c r="J205" s="332">
        <v>1500000</v>
      </c>
      <c r="K205" s="332">
        <v>1500000</v>
      </c>
      <c r="L205" s="332">
        <v>1500000</v>
      </c>
      <c r="M205" s="332">
        <v>1500000</v>
      </c>
      <c r="N205" s="332">
        <v>1500000</v>
      </c>
      <c r="O205" s="332">
        <v>1500000</v>
      </c>
      <c r="P205" s="335">
        <v>18000000</v>
      </c>
    </row>
    <row r="206" spans="1:16" ht="15" customHeight="1" x14ac:dyDescent="0.25">
      <c r="A206" s="325">
        <v>2024</v>
      </c>
      <c r="B206" s="326" t="s">
        <v>349</v>
      </c>
      <c r="C206" s="327" t="s">
        <v>170</v>
      </c>
      <c r="D206" s="324">
        <v>500000</v>
      </c>
      <c r="E206" s="324">
        <v>24000000</v>
      </c>
      <c r="F206" s="324">
        <v>7500000</v>
      </c>
      <c r="G206" s="324">
        <v>55348000</v>
      </c>
      <c r="H206" s="324">
        <v>4500000</v>
      </c>
      <c r="I206" s="324">
        <v>0</v>
      </c>
      <c r="J206" s="324">
        <v>15500000</v>
      </c>
      <c r="K206" s="324">
        <v>5000000</v>
      </c>
      <c r="L206" s="324">
        <v>0</v>
      </c>
      <c r="M206" s="324">
        <v>0</v>
      </c>
      <c r="N206" s="324">
        <v>0</v>
      </c>
      <c r="O206" s="324">
        <v>1000000</v>
      </c>
      <c r="P206" s="324">
        <v>113348000</v>
      </c>
    </row>
    <row r="207" spans="1:16" ht="15" customHeight="1" x14ac:dyDescent="0.25">
      <c r="A207" s="329">
        <v>2024</v>
      </c>
      <c r="B207" s="330" t="s">
        <v>350</v>
      </c>
      <c r="C207" s="331" t="s">
        <v>351</v>
      </c>
      <c r="D207" s="332">
        <v>250000</v>
      </c>
      <c r="E207" s="332">
        <v>21500000</v>
      </c>
      <c r="F207" s="332">
        <v>0</v>
      </c>
      <c r="G207" s="332">
        <v>12000000</v>
      </c>
      <c r="H207" s="332">
        <v>4500000</v>
      </c>
      <c r="I207" s="332">
        <v>0</v>
      </c>
      <c r="J207" s="332">
        <v>250000</v>
      </c>
      <c r="K207" s="332">
        <v>2500000</v>
      </c>
      <c r="L207" s="332">
        <v>0</v>
      </c>
      <c r="M207" s="332">
        <v>0</v>
      </c>
      <c r="N207" s="332">
        <v>0</v>
      </c>
      <c r="O207" s="332">
        <v>500000</v>
      </c>
      <c r="P207" s="335">
        <v>41500000</v>
      </c>
    </row>
    <row r="208" spans="1:16" ht="15" customHeight="1" x14ac:dyDescent="0.25">
      <c r="A208" s="329">
        <v>2024</v>
      </c>
      <c r="B208" s="330" t="s">
        <v>352</v>
      </c>
      <c r="C208" s="331" t="s">
        <v>172</v>
      </c>
      <c r="D208" s="332">
        <v>250000</v>
      </c>
      <c r="E208" s="332">
        <v>2500000</v>
      </c>
      <c r="F208" s="332">
        <v>7500000</v>
      </c>
      <c r="G208" s="332">
        <v>43348000</v>
      </c>
      <c r="H208" s="332">
        <v>0</v>
      </c>
      <c r="I208" s="332">
        <v>0</v>
      </c>
      <c r="J208" s="332">
        <v>15250000</v>
      </c>
      <c r="K208" s="332">
        <v>2500000</v>
      </c>
      <c r="L208" s="332">
        <v>0</v>
      </c>
      <c r="M208" s="332">
        <v>0</v>
      </c>
      <c r="N208" s="332">
        <v>0</v>
      </c>
      <c r="O208" s="332">
        <v>500000</v>
      </c>
      <c r="P208" s="335">
        <v>71848000</v>
      </c>
    </row>
    <row r="209" spans="1:16" ht="15" customHeight="1" x14ac:dyDescent="0.25">
      <c r="A209" s="325">
        <v>2024</v>
      </c>
      <c r="B209" s="326" t="s">
        <v>353</v>
      </c>
      <c r="C209" s="327" t="s">
        <v>174</v>
      </c>
      <c r="D209" s="324">
        <v>0</v>
      </c>
      <c r="E209" s="324">
        <v>21000000</v>
      </c>
      <c r="F209" s="324">
        <v>1000000</v>
      </c>
      <c r="G209" s="324">
        <v>1000000</v>
      </c>
      <c r="H209" s="324">
        <v>1000000</v>
      </c>
      <c r="I209" s="324">
        <v>1000000</v>
      </c>
      <c r="J209" s="324">
        <v>1000000</v>
      </c>
      <c r="K209" s="324">
        <v>1000000</v>
      </c>
      <c r="L209" s="324">
        <v>1000000</v>
      </c>
      <c r="M209" s="324">
        <v>1000000</v>
      </c>
      <c r="N209" s="324">
        <v>1000000</v>
      </c>
      <c r="O209" s="324">
        <v>0</v>
      </c>
      <c r="P209" s="324">
        <v>30000000</v>
      </c>
    </row>
    <row r="210" spans="1:16" ht="15" customHeight="1" x14ac:dyDescent="0.25">
      <c r="A210" s="329">
        <v>2024</v>
      </c>
      <c r="B210" s="330" t="s">
        <v>1316</v>
      </c>
      <c r="C210" s="331" t="s">
        <v>780</v>
      </c>
      <c r="D210" s="332">
        <v>0</v>
      </c>
      <c r="E210" s="332">
        <v>1000000</v>
      </c>
      <c r="F210" s="332">
        <v>1000000</v>
      </c>
      <c r="G210" s="332">
        <v>1000000</v>
      </c>
      <c r="H210" s="332">
        <v>1000000</v>
      </c>
      <c r="I210" s="332">
        <v>1000000</v>
      </c>
      <c r="J210" s="332">
        <v>1000000</v>
      </c>
      <c r="K210" s="332">
        <v>1000000</v>
      </c>
      <c r="L210" s="332">
        <v>1000000</v>
      </c>
      <c r="M210" s="332">
        <v>1000000</v>
      </c>
      <c r="N210" s="332">
        <v>1000000</v>
      </c>
      <c r="O210" s="332">
        <v>0</v>
      </c>
      <c r="P210" s="335">
        <v>10000000</v>
      </c>
    </row>
    <row r="211" spans="1:16" ht="15" customHeight="1" x14ac:dyDescent="0.25">
      <c r="A211" s="329">
        <v>2024</v>
      </c>
      <c r="B211" s="330" t="s">
        <v>354</v>
      </c>
      <c r="C211" s="331" t="s">
        <v>184</v>
      </c>
      <c r="D211" s="332">
        <v>0</v>
      </c>
      <c r="E211" s="332">
        <v>20000000</v>
      </c>
      <c r="F211" s="332">
        <v>0</v>
      </c>
      <c r="G211" s="332">
        <v>0</v>
      </c>
      <c r="H211" s="332">
        <v>0</v>
      </c>
      <c r="I211" s="332">
        <v>0</v>
      </c>
      <c r="J211" s="332">
        <v>0</v>
      </c>
      <c r="K211" s="332">
        <v>0</v>
      </c>
      <c r="L211" s="332">
        <v>0</v>
      </c>
      <c r="M211" s="332">
        <v>0</v>
      </c>
      <c r="N211" s="332">
        <v>0</v>
      </c>
      <c r="O211" s="332">
        <v>0</v>
      </c>
      <c r="P211" s="335">
        <v>20000000</v>
      </c>
    </row>
    <row r="212" spans="1:16" ht="15" customHeight="1" x14ac:dyDescent="0.25">
      <c r="A212" s="325">
        <v>2024</v>
      </c>
      <c r="B212" s="326" t="s">
        <v>1317</v>
      </c>
      <c r="C212" s="327" t="s">
        <v>192</v>
      </c>
      <c r="D212" s="324">
        <v>0</v>
      </c>
      <c r="E212" s="324">
        <v>30000000</v>
      </c>
      <c r="F212" s="324">
        <v>0</v>
      </c>
      <c r="G212" s="324">
        <v>0</v>
      </c>
      <c r="H212" s="324">
        <v>0</v>
      </c>
      <c r="I212" s="324">
        <v>0</v>
      </c>
      <c r="J212" s="324">
        <v>0</v>
      </c>
      <c r="K212" s="324">
        <v>0</v>
      </c>
      <c r="L212" s="324">
        <v>0</v>
      </c>
      <c r="M212" s="324">
        <v>0</v>
      </c>
      <c r="N212" s="324">
        <v>0</v>
      </c>
      <c r="O212" s="324">
        <v>0</v>
      </c>
      <c r="P212" s="324">
        <v>30000000</v>
      </c>
    </row>
    <row r="213" spans="1:16" ht="15" customHeight="1" x14ac:dyDescent="0.25">
      <c r="A213" s="329">
        <v>2024</v>
      </c>
      <c r="B213" s="330" t="s">
        <v>1318</v>
      </c>
      <c r="C213" s="331" t="s">
        <v>194</v>
      </c>
      <c r="D213" s="332">
        <v>0</v>
      </c>
      <c r="E213" s="332">
        <v>30000000</v>
      </c>
      <c r="F213" s="332">
        <v>0</v>
      </c>
      <c r="G213" s="332">
        <v>0</v>
      </c>
      <c r="H213" s="332">
        <v>0</v>
      </c>
      <c r="I213" s="332">
        <v>0</v>
      </c>
      <c r="J213" s="332">
        <v>0</v>
      </c>
      <c r="K213" s="332">
        <v>0</v>
      </c>
      <c r="L213" s="332">
        <v>0</v>
      </c>
      <c r="M213" s="332">
        <v>0</v>
      </c>
      <c r="N213" s="332">
        <v>0</v>
      </c>
      <c r="O213" s="332">
        <v>0</v>
      </c>
      <c r="P213" s="335">
        <v>30000000</v>
      </c>
    </row>
    <row r="214" spans="1:16" ht="15" customHeight="1" x14ac:dyDescent="0.25">
      <c r="A214" s="325">
        <v>2024</v>
      </c>
      <c r="B214" s="326" t="s">
        <v>357</v>
      </c>
      <c r="C214" s="327" t="s">
        <v>358</v>
      </c>
      <c r="D214" s="324">
        <v>2075653723.9841747</v>
      </c>
      <c r="E214" s="324">
        <v>2146102103.5619204</v>
      </c>
      <c r="F214" s="324">
        <v>2447417856.2840414</v>
      </c>
      <c r="G214" s="324">
        <v>868958150.23979652</v>
      </c>
      <c r="H214" s="324">
        <v>902393408.51536655</v>
      </c>
      <c r="I214" s="324">
        <v>833439693.74404144</v>
      </c>
      <c r="J214" s="324">
        <v>759583099.51536655</v>
      </c>
      <c r="K214" s="324">
        <v>821024717.51536655</v>
      </c>
      <c r="L214" s="324">
        <v>749085257.74404144</v>
      </c>
      <c r="M214" s="324">
        <v>738859408.51536655</v>
      </c>
      <c r="N214" s="324">
        <v>744733208.51536655</v>
      </c>
      <c r="O214" s="324">
        <v>625927409.74404144</v>
      </c>
      <c r="P214" s="324">
        <v>13713178037.878889</v>
      </c>
    </row>
    <row r="215" spans="1:16" ht="15" customHeight="1" x14ac:dyDescent="0.25">
      <c r="A215" s="325">
        <v>2024</v>
      </c>
      <c r="B215" s="326" t="s">
        <v>359</v>
      </c>
      <c r="C215" s="327" t="s">
        <v>791</v>
      </c>
      <c r="D215" s="324">
        <v>201866455.99205002</v>
      </c>
      <c r="E215" s="324">
        <v>16376705</v>
      </c>
      <c r="F215" s="324">
        <v>29405955</v>
      </c>
      <c r="G215" s="324">
        <v>19490705</v>
      </c>
      <c r="H215" s="324">
        <v>24784705</v>
      </c>
      <c r="I215" s="324">
        <v>29845905</v>
      </c>
      <c r="J215" s="324">
        <v>18751905</v>
      </c>
      <c r="K215" s="324">
        <v>29185955</v>
      </c>
      <c r="L215" s="324">
        <v>21190705</v>
      </c>
      <c r="M215" s="324">
        <v>21650705</v>
      </c>
      <c r="N215" s="324">
        <v>31833505</v>
      </c>
      <c r="O215" s="324">
        <v>26709505</v>
      </c>
      <c r="P215" s="324">
        <v>471092710.99205005</v>
      </c>
    </row>
    <row r="216" spans="1:16" ht="15" customHeight="1" x14ac:dyDescent="0.25">
      <c r="A216" s="325">
        <v>2024</v>
      </c>
      <c r="B216" s="326" t="s">
        <v>361</v>
      </c>
      <c r="C216" s="327" t="s">
        <v>362</v>
      </c>
      <c r="D216" s="324">
        <v>98175626.3028</v>
      </c>
      <c r="E216" s="324">
        <v>2980000</v>
      </c>
      <c r="F216" s="324">
        <v>14159250</v>
      </c>
      <c r="G216" s="324">
        <v>3794000</v>
      </c>
      <c r="H216" s="324">
        <v>5888000</v>
      </c>
      <c r="I216" s="324">
        <v>4949200</v>
      </c>
      <c r="J216" s="324">
        <v>3855200</v>
      </c>
      <c r="K216" s="324">
        <v>13439250</v>
      </c>
      <c r="L216" s="324">
        <v>4794000</v>
      </c>
      <c r="M216" s="324">
        <v>4354000</v>
      </c>
      <c r="N216" s="324">
        <v>6436800</v>
      </c>
      <c r="O216" s="324">
        <v>1312800</v>
      </c>
      <c r="P216" s="324">
        <v>164138126.3028</v>
      </c>
    </row>
    <row r="217" spans="1:16" ht="15" customHeight="1" x14ac:dyDescent="0.25">
      <c r="A217" s="329">
        <v>2024</v>
      </c>
      <c r="B217" s="330">
        <v>20202060301</v>
      </c>
      <c r="C217" s="331" t="s">
        <v>364</v>
      </c>
      <c r="D217" s="332">
        <v>38175626.3028</v>
      </c>
      <c r="E217" s="332">
        <v>1700000</v>
      </c>
      <c r="F217" s="332">
        <v>10060250</v>
      </c>
      <c r="G217" s="332">
        <v>2514000</v>
      </c>
      <c r="H217" s="332">
        <v>3608000</v>
      </c>
      <c r="I217" s="332">
        <v>3669200</v>
      </c>
      <c r="J217" s="332">
        <v>2575200</v>
      </c>
      <c r="K217" s="332">
        <v>10340250</v>
      </c>
      <c r="L217" s="332">
        <v>2514000</v>
      </c>
      <c r="M217" s="332">
        <v>2074000</v>
      </c>
      <c r="N217" s="332">
        <v>5156800</v>
      </c>
      <c r="O217" s="332">
        <v>1312800</v>
      </c>
      <c r="P217" s="337">
        <v>83700126.3028</v>
      </c>
    </row>
    <row r="218" spans="1:16" ht="15" customHeight="1" x14ac:dyDescent="0.25">
      <c r="A218" s="329">
        <v>2024</v>
      </c>
      <c r="B218" s="330">
        <v>20202060302</v>
      </c>
      <c r="C218" s="331" t="s">
        <v>366</v>
      </c>
      <c r="D218" s="332">
        <v>30000000</v>
      </c>
      <c r="E218" s="332">
        <v>0</v>
      </c>
      <c r="F218" s="332">
        <v>0</v>
      </c>
      <c r="G218" s="332">
        <v>0</v>
      </c>
      <c r="H218" s="332">
        <v>0</v>
      </c>
      <c r="I218" s="332">
        <v>0</v>
      </c>
      <c r="J218" s="332">
        <v>0</v>
      </c>
      <c r="K218" s="332">
        <v>0</v>
      </c>
      <c r="L218" s="332">
        <v>0</v>
      </c>
      <c r="M218" s="332">
        <v>0</v>
      </c>
      <c r="N218" s="332">
        <v>0</v>
      </c>
      <c r="O218" s="332">
        <v>0</v>
      </c>
      <c r="P218" s="337">
        <v>30000000</v>
      </c>
    </row>
    <row r="219" spans="1:16" ht="15" customHeight="1" x14ac:dyDescent="0.25">
      <c r="A219" s="329">
        <v>2024</v>
      </c>
      <c r="B219" s="330">
        <v>20202060303</v>
      </c>
      <c r="C219" s="331" t="s">
        <v>368</v>
      </c>
      <c r="D219" s="332">
        <v>30000000</v>
      </c>
      <c r="E219" s="332">
        <v>1280000</v>
      </c>
      <c r="F219" s="332">
        <v>4099000</v>
      </c>
      <c r="G219" s="332">
        <v>1280000</v>
      </c>
      <c r="H219" s="332">
        <v>2280000</v>
      </c>
      <c r="I219" s="332">
        <v>1280000</v>
      </c>
      <c r="J219" s="332">
        <v>1280000</v>
      </c>
      <c r="K219" s="332">
        <v>3099000</v>
      </c>
      <c r="L219" s="332">
        <v>2280000</v>
      </c>
      <c r="M219" s="332">
        <v>2280000</v>
      </c>
      <c r="N219" s="332">
        <v>1280000</v>
      </c>
      <c r="O219" s="332">
        <v>0</v>
      </c>
      <c r="P219" s="337">
        <v>50438000</v>
      </c>
    </row>
    <row r="220" spans="1:16" ht="15" customHeight="1" x14ac:dyDescent="0.25">
      <c r="A220" s="329">
        <v>2024</v>
      </c>
      <c r="B220" s="330" t="s">
        <v>1319</v>
      </c>
      <c r="C220" s="331" t="s">
        <v>1220</v>
      </c>
      <c r="D220" s="332">
        <v>0</v>
      </c>
      <c r="E220" s="332">
        <v>800000</v>
      </c>
      <c r="F220" s="332">
        <v>2650000</v>
      </c>
      <c r="G220" s="332">
        <v>1800000</v>
      </c>
      <c r="H220" s="332">
        <v>2300000</v>
      </c>
      <c r="I220" s="332">
        <v>1800000</v>
      </c>
      <c r="J220" s="332">
        <v>2300000</v>
      </c>
      <c r="K220" s="332">
        <v>3150000</v>
      </c>
      <c r="L220" s="332">
        <v>2300000</v>
      </c>
      <c r="M220" s="332">
        <v>1800000</v>
      </c>
      <c r="N220" s="332">
        <v>2300000</v>
      </c>
      <c r="O220" s="332">
        <v>1000000</v>
      </c>
      <c r="P220" s="338">
        <v>22200000</v>
      </c>
    </row>
    <row r="221" spans="1:16" ht="15" customHeight="1" x14ac:dyDescent="0.25">
      <c r="A221" s="325">
        <v>2024</v>
      </c>
      <c r="B221" s="326" t="s">
        <v>1320</v>
      </c>
      <c r="C221" s="327" t="s">
        <v>1223</v>
      </c>
      <c r="D221" s="324">
        <v>0</v>
      </c>
      <c r="E221" s="324">
        <v>1000000</v>
      </c>
      <c r="F221" s="324">
        <v>1000000</v>
      </c>
      <c r="G221" s="324">
        <v>1000000</v>
      </c>
      <c r="H221" s="324">
        <v>1000000</v>
      </c>
      <c r="I221" s="324">
        <v>1000000</v>
      </c>
      <c r="J221" s="324">
        <v>1000000</v>
      </c>
      <c r="K221" s="324">
        <v>1000000</v>
      </c>
      <c r="L221" s="324">
        <v>1000000</v>
      </c>
      <c r="M221" s="324">
        <v>1000000</v>
      </c>
      <c r="N221" s="324">
        <v>1000000</v>
      </c>
      <c r="O221" s="324">
        <v>0</v>
      </c>
      <c r="P221" s="324">
        <v>10000000</v>
      </c>
    </row>
    <row r="222" spans="1:16" ht="15" customHeight="1" x14ac:dyDescent="0.25">
      <c r="A222" s="329">
        <v>2024</v>
      </c>
      <c r="B222" s="330" t="s">
        <v>1321</v>
      </c>
      <c r="C222" s="331" t="s">
        <v>1224</v>
      </c>
      <c r="D222" s="332">
        <v>0</v>
      </c>
      <c r="E222" s="332">
        <v>1000000</v>
      </c>
      <c r="F222" s="332">
        <v>1000000</v>
      </c>
      <c r="G222" s="332">
        <v>1000000</v>
      </c>
      <c r="H222" s="332">
        <v>1000000</v>
      </c>
      <c r="I222" s="332">
        <v>1000000</v>
      </c>
      <c r="J222" s="332">
        <v>1000000</v>
      </c>
      <c r="K222" s="332">
        <v>1000000</v>
      </c>
      <c r="L222" s="332">
        <v>1000000</v>
      </c>
      <c r="M222" s="332">
        <v>1000000</v>
      </c>
      <c r="N222" s="332">
        <v>1000000</v>
      </c>
      <c r="O222" s="332">
        <v>0</v>
      </c>
      <c r="P222" s="338">
        <v>10000000</v>
      </c>
    </row>
    <row r="223" spans="1:16" ht="15" customHeight="1" x14ac:dyDescent="0.25">
      <c r="A223" s="329">
        <v>2024</v>
      </c>
      <c r="B223" s="330" t="s">
        <v>371</v>
      </c>
      <c r="C223" s="331" t="s">
        <v>372</v>
      </c>
      <c r="D223" s="332">
        <v>16190764.024500012</v>
      </c>
      <c r="E223" s="332">
        <v>0</v>
      </c>
      <c r="F223" s="332">
        <v>0</v>
      </c>
      <c r="G223" s="332">
        <v>0</v>
      </c>
      <c r="H223" s="332">
        <v>0</v>
      </c>
      <c r="I223" s="332">
        <v>0</v>
      </c>
      <c r="J223" s="332">
        <v>0</v>
      </c>
      <c r="K223" s="332">
        <v>0</v>
      </c>
      <c r="L223" s="332">
        <v>0</v>
      </c>
      <c r="M223" s="332">
        <v>0</v>
      </c>
      <c r="N223" s="332">
        <v>0</v>
      </c>
      <c r="O223" s="332">
        <v>0</v>
      </c>
      <c r="P223" s="338">
        <v>16190764.024500012</v>
      </c>
    </row>
    <row r="224" spans="1:16" ht="15" customHeight="1" x14ac:dyDescent="0.25">
      <c r="A224" s="325">
        <v>2024</v>
      </c>
      <c r="B224" s="326" t="s">
        <v>373</v>
      </c>
      <c r="C224" s="327" t="s">
        <v>374</v>
      </c>
      <c r="D224" s="324">
        <v>28903360.66475001</v>
      </c>
      <c r="E224" s="324">
        <v>0</v>
      </c>
      <c r="F224" s="324">
        <v>0</v>
      </c>
      <c r="G224" s="324">
        <v>1300000</v>
      </c>
      <c r="H224" s="324">
        <v>4000000</v>
      </c>
      <c r="I224" s="324">
        <v>10500000</v>
      </c>
      <c r="J224" s="324">
        <v>0</v>
      </c>
      <c r="K224" s="324">
        <v>0</v>
      </c>
      <c r="L224" s="324">
        <v>1500000</v>
      </c>
      <c r="M224" s="324">
        <v>2900000</v>
      </c>
      <c r="N224" s="324">
        <v>10500000</v>
      </c>
      <c r="O224" s="324">
        <v>15800000</v>
      </c>
      <c r="P224" s="324">
        <v>75403360.66475001</v>
      </c>
    </row>
    <row r="225" spans="1:16" ht="15" customHeight="1" x14ac:dyDescent="0.25">
      <c r="A225" s="329">
        <v>2024</v>
      </c>
      <c r="B225" s="330" t="s">
        <v>377</v>
      </c>
      <c r="C225" s="331" t="s">
        <v>378</v>
      </c>
      <c r="D225" s="332">
        <v>28903360.66475001</v>
      </c>
      <c r="E225" s="332">
        <v>0</v>
      </c>
      <c r="F225" s="332">
        <v>0</v>
      </c>
      <c r="G225" s="332">
        <v>1300000</v>
      </c>
      <c r="H225" s="332">
        <v>4000000</v>
      </c>
      <c r="I225" s="332">
        <v>10500000</v>
      </c>
      <c r="J225" s="332">
        <v>0</v>
      </c>
      <c r="K225" s="332">
        <v>0</v>
      </c>
      <c r="L225" s="332">
        <v>1500000</v>
      </c>
      <c r="M225" s="332">
        <v>2900000</v>
      </c>
      <c r="N225" s="332">
        <v>10500000</v>
      </c>
      <c r="O225" s="332">
        <v>15800000</v>
      </c>
      <c r="P225" s="338">
        <v>75403360.66475001</v>
      </c>
    </row>
    <row r="226" spans="1:16" ht="15" customHeight="1" x14ac:dyDescent="0.25">
      <c r="A226" s="329">
        <v>2024</v>
      </c>
      <c r="B226" s="330">
        <v>202020608</v>
      </c>
      <c r="C226" s="331" t="s">
        <v>380</v>
      </c>
      <c r="D226" s="332">
        <v>50000000</v>
      </c>
      <c r="E226" s="332">
        <v>3000000</v>
      </c>
      <c r="F226" s="332">
        <v>3000000</v>
      </c>
      <c r="G226" s="332">
        <v>3000000</v>
      </c>
      <c r="H226" s="332">
        <v>3000000</v>
      </c>
      <c r="I226" s="332">
        <v>3000000</v>
      </c>
      <c r="J226" s="332">
        <v>3000000</v>
      </c>
      <c r="K226" s="332">
        <v>3000000</v>
      </c>
      <c r="L226" s="332">
        <v>3000000</v>
      </c>
      <c r="M226" s="332">
        <v>3000000</v>
      </c>
      <c r="N226" s="332">
        <v>3000000</v>
      </c>
      <c r="O226" s="332">
        <v>0</v>
      </c>
      <c r="P226" s="338">
        <v>80000000</v>
      </c>
    </row>
    <row r="227" spans="1:16" ht="15" customHeight="1" x14ac:dyDescent="0.25">
      <c r="A227" s="325">
        <v>2024</v>
      </c>
      <c r="B227" s="326" t="s">
        <v>381</v>
      </c>
      <c r="C227" s="327" t="s">
        <v>382</v>
      </c>
      <c r="D227" s="324">
        <v>8596705</v>
      </c>
      <c r="E227" s="324">
        <v>8596705</v>
      </c>
      <c r="F227" s="324">
        <v>8596705</v>
      </c>
      <c r="G227" s="324">
        <v>8596705</v>
      </c>
      <c r="H227" s="324">
        <v>8596705</v>
      </c>
      <c r="I227" s="324">
        <v>8596705</v>
      </c>
      <c r="J227" s="324">
        <v>8596705</v>
      </c>
      <c r="K227" s="324">
        <v>8596705</v>
      </c>
      <c r="L227" s="324">
        <v>8596705</v>
      </c>
      <c r="M227" s="324">
        <v>8596705</v>
      </c>
      <c r="N227" s="324">
        <v>8596705</v>
      </c>
      <c r="O227" s="324">
        <v>8596705</v>
      </c>
      <c r="P227" s="324">
        <v>103160460</v>
      </c>
    </row>
    <row r="228" spans="1:16" ht="15" customHeight="1" x14ac:dyDescent="0.25">
      <c r="A228" s="329">
        <v>2024</v>
      </c>
      <c r="B228" s="330" t="s">
        <v>383</v>
      </c>
      <c r="C228" s="331" t="s">
        <v>792</v>
      </c>
      <c r="D228" s="332">
        <v>5851625</v>
      </c>
      <c r="E228" s="332">
        <v>5851625</v>
      </c>
      <c r="F228" s="332">
        <v>5851625</v>
      </c>
      <c r="G228" s="332">
        <v>5851625</v>
      </c>
      <c r="H228" s="332">
        <v>5851625</v>
      </c>
      <c r="I228" s="332">
        <v>5851625</v>
      </c>
      <c r="J228" s="332">
        <v>5851625</v>
      </c>
      <c r="K228" s="332">
        <v>5851625</v>
      </c>
      <c r="L228" s="332">
        <v>5851625</v>
      </c>
      <c r="M228" s="332">
        <v>5851625</v>
      </c>
      <c r="N228" s="332">
        <v>5851625</v>
      </c>
      <c r="O228" s="332">
        <v>5851625</v>
      </c>
      <c r="P228" s="336">
        <v>70219500</v>
      </c>
    </row>
    <row r="229" spans="1:16" ht="15" customHeight="1" x14ac:dyDescent="0.25">
      <c r="A229" s="329">
        <v>2024</v>
      </c>
      <c r="B229" s="330" t="s">
        <v>385</v>
      </c>
      <c r="C229" s="331" t="s">
        <v>386</v>
      </c>
      <c r="D229" s="332">
        <v>2745080</v>
      </c>
      <c r="E229" s="332">
        <v>2745080</v>
      </c>
      <c r="F229" s="332">
        <v>2745080</v>
      </c>
      <c r="G229" s="332">
        <v>2745080</v>
      </c>
      <c r="H229" s="332">
        <v>2745080</v>
      </c>
      <c r="I229" s="332">
        <v>2745080</v>
      </c>
      <c r="J229" s="332">
        <v>2745080</v>
      </c>
      <c r="K229" s="332">
        <v>2745080</v>
      </c>
      <c r="L229" s="332">
        <v>2745080</v>
      </c>
      <c r="M229" s="332">
        <v>2745080</v>
      </c>
      <c r="N229" s="332">
        <v>2745080</v>
      </c>
      <c r="O229" s="332">
        <v>2745080</v>
      </c>
      <c r="P229" s="336">
        <v>32940960</v>
      </c>
    </row>
    <row r="230" spans="1:16" ht="15" customHeight="1" x14ac:dyDescent="0.25">
      <c r="A230" s="325">
        <v>2024</v>
      </c>
      <c r="B230" s="326" t="s">
        <v>387</v>
      </c>
      <c r="C230" s="327" t="s">
        <v>388</v>
      </c>
      <c r="D230" s="324">
        <v>254572884.79841667</v>
      </c>
      <c r="E230" s="324">
        <v>212497792.79841667</v>
      </c>
      <c r="F230" s="324">
        <v>1654090004.1895669</v>
      </c>
      <c r="G230" s="324">
        <v>194724136.79841667</v>
      </c>
      <c r="H230" s="324">
        <v>191298136.79841667</v>
      </c>
      <c r="I230" s="324">
        <v>194224136.79841667</v>
      </c>
      <c r="J230" s="324">
        <v>199497792.79841667</v>
      </c>
      <c r="K230" s="324">
        <v>208224136.79841667</v>
      </c>
      <c r="L230" s="324">
        <v>191298136.79841667</v>
      </c>
      <c r="M230" s="324">
        <v>191298136.79841667</v>
      </c>
      <c r="N230" s="324">
        <v>191298136.79841667</v>
      </c>
      <c r="O230" s="324">
        <v>186572884.79841667</v>
      </c>
      <c r="P230" s="324">
        <v>3869596316.9721508</v>
      </c>
    </row>
    <row r="231" spans="1:16" ht="15" customHeight="1" x14ac:dyDescent="0.25">
      <c r="A231" s="325">
        <v>2024</v>
      </c>
      <c r="B231" s="326" t="s">
        <v>389</v>
      </c>
      <c r="C231" s="327" t="s">
        <v>390</v>
      </c>
      <c r="D231" s="324">
        <v>15800397.927583326</v>
      </c>
      <c r="E231" s="324">
        <v>22200053.927583326</v>
      </c>
      <c r="F231" s="324">
        <v>1477792265.3187335</v>
      </c>
      <c r="G231" s="324">
        <v>19426397.927583326</v>
      </c>
      <c r="H231" s="324">
        <v>16000397.927583326</v>
      </c>
      <c r="I231" s="324">
        <v>17926397.927583326</v>
      </c>
      <c r="J231" s="324">
        <v>22200053.927583326</v>
      </c>
      <c r="K231" s="324">
        <v>17926397.927583326</v>
      </c>
      <c r="L231" s="324">
        <v>16000397.927583326</v>
      </c>
      <c r="M231" s="324">
        <v>16000397.927583326</v>
      </c>
      <c r="N231" s="324">
        <v>16000397.927583326</v>
      </c>
      <c r="O231" s="324">
        <v>15800397.927583326</v>
      </c>
      <c r="P231" s="324">
        <v>1673073954.52215</v>
      </c>
    </row>
    <row r="232" spans="1:16" ht="15" customHeight="1" x14ac:dyDescent="0.25">
      <c r="A232" s="325">
        <v>2024</v>
      </c>
      <c r="B232" s="326" t="s">
        <v>391</v>
      </c>
      <c r="C232" s="327" t="s">
        <v>793</v>
      </c>
      <c r="D232" s="324">
        <v>15800397.927583326</v>
      </c>
      <c r="E232" s="324">
        <v>16000397.927583326</v>
      </c>
      <c r="F232" s="324">
        <v>16000397.927583326</v>
      </c>
      <c r="G232" s="324">
        <v>16000397.927583326</v>
      </c>
      <c r="H232" s="324">
        <v>16000397.927583326</v>
      </c>
      <c r="I232" s="324">
        <v>16000397.927583326</v>
      </c>
      <c r="J232" s="324">
        <v>16000397.927583326</v>
      </c>
      <c r="K232" s="324">
        <v>16000397.927583326</v>
      </c>
      <c r="L232" s="324">
        <v>16000397.927583326</v>
      </c>
      <c r="M232" s="324">
        <v>16000397.927583326</v>
      </c>
      <c r="N232" s="324">
        <v>16000397.927583326</v>
      </c>
      <c r="O232" s="324">
        <v>15800397.927583326</v>
      </c>
      <c r="P232" s="324">
        <v>191604775.13099992</v>
      </c>
    </row>
    <row r="233" spans="1:16" ht="15" customHeight="1" x14ac:dyDescent="0.25">
      <c r="A233" s="329">
        <v>2024</v>
      </c>
      <c r="B233" s="330" t="s">
        <v>393</v>
      </c>
      <c r="C233" s="331" t="s">
        <v>793</v>
      </c>
      <c r="D233" s="332">
        <v>15800397.927583326</v>
      </c>
      <c r="E233" s="332">
        <v>16000397.927583326</v>
      </c>
      <c r="F233" s="332">
        <v>16000397.927583326</v>
      </c>
      <c r="G233" s="332">
        <v>16000397.927583326</v>
      </c>
      <c r="H233" s="332">
        <v>16000397.927583326</v>
      </c>
      <c r="I233" s="332">
        <v>16000397.927583326</v>
      </c>
      <c r="J233" s="332">
        <v>16000397.927583326</v>
      </c>
      <c r="K233" s="332">
        <v>16000397.927583326</v>
      </c>
      <c r="L233" s="332">
        <v>16000397.927583326</v>
      </c>
      <c r="M233" s="332">
        <v>16000397.927583326</v>
      </c>
      <c r="N233" s="332">
        <v>16000397.927583326</v>
      </c>
      <c r="O233" s="332">
        <v>15800397.927583326</v>
      </c>
      <c r="P233" s="339">
        <v>191604775.13099992</v>
      </c>
    </row>
    <row r="234" spans="1:16" ht="15" customHeight="1" x14ac:dyDescent="0.25">
      <c r="A234" s="325">
        <v>2024</v>
      </c>
      <c r="B234" s="326" t="s">
        <v>396</v>
      </c>
      <c r="C234" s="327" t="s">
        <v>795</v>
      </c>
      <c r="D234" s="324">
        <v>0</v>
      </c>
      <c r="E234" s="324">
        <v>6199656</v>
      </c>
      <c r="F234" s="324">
        <v>1461791867.3911502</v>
      </c>
      <c r="G234" s="324">
        <v>3426000</v>
      </c>
      <c r="H234" s="324">
        <v>0</v>
      </c>
      <c r="I234" s="324">
        <v>1926000</v>
      </c>
      <c r="J234" s="324">
        <v>6199656</v>
      </c>
      <c r="K234" s="324">
        <v>1926000</v>
      </c>
      <c r="L234" s="324">
        <v>0</v>
      </c>
      <c r="M234" s="324">
        <v>0</v>
      </c>
      <c r="N234" s="324">
        <v>0</v>
      </c>
      <c r="O234" s="324">
        <v>0</v>
      </c>
      <c r="P234" s="324">
        <v>1481469179.3911502</v>
      </c>
    </row>
    <row r="235" spans="1:16" ht="15" customHeight="1" x14ac:dyDescent="0.25">
      <c r="A235" s="329">
        <v>2024</v>
      </c>
      <c r="B235" s="330" t="s">
        <v>398</v>
      </c>
      <c r="C235" s="331" t="s">
        <v>399</v>
      </c>
      <c r="D235" s="332">
        <v>0</v>
      </c>
      <c r="E235" s="332">
        <v>0</v>
      </c>
      <c r="F235" s="332">
        <v>358621867.39115024</v>
      </c>
      <c r="G235" s="332">
        <v>0</v>
      </c>
      <c r="H235" s="332">
        <v>0</v>
      </c>
      <c r="I235" s="332">
        <v>0</v>
      </c>
      <c r="J235" s="332">
        <v>0</v>
      </c>
      <c r="K235" s="332">
        <v>0</v>
      </c>
      <c r="L235" s="332">
        <v>0</v>
      </c>
      <c r="M235" s="332">
        <v>0</v>
      </c>
      <c r="N235" s="332">
        <v>0</v>
      </c>
      <c r="O235" s="332">
        <v>0</v>
      </c>
      <c r="P235" s="340">
        <v>358621867.39115024</v>
      </c>
    </row>
    <row r="236" spans="1:16" ht="15" customHeight="1" x14ac:dyDescent="0.25">
      <c r="A236" s="325">
        <v>2024</v>
      </c>
      <c r="B236" s="326" t="s">
        <v>400</v>
      </c>
      <c r="C236" s="327" t="s">
        <v>796</v>
      </c>
      <c r="D236" s="324">
        <v>0</v>
      </c>
      <c r="E236" s="324">
        <v>6199656</v>
      </c>
      <c r="F236" s="324">
        <v>1103170000</v>
      </c>
      <c r="G236" s="324">
        <v>3426000</v>
      </c>
      <c r="H236" s="324">
        <v>0</v>
      </c>
      <c r="I236" s="324">
        <v>1926000</v>
      </c>
      <c r="J236" s="324">
        <v>6199656</v>
      </c>
      <c r="K236" s="324">
        <v>1926000</v>
      </c>
      <c r="L236" s="324">
        <v>0</v>
      </c>
      <c r="M236" s="324">
        <v>0</v>
      </c>
      <c r="N236" s="324">
        <v>0</v>
      </c>
      <c r="O236" s="324">
        <v>0</v>
      </c>
      <c r="P236" s="324">
        <v>1122847312</v>
      </c>
    </row>
    <row r="237" spans="1:16" ht="15" customHeight="1" x14ac:dyDescent="0.25">
      <c r="A237" s="329">
        <v>2024</v>
      </c>
      <c r="B237" s="330" t="s">
        <v>402</v>
      </c>
      <c r="C237" s="331" t="s">
        <v>403</v>
      </c>
      <c r="D237" s="332">
        <v>0</v>
      </c>
      <c r="E237" s="332">
        <v>0</v>
      </c>
      <c r="F237" s="332">
        <v>267500000.00000003</v>
      </c>
      <c r="G237" s="332">
        <v>0</v>
      </c>
      <c r="H237" s="332">
        <v>0</v>
      </c>
      <c r="I237" s="332">
        <v>0</v>
      </c>
      <c r="J237" s="332">
        <v>0</v>
      </c>
      <c r="K237" s="332">
        <v>0</v>
      </c>
      <c r="L237" s="332">
        <v>0</v>
      </c>
      <c r="M237" s="332">
        <v>0</v>
      </c>
      <c r="N237" s="332">
        <v>0</v>
      </c>
      <c r="O237" s="332">
        <v>0</v>
      </c>
      <c r="P237" s="340">
        <v>267500000.00000003</v>
      </c>
    </row>
    <row r="238" spans="1:16" ht="15" customHeight="1" x14ac:dyDescent="0.25">
      <c r="A238" s="329">
        <v>2024</v>
      </c>
      <c r="B238" s="330" t="s">
        <v>404</v>
      </c>
      <c r="C238" s="331" t="s">
        <v>405</v>
      </c>
      <c r="D238" s="332">
        <v>0</v>
      </c>
      <c r="E238" s="332">
        <v>0</v>
      </c>
      <c r="F238" s="332">
        <v>8560000</v>
      </c>
      <c r="G238" s="332">
        <v>0</v>
      </c>
      <c r="H238" s="332">
        <v>0</v>
      </c>
      <c r="I238" s="332">
        <v>0</v>
      </c>
      <c r="J238" s="332">
        <v>0</v>
      </c>
      <c r="K238" s="332">
        <v>0</v>
      </c>
      <c r="L238" s="332">
        <v>0</v>
      </c>
      <c r="M238" s="332">
        <v>0</v>
      </c>
      <c r="N238" s="332">
        <v>0</v>
      </c>
      <c r="O238" s="332">
        <v>0</v>
      </c>
      <c r="P238" s="340">
        <v>8560000</v>
      </c>
    </row>
    <row r="239" spans="1:16" ht="15" customHeight="1" x14ac:dyDescent="0.25">
      <c r="A239" s="329">
        <v>2024</v>
      </c>
      <c r="B239" s="330" t="s">
        <v>406</v>
      </c>
      <c r="C239" s="331" t="s">
        <v>407</v>
      </c>
      <c r="D239" s="332">
        <v>0</v>
      </c>
      <c r="E239" s="332">
        <v>0</v>
      </c>
      <c r="F239" s="332">
        <v>321000000</v>
      </c>
      <c r="G239" s="332">
        <v>0</v>
      </c>
      <c r="H239" s="332">
        <v>0</v>
      </c>
      <c r="I239" s="332">
        <v>0</v>
      </c>
      <c r="J239" s="332">
        <v>0</v>
      </c>
      <c r="K239" s="332">
        <v>0</v>
      </c>
      <c r="L239" s="332">
        <v>0</v>
      </c>
      <c r="M239" s="332">
        <v>0</v>
      </c>
      <c r="N239" s="332">
        <v>0</v>
      </c>
      <c r="O239" s="332">
        <v>0</v>
      </c>
      <c r="P239" s="340">
        <v>321000000</v>
      </c>
    </row>
    <row r="240" spans="1:16" ht="15" customHeight="1" x14ac:dyDescent="0.25">
      <c r="A240" s="329">
        <v>2024</v>
      </c>
      <c r="B240" s="330" t="s">
        <v>408</v>
      </c>
      <c r="C240" s="331" t="s">
        <v>409</v>
      </c>
      <c r="D240" s="332">
        <v>0</v>
      </c>
      <c r="E240" s="332">
        <v>0</v>
      </c>
      <c r="F240" s="332">
        <v>267500000.00000003</v>
      </c>
      <c r="G240" s="332">
        <v>0</v>
      </c>
      <c r="H240" s="332">
        <v>0</v>
      </c>
      <c r="I240" s="332">
        <v>0</v>
      </c>
      <c r="J240" s="332">
        <v>0</v>
      </c>
      <c r="K240" s="332">
        <v>0</v>
      </c>
      <c r="L240" s="332">
        <v>0</v>
      </c>
      <c r="M240" s="332">
        <v>0</v>
      </c>
      <c r="N240" s="332">
        <v>0</v>
      </c>
      <c r="O240" s="332">
        <v>0</v>
      </c>
      <c r="P240" s="340">
        <v>267500000.00000003</v>
      </c>
    </row>
    <row r="241" spans="1:16" ht="15" customHeight="1" x14ac:dyDescent="0.25">
      <c r="A241" s="329">
        <v>2024</v>
      </c>
      <c r="B241" s="330" t="s">
        <v>410</v>
      </c>
      <c r="C241" s="331" t="s">
        <v>411</v>
      </c>
      <c r="D241" s="332">
        <v>0</v>
      </c>
      <c r="E241" s="332">
        <v>6199656</v>
      </c>
      <c r="F241" s="332">
        <v>0</v>
      </c>
      <c r="G241" s="332">
        <v>1500000</v>
      </c>
      <c r="H241" s="332">
        <v>0</v>
      </c>
      <c r="I241" s="332">
        <v>0</v>
      </c>
      <c r="J241" s="332">
        <v>6199656</v>
      </c>
      <c r="K241" s="332">
        <v>0</v>
      </c>
      <c r="L241" s="332">
        <v>0</v>
      </c>
      <c r="M241" s="332">
        <v>0</v>
      </c>
      <c r="N241" s="332">
        <v>0</v>
      </c>
      <c r="O241" s="332">
        <v>0</v>
      </c>
      <c r="P241" s="340">
        <v>13899312</v>
      </c>
    </row>
    <row r="242" spans="1:16" ht="15" customHeight="1" x14ac:dyDescent="0.25">
      <c r="A242" s="329">
        <v>2024</v>
      </c>
      <c r="B242" s="330" t="s">
        <v>412</v>
      </c>
      <c r="C242" s="331" t="s">
        <v>413</v>
      </c>
      <c r="D242" s="332">
        <v>0</v>
      </c>
      <c r="E242" s="332">
        <v>0</v>
      </c>
      <c r="F242" s="332">
        <v>32100000.000000004</v>
      </c>
      <c r="G242" s="332">
        <v>1926000</v>
      </c>
      <c r="H242" s="332">
        <v>0</v>
      </c>
      <c r="I242" s="332">
        <v>1926000</v>
      </c>
      <c r="J242" s="332">
        <v>0</v>
      </c>
      <c r="K242" s="332">
        <v>1926000</v>
      </c>
      <c r="L242" s="332">
        <v>0</v>
      </c>
      <c r="M242" s="332">
        <v>0</v>
      </c>
      <c r="N242" s="332">
        <v>0</v>
      </c>
      <c r="O242" s="332">
        <v>0</v>
      </c>
      <c r="P242" s="340">
        <v>37878000</v>
      </c>
    </row>
    <row r="243" spans="1:16" ht="15" customHeight="1" x14ac:dyDescent="0.25">
      <c r="A243" s="329">
        <v>2024</v>
      </c>
      <c r="B243" s="330" t="s">
        <v>414</v>
      </c>
      <c r="C243" s="331" t="s">
        <v>415</v>
      </c>
      <c r="D243" s="332">
        <v>0</v>
      </c>
      <c r="E243" s="332">
        <v>0</v>
      </c>
      <c r="F243" s="332">
        <v>42800000</v>
      </c>
      <c r="G243" s="332">
        <v>0</v>
      </c>
      <c r="H243" s="332">
        <v>0</v>
      </c>
      <c r="I243" s="332">
        <v>0</v>
      </c>
      <c r="J243" s="332">
        <v>0</v>
      </c>
      <c r="K243" s="332">
        <v>0</v>
      </c>
      <c r="L243" s="332">
        <v>0</v>
      </c>
      <c r="M243" s="332">
        <v>0</v>
      </c>
      <c r="N243" s="332">
        <v>0</v>
      </c>
      <c r="O243" s="332">
        <v>0</v>
      </c>
      <c r="P243" s="340">
        <v>42800000</v>
      </c>
    </row>
    <row r="244" spans="1:16" ht="15" customHeight="1" x14ac:dyDescent="0.25">
      <c r="A244" s="329">
        <v>2024</v>
      </c>
      <c r="B244" s="330" t="s">
        <v>416</v>
      </c>
      <c r="C244" s="331" t="s">
        <v>417</v>
      </c>
      <c r="D244" s="332">
        <v>0</v>
      </c>
      <c r="E244" s="332">
        <v>0</v>
      </c>
      <c r="F244" s="332">
        <v>85600000</v>
      </c>
      <c r="G244" s="332">
        <v>0</v>
      </c>
      <c r="H244" s="332">
        <v>0</v>
      </c>
      <c r="I244" s="332">
        <v>0</v>
      </c>
      <c r="J244" s="332">
        <v>0</v>
      </c>
      <c r="K244" s="332">
        <v>0</v>
      </c>
      <c r="L244" s="332">
        <v>0</v>
      </c>
      <c r="M244" s="332">
        <v>0</v>
      </c>
      <c r="N244" s="332">
        <v>0</v>
      </c>
      <c r="O244" s="332">
        <v>0</v>
      </c>
      <c r="P244" s="340">
        <v>85600000</v>
      </c>
    </row>
    <row r="245" spans="1:16" ht="15" customHeight="1" x14ac:dyDescent="0.25">
      <c r="A245" s="329">
        <v>2024</v>
      </c>
      <c r="B245" s="330" t="s">
        <v>418</v>
      </c>
      <c r="C245" s="331" t="s">
        <v>419</v>
      </c>
      <c r="D245" s="332">
        <v>0</v>
      </c>
      <c r="E245" s="332">
        <v>0</v>
      </c>
      <c r="F245" s="332">
        <v>78110000</v>
      </c>
      <c r="G245" s="332">
        <v>0</v>
      </c>
      <c r="H245" s="332">
        <v>0</v>
      </c>
      <c r="I245" s="332">
        <v>0</v>
      </c>
      <c r="J245" s="332">
        <v>0</v>
      </c>
      <c r="K245" s="332">
        <v>0</v>
      </c>
      <c r="L245" s="332">
        <v>0</v>
      </c>
      <c r="M245" s="332">
        <v>0</v>
      </c>
      <c r="N245" s="332">
        <v>0</v>
      </c>
      <c r="O245" s="332">
        <v>0</v>
      </c>
      <c r="P245" s="340">
        <v>78110000</v>
      </c>
    </row>
    <row r="246" spans="1:16" ht="15" customHeight="1" x14ac:dyDescent="0.25">
      <c r="A246" s="325">
        <v>2024</v>
      </c>
      <c r="B246" s="326" t="s">
        <v>422</v>
      </c>
      <c r="C246" s="327" t="s">
        <v>423</v>
      </c>
      <c r="D246" s="324">
        <v>168772486.87083334</v>
      </c>
      <c r="E246" s="324">
        <v>190297738.87083334</v>
      </c>
      <c r="F246" s="324">
        <v>176297738.87083334</v>
      </c>
      <c r="G246" s="324">
        <v>175297738.87083334</v>
      </c>
      <c r="H246" s="324">
        <v>175297738.87083334</v>
      </c>
      <c r="I246" s="324">
        <v>176297738.87083334</v>
      </c>
      <c r="J246" s="324">
        <v>177297738.87083334</v>
      </c>
      <c r="K246" s="324">
        <v>190297738.87083334</v>
      </c>
      <c r="L246" s="324">
        <v>175297738.87083334</v>
      </c>
      <c r="M246" s="324">
        <v>175297738.87083334</v>
      </c>
      <c r="N246" s="324">
        <v>175297738.87083334</v>
      </c>
      <c r="O246" s="324">
        <v>170772486.87083334</v>
      </c>
      <c r="P246" s="324">
        <v>2126522362.4500005</v>
      </c>
    </row>
    <row r="247" spans="1:16" ht="15" customHeight="1" x14ac:dyDescent="0.25">
      <c r="A247" s="325">
        <v>2024</v>
      </c>
      <c r="B247" s="326" t="s">
        <v>424</v>
      </c>
      <c r="C247" s="327" t="s">
        <v>425</v>
      </c>
      <c r="D247" s="324">
        <v>3300000</v>
      </c>
      <c r="E247" s="324">
        <v>16300000</v>
      </c>
      <c r="F247" s="324">
        <v>2300000</v>
      </c>
      <c r="G247" s="324">
        <v>1300000</v>
      </c>
      <c r="H247" s="324">
        <v>1300000</v>
      </c>
      <c r="I247" s="324">
        <v>2300000</v>
      </c>
      <c r="J247" s="324">
        <v>3300000</v>
      </c>
      <c r="K247" s="324">
        <v>16300000</v>
      </c>
      <c r="L247" s="324">
        <v>1300000</v>
      </c>
      <c r="M247" s="324">
        <v>1300000</v>
      </c>
      <c r="N247" s="324">
        <v>1300000</v>
      </c>
      <c r="O247" s="324">
        <v>5300000</v>
      </c>
      <c r="P247" s="324">
        <v>55600000</v>
      </c>
    </row>
    <row r="248" spans="1:16" ht="15" customHeight="1" x14ac:dyDescent="0.25">
      <c r="A248" s="329">
        <v>2024</v>
      </c>
      <c r="B248" s="330" t="s">
        <v>426</v>
      </c>
      <c r="C248" s="331" t="s">
        <v>797</v>
      </c>
      <c r="D248" s="332">
        <v>3300000</v>
      </c>
      <c r="E248" s="332">
        <v>16300000</v>
      </c>
      <c r="F248" s="332">
        <v>2300000</v>
      </c>
      <c r="G248" s="332">
        <v>1300000</v>
      </c>
      <c r="H248" s="332">
        <v>1300000</v>
      </c>
      <c r="I248" s="332">
        <v>2300000</v>
      </c>
      <c r="J248" s="332">
        <v>3300000</v>
      </c>
      <c r="K248" s="332">
        <v>16300000</v>
      </c>
      <c r="L248" s="332">
        <v>1300000</v>
      </c>
      <c r="M248" s="332">
        <v>1300000</v>
      </c>
      <c r="N248" s="332">
        <v>1300000</v>
      </c>
      <c r="O248" s="332">
        <v>5300000</v>
      </c>
      <c r="P248" s="341">
        <v>55600000</v>
      </c>
    </row>
    <row r="249" spans="1:16" ht="15" customHeight="1" x14ac:dyDescent="0.25">
      <c r="A249" s="325">
        <v>2024</v>
      </c>
      <c r="B249" s="326" t="s">
        <v>428</v>
      </c>
      <c r="C249" s="327" t="s">
        <v>429</v>
      </c>
      <c r="D249" s="324">
        <v>165472486.87083334</v>
      </c>
      <c r="E249" s="324">
        <v>173997738.87083334</v>
      </c>
      <c r="F249" s="324">
        <v>173997738.87083334</v>
      </c>
      <c r="G249" s="324">
        <v>173997738.87083334</v>
      </c>
      <c r="H249" s="324">
        <v>173997738.87083334</v>
      </c>
      <c r="I249" s="324">
        <v>173997738.87083334</v>
      </c>
      <c r="J249" s="324">
        <v>173997738.87083334</v>
      </c>
      <c r="K249" s="324">
        <v>173997738.87083334</v>
      </c>
      <c r="L249" s="324">
        <v>173997738.87083334</v>
      </c>
      <c r="M249" s="324">
        <v>173997738.87083334</v>
      </c>
      <c r="N249" s="324">
        <v>173997738.87083334</v>
      </c>
      <c r="O249" s="324">
        <v>165472486.87083334</v>
      </c>
      <c r="P249" s="324">
        <v>2070922362.4500005</v>
      </c>
    </row>
    <row r="250" spans="1:16" ht="15" customHeight="1" x14ac:dyDescent="0.25">
      <c r="A250" s="329">
        <v>2024</v>
      </c>
      <c r="B250" s="330" t="s">
        <v>430</v>
      </c>
      <c r="C250" s="331" t="s">
        <v>431</v>
      </c>
      <c r="D250" s="332">
        <v>165472486.87083334</v>
      </c>
      <c r="E250" s="332">
        <v>173997738.87083334</v>
      </c>
      <c r="F250" s="332">
        <v>173997738.87083334</v>
      </c>
      <c r="G250" s="332">
        <v>173997738.87083334</v>
      </c>
      <c r="H250" s="332">
        <v>173997738.87083334</v>
      </c>
      <c r="I250" s="332">
        <v>173997738.87083334</v>
      </c>
      <c r="J250" s="332">
        <v>173997738.87083334</v>
      </c>
      <c r="K250" s="332">
        <v>173997738.87083334</v>
      </c>
      <c r="L250" s="332">
        <v>173997738.87083334</v>
      </c>
      <c r="M250" s="332">
        <v>173997738.87083334</v>
      </c>
      <c r="N250" s="332">
        <v>173997738.87083334</v>
      </c>
      <c r="O250" s="332">
        <v>165472486.87083334</v>
      </c>
      <c r="P250" s="341">
        <v>2070922362.4500005</v>
      </c>
    </row>
    <row r="251" spans="1:16" ht="15" customHeight="1" x14ac:dyDescent="0.25">
      <c r="A251" s="325">
        <v>2024</v>
      </c>
      <c r="B251" s="326" t="s">
        <v>432</v>
      </c>
      <c r="C251" s="327" t="s">
        <v>433</v>
      </c>
      <c r="D251" s="324">
        <v>70000000</v>
      </c>
      <c r="E251" s="324">
        <v>0</v>
      </c>
      <c r="F251" s="324">
        <v>0</v>
      </c>
      <c r="G251" s="324">
        <v>0</v>
      </c>
      <c r="H251" s="324">
        <v>0</v>
      </c>
      <c r="I251" s="324">
        <v>0</v>
      </c>
      <c r="J251" s="324">
        <v>0</v>
      </c>
      <c r="K251" s="324">
        <v>0</v>
      </c>
      <c r="L251" s="324">
        <v>0</v>
      </c>
      <c r="M251" s="324">
        <v>0</v>
      </c>
      <c r="N251" s="324">
        <v>0</v>
      </c>
      <c r="O251" s="324">
        <v>0</v>
      </c>
      <c r="P251" s="324">
        <v>70000000</v>
      </c>
    </row>
    <row r="252" spans="1:16" ht="15" customHeight="1" x14ac:dyDescent="0.25">
      <c r="A252" s="329">
        <v>2024</v>
      </c>
      <c r="B252" s="334">
        <v>20202070303</v>
      </c>
      <c r="C252" s="331" t="s">
        <v>435</v>
      </c>
      <c r="D252" s="332">
        <v>70000000</v>
      </c>
      <c r="E252" s="332">
        <v>0</v>
      </c>
      <c r="F252" s="332">
        <v>0</v>
      </c>
      <c r="G252" s="332">
        <v>0</v>
      </c>
      <c r="H252" s="332">
        <v>0</v>
      </c>
      <c r="I252" s="332">
        <v>0</v>
      </c>
      <c r="J252" s="332">
        <v>0</v>
      </c>
      <c r="K252" s="332">
        <v>0</v>
      </c>
      <c r="L252" s="332">
        <v>0</v>
      </c>
      <c r="M252" s="332">
        <v>0</v>
      </c>
      <c r="N252" s="332">
        <v>0</v>
      </c>
      <c r="O252" s="332">
        <v>0</v>
      </c>
      <c r="P252" s="341">
        <v>70000000</v>
      </c>
    </row>
    <row r="253" spans="1:16" ht="15" customHeight="1" x14ac:dyDescent="0.25">
      <c r="A253" s="325">
        <v>2024</v>
      </c>
      <c r="B253" s="326" t="s">
        <v>436</v>
      </c>
      <c r="C253" s="327" t="s">
        <v>437</v>
      </c>
      <c r="D253" s="324">
        <v>1567749075.1512849</v>
      </c>
      <c r="E253" s="324">
        <v>1851920297.7210805</v>
      </c>
      <c r="F253" s="324">
        <v>672973725.52310538</v>
      </c>
      <c r="G253" s="324">
        <v>508716760.14558041</v>
      </c>
      <c r="H253" s="324">
        <v>543862395.14558053</v>
      </c>
      <c r="I253" s="324">
        <v>530897980.37425542</v>
      </c>
      <c r="J253" s="324">
        <v>461665230.14558041</v>
      </c>
      <c r="K253" s="324">
        <v>512666454.14558041</v>
      </c>
      <c r="L253" s="324">
        <v>432599244.37425542</v>
      </c>
      <c r="M253" s="324">
        <v>438462395.14558041</v>
      </c>
      <c r="N253" s="324">
        <v>414653395.14558041</v>
      </c>
      <c r="O253" s="324">
        <v>361696848.37425542</v>
      </c>
      <c r="P253" s="324">
        <v>8297863801.3917189</v>
      </c>
    </row>
    <row r="254" spans="1:16" ht="15" customHeight="1" x14ac:dyDescent="0.25">
      <c r="A254" s="325">
        <v>2024</v>
      </c>
      <c r="B254" s="326" t="s">
        <v>438</v>
      </c>
      <c r="C254" s="327" t="s">
        <v>439</v>
      </c>
      <c r="D254" s="324">
        <v>609255500</v>
      </c>
      <c r="E254" s="324">
        <v>261109500</v>
      </c>
      <c r="F254" s="324">
        <v>0</v>
      </c>
      <c r="G254" s="324">
        <v>0</v>
      </c>
      <c r="H254" s="324">
        <v>0</v>
      </c>
      <c r="I254" s="324">
        <v>0</v>
      </c>
      <c r="J254" s="324">
        <v>0</v>
      </c>
      <c r="K254" s="324">
        <v>0</v>
      </c>
      <c r="L254" s="324">
        <v>0</v>
      </c>
      <c r="M254" s="324">
        <v>0</v>
      </c>
      <c r="N254" s="324">
        <v>0</v>
      </c>
      <c r="O254" s="324">
        <v>0</v>
      </c>
      <c r="P254" s="324">
        <v>870365000</v>
      </c>
    </row>
    <row r="255" spans="1:16" ht="15" customHeight="1" x14ac:dyDescent="0.25">
      <c r="A255" s="329">
        <v>2024</v>
      </c>
      <c r="B255" s="334">
        <v>20202080201</v>
      </c>
      <c r="C255" s="331" t="s">
        <v>441</v>
      </c>
      <c r="D255" s="332">
        <v>609255500</v>
      </c>
      <c r="E255" s="332">
        <v>261109500</v>
      </c>
      <c r="F255" s="332">
        <v>0</v>
      </c>
      <c r="G255" s="332">
        <v>0</v>
      </c>
      <c r="H255" s="332">
        <v>0</v>
      </c>
      <c r="I255" s="332">
        <v>0</v>
      </c>
      <c r="J255" s="332">
        <v>0</v>
      </c>
      <c r="K255" s="332">
        <v>0</v>
      </c>
      <c r="L255" s="332">
        <v>0</v>
      </c>
      <c r="M255" s="332">
        <v>0</v>
      </c>
      <c r="N255" s="332">
        <v>0</v>
      </c>
      <c r="O255" s="332">
        <v>0</v>
      </c>
      <c r="P255" s="342">
        <v>870365000</v>
      </c>
    </row>
    <row r="256" spans="1:16" ht="15" customHeight="1" x14ac:dyDescent="0.25">
      <c r="A256" s="325">
        <v>2024</v>
      </c>
      <c r="B256" s="326" t="s">
        <v>442</v>
      </c>
      <c r="C256" s="327" t="s">
        <v>443</v>
      </c>
      <c r="D256" s="324">
        <v>916672541.95690835</v>
      </c>
      <c r="E256" s="324">
        <v>479917896.67670381</v>
      </c>
      <c r="F256" s="324">
        <v>409199686.95120376</v>
      </c>
      <c r="G256" s="324">
        <v>375320726.95120376</v>
      </c>
      <c r="H256" s="324">
        <v>427666361.95120382</v>
      </c>
      <c r="I256" s="324">
        <v>380666361.95120376</v>
      </c>
      <c r="J256" s="324">
        <v>370569196.95120376</v>
      </c>
      <c r="K256" s="324">
        <v>407070420.95120376</v>
      </c>
      <c r="L256" s="324">
        <v>338367625.95120376</v>
      </c>
      <c r="M256" s="324">
        <v>352366361.95120376</v>
      </c>
      <c r="N256" s="324">
        <v>320557361.95120376</v>
      </c>
      <c r="O256" s="324">
        <v>311740229.95120376</v>
      </c>
      <c r="P256" s="324">
        <v>5090114774.1456499</v>
      </c>
    </row>
    <row r="257" spans="1:16" ht="15" customHeight="1" x14ac:dyDescent="0.25">
      <c r="A257" s="325">
        <v>2024</v>
      </c>
      <c r="B257" s="326" t="s">
        <v>444</v>
      </c>
      <c r="C257" s="327" t="s">
        <v>798</v>
      </c>
      <c r="D257" s="324">
        <v>49129568.7869583</v>
      </c>
      <c r="E257" s="324">
        <v>49129568.7869583</v>
      </c>
      <c r="F257" s="324">
        <v>61662893.7869583</v>
      </c>
      <c r="G257" s="324">
        <v>61662933.7869583</v>
      </c>
      <c r="H257" s="324">
        <v>49129568.7869583</v>
      </c>
      <c r="I257" s="324">
        <v>49129568.7869583</v>
      </c>
      <c r="J257" s="324">
        <v>57332403.7869583</v>
      </c>
      <c r="K257" s="324">
        <v>61833627.7869583</v>
      </c>
      <c r="L257" s="324">
        <v>53630832.7869583</v>
      </c>
      <c r="M257" s="324">
        <v>49129568.7869583</v>
      </c>
      <c r="N257" s="324">
        <v>49129568.7869583</v>
      </c>
      <c r="O257" s="324">
        <v>49129568.7869583</v>
      </c>
      <c r="P257" s="324">
        <v>640029673.44349957</v>
      </c>
    </row>
    <row r="258" spans="1:16" ht="15" customHeight="1" x14ac:dyDescent="0.25">
      <c r="A258" s="329">
        <v>2024</v>
      </c>
      <c r="B258" s="330" t="s">
        <v>450</v>
      </c>
      <c r="C258" s="331" t="s">
        <v>799</v>
      </c>
      <c r="D258" s="332">
        <v>49129568.7869583</v>
      </c>
      <c r="E258" s="332">
        <v>49129568.7869583</v>
      </c>
      <c r="F258" s="332">
        <v>61662893.7869583</v>
      </c>
      <c r="G258" s="332">
        <v>61662933.7869583</v>
      </c>
      <c r="H258" s="332">
        <v>49129568.7869583</v>
      </c>
      <c r="I258" s="332">
        <v>49129568.7869583</v>
      </c>
      <c r="J258" s="332">
        <v>57332403.7869583</v>
      </c>
      <c r="K258" s="332">
        <v>61833627.7869583</v>
      </c>
      <c r="L258" s="332">
        <v>53630832.7869583</v>
      </c>
      <c r="M258" s="332">
        <v>49129568.7869583</v>
      </c>
      <c r="N258" s="332">
        <v>49129568.7869583</v>
      </c>
      <c r="O258" s="332">
        <v>49129568.7869583</v>
      </c>
      <c r="P258" s="342">
        <v>640029673.44349957</v>
      </c>
    </row>
    <row r="259" spans="1:16" ht="15" customHeight="1" x14ac:dyDescent="0.25">
      <c r="A259" s="329">
        <v>2024</v>
      </c>
      <c r="B259" s="330" t="s">
        <v>454</v>
      </c>
      <c r="C259" s="331" t="s">
        <v>455</v>
      </c>
      <c r="D259" s="332">
        <v>62871365.709700003</v>
      </c>
      <c r="E259" s="332">
        <v>62871365.709700003</v>
      </c>
      <c r="F259" s="332">
        <v>72180365.709700003</v>
      </c>
      <c r="G259" s="332">
        <v>72180365.709700003</v>
      </c>
      <c r="H259" s="332">
        <v>72180365.709700003</v>
      </c>
      <c r="I259" s="332">
        <v>72180365.709700003</v>
      </c>
      <c r="J259" s="332">
        <v>72180365.709700003</v>
      </c>
      <c r="K259" s="332">
        <v>72180365.709700003</v>
      </c>
      <c r="L259" s="332">
        <v>72180365.709700003</v>
      </c>
      <c r="M259" s="332">
        <v>72180365.709700003</v>
      </c>
      <c r="N259" s="332">
        <v>62871365.709700003</v>
      </c>
      <c r="O259" s="332">
        <v>62871365.709700003</v>
      </c>
      <c r="P259" s="342">
        <v>828928388.51639998</v>
      </c>
    </row>
    <row r="260" spans="1:16" ht="15" customHeight="1" x14ac:dyDescent="0.25">
      <c r="A260" s="329">
        <v>2024</v>
      </c>
      <c r="B260" s="330" t="s">
        <v>456</v>
      </c>
      <c r="C260" s="331" t="s">
        <v>457</v>
      </c>
      <c r="D260" s="332">
        <v>86655857.46025002</v>
      </c>
      <c r="E260" s="332">
        <v>20570534.725500047</v>
      </c>
      <c r="F260" s="332">
        <v>47000000</v>
      </c>
      <c r="G260" s="332">
        <v>21000000</v>
      </c>
      <c r="H260" s="332">
        <v>11000000</v>
      </c>
      <c r="I260" s="332">
        <v>11000000</v>
      </c>
      <c r="J260" s="332">
        <v>11000000</v>
      </c>
      <c r="K260" s="332">
        <v>12500000</v>
      </c>
      <c r="L260" s="332">
        <v>11000000</v>
      </c>
      <c r="M260" s="332">
        <v>13500000</v>
      </c>
      <c r="N260" s="332">
        <v>11000000</v>
      </c>
      <c r="O260" s="332">
        <v>1000000</v>
      </c>
      <c r="P260" s="343">
        <v>257226392.18575007</v>
      </c>
    </row>
    <row r="261" spans="1:16" ht="15" customHeight="1" x14ac:dyDescent="0.25">
      <c r="A261" s="329">
        <v>2024</v>
      </c>
      <c r="B261" s="330" t="s">
        <v>458</v>
      </c>
      <c r="C261" s="331" t="s">
        <v>459</v>
      </c>
      <c r="D261" s="332">
        <v>718015750</v>
      </c>
      <c r="E261" s="332">
        <v>347346427.4545455</v>
      </c>
      <c r="F261" s="332">
        <v>228356427.45454547</v>
      </c>
      <c r="G261" s="332">
        <v>220477427.45454547</v>
      </c>
      <c r="H261" s="332">
        <v>295356427.4545455</v>
      </c>
      <c r="I261" s="332">
        <v>248356427.45454547</v>
      </c>
      <c r="J261" s="332">
        <v>230056427.45454547</v>
      </c>
      <c r="K261" s="332">
        <v>260556427.45454547</v>
      </c>
      <c r="L261" s="332">
        <v>201556427.45454547</v>
      </c>
      <c r="M261" s="332">
        <v>217556427.45454547</v>
      </c>
      <c r="N261" s="332">
        <v>197556427.45454547</v>
      </c>
      <c r="O261" s="332">
        <v>198739295.45454547</v>
      </c>
      <c r="P261" s="342">
        <v>3363930320.0000005</v>
      </c>
    </row>
    <row r="262" spans="1:16" ht="15" customHeight="1" x14ac:dyDescent="0.25">
      <c r="A262" s="325">
        <v>2024</v>
      </c>
      <c r="B262" s="326" t="s">
        <v>460</v>
      </c>
      <c r="C262" s="327" t="s">
        <v>461</v>
      </c>
      <c r="D262" s="324">
        <v>36821033.194376662</v>
      </c>
      <c r="E262" s="324">
        <v>41821033.194376662</v>
      </c>
      <c r="F262" s="324">
        <v>41821033.194376662</v>
      </c>
      <c r="G262" s="324">
        <v>41821033.194376662</v>
      </c>
      <c r="H262" s="324">
        <v>41821033.194376662</v>
      </c>
      <c r="I262" s="324">
        <v>41821033.194376662</v>
      </c>
      <c r="J262" s="324">
        <v>41821033.194376662</v>
      </c>
      <c r="K262" s="324">
        <v>41821033.194376662</v>
      </c>
      <c r="L262" s="324">
        <v>41821033.194376662</v>
      </c>
      <c r="M262" s="324">
        <v>41821033.194376662</v>
      </c>
      <c r="N262" s="324">
        <v>41821033.194376662</v>
      </c>
      <c r="O262" s="324">
        <v>36821033.194376662</v>
      </c>
      <c r="P262" s="324">
        <v>491852398.33251989</v>
      </c>
    </row>
    <row r="263" spans="1:16" ht="15" customHeight="1" x14ac:dyDescent="0.25">
      <c r="A263" s="329">
        <v>2024</v>
      </c>
      <c r="B263" s="330" t="s">
        <v>462</v>
      </c>
      <c r="C263" s="331" t="s">
        <v>463</v>
      </c>
      <c r="D263" s="332">
        <v>16471033.194376664</v>
      </c>
      <c r="E263" s="332">
        <v>21471033.194376662</v>
      </c>
      <c r="F263" s="332">
        <v>21471033.194376662</v>
      </c>
      <c r="G263" s="332">
        <v>21471033.194376662</v>
      </c>
      <c r="H263" s="332">
        <v>21471033.194376662</v>
      </c>
      <c r="I263" s="332">
        <v>21471033.194376662</v>
      </c>
      <c r="J263" s="332">
        <v>21471033.194376662</v>
      </c>
      <c r="K263" s="332">
        <v>21471033.194376662</v>
      </c>
      <c r="L263" s="332">
        <v>21471033.194376662</v>
      </c>
      <c r="M263" s="332">
        <v>21471033.194376662</v>
      </c>
      <c r="N263" s="332">
        <v>21471033.194376662</v>
      </c>
      <c r="O263" s="332">
        <v>16471033.194376664</v>
      </c>
      <c r="P263" s="336">
        <v>247652398.33251992</v>
      </c>
    </row>
    <row r="264" spans="1:16" s="89" customFormat="1" ht="15" customHeight="1" x14ac:dyDescent="0.25">
      <c r="A264" s="344">
        <v>2024</v>
      </c>
      <c r="B264" s="345" t="s">
        <v>464</v>
      </c>
      <c r="C264" s="346" t="s">
        <v>465</v>
      </c>
      <c r="D264" s="347">
        <v>20350000</v>
      </c>
      <c r="E264" s="347">
        <v>20350000</v>
      </c>
      <c r="F264" s="347">
        <v>20350000</v>
      </c>
      <c r="G264" s="347">
        <v>20350000</v>
      </c>
      <c r="H264" s="347">
        <v>20350000</v>
      </c>
      <c r="I264" s="347">
        <v>20350000</v>
      </c>
      <c r="J264" s="347">
        <v>20350000</v>
      </c>
      <c r="K264" s="347">
        <v>20350000</v>
      </c>
      <c r="L264" s="347">
        <v>20350000</v>
      </c>
      <c r="M264" s="347">
        <v>20350000</v>
      </c>
      <c r="N264" s="347">
        <v>20350000</v>
      </c>
      <c r="O264" s="347">
        <v>20350000</v>
      </c>
      <c r="P264" s="348">
        <v>244200000</v>
      </c>
    </row>
    <row r="265" spans="1:16" ht="15" customHeight="1" x14ac:dyDescent="0.25">
      <c r="A265" s="325">
        <v>2024</v>
      </c>
      <c r="B265" s="326" t="s">
        <v>468</v>
      </c>
      <c r="C265" s="327" t="s">
        <v>469</v>
      </c>
      <c r="D265" s="324">
        <v>0</v>
      </c>
      <c r="E265" s="324">
        <v>1034571867.85</v>
      </c>
      <c r="F265" s="324">
        <v>29775000</v>
      </c>
      <c r="G265" s="324">
        <v>29775000</v>
      </c>
      <c r="H265" s="324">
        <v>29775000</v>
      </c>
      <c r="I265" s="324">
        <v>79775000</v>
      </c>
      <c r="J265" s="324">
        <v>29775000</v>
      </c>
      <c r="K265" s="324">
        <v>29775000</v>
      </c>
      <c r="L265" s="324">
        <v>29775000</v>
      </c>
      <c r="M265" s="324">
        <v>29775000</v>
      </c>
      <c r="N265" s="324">
        <v>29775000</v>
      </c>
      <c r="O265" s="324">
        <v>0</v>
      </c>
      <c r="P265" s="324">
        <v>1352546867.8499999</v>
      </c>
    </row>
    <row r="266" spans="1:16" ht="15" customHeight="1" x14ac:dyDescent="0.25">
      <c r="A266" s="329">
        <v>2024</v>
      </c>
      <c r="B266" s="330" t="s">
        <v>470</v>
      </c>
      <c r="C266" s="331" t="s">
        <v>471</v>
      </c>
      <c r="D266" s="332">
        <v>0</v>
      </c>
      <c r="E266" s="332">
        <v>894796867.85000002</v>
      </c>
      <c r="F266" s="332">
        <v>0</v>
      </c>
      <c r="G266" s="332">
        <v>0</v>
      </c>
      <c r="H266" s="332">
        <v>0</v>
      </c>
      <c r="I266" s="332">
        <v>0</v>
      </c>
      <c r="J266" s="332">
        <v>0</v>
      </c>
      <c r="K266" s="332">
        <v>0</v>
      </c>
      <c r="L266" s="332">
        <v>0</v>
      </c>
      <c r="M266" s="332">
        <v>0</v>
      </c>
      <c r="N266" s="332">
        <v>0</v>
      </c>
      <c r="O266" s="332">
        <v>0</v>
      </c>
      <c r="P266" s="349">
        <v>894796867.85000002</v>
      </c>
    </row>
    <row r="267" spans="1:16" ht="15" customHeight="1" x14ac:dyDescent="0.25">
      <c r="A267" s="329">
        <v>2024</v>
      </c>
      <c r="B267" s="330" t="s">
        <v>472</v>
      </c>
      <c r="C267" s="331" t="s">
        <v>473</v>
      </c>
      <c r="D267" s="332">
        <v>0</v>
      </c>
      <c r="E267" s="332">
        <v>29775000</v>
      </c>
      <c r="F267" s="332">
        <v>29775000</v>
      </c>
      <c r="G267" s="332">
        <v>29775000</v>
      </c>
      <c r="H267" s="332">
        <v>29775000</v>
      </c>
      <c r="I267" s="332">
        <v>79775000</v>
      </c>
      <c r="J267" s="332">
        <v>29775000</v>
      </c>
      <c r="K267" s="332">
        <v>29775000</v>
      </c>
      <c r="L267" s="332">
        <v>29775000</v>
      </c>
      <c r="M267" s="332">
        <v>29775000</v>
      </c>
      <c r="N267" s="332">
        <v>29775000</v>
      </c>
      <c r="O267" s="332">
        <v>0</v>
      </c>
      <c r="P267" s="350">
        <v>347750000</v>
      </c>
    </row>
    <row r="268" spans="1:16" ht="15" customHeight="1" x14ac:dyDescent="0.25">
      <c r="A268" s="325">
        <v>2024</v>
      </c>
      <c r="B268" s="326" t="s">
        <v>474</v>
      </c>
      <c r="C268" s="327" t="s">
        <v>475</v>
      </c>
      <c r="D268" s="324">
        <v>0</v>
      </c>
      <c r="E268" s="324">
        <v>110000000</v>
      </c>
      <c r="F268" s="324">
        <v>0</v>
      </c>
      <c r="G268" s="324">
        <v>0</v>
      </c>
      <c r="H268" s="324">
        <v>0</v>
      </c>
      <c r="I268" s="324">
        <v>0</v>
      </c>
      <c r="J268" s="324">
        <v>0</v>
      </c>
      <c r="K268" s="324">
        <v>0</v>
      </c>
      <c r="L268" s="324">
        <v>0</v>
      </c>
      <c r="M268" s="324">
        <v>0</v>
      </c>
      <c r="N268" s="324">
        <v>0</v>
      </c>
      <c r="O268" s="324">
        <v>0</v>
      </c>
      <c r="P268" s="324">
        <v>110000000</v>
      </c>
    </row>
    <row r="269" spans="1:16" ht="15" customHeight="1" x14ac:dyDescent="0.25">
      <c r="A269" s="329">
        <v>2024</v>
      </c>
      <c r="B269" s="330" t="s">
        <v>1322</v>
      </c>
      <c r="C269" s="331" t="s">
        <v>1323</v>
      </c>
      <c r="D269" s="332">
        <v>0</v>
      </c>
      <c r="E269" s="332">
        <v>10000000</v>
      </c>
      <c r="F269" s="332">
        <v>0</v>
      </c>
      <c r="G269" s="332">
        <v>0</v>
      </c>
      <c r="H269" s="332">
        <v>0</v>
      </c>
      <c r="I269" s="332">
        <v>0</v>
      </c>
      <c r="J269" s="332">
        <v>0</v>
      </c>
      <c r="K269" s="332">
        <v>0</v>
      </c>
      <c r="L269" s="332">
        <v>0</v>
      </c>
      <c r="M269" s="332">
        <v>0</v>
      </c>
      <c r="N269" s="332">
        <v>0</v>
      </c>
      <c r="O269" s="332">
        <v>0</v>
      </c>
      <c r="P269" s="342">
        <v>10000000</v>
      </c>
    </row>
    <row r="270" spans="1:16" ht="15" customHeight="1" x14ac:dyDescent="0.25">
      <c r="A270" s="329">
        <v>2024</v>
      </c>
      <c r="B270" s="330" t="s">
        <v>476</v>
      </c>
      <c r="C270" s="331" t="s">
        <v>477</v>
      </c>
      <c r="D270" s="332">
        <v>0</v>
      </c>
      <c r="E270" s="332">
        <v>100000000</v>
      </c>
      <c r="F270" s="332">
        <v>0</v>
      </c>
      <c r="G270" s="332">
        <v>0</v>
      </c>
      <c r="H270" s="332">
        <v>0</v>
      </c>
      <c r="I270" s="332">
        <v>0</v>
      </c>
      <c r="J270" s="332">
        <v>0</v>
      </c>
      <c r="K270" s="332">
        <v>0</v>
      </c>
      <c r="L270" s="332">
        <v>0</v>
      </c>
      <c r="M270" s="332">
        <v>0</v>
      </c>
      <c r="N270" s="332">
        <v>0</v>
      </c>
      <c r="O270" s="332">
        <v>0</v>
      </c>
      <c r="P270" s="342">
        <v>100000000</v>
      </c>
    </row>
    <row r="271" spans="1:16" ht="15" customHeight="1" x14ac:dyDescent="0.25">
      <c r="A271" s="325">
        <v>2024</v>
      </c>
      <c r="B271" s="326" t="s">
        <v>478</v>
      </c>
      <c r="C271" s="327" t="s">
        <v>800</v>
      </c>
      <c r="D271" s="324">
        <v>2000000</v>
      </c>
      <c r="E271" s="324">
        <v>2000000</v>
      </c>
      <c r="F271" s="324">
        <v>2000000</v>
      </c>
      <c r="G271" s="324">
        <v>2000000</v>
      </c>
      <c r="H271" s="324">
        <v>2000000</v>
      </c>
      <c r="I271" s="324">
        <v>2000000</v>
      </c>
      <c r="J271" s="324">
        <v>2000000</v>
      </c>
      <c r="K271" s="324">
        <v>2000000</v>
      </c>
      <c r="L271" s="324">
        <v>2000000</v>
      </c>
      <c r="M271" s="324">
        <v>2000000</v>
      </c>
      <c r="N271" s="324">
        <v>2000000</v>
      </c>
      <c r="O271" s="324">
        <v>2000000</v>
      </c>
      <c r="P271" s="324">
        <v>24000000</v>
      </c>
    </row>
    <row r="272" spans="1:16" ht="15" customHeight="1" x14ac:dyDescent="0.25">
      <c r="A272" s="329">
        <v>2024</v>
      </c>
      <c r="B272" s="330" t="s">
        <v>480</v>
      </c>
      <c r="C272" s="331" t="s">
        <v>481</v>
      </c>
      <c r="D272" s="332">
        <v>2000000</v>
      </c>
      <c r="E272" s="332">
        <v>2000000</v>
      </c>
      <c r="F272" s="332">
        <v>2000000</v>
      </c>
      <c r="G272" s="332">
        <v>2000000</v>
      </c>
      <c r="H272" s="332">
        <v>2000000</v>
      </c>
      <c r="I272" s="332">
        <v>2000000</v>
      </c>
      <c r="J272" s="332">
        <v>2000000</v>
      </c>
      <c r="K272" s="332">
        <v>2000000</v>
      </c>
      <c r="L272" s="332">
        <v>2000000</v>
      </c>
      <c r="M272" s="332">
        <v>2000000</v>
      </c>
      <c r="N272" s="332">
        <v>2000000</v>
      </c>
      <c r="O272" s="332">
        <v>2000000</v>
      </c>
      <c r="P272" s="351">
        <v>24000000</v>
      </c>
    </row>
    <row r="273" spans="1:16" ht="15" customHeight="1" x14ac:dyDescent="0.25">
      <c r="A273" s="325">
        <v>2024</v>
      </c>
      <c r="B273" s="326" t="s">
        <v>484</v>
      </c>
      <c r="C273" s="327" t="s">
        <v>485</v>
      </c>
      <c r="D273" s="324">
        <v>3000000</v>
      </c>
      <c r="E273" s="324">
        <v>12500000</v>
      </c>
      <c r="F273" s="324">
        <v>187178005.37752503</v>
      </c>
      <c r="G273" s="324">
        <v>56800000</v>
      </c>
      <c r="H273" s="324">
        <v>39600000</v>
      </c>
      <c r="I273" s="324">
        <v>17635585.228674993</v>
      </c>
      <c r="J273" s="324">
        <v>14500000</v>
      </c>
      <c r="K273" s="324">
        <v>12000000</v>
      </c>
      <c r="L273" s="324">
        <v>17635585.228674993</v>
      </c>
      <c r="M273" s="324">
        <v>9500000</v>
      </c>
      <c r="N273" s="324">
        <v>17500000</v>
      </c>
      <c r="O273" s="324">
        <v>11135585.228674993</v>
      </c>
      <c r="P273" s="324">
        <v>398984761.06355</v>
      </c>
    </row>
    <row r="274" spans="1:16" ht="15" customHeight="1" x14ac:dyDescent="0.25">
      <c r="A274" s="325">
        <v>2024</v>
      </c>
      <c r="B274" s="326" t="s">
        <v>486</v>
      </c>
      <c r="C274" s="327" t="s">
        <v>801</v>
      </c>
      <c r="D274" s="324">
        <v>3000000</v>
      </c>
      <c r="E274" s="324">
        <v>9500000</v>
      </c>
      <c r="F274" s="324">
        <v>37662500</v>
      </c>
      <c r="G274" s="324">
        <v>11900000</v>
      </c>
      <c r="H274" s="324">
        <v>7200000</v>
      </c>
      <c r="I274" s="324">
        <v>6500000</v>
      </c>
      <c r="J274" s="324">
        <v>11500000</v>
      </c>
      <c r="K274" s="324">
        <v>9000000</v>
      </c>
      <c r="L274" s="324">
        <v>6500000</v>
      </c>
      <c r="M274" s="324">
        <v>6500000</v>
      </c>
      <c r="N274" s="324">
        <v>6500000</v>
      </c>
      <c r="O274" s="324">
        <v>3000000</v>
      </c>
      <c r="P274" s="324">
        <v>118762500</v>
      </c>
    </row>
    <row r="275" spans="1:16" ht="15" customHeight="1" x14ac:dyDescent="0.25">
      <c r="A275" s="329">
        <v>2024</v>
      </c>
      <c r="B275" s="330" t="s">
        <v>488</v>
      </c>
      <c r="C275" s="331" t="s">
        <v>802</v>
      </c>
      <c r="D275" s="332">
        <v>0</v>
      </c>
      <c r="E275" s="332">
        <v>1000000</v>
      </c>
      <c r="F275" s="332">
        <v>0</v>
      </c>
      <c r="G275" s="332">
        <v>0</v>
      </c>
      <c r="H275" s="332">
        <v>0</v>
      </c>
      <c r="I275" s="332">
        <v>0</v>
      </c>
      <c r="J275" s="332">
        <v>0</v>
      </c>
      <c r="K275" s="332">
        <v>1000000</v>
      </c>
      <c r="L275" s="332">
        <v>0</v>
      </c>
      <c r="M275" s="332">
        <v>0</v>
      </c>
      <c r="N275" s="332">
        <v>0</v>
      </c>
      <c r="O275" s="332">
        <v>0</v>
      </c>
      <c r="P275" s="352">
        <v>2000000</v>
      </c>
    </row>
    <row r="276" spans="1:16" ht="15" customHeight="1" x14ac:dyDescent="0.25">
      <c r="A276" s="329">
        <v>2024</v>
      </c>
      <c r="B276" s="330" t="s">
        <v>490</v>
      </c>
      <c r="C276" s="331" t="s">
        <v>491</v>
      </c>
      <c r="D276" s="332">
        <v>1000000</v>
      </c>
      <c r="E276" s="332">
        <v>3500000</v>
      </c>
      <c r="F276" s="332">
        <v>2500000</v>
      </c>
      <c r="G276" s="332">
        <v>2500000</v>
      </c>
      <c r="H276" s="332">
        <v>2500000</v>
      </c>
      <c r="I276" s="332">
        <v>2500000</v>
      </c>
      <c r="J276" s="332">
        <v>2500000</v>
      </c>
      <c r="K276" s="332">
        <v>3500000</v>
      </c>
      <c r="L276" s="332">
        <v>2500000</v>
      </c>
      <c r="M276" s="332">
        <v>2500000</v>
      </c>
      <c r="N276" s="332">
        <v>2500000</v>
      </c>
      <c r="O276" s="332">
        <v>1000000</v>
      </c>
      <c r="P276" s="352">
        <v>29000000</v>
      </c>
    </row>
    <row r="277" spans="1:16" ht="15" customHeight="1" x14ac:dyDescent="0.25">
      <c r="A277" s="329">
        <v>2024</v>
      </c>
      <c r="B277" s="330" t="s">
        <v>492</v>
      </c>
      <c r="C277" s="331" t="s">
        <v>493</v>
      </c>
      <c r="D277" s="332">
        <v>0</v>
      </c>
      <c r="E277" s="332">
        <v>2000000</v>
      </c>
      <c r="F277" s="332">
        <v>26000000</v>
      </c>
      <c r="G277" s="332">
        <v>1000000</v>
      </c>
      <c r="H277" s="332">
        <v>1000000</v>
      </c>
      <c r="I277" s="332">
        <v>1000000</v>
      </c>
      <c r="J277" s="332">
        <v>1000000</v>
      </c>
      <c r="K277" s="332">
        <v>1500000</v>
      </c>
      <c r="L277" s="332">
        <v>1000000</v>
      </c>
      <c r="M277" s="332">
        <v>1000000</v>
      </c>
      <c r="N277" s="332">
        <v>1000000</v>
      </c>
      <c r="O277" s="332">
        <v>0</v>
      </c>
      <c r="P277" s="352">
        <v>36500000</v>
      </c>
    </row>
    <row r="278" spans="1:16" ht="15" customHeight="1" x14ac:dyDescent="0.25">
      <c r="A278" s="329">
        <v>2024</v>
      </c>
      <c r="B278" s="330" t="s">
        <v>494</v>
      </c>
      <c r="C278" s="331" t="s">
        <v>495</v>
      </c>
      <c r="D278" s="332">
        <v>1000000</v>
      </c>
      <c r="E278" s="332">
        <v>2000000</v>
      </c>
      <c r="F278" s="332">
        <v>8000000</v>
      </c>
      <c r="G278" s="332">
        <v>2400000</v>
      </c>
      <c r="H278" s="332">
        <v>2700000</v>
      </c>
      <c r="I278" s="332">
        <v>2000000</v>
      </c>
      <c r="J278" s="332">
        <v>2000000</v>
      </c>
      <c r="K278" s="332">
        <v>2000000</v>
      </c>
      <c r="L278" s="332">
        <v>2000000</v>
      </c>
      <c r="M278" s="332">
        <v>2000000</v>
      </c>
      <c r="N278" s="332">
        <v>2000000</v>
      </c>
      <c r="O278" s="332">
        <v>1000000</v>
      </c>
      <c r="P278" s="352">
        <v>29100000</v>
      </c>
    </row>
    <row r="279" spans="1:16" ht="15" customHeight="1" x14ac:dyDescent="0.25">
      <c r="A279" s="329">
        <v>2024</v>
      </c>
      <c r="B279" s="330" t="s">
        <v>496</v>
      </c>
      <c r="C279" s="331" t="s">
        <v>497</v>
      </c>
      <c r="D279" s="332">
        <v>1000000</v>
      </c>
      <c r="E279" s="332">
        <v>1000000</v>
      </c>
      <c r="F279" s="332">
        <v>1162500</v>
      </c>
      <c r="G279" s="332">
        <v>6000000</v>
      </c>
      <c r="H279" s="332">
        <v>1000000</v>
      </c>
      <c r="I279" s="332">
        <v>1000000</v>
      </c>
      <c r="J279" s="332">
        <v>6000000</v>
      </c>
      <c r="K279" s="332">
        <v>1000000</v>
      </c>
      <c r="L279" s="332">
        <v>1000000</v>
      </c>
      <c r="M279" s="332">
        <v>1000000</v>
      </c>
      <c r="N279" s="332">
        <v>1000000</v>
      </c>
      <c r="O279" s="332">
        <v>1000000</v>
      </c>
      <c r="P279" s="352">
        <v>22162500</v>
      </c>
    </row>
    <row r="280" spans="1:16" ht="15" customHeight="1" x14ac:dyDescent="0.25">
      <c r="A280" s="325">
        <v>2024</v>
      </c>
      <c r="B280" s="326" t="s">
        <v>498</v>
      </c>
      <c r="C280" s="327" t="s">
        <v>499</v>
      </c>
      <c r="D280" s="324">
        <v>0</v>
      </c>
      <c r="E280" s="324">
        <v>2000000</v>
      </c>
      <c r="F280" s="324">
        <v>120379920.14885002</v>
      </c>
      <c r="G280" s="324">
        <v>43900000</v>
      </c>
      <c r="H280" s="324">
        <v>31400000</v>
      </c>
      <c r="I280" s="324">
        <v>2000000</v>
      </c>
      <c r="J280" s="324">
        <v>2000000</v>
      </c>
      <c r="K280" s="324">
        <v>2000000</v>
      </c>
      <c r="L280" s="324">
        <v>2000000</v>
      </c>
      <c r="M280" s="324">
        <v>2000000</v>
      </c>
      <c r="N280" s="324">
        <v>10000000</v>
      </c>
      <c r="O280" s="324">
        <v>0</v>
      </c>
      <c r="P280" s="324">
        <v>217679920.14885002</v>
      </c>
    </row>
    <row r="281" spans="1:16" ht="15" customHeight="1" x14ac:dyDescent="0.25">
      <c r="A281" s="329">
        <v>2024</v>
      </c>
      <c r="B281" s="330" t="s">
        <v>500</v>
      </c>
      <c r="C281" s="331" t="s">
        <v>501</v>
      </c>
      <c r="D281" s="332">
        <v>0</v>
      </c>
      <c r="E281" s="332">
        <v>1000000</v>
      </c>
      <c r="F281" s="332">
        <v>115079920.14885002</v>
      </c>
      <c r="G281" s="332">
        <v>1000000</v>
      </c>
      <c r="H281" s="332">
        <v>1000000</v>
      </c>
      <c r="I281" s="332">
        <v>1000000</v>
      </c>
      <c r="J281" s="332">
        <v>1000000</v>
      </c>
      <c r="K281" s="332">
        <v>1000000</v>
      </c>
      <c r="L281" s="332">
        <v>1000000</v>
      </c>
      <c r="M281" s="332">
        <v>1000000</v>
      </c>
      <c r="N281" s="332">
        <v>1000000</v>
      </c>
      <c r="O281" s="332">
        <v>0</v>
      </c>
      <c r="P281" s="352">
        <v>124079920.14885002</v>
      </c>
    </row>
    <row r="282" spans="1:16" ht="15" customHeight="1" x14ac:dyDescent="0.25">
      <c r="A282" s="329">
        <v>2024</v>
      </c>
      <c r="B282" s="330" t="s">
        <v>502</v>
      </c>
      <c r="C282" s="331" t="s">
        <v>503</v>
      </c>
      <c r="D282" s="332">
        <v>0</v>
      </c>
      <c r="E282" s="332">
        <v>1000000</v>
      </c>
      <c r="F282" s="332">
        <v>5300000</v>
      </c>
      <c r="G282" s="332">
        <v>42900000</v>
      </c>
      <c r="H282" s="332">
        <v>30400000</v>
      </c>
      <c r="I282" s="332">
        <v>1000000</v>
      </c>
      <c r="J282" s="332">
        <v>1000000</v>
      </c>
      <c r="K282" s="332">
        <v>1000000</v>
      </c>
      <c r="L282" s="332">
        <v>1000000</v>
      </c>
      <c r="M282" s="332">
        <v>1000000</v>
      </c>
      <c r="N282" s="332">
        <v>9000000</v>
      </c>
      <c r="O282" s="332">
        <v>0</v>
      </c>
      <c r="P282" s="352">
        <v>93600000</v>
      </c>
    </row>
    <row r="283" spans="1:16" ht="15" customHeight="1" x14ac:dyDescent="0.25">
      <c r="A283" s="325">
        <v>2024</v>
      </c>
      <c r="B283" s="326" t="s">
        <v>504</v>
      </c>
      <c r="C283" s="327" t="s">
        <v>505</v>
      </c>
      <c r="D283" s="324">
        <v>0</v>
      </c>
      <c r="E283" s="324">
        <v>1000000</v>
      </c>
      <c r="F283" s="324">
        <v>29135585.228674993</v>
      </c>
      <c r="G283" s="324">
        <v>1000000</v>
      </c>
      <c r="H283" s="324">
        <v>1000000</v>
      </c>
      <c r="I283" s="324">
        <v>9135585.2286749929</v>
      </c>
      <c r="J283" s="324">
        <v>1000000</v>
      </c>
      <c r="K283" s="324">
        <v>1000000</v>
      </c>
      <c r="L283" s="324">
        <v>9135585.2286749929</v>
      </c>
      <c r="M283" s="324">
        <v>1000000</v>
      </c>
      <c r="N283" s="324">
        <v>1000000</v>
      </c>
      <c r="O283" s="324">
        <v>8135585.2286749929</v>
      </c>
      <c r="P283" s="324">
        <v>62542340.914699972</v>
      </c>
    </row>
    <row r="284" spans="1:16" ht="15" customHeight="1" x14ac:dyDescent="0.25">
      <c r="A284" s="329">
        <v>2024</v>
      </c>
      <c r="B284" s="330" t="s">
        <v>1324</v>
      </c>
      <c r="C284" s="331" t="s">
        <v>1325</v>
      </c>
      <c r="D284" s="332">
        <v>0</v>
      </c>
      <c r="E284" s="332">
        <v>0</v>
      </c>
      <c r="F284" s="332">
        <v>20000000</v>
      </c>
      <c r="G284" s="332">
        <v>0</v>
      </c>
      <c r="H284" s="332">
        <v>0</v>
      </c>
      <c r="I284" s="332">
        <v>0</v>
      </c>
      <c r="J284" s="332">
        <v>0</v>
      </c>
      <c r="K284" s="332">
        <v>0</v>
      </c>
      <c r="L284" s="332">
        <v>0</v>
      </c>
      <c r="M284" s="332">
        <v>0</v>
      </c>
      <c r="N284" s="332">
        <v>0</v>
      </c>
      <c r="O284" s="332">
        <v>0</v>
      </c>
      <c r="P284" s="352">
        <v>20000000</v>
      </c>
    </row>
    <row r="285" spans="1:16" ht="15" customHeight="1" x14ac:dyDescent="0.25">
      <c r="A285" s="329">
        <v>2024</v>
      </c>
      <c r="B285" s="330" t="s">
        <v>506</v>
      </c>
      <c r="C285" s="331" t="s">
        <v>507</v>
      </c>
      <c r="D285" s="332">
        <v>0</v>
      </c>
      <c r="E285" s="332">
        <v>1000000</v>
      </c>
      <c r="F285" s="332">
        <v>9135585.2286749929</v>
      </c>
      <c r="G285" s="332">
        <v>1000000</v>
      </c>
      <c r="H285" s="332">
        <v>1000000</v>
      </c>
      <c r="I285" s="332">
        <v>9135585.2286749929</v>
      </c>
      <c r="J285" s="332">
        <v>1000000</v>
      </c>
      <c r="K285" s="332">
        <v>1000000</v>
      </c>
      <c r="L285" s="332">
        <v>9135585.2286749929</v>
      </c>
      <c r="M285" s="332">
        <v>1000000</v>
      </c>
      <c r="N285" s="332">
        <v>1000000</v>
      </c>
      <c r="O285" s="332">
        <v>8135585.2286749929</v>
      </c>
      <c r="P285" s="352">
        <v>42542340.914699972</v>
      </c>
    </row>
    <row r="286" spans="1:16" ht="15" customHeight="1" x14ac:dyDescent="0.25">
      <c r="A286" s="325">
        <v>2024</v>
      </c>
      <c r="B286" s="326" t="s">
        <v>1326</v>
      </c>
      <c r="C286" s="327" t="s">
        <v>1327</v>
      </c>
      <c r="D286" s="324">
        <v>0</v>
      </c>
      <c r="E286" s="324">
        <v>1000000</v>
      </c>
      <c r="F286" s="324">
        <v>1000000</v>
      </c>
      <c r="G286" s="324">
        <v>1000000</v>
      </c>
      <c r="H286" s="324">
        <v>1000000</v>
      </c>
      <c r="I286" s="324">
        <v>1000000</v>
      </c>
      <c r="J286" s="324">
        <v>1000000</v>
      </c>
      <c r="K286" s="324">
        <v>1000000</v>
      </c>
      <c r="L286" s="324">
        <v>1000000</v>
      </c>
      <c r="M286" s="324">
        <v>1000000</v>
      </c>
      <c r="N286" s="324">
        <v>1000000</v>
      </c>
      <c r="O286" s="324">
        <v>0</v>
      </c>
      <c r="P286" s="324">
        <v>10000000</v>
      </c>
    </row>
    <row r="287" spans="1:16" ht="15" customHeight="1" x14ac:dyDescent="0.25">
      <c r="A287" s="329">
        <v>2024</v>
      </c>
      <c r="B287" s="330" t="s">
        <v>1328</v>
      </c>
      <c r="C287" s="331" t="s">
        <v>1329</v>
      </c>
      <c r="D287" s="332">
        <v>0</v>
      </c>
      <c r="E287" s="332">
        <v>1000000</v>
      </c>
      <c r="F287" s="332">
        <v>1000000</v>
      </c>
      <c r="G287" s="332">
        <v>1000000</v>
      </c>
      <c r="H287" s="332">
        <v>1000000</v>
      </c>
      <c r="I287" s="332">
        <v>1000000</v>
      </c>
      <c r="J287" s="332">
        <v>1000000</v>
      </c>
      <c r="K287" s="332">
        <v>1000000</v>
      </c>
      <c r="L287" s="332">
        <v>1000000</v>
      </c>
      <c r="M287" s="332">
        <v>1000000</v>
      </c>
      <c r="N287" s="332">
        <v>1000000</v>
      </c>
      <c r="O287" s="332">
        <v>0</v>
      </c>
      <c r="P287" s="351">
        <v>10000000</v>
      </c>
    </row>
    <row r="288" spans="1:16" ht="15" customHeight="1" x14ac:dyDescent="0.25">
      <c r="A288" s="325">
        <v>2024</v>
      </c>
      <c r="B288" s="326" t="s">
        <v>508</v>
      </c>
      <c r="C288" s="327" t="s">
        <v>803</v>
      </c>
      <c r="D288" s="324">
        <v>0</v>
      </c>
      <c r="E288" s="324">
        <v>19000000</v>
      </c>
      <c r="F288" s="324">
        <v>2000000</v>
      </c>
      <c r="G288" s="324">
        <v>2000000</v>
      </c>
      <c r="H288" s="324">
        <v>2000000</v>
      </c>
      <c r="I288" s="324">
        <v>8000000</v>
      </c>
      <c r="J288" s="324">
        <v>2000000</v>
      </c>
      <c r="K288" s="324">
        <v>19000000</v>
      </c>
      <c r="L288" s="324">
        <v>2000000</v>
      </c>
      <c r="M288" s="324">
        <v>2000000</v>
      </c>
      <c r="N288" s="324">
        <v>2000000</v>
      </c>
      <c r="O288" s="324">
        <v>0</v>
      </c>
      <c r="P288" s="324">
        <v>60000000</v>
      </c>
    </row>
    <row r="289" spans="1:16" ht="15" customHeight="1" x14ac:dyDescent="0.25">
      <c r="A289" s="329">
        <v>2024</v>
      </c>
      <c r="B289" s="330">
        <v>20202080901</v>
      </c>
      <c r="C289" s="331" t="s">
        <v>511</v>
      </c>
      <c r="D289" s="332">
        <v>0</v>
      </c>
      <c r="E289" s="332">
        <v>19000000</v>
      </c>
      <c r="F289" s="332">
        <v>2000000</v>
      </c>
      <c r="G289" s="332">
        <v>2000000</v>
      </c>
      <c r="H289" s="332">
        <v>2000000</v>
      </c>
      <c r="I289" s="332">
        <v>5000000</v>
      </c>
      <c r="J289" s="332">
        <v>2000000</v>
      </c>
      <c r="K289" s="332">
        <v>19000000</v>
      </c>
      <c r="L289" s="332">
        <v>2000000</v>
      </c>
      <c r="M289" s="332">
        <v>2000000</v>
      </c>
      <c r="N289" s="332">
        <v>2000000</v>
      </c>
      <c r="O289" s="332">
        <v>0</v>
      </c>
      <c r="P289" s="343">
        <v>57000000</v>
      </c>
    </row>
    <row r="290" spans="1:16" ht="15" customHeight="1" x14ac:dyDescent="0.25">
      <c r="A290" s="329">
        <v>2024</v>
      </c>
      <c r="B290" s="330" t="s">
        <v>1330</v>
      </c>
      <c r="C290" s="331" t="s">
        <v>1235</v>
      </c>
      <c r="D290" s="332">
        <v>0</v>
      </c>
      <c r="E290" s="332">
        <v>0</v>
      </c>
      <c r="F290" s="332">
        <v>0</v>
      </c>
      <c r="G290" s="332">
        <v>0</v>
      </c>
      <c r="H290" s="332">
        <v>0</v>
      </c>
      <c r="I290" s="332">
        <v>3000000</v>
      </c>
      <c r="J290" s="332">
        <v>0</v>
      </c>
      <c r="K290" s="332">
        <v>0</v>
      </c>
      <c r="L290" s="332">
        <v>0</v>
      </c>
      <c r="M290" s="332">
        <v>0</v>
      </c>
      <c r="N290" s="332">
        <v>0</v>
      </c>
      <c r="O290" s="332">
        <v>0</v>
      </c>
      <c r="P290" s="343">
        <v>3000000</v>
      </c>
    </row>
    <row r="291" spans="1:16" ht="15" customHeight="1" x14ac:dyDescent="0.25">
      <c r="A291" s="325">
        <v>2024</v>
      </c>
      <c r="B291" s="326" t="s">
        <v>512</v>
      </c>
      <c r="C291" s="327" t="s">
        <v>513</v>
      </c>
      <c r="D291" s="324">
        <v>28000000</v>
      </c>
      <c r="E291" s="324">
        <v>13000000</v>
      </c>
      <c r="F291" s="324">
        <v>36482863.528945997</v>
      </c>
      <c r="G291" s="324">
        <v>71322240.253376022</v>
      </c>
      <c r="H291" s="324">
        <v>83482863.528945997</v>
      </c>
      <c r="I291" s="324">
        <v>29006363.528945994</v>
      </c>
      <c r="J291" s="324">
        <v>32482863.528945994</v>
      </c>
      <c r="K291" s="324">
        <v>28482863.528945994</v>
      </c>
      <c r="L291" s="324">
        <v>21982863.528945994</v>
      </c>
      <c r="M291" s="324">
        <v>41482863.528945997</v>
      </c>
      <c r="N291" s="324">
        <v>76482863.528945997</v>
      </c>
      <c r="O291" s="324">
        <v>16482863.528945994</v>
      </c>
      <c r="P291" s="324">
        <v>478691512.01388997</v>
      </c>
    </row>
    <row r="292" spans="1:16" ht="15" customHeight="1" x14ac:dyDescent="0.25">
      <c r="A292" s="325">
        <v>2024</v>
      </c>
      <c r="B292" s="326" t="s">
        <v>514</v>
      </c>
      <c r="C292" s="327" t="s">
        <v>515</v>
      </c>
      <c r="D292" s="324">
        <v>0</v>
      </c>
      <c r="E292" s="324">
        <v>2000000</v>
      </c>
      <c r="F292" s="324">
        <v>22000000</v>
      </c>
      <c r="G292" s="324">
        <v>37000000</v>
      </c>
      <c r="H292" s="324">
        <v>19000000</v>
      </c>
      <c r="I292" s="324">
        <v>4523500</v>
      </c>
      <c r="J292" s="324">
        <v>18000000</v>
      </c>
      <c r="K292" s="324">
        <v>14000000</v>
      </c>
      <c r="L292" s="324">
        <v>7500000</v>
      </c>
      <c r="M292" s="324">
        <v>7000000</v>
      </c>
      <c r="N292" s="324">
        <v>12000000</v>
      </c>
      <c r="O292" s="324">
        <v>5000000</v>
      </c>
      <c r="P292" s="324">
        <v>148023500</v>
      </c>
    </row>
    <row r="293" spans="1:16" ht="15" customHeight="1" x14ac:dyDescent="0.25">
      <c r="A293" s="329">
        <v>2024</v>
      </c>
      <c r="B293" s="330" t="s">
        <v>516</v>
      </c>
      <c r="C293" s="331" t="s">
        <v>517</v>
      </c>
      <c r="D293" s="332">
        <v>0</v>
      </c>
      <c r="E293" s="332">
        <v>2000000</v>
      </c>
      <c r="F293" s="332">
        <v>0</v>
      </c>
      <c r="G293" s="332">
        <v>4000000</v>
      </c>
      <c r="H293" s="332">
        <v>7500000</v>
      </c>
      <c r="I293" s="332">
        <v>0</v>
      </c>
      <c r="J293" s="332">
        <v>2000000</v>
      </c>
      <c r="K293" s="332">
        <v>0</v>
      </c>
      <c r="L293" s="332">
        <v>3000000</v>
      </c>
      <c r="M293" s="332">
        <v>0</v>
      </c>
      <c r="N293" s="332">
        <v>0</v>
      </c>
      <c r="O293" s="332">
        <v>0</v>
      </c>
      <c r="P293" s="342">
        <v>18500000</v>
      </c>
    </row>
    <row r="294" spans="1:16" ht="15" customHeight="1" x14ac:dyDescent="0.25">
      <c r="A294" s="329">
        <v>2024</v>
      </c>
      <c r="B294" s="330" t="s">
        <v>518</v>
      </c>
      <c r="C294" s="331" t="s">
        <v>519</v>
      </c>
      <c r="D294" s="332">
        <v>0</v>
      </c>
      <c r="E294" s="332">
        <v>0</v>
      </c>
      <c r="F294" s="332">
        <v>22000000</v>
      </c>
      <c r="G294" s="332">
        <v>33000000</v>
      </c>
      <c r="H294" s="332">
        <v>11500000</v>
      </c>
      <c r="I294" s="332">
        <v>4523500</v>
      </c>
      <c r="J294" s="332">
        <v>16000000</v>
      </c>
      <c r="K294" s="332">
        <v>14000000</v>
      </c>
      <c r="L294" s="332">
        <v>4500000</v>
      </c>
      <c r="M294" s="332">
        <v>7000000</v>
      </c>
      <c r="N294" s="332">
        <v>12000000</v>
      </c>
      <c r="O294" s="332">
        <v>5000000</v>
      </c>
      <c r="P294" s="342">
        <v>129523500</v>
      </c>
    </row>
    <row r="295" spans="1:16" ht="15" customHeight="1" x14ac:dyDescent="0.25">
      <c r="A295" s="325">
        <v>2024</v>
      </c>
      <c r="B295" s="326" t="s">
        <v>520</v>
      </c>
      <c r="C295" s="327" t="s">
        <v>521</v>
      </c>
      <c r="D295" s="324">
        <v>20000000</v>
      </c>
      <c r="E295" s="324">
        <v>0</v>
      </c>
      <c r="F295" s="324">
        <v>0</v>
      </c>
      <c r="G295" s="324">
        <v>0</v>
      </c>
      <c r="H295" s="324">
        <v>0</v>
      </c>
      <c r="I295" s="324">
        <v>0</v>
      </c>
      <c r="J295" s="324">
        <v>0</v>
      </c>
      <c r="K295" s="324">
        <v>0</v>
      </c>
      <c r="L295" s="324">
        <v>0</v>
      </c>
      <c r="M295" s="324">
        <v>0</v>
      </c>
      <c r="N295" s="324">
        <v>0</v>
      </c>
      <c r="O295" s="324">
        <v>0</v>
      </c>
      <c r="P295" s="324">
        <v>20000000</v>
      </c>
    </row>
    <row r="296" spans="1:16" ht="15" customHeight="1" x14ac:dyDescent="0.25">
      <c r="A296" s="329">
        <v>2024</v>
      </c>
      <c r="B296" s="330" t="s">
        <v>522</v>
      </c>
      <c r="C296" s="331" t="s">
        <v>523</v>
      </c>
      <c r="D296" s="332">
        <v>20000000</v>
      </c>
      <c r="E296" s="332">
        <v>0</v>
      </c>
      <c r="F296" s="332">
        <v>0</v>
      </c>
      <c r="G296" s="332">
        <v>0</v>
      </c>
      <c r="H296" s="332">
        <v>0</v>
      </c>
      <c r="I296" s="332">
        <v>0</v>
      </c>
      <c r="J296" s="332">
        <v>0</v>
      </c>
      <c r="K296" s="332">
        <v>0</v>
      </c>
      <c r="L296" s="332">
        <v>0</v>
      </c>
      <c r="M296" s="332">
        <v>0</v>
      </c>
      <c r="N296" s="332">
        <v>0</v>
      </c>
      <c r="O296" s="332">
        <v>0</v>
      </c>
      <c r="P296" s="351">
        <v>20000000</v>
      </c>
    </row>
    <row r="297" spans="1:16" ht="15" customHeight="1" x14ac:dyDescent="0.25">
      <c r="A297" s="325">
        <v>2024</v>
      </c>
      <c r="B297" s="326" t="s">
        <v>524</v>
      </c>
      <c r="C297" s="327" t="s">
        <v>804</v>
      </c>
      <c r="D297" s="324">
        <v>8000000</v>
      </c>
      <c r="E297" s="324">
        <v>8000000</v>
      </c>
      <c r="F297" s="324">
        <v>8000000</v>
      </c>
      <c r="G297" s="324">
        <v>8000000</v>
      </c>
      <c r="H297" s="324">
        <v>58000000</v>
      </c>
      <c r="I297" s="324">
        <v>8000000</v>
      </c>
      <c r="J297" s="324">
        <v>8000000</v>
      </c>
      <c r="K297" s="324">
        <v>8000000</v>
      </c>
      <c r="L297" s="324">
        <v>8000000</v>
      </c>
      <c r="M297" s="324">
        <v>8000000</v>
      </c>
      <c r="N297" s="324">
        <v>58000000</v>
      </c>
      <c r="O297" s="324">
        <v>8000000</v>
      </c>
      <c r="P297" s="324">
        <v>196000000</v>
      </c>
    </row>
    <row r="298" spans="1:16" ht="15" customHeight="1" x14ac:dyDescent="0.25">
      <c r="A298" s="329">
        <v>2024</v>
      </c>
      <c r="B298" s="330" t="s">
        <v>526</v>
      </c>
      <c r="C298" s="331" t="s">
        <v>805</v>
      </c>
      <c r="D298" s="332">
        <v>0</v>
      </c>
      <c r="E298" s="332">
        <v>0</v>
      </c>
      <c r="F298" s="332">
        <v>0</v>
      </c>
      <c r="G298" s="332">
        <v>0</v>
      </c>
      <c r="H298" s="332">
        <v>50000000</v>
      </c>
      <c r="I298" s="332">
        <v>0</v>
      </c>
      <c r="J298" s="332">
        <v>0</v>
      </c>
      <c r="K298" s="332">
        <v>0</v>
      </c>
      <c r="L298" s="332">
        <v>0</v>
      </c>
      <c r="M298" s="332">
        <v>0</v>
      </c>
      <c r="N298" s="332">
        <v>50000000</v>
      </c>
      <c r="O298" s="332">
        <v>0</v>
      </c>
      <c r="P298" s="336">
        <v>100000000</v>
      </c>
    </row>
    <row r="299" spans="1:16" ht="15" customHeight="1" x14ac:dyDescent="0.25">
      <c r="A299" s="329">
        <v>2024</v>
      </c>
      <c r="B299" s="330" t="s">
        <v>1331</v>
      </c>
      <c r="C299" s="331" t="s">
        <v>1236</v>
      </c>
      <c r="D299" s="332">
        <v>8000000</v>
      </c>
      <c r="E299" s="332">
        <v>8000000</v>
      </c>
      <c r="F299" s="332">
        <v>8000000</v>
      </c>
      <c r="G299" s="332">
        <v>8000000</v>
      </c>
      <c r="H299" s="332">
        <v>8000000</v>
      </c>
      <c r="I299" s="332">
        <v>8000000</v>
      </c>
      <c r="J299" s="332">
        <v>8000000</v>
      </c>
      <c r="K299" s="332">
        <v>8000000</v>
      </c>
      <c r="L299" s="332">
        <v>8000000</v>
      </c>
      <c r="M299" s="332">
        <v>8000000</v>
      </c>
      <c r="N299" s="332">
        <v>8000000</v>
      </c>
      <c r="O299" s="332">
        <v>8000000</v>
      </c>
      <c r="P299" s="351">
        <v>96000000</v>
      </c>
    </row>
    <row r="300" spans="1:16" ht="15" customHeight="1" x14ac:dyDescent="0.25">
      <c r="A300" s="325">
        <v>2024</v>
      </c>
      <c r="B300" s="326" t="s">
        <v>1332</v>
      </c>
      <c r="C300" s="327" t="s">
        <v>893</v>
      </c>
      <c r="D300" s="324">
        <v>0</v>
      </c>
      <c r="E300" s="324">
        <v>3000000</v>
      </c>
      <c r="F300" s="324">
        <v>6482863.5289459946</v>
      </c>
      <c r="G300" s="324">
        <v>26322240.253376018</v>
      </c>
      <c r="H300" s="324">
        <v>6482863.5289459946</v>
      </c>
      <c r="I300" s="324">
        <v>6482863.5289459946</v>
      </c>
      <c r="J300" s="324">
        <v>6482863.5289459946</v>
      </c>
      <c r="K300" s="324">
        <v>6482863.5289459946</v>
      </c>
      <c r="L300" s="324">
        <v>6482863.5289459946</v>
      </c>
      <c r="M300" s="324">
        <v>26482863.528945994</v>
      </c>
      <c r="N300" s="324">
        <v>6482863.5289459946</v>
      </c>
      <c r="O300" s="324">
        <v>3482863.5289459946</v>
      </c>
      <c r="P300" s="324">
        <v>104668012.01388997</v>
      </c>
    </row>
    <row r="301" spans="1:16" ht="15" customHeight="1" x14ac:dyDescent="0.25">
      <c r="A301" s="329">
        <v>2024</v>
      </c>
      <c r="B301" s="330" t="s">
        <v>1333</v>
      </c>
      <c r="C301" s="331" t="s">
        <v>1094</v>
      </c>
      <c r="D301" s="332">
        <v>0</v>
      </c>
      <c r="E301" s="332">
        <v>3000000</v>
      </c>
      <c r="F301" s="332">
        <v>3000000</v>
      </c>
      <c r="G301" s="332">
        <v>22839376.724430025</v>
      </c>
      <c r="H301" s="332">
        <v>3000000</v>
      </c>
      <c r="I301" s="332">
        <v>3000000</v>
      </c>
      <c r="J301" s="332">
        <v>3000000</v>
      </c>
      <c r="K301" s="332">
        <v>3000000</v>
      </c>
      <c r="L301" s="332">
        <v>3000000</v>
      </c>
      <c r="M301" s="332">
        <v>23000000</v>
      </c>
      <c r="N301" s="332">
        <v>3000000</v>
      </c>
      <c r="O301" s="332">
        <v>0</v>
      </c>
      <c r="P301" s="351">
        <v>69839376.724430025</v>
      </c>
    </row>
    <row r="302" spans="1:16" ht="15" customHeight="1" x14ac:dyDescent="0.25">
      <c r="A302" s="329">
        <v>2024</v>
      </c>
      <c r="B302" s="330" t="s">
        <v>1334</v>
      </c>
      <c r="C302" s="331" t="s">
        <v>1098</v>
      </c>
      <c r="D302" s="332">
        <v>0</v>
      </c>
      <c r="E302" s="332">
        <v>0</v>
      </c>
      <c r="F302" s="332">
        <v>3482863.5289459946</v>
      </c>
      <c r="G302" s="332">
        <v>3482863.5289459946</v>
      </c>
      <c r="H302" s="332">
        <v>3482863.5289459946</v>
      </c>
      <c r="I302" s="332">
        <v>3482863.5289459946</v>
      </c>
      <c r="J302" s="332">
        <v>3482863.5289459946</v>
      </c>
      <c r="K302" s="332">
        <v>3482863.5289459946</v>
      </c>
      <c r="L302" s="332">
        <v>3482863.5289459946</v>
      </c>
      <c r="M302" s="332">
        <v>3482863.5289459946</v>
      </c>
      <c r="N302" s="332">
        <v>3482863.5289459946</v>
      </c>
      <c r="O302" s="332">
        <v>3482863.5289459946</v>
      </c>
      <c r="P302" s="351">
        <v>34828635.289459944</v>
      </c>
    </row>
    <row r="303" spans="1:16" ht="15" customHeight="1" x14ac:dyDescent="0.25">
      <c r="A303" s="325">
        <v>2024</v>
      </c>
      <c r="B303" s="326" t="s">
        <v>530</v>
      </c>
      <c r="C303" s="327" t="s">
        <v>531</v>
      </c>
      <c r="D303" s="324">
        <v>0</v>
      </c>
      <c r="E303" s="324">
        <v>0</v>
      </c>
      <c r="F303" s="324">
        <v>0</v>
      </c>
      <c r="G303" s="324">
        <v>0</v>
      </c>
      <c r="H303" s="324">
        <v>0</v>
      </c>
      <c r="I303" s="324">
        <v>10000000</v>
      </c>
      <c r="J303" s="324">
        <v>0</v>
      </c>
      <c r="K303" s="324">
        <v>0</v>
      </c>
      <c r="L303" s="324">
        <v>0</v>
      </c>
      <c r="M303" s="324">
        <v>0</v>
      </c>
      <c r="N303" s="324">
        <v>0</v>
      </c>
      <c r="O303" s="324">
        <v>0</v>
      </c>
      <c r="P303" s="324">
        <v>10000000</v>
      </c>
    </row>
    <row r="304" spans="1:16" ht="15" customHeight="1" x14ac:dyDescent="0.25">
      <c r="A304" s="329">
        <v>2024</v>
      </c>
      <c r="B304" s="330" t="s">
        <v>1335</v>
      </c>
      <c r="C304" s="331" t="s">
        <v>1336</v>
      </c>
      <c r="D304" s="332">
        <v>0</v>
      </c>
      <c r="E304" s="332">
        <v>0</v>
      </c>
      <c r="F304" s="332">
        <v>0</v>
      </c>
      <c r="G304" s="332">
        <v>0</v>
      </c>
      <c r="H304" s="332">
        <v>0</v>
      </c>
      <c r="I304" s="332">
        <v>10000000</v>
      </c>
      <c r="J304" s="332">
        <v>0</v>
      </c>
      <c r="K304" s="332">
        <v>0</v>
      </c>
      <c r="L304" s="332">
        <v>0</v>
      </c>
      <c r="M304" s="332">
        <v>0</v>
      </c>
      <c r="N304" s="332">
        <v>0</v>
      </c>
      <c r="O304" s="332">
        <v>0</v>
      </c>
      <c r="P304" s="351">
        <v>10000000</v>
      </c>
    </row>
    <row r="305" spans="1:16" ht="15" customHeight="1" x14ac:dyDescent="0.25">
      <c r="A305" s="325">
        <v>2024</v>
      </c>
      <c r="B305" s="326" t="s">
        <v>534</v>
      </c>
      <c r="C305" s="327" t="s">
        <v>31</v>
      </c>
      <c r="D305" s="324">
        <v>23465308.042423353</v>
      </c>
      <c r="E305" s="324">
        <v>46307308.042423353</v>
      </c>
      <c r="F305" s="324">
        <v>54465308.042423353</v>
      </c>
      <c r="G305" s="324">
        <v>74704308.042423353</v>
      </c>
      <c r="H305" s="324">
        <v>58965308.042423353</v>
      </c>
      <c r="I305" s="324">
        <v>49465308.042423353</v>
      </c>
      <c r="J305" s="324">
        <v>47185308.042423353</v>
      </c>
      <c r="K305" s="324">
        <v>42465308.042423353</v>
      </c>
      <c r="L305" s="324">
        <v>76014308.042423353</v>
      </c>
      <c r="M305" s="324">
        <v>45965308.042423353</v>
      </c>
      <c r="N305" s="324">
        <v>30465308.042423353</v>
      </c>
      <c r="O305" s="324">
        <v>34465308.042423353</v>
      </c>
      <c r="P305" s="324">
        <v>583933696.50908029</v>
      </c>
    </row>
    <row r="306" spans="1:16" ht="15" customHeight="1" x14ac:dyDescent="0.25">
      <c r="A306" s="329">
        <v>2024</v>
      </c>
      <c r="B306" s="330" t="s">
        <v>535</v>
      </c>
      <c r="C306" s="331" t="s">
        <v>31</v>
      </c>
      <c r="D306" s="332">
        <v>23465308.042423353</v>
      </c>
      <c r="E306" s="332">
        <v>46307308.042423353</v>
      </c>
      <c r="F306" s="332">
        <v>54465308.042423353</v>
      </c>
      <c r="G306" s="332">
        <v>74704308.042423353</v>
      </c>
      <c r="H306" s="332">
        <v>58965308.042423353</v>
      </c>
      <c r="I306" s="332">
        <v>49465308.042423353</v>
      </c>
      <c r="J306" s="332">
        <v>47185308.042423353</v>
      </c>
      <c r="K306" s="332">
        <v>42465308.042423353</v>
      </c>
      <c r="L306" s="332">
        <v>76014308.042423353</v>
      </c>
      <c r="M306" s="332">
        <v>45965308.042423353</v>
      </c>
      <c r="N306" s="332">
        <v>30465308.042423353</v>
      </c>
      <c r="O306" s="332">
        <v>34465308.042423353</v>
      </c>
      <c r="P306" s="353">
        <v>583933696.50908029</v>
      </c>
    </row>
    <row r="307" spans="1:16" ht="15" customHeight="1" x14ac:dyDescent="0.25">
      <c r="A307" s="325">
        <v>2024</v>
      </c>
      <c r="B307" s="326" t="s">
        <v>1337</v>
      </c>
      <c r="C307" s="327" t="s">
        <v>1338</v>
      </c>
      <c r="D307" s="324">
        <v>0</v>
      </c>
      <c r="E307" s="324">
        <v>6000000</v>
      </c>
      <c r="F307" s="324">
        <v>0</v>
      </c>
      <c r="G307" s="324">
        <v>0</v>
      </c>
      <c r="H307" s="324">
        <v>0</v>
      </c>
      <c r="I307" s="324">
        <v>0</v>
      </c>
      <c r="J307" s="324">
        <v>0</v>
      </c>
      <c r="K307" s="324">
        <v>0</v>
      </c>
      <c r="L307" s="324">
        <v>6000000</v>
      </c>
      <c r="M307" s="324">
        <v>0</v>
      </c>
      <c r="N307" s="324">
        <v>0</v>
      </c>
      <c r="O307" s="324">
        <v>0</v>
      </c>
      <c r="P307" s="324">
        <v>12000000</v>
      </c>
    </row>
    <row r="308" spans="1:16" ht="15" customHeight="1" x14ac:dyDescent="0.25">
      <c r="A308" s="329">
        <v>2024</v>
      </c>
      <c r="B308" s="330" t="s">
        <v>1339</v>
      </c>
      <c r="C308" s="331" t="s">
        <v>1338</v>
      </c>
      <c r="D308" s="332">
        <v>0</v>
      </c>
      <c r="E308" s="332">
        <v>6000000</v>
      </c>
      <c r="F308" s="332">
        <v>0</v>
      </c>
      <c r="G308" s="332">
        <v>0</v>
      </c>
      <c r="H308" s="332">
        <v>0</v>
      </c>
      <c r="I308" s="332">
        <v>0</v>
      </c>
      <c r="J308" s="332">
        <v>0</v>
      </c>
      <c r="K308" s="332">
        <v>0</v>
      </c>
      <c r="L308" s="332">
        <v>6000000</v>
      </c>
      <c r="M308" s="332">
        <v>0</v>
      </c>
      <c r="N308" s="332">
        <v>0</v>
      </c>
      <c r="O308" s="332">
        <v>0</v>
      </c>
      <c r="P308" s="351">
        <v>12000000</v>
      </c>
    </row>
    <row r="309" spans="1:16" ht="15" customHeight="1" x14ac:dyDescent="0.25">
      <c r="A309" s="325">
        <v>2024</v>
      </c>
      <c r="B309" s="326" t="s">
        <v>536</v>
      </c>
      <c r="C309" s="327" t="s">
        <v>537</v>
      </c>
      <c r="D309" s="324">
        <v>52680000</v>
      </c>
      <c r="E309" s="324">
        <v>49832352</v>
      </c>
      <c r="F309" s="324">
        <v>103963602</v>
      </c>
      <c r="G309" s="324">
        <v>16734004</v>
      </c>
      <c r="H309" s="324">
        <v>14723602</v>
      </c>
      <c r="I309" s="324">
        <v>58702754</v>
      </c>
      <c r="J309" s="324">
        <v>9863602</v>
      </c>
      <c r="K309" s="324">
        <v>23963602</v>
      </c>
      <c r="L309" s="324">
        <v>67363602</v>
      </c>
      <c r="M309" s="324">
        <v>7363602</v>
      </c>
      <c r="N309" s="324">
        <v>7363602</v>
      </c>
      <c r="O309" s="324">
        <v>2000000</v>
      </c>
      <c r="P309" s="324">
        <v>414554324</v>
      </c>
    </row>
    <row r="310" spans="1:16" ht="15" customHeight="1" x14ac:dyDescent="0.25">
      <c r="A310" s="325">
        <v>2024</v>
      </c>
      <c r="B310" s="326" t="s">
        <v>538</v>
      </c>
      <c r="C310" s="327" t="s">
        <v>539</v>
      </c>
      <c r="D310" s="324">
        <v>52680000</v>
      </c>
      <c r="E310" s="324">
        <v>49832352</v>
      </c>
      <c r="F310" s="324">
        <v>88332352</v>
      </c>
      <c r="G310" s="324">
        <v>12702754</v>
      </c>
      <c r="H310" s="324">
        <v>10692352</v>
      </c>
      <c r="I310" s="324">
        <v>17702754</v>
      </c>
      <c r="J310" s="324">
        <v>5832352</v>
      </c>
      <c r="K310" s="324">
        <v>8332352</v>
      </c>
      <c r="L310" s="324">
        <v>63332352</v>
      </c>
      <c r="M310" s="324">
        <v>3332352</v>
      </c>
      <c r="N310" s="324">
        <v>3332352</v>
      </c>
      <c r="O310" s="324">
        <v>2000000</v>
      </c>
      <c r="P310" s="324">
        <v>318104324</v>
      </c>
    </row>
    <row r="311" spans="1:16" ht="15" customHeight="1" x14ac:dyDescent="0.25">
      <c r="A311" s="325">
        <v>2024</v>
      </c>
      <c r="B311" s="326" t="s">
        <v>540</v>
      </c>
      <c r="C311" s="327" t="s">
        <v>541</v>
      </c>
      <c r="D311" s="324">
        <v>52680000</v>
      </c>
      <c r="E311" s="324">
        <v>49832352</v>
      </c>
      <c r="F311" s="324">
        <v>88332352</v>
      </c>
      <c r="G311" s="324">
        <v>12702754</v>
      </c>
      <c r="H311" s="324">
        <v>10692352</v>
      </c>
      <c r="I311" s="324">
        <v>17702754</v>
      </c>
      <c r="J311" s="324">
        <v>5832352</v>
      </c>
      <c r="K311" s="324">
        <v>8332352</v>
      </c>
      <c r="L311" s="324">
        <v>63332352</v>
      </c>
      <c r="M311" s="324">
        <v>3332352</v>
      </c>
      <c r="N311" s="324">
        <v>3332352</v>
      </c>
      <c r="O311" s="324">
        <v>2000000</v>
      </c>
      <c r="P311" s="324">
        <v>318104324</v>
      </c>
    </row>
    <row r="312" spans="1:16" ht="15" customHeight="1" x14ac:dyDescent="0.25">
      <c r="A312" s="325">
        <v>2024</v>
      </c>
      <c r="B312" s="326" t="s">
        <v>542</v>
      </c>
      <c r="C312" s="327" t="s">
        <v>541</v>
      </c>
      <c r="D312" s="324">
        <v>52680000</v>
      </c>
      <c r="E312" s="324">
        <v>49832352</v>
      </c>
      <c r="F312" s="324">
        <v>88332352</v>
      </c>
      <c r="G312" s="324">
        <v>12702754</v>
      </c>
      <c r="H312" s="324">
        <v>10692352</v>
      </c>
      <c r="I312" s="324">
        <v>17702754</v>
      </c>
      <c r="J312" s="324">
        <v>5832352</v>
      </c>
      <c r="K312" s="324">
        <v>8332352</v>
      </c>
      <c r="L312" s="324">
        <v>63332352</v>
      </c>
      <c r="M312" s="324">
        <v>3332352</v>
      </c>
      <c r="N312" s="324">
        <v>3332352</v>
      </c>
      <c r="O312" s="324">
        <v>2000000</v>
      </c>
      <c r="P312" s="324">
        <v>318104324</v>
      </c>
    </row>
    <row r="313" spans="1:16" ht="15" customHeight="1" x14ac:dyDescent="0.25">
      <c r="A313" s="329">
        <v>2024</v>
      </c>
      <c r="B313" s="330" t="s">
        <v>543</v>
      </c>
      <c r="C313" s="331" t="s">
        <v>541</v>
      </c>
      <c r="D313" s="332">
        <v>52680000</v>
      </c>
      <c r="E313" s="332">
        <v>49832352</v>
      </c>
      <c r="F313" s="332">
        <v>88332352</v>
      </c>
      <c r="G313" s="332">
        <v>12702754</v>
      </c>
      <c r="H313" s="332">
        <v>10692352</v>
      </c>
      <c r="I313" s="332">
        <v>17702754</v>
      </c>
      <c r="J313" s="332">
        <v>5832352</v>
      </c>
      <c r="K313" s="332">
        <v>8332352</v>
      </c>
      <c r="L313" s="332">
        <v>63332352</v>
      </c>
      <c r="M313" s="332">
        <v>3332352</v>
      </c>
      <c r="N313" s="332">
        <v>3332352</v>
      </c>
      <c r="O313" s="332">
        <v>2000000</v>
      </c>
      <c r="P313" s="333">
        <v>318104324</v>
      </c>
    </row>
    <row r="314" spans="1:16" ht="15" customHeight="1" x14ac:dyDescent="0.25">
      <c r="A314" s="325">
        <v>2024</v>
      </c>
      <c r="B314" s="326" t="s">
        <v>1340</v>
      </c>
      <c r="C314" s="327" t="s">
        <v>1341</v>
      </c>
      <c r="D314" s="324">
        <v>0</v>
      </c>
      <c r="E314" s="324">
        <v>0</v>
      </c>
      <c r="F314" s="324">
        <v>15631250</v>
      </c>
      <c r="G314" s="324">
        <v>4031250</v>
      </c>
      <c r="H314" s="324">
        <v>4031250</v>
      </c>
      <c r="I314" s="324">
        <v>16000000</v>
      </c>
      <c r="J314" s="324">
        <v>4031250</v>
      </c>
      <c r="K314" s="324">
        <v>15631250</v>
      </c>
      <c r="L314" s="324">
        <v>4031250</v>
      </c>
      <c r="M314" s="324">
        <v>4031250</v>
      </c>
      <c r="N314" s="324">
        <v>4031250</v>
      </c>
      <c r="O314" s="324">
        <v>0</v>
      </c>
      <c r="P314" s="324">
        <v>71450000</v>
      </c>
    </row>
    <row r="315" spans="1:16" ht="15" customHeight="1" x14ac:dyDescent="0.25">
      <c r="A315" s="325">
        <v>2024</v>
      </c>
      <c r="B315" s="326" t="s">
        <v>1342</v>
      </c>
      <c r="C315" s="327" t="s">
        <v>1341</v>
      </c>
      <c r="D315" s="324">
        <v>0</v>
      </c>
      <c r="E315" s="324">
        <v>0</v>
      </c>
      <c r="F315" s="324">
        <v>15631250</v>
      </c>
      <c r="G315" s="324">
        <v>4031250</v>
      </c>
      <c r="H315" s="324">
        <v>4031250</v>
      </c>
      <c r="I315" s="324">
        <v>16000000</v>
      </c>
      <c r="J315" s="324">
        <v>4031250</v>
      </c>
      <c r="K315" s="324">
        <v>15631250</v>
      </c>
      <c r="L315" s="324">
        <v>4031250</v>
      </c>
      <c r="M315" s="324">
        <v>4031250</v>
      </c>
      <c r="N315" s="324">
        <v>4031250</v>
      </c>
      <c r="O315" s="324">
        <v>0</v>
      </c>
      <c r="P315" s="324">
        <v>71450000</v>
      </c>
    </row>
    <row r="316" spans="1:16" ht="15" customHeight="1" x14ac:dyDescent="0.25">
      <c r="A316" s="329">
        <v>2024</v>
      </c>
      <c r="B316" s="330" t="s">
        <v>1343</v>
      </c>
      <c r="C316" s="331" t="s">
        <v>1344</v>
      </c>
      <c r="D316" s="332">
        <v>0</v>
      </c>
      <c r="E316" s="332">
        <v>0</v>
      </c>
      <c r="F316" s="332">
        <v>15631250</v>
      </c>
      <c r="G316" s="332">
        <v>4031250</v>
      </c>
      <c r="H316" s="332">
        <v>4031250</v>
      </c>
      <c r="I316" s="332">
        <v>16000000</v>
      </c>
      <c r="J316" s="332">
        <v>4031250</v>
      </c>
      <c r="K316" s="332">
        <v>15631250</v>
      </c>
      <c r="L316" s="332">
        <v>4031250</v>
      </c>
      <c r="M316" s="332">
        <v>4031250</v>
      </c>
      <c r="N316" s="332">
        <v>4031250</v>
      </c>
      <c r="O316" s="332">
        <v>0</v>
      </c>
      <c r="P316" s="333">
        <v>71450000</v>
      </c>
    </row>
    <row r="317" spans="1:16" ht="15" customHeight="1" x14ac:dyDescent="0.25">
      <c r="A317" s="325">
        <v>2024</v>
      </c>
      <c r="B317" s="326" t="s">
        <v>1345</v>
      </c>
      <c r="C317" s="327" t="s">
        <v>1242</v>
      </c>
      <c r="D317" s="324">
        <v>0</v>
      </c>
      <c r="E317" s="324">
        <v>0</v>
      </c>
      <c r="F317" s="324">
        <v>0</v>
      </c>
      <c r="G317" s="324">
        <v>0</v>
      </c>
      <c r="H317" s="324">
        <v>0</v>
      </c>
      <c r="I317" s="324">
        <v>25000000</v>
      </c>
      <c r="J317" s="324">
        <v>0</v>
      </c>
      <c r="K317" s="324">
        <v>0</v>
      </c>
      <c r="L317" s="324">
        <v>0</v>
      </c>
      <c r="M317" s="324">
        <v>0</v>
      </c>
      <c r="N317" s="324">
        <v>0</v>
      </c>
      <c r="O317" s="324">
        <v>0</v>
      </c>
      <c r="P317" s="324">
        <v>25000000</v>
      </c>
    </row>
    <row r="318" spans="1:16" ht="15" customHeight="1" x14ac:dyDescent="0.25">
      <c r="A318" s="325">
        <v>2024</v>
      </c>
      <c r="B318" s="326" t="s">
        <v>1346</v>
      </c>
      <c r="C318" s="327" t="s">
        <v>1242</v>
      </c>
      <c r="D318" s="324">
        <v>0</v>
      </c>
      <c r="E318" s="324">
        <v>0</v>
      </c>
      <c r="F318" s="324">
        <v>0</v>
      </c>
      <c r="G318" s="324">
        <v>0</v>
      </c>
      <c r="H318" s="324">
        <v>0</v>
      </c>
      <c r="I318" s="324">
        <v>25000000</v>
      </c>
      <c r="J318" s="324">
        <v>0</v>
      </c>
      <c r="K318" s="324">
        <v>0</v>
      </c>
      <c r="L318" s="324">
        <v>0</v>
      </c>
      <c r="M318" s="324">
        <v>0</v>
      </c>
      <c r="N318" s="324">
        <v>0</v>
      </c>
      <c r="O318" s="324">
        <v>0</v>
      </c>
      <c r="P318" s="324">
        <v>25000000</v>
      </c>
    </row>
    <row r="319" spans="1:16" ht="15" customHeight="1" x14ac:dyDescent="0.25">
      <c r="A319" s="325">
        <v>2024</v>
      </c>
      <c r="B319" s="326" t="s">
        <v>1347</v>
      </c>
      <c r="C319" s="327" t="s">
        <v>1242</v>
      </c>
      <c r="D319" s="324">
        <v>0</v>
      </c>
      <c r="E319" s="324">
        <v>0</v>
      </c>
      <c r="F319" s="324">
        <v>0</v>
      </c>
      <c r="G319" s="324">
        <v>0</v>
      </c>
      <c r="H319" s="324">
        <v>0</v>
      </c>
      <c r="I319" s="324">
        <v>25000000</v>
      </c>
      <c r="J319" s="324">
        <v>0</v>
      </c>
      <c r="K319" s="324">
        <v>0</v>
      </c>
      <c r="L319" s="324">
        <v>0</v>
      </c>
      <c r="M319" s="324">
        <v>0</v>
      </c>
      <c r="N319" s="324">
        <v>0</v>
      </c>
      <c r="O319" s="324">
        <v>0</v>
      </c>
      <c r="P319" s="324">
        <v>25000000</v>
      </c>
    </row>
    <row r="320" spans="1:16" ht="15" customHeight="1" x14ac:dyDescent="0.25">
      <c r="A320" s="329">
        <v>2024</v>
      </c>
      <c r="B320" s="330" t="s">
        <v>1348</v>
      </c>
      <c r="C320" s="331" t="s">
        <v>1242</v>
      </c>
      <c r="D320" s="332">
        <v>0</v>
      </c>
      <c r="E320" s="332">
        <v>0</v>
      </c>
      <c r="F320" s="332">
        <v>0</v>
      </c>
      <c r="G320" s="332">
        <v>0</v>
      </c>
      <c r="H320" s="332">
        <v>0</v>
      </c>
      <c r="I320" s="332">
        <v>25000000</v>
      </c>
      <c r="J320" s="332">
        <v>0</v>
      </c>
      <c r="K320" s="332">
        <v>0</v>
      </c>
      <c r="L320" s="332">
        <v>0</v>
      </c>
      <c r="M320" s="332">
        <v>0</v>
      </c>
      <c r="N320" s="332">
        <v>0</v>
      </c>
      <c r="O320" s="332">
        <v>0</v>
      </c>
      <c r="P320" s="333">
        <v>25000000</v>
      </c>
    </row>
    <row r="321" spans="1:16" ht="15" customHeight="1" x14ac:dyDescent="0.25">
      <c r="A321" s="325">
        <v>2024</v>
      </c>
      <c r="B321" s="326" t="s">
        <v>544</v>
      </c>
      <c r="C321" s="327" t="s">
        <v>545</v>
      </c>
      <c r="D321" s="324">
        <v>4482314.1766166585</v>
      </c>
      <c r="E321" s="324">
        <v>506494518.66931677</v>
      </c>
      <c r="F321" s="324">
        <v>5482314.1766166585</v>
      </c>
      <c r="G321" s="324">
        <v>4482314.1766166585</v>
      </c>
      <c r="H321" s="324">
        <v>4482314.1766166585</v>
      </c>
      <c r="I321" s="324">
        <v>5482314.1766166585</v>
      </c>
      <c r="J321" s="324">
        <v>4482314.1766166585</v>
      </c>
      <c r="K321" s="324">
        <v>4482314.1766166585</v>
      </c>
      <c r="L321" s="324">
        <v>5482314.1766166585</v>
      </c>
      <c r="M321" s="324">
        <v>4482314.1766166585</v>
      </c>
      <c r="N321" s="324">
        <v>4482314.1766166585</v>
      </c>
      <c r="O321" s="324">
        <v>5482314.1766166585</v>
      </c>
      <c r="P321" s="324">
        <v>559799974.61210012</v>
      </c>
    </row>
    <row r="322" spans="1:16" ht="15" customHeight="1" x14ac:dyDescent="0.25">
      <c r="A322" s="325">
        <v>2024</v>
      </c>
      <c r="B322" s="326" t="s">
        <v>546</v>
      </c>
      <c r="C322" s="327" t="s">
        <v>547</v>
      </c>
      <c r="D322" s="324">
        <v>0</v>
      </c>
      <c r="E322" s="324">
        <v>65104420.382700101</v>
      </c>
      <c r="F322" s="324">
        <v>1000000</v>
      </c>
      <c r="G322" s="324">
        <v>0</v>
      </c>
      <c r="H322" s="324">
        <v>0</v>
      </c>
      <c r="I322" s="324">
        <v>1000000</v>
      </c>
      <c r="J322" s="324">
        <v>0</v>
      </c>
      <c r="K322" s="324">
        <v>0</v>
      </c>
      <c r="L322" s="324">
        <v>1000000</v>
      </c>
      <c r="M322" s="324">
        <v>0</v>
      </c>
      <c r="N322" s="324">
        <v>0</v>
      </c>
      <c r="O322" s="324">
        <v>1000000</v>
      </c>
      <c r="P322" s="324">
        <v>69104420.382700101</v>
      </c>
    </row>
    <row r="323" spans="1:16" ht="15" customHeight="1" x14ac:dyDescent="0.25">
      <c r="A323" s="325">
        <v>2024</v>
      </c>
      <c r="B323" s="326" t="s">
        <v>548</v>
      </c>
      <c r="C323" s="327" t="s">
        <v>549</v>
      </c>
      <c r="D323" s="324">
        <v>0</v>
      </c>
      <c r="E323" s="324">
        <v>65104420.382700101</v>
      </c>
      <c r="F323" s="324">
        <v>1000000</v>
      </c>
      <c r="G323" s="324">
        <v>0</v>
      </c>
      <c r="H323" s="324">
        <v>0</v>
      </c>
      <c r="I323" s="324">
        <v>1000000</v>
      </c>
      <c r="J323" s="324">
        <v>0</v>
      </c>
      <c r="K323" s="324">
        <v>0</v>
      </c>
      <c r="L323" s="324">
        <v>1000000</v>
      </c>
      <c r="M323" s="324">
        <v>0</v>
      </c>
      <c r="N323" s="324">
        <v>0</v>
      </c>
      <c r="O323" s="324">
        <v>1000000</v>
      </c>
      <c r="P323" s="324">
        <v>69104420.382700101</v>
      </c>
    </row>
    <row r="324" spans="1:16" ht="15" customHeight="1" x14ac:dyDescent="0.25">
      <c r="A324" s="325">
        <v>2024</v>
      </c>
      <c r="B324" s="326" t="s">
        <v>550</v>
      </c>
      <c r="C324" s="327" t="s">
        <v>549</v>
      </c>
      <c r="D324" s="324">
        <v>0</v>
      </c>
      <c r="E324" s="324">
        <v>65104420.382700101</v>
      </c>
      <c r="F324" s="324">
        <v>1000000</v>
      </c>
      <c r="G324" s="324">
        <v>0</v>
      </c>
      <c r="H324" s="324">
        <v>0</v>
      </c>
      <c r="I324" s="324">
        <v>1000000</v>
      </c>
      <c r="J324" s="324">
        <v>0</v>
      </c>
      <c r="K324" s="324">
        <v>0</v>
      </c>
      <c r="L324" s="324">
        <v>1000000</v>
      </c>
      <c r="M324" s="324">
        <v>0</v>
      </c>
      <c r="N324" s="324">
        <v>0</v>
      </c>
      <c r="O324" s="324">
        <v>1000000</v>
      </c>
      <c r="P324" s="324">
        <v>69104420.382700101</v>
      </c>
    </row>
    <row r="325" spans="1:16" ht="15" customHeight="1" x14ac:dyDescent="0.25">
      <c r="A325" s="329">
        <v>2024</v>
      </c>
      <c r="B325" s="330" t="s">
        <v>551</v>
      </c>
      <c r="C325" s="331" t="s">
        <v>552</v>
      </c>
      <c r="D325" s="332">
        <v>0</v>
      </c>
      <c r="E325" s="332">
        <v>65104420.382700101</v>
      </c>
      <c r="F325" s="332">
        <v>1000000</v>
      </c>
      <c r="G325" s="332">
        <v>0</v>
      </c>
      <c r="H325" s="332">
        <v>0</v>
      </c>
      <c r="I325" s="332">
        <v>1000000</v>
      </c>
      <c r="J325" s="332">
        <v>0</v>
      </c>
      <c r="K325" s="332">
        <v>0</v>
      </c>
      <c r="L325" s="332">
        <v>1000000</v>
      </c>
      <c r="M325" s="332">
        <v>0</v>
      </c>
      <c r="N325" s="332">
        <v>0</v>
      </c>
      <c r="O325" s="332">
        <v>1000000</v>
      </c>
      <c r="P325" s="333">
        <v>69104420.382700101</v>
      </c>
    </row>
    <row r="326" spans="1:16" ht="15" customHeight="1" x14ac:dyDescent="0.25">
      <c r="A326" s="325">
        <v>2024</v>
      </c>
      <c r="B326" s="326" t="s">
        <v>553</v>
      </c>
      <c r="C326" s="327" t="s">
        <v>554</v>
      </c>
      <c r="D326" s="324">
        <v>4482314.1766166585</v>
      </c>
      <c r="E326" s="324">
        <v>4482314.1766166585</v>
      </c>
      <c r="F326" s="324">
        <v>4482314.1766166585</v>
      </c>
      <c r="G326" s="324">
        <v>4482314.1766166585</v>
      </c>
      <c r="H326" s="324">
        <v>4482314.1766166585</v>
      </c>
      <c r="I326" s="324">
        <v>4482314.1766166585</v>
      </c>
      <c r="J326" s="324">
        <v>4482314.1766166585</v>
      </c>
      <c r="K326" s="324">
        <v>4482314.1766166585</v>
      </c>
      <c r="L326" s="324">
        <v>4482314.1766166585</v>
      </c>
      <c r="M326" s="324">
        <v>4482314.1766166585</v>
      </c>
      <c r="N326" s="324">
        <v>4482314.1766166585</v>
      </c>
      <c r="O326" s="324">
        <v>4482314.1766166585</v>
      </c>
      <c r="P326" s="324">
        <v>53787770.119399913</v>
      </c>
    </row>
    <row r="327" spans="1:16" ht="15" customHeight="1" x14ac:dyDescent="0.25">
      <c r="A327" s="325">
        <v>2024</v>
      </c>
      <c r="B327" s="326" t="s">
        <v>555</v>
      </c>
      <c r="C327" s="327" t="s">
        <v>554</v>
      </c>
      <c r="D327" s="324">
        <v>4482314.1766166585</v>
      </c>
      <c r="E327" s="324">
        <v>4482314.1766166585</v>
      </c>
      <c r="F327" s="324">
        <v>4482314.1766166585</v>
      </c>
      <c r="G327" s="324">
        <v>4482314.1766166585</v>
      </c>
      <c r="H327" s="324">
        <v>4482314.1766166585</v>
      </c>
      <c r="I327" s="324">
        <v>4482314.1766166585</v>
      </c>
      <c r="J327" s="324">
        <v>4482314.1766166585</v>
      </c>
      <c r="K327" s="324">
        <v>4482314.1766166585</v>
      </c>
      <c r="L327" s="324">
        <v>4482314.1766166585</v>
      </c>
      <c r="M327" s="324">
        <v>4482314.1766166585</v>
      </c>
      <c r="N327" s="324">
        <v>4482314.1766166585</v>
      </c>
      <c r="O327" s="324">
        <v>4482314.1766166585</v>
      </c>
      <c r="P327" s="324">
        <v>53787770.119399913</v>
      </c>
    </row>
    <row r="328" spans="1:16" ht="15" customHeight="1" x14ac:dyDescent="0.25">
      <c r="A328" s="325">
        <v>2024</v>
      </c>
      <c r="B328" s="326" t="s">
        <v>556</v>
      </c>
      <c r="C328" s="327" t="s">
        <v>554</v>
      </c>
      <c r="D328" s="324">
        <v>4482314.1766166585</v>
      </c>
      <c r="E328" s="324">
        <v>4482314.1766166585</v>
      </c>
      <c r="F328" s="324">
        <v>4482314.1766166585</v>
      </c>
      <c r="G328" s="324">
        <v>4482314.1766166585</v>
      </c>
      <c r="H328" s="324">
        <v>4482314.1766166585</v>
      </c>
      <c r="I328" s="324">
        <v>4482314.1766166585</v>
      </c>
      <c r="J328" s="324">
        <v>4482314.1766166585</v>
      </c>
      <c r="K328" s="324">
        <v>4482314.1766166585</v>
      </c>
      <c r="L328" s="324">
        <v>4482314.1766166585</v>
      </c>
      <c r="M328" s="324">
        <v>4482314.1766166585</v>
      </c>
      <c r="N328" s="324">
        <v>4482314.1766166585</v>
      </c>
      <c r="O328" s="324">
        <v>4482314.1766166585</v>
      </c>
      <c r="P328" s="324">
        <v>53787770.119399913</v>
      </c>
    </row>
    <row r="329" spans="1:16" ht="15" customHeight="1" x14ac:dyDescent="0.25">
      <c r="A329" s="329">
        <v>2024</v>
      </c>
      <c r="B329" s="330" t="s">
        <v>557</v>
      </c>
      <c r="C329" s="331" t="s">
        <v>554</v>
      </c>
      <c r="D329" s="332">
        <v>4482314.1766166585</v>
      </c>
      <c r="E329" s="332">
        <v>4482314.1766166585</v>
      </c>
      <c r="F329" s="332">
        <v>4482314.1766166585</v>
      </c>
      <c r="G329" s="332">
        <v>4482314.1766166585</v>
      </c>
      <c r="H329" s="332">
        <v>4482314.1766166585</v>
      </c>
      <c r="I329" s="332">
        <v>4482314.1766166585</v>
      </c>
      <c r="J329" s="332">
        <v>4482314.1766166585</v>
      </c>
      <c r="K329" s="332">
        <v>4482314.1766166585</v>
      </c>
      <c r="L329" s="332">
        <v>4482314.1766166585</v>
      </c>
      <c r="M329" s="332">
        <v>4482314.1766166585</v>
      </c>
      <c r="N329" s="332">
        <v>4482314.1766166585</v>
      </c>
      <c r="O329" s="332">
        <v>4482314.1766166585</v>
      </c>
      <c r="P329" s="333">
        <v>53787770.119399913</v>
      </c>
    </row>
    <row r="330" spans="1:16" ht="15" customHeight="1" x14ac:dyDescent="0.25">
      <c r="A330" s="325">
        <v>2024</v>
      </c>
      <c r="B330" s="326" t="s">
        <v>558</v>
      </c>
      <c r="C330" s="327" t="s">
        <v>559</v>
      </c>
      <c r="D330" s="324">
        <v>0</v>
      </c>
      <c r="E330" s="324">
        <v>436907784.11000001</v>
      </c>
      <c r="F330" s="324">
        <v>0</v>
      </c>
      <c r="G330" s="324">
        <v>0</v>
      </c>
      <c r="H330" s="324">
        <v>0</v>
      </c>
      <c r="I330" s="324">
        <v>0</v>
      </c>
      <c r="J330" s="324">
        <v>0</v>
      </c>
      <c r="K330" s="324">
        <v>0</v>
      </c>
      <c r="L330" s="324">
        <v>0</v>
      </c>
      <c r="M330" s="324">
        <v>0</v>
      </c>
      <c r="N330" s="324">
        <v>0</v>
      </c>
      <c r="O330" s="324">
        <v>0</v>
      </c>
      <c r="P330" s="324">
        <v>436907784.11000001</v>
      </c>
    </row>
    <row r="331" spans="1:16" ht="15" customHeight="1" x14ac:dyDescent="0.25">
      <c r="A331" s="325">
        <v>2024</v>
      </c>
      <c r="B331" s="326" t="s">
        <v>560</v>
      </c>
      <c r="C331" s="327" t="s">
        <v>561</v>
      </c>
      <c r="D331" s="324">
        <v>0</v>
      </c>
      <c r="E331" s="324">
        <v>394107784.11000001</v>
      </c>
      <c r="F331" s="324">
        <v>0</v>
      </c>
      <c r="G331" s="324">
        <v>0</v>
      </c>
      <c r="H331" s="324">
        <v>0</v>
      </c>
      <c r="I331" s="324">
        <v>0</v>
      </c>
      <c r="J331" s="324">
        <v>0</v>
      </c>
      <c r="K331" s="324">
        <v>0</v>
      </c>
      <c r="L331" s="324">
        <v>0</v>
      </c>
      <c r="M331" s="324">
        <v>0</v>
      </c>
      <c r="N331" s="324">
        <v>0</v>
      </c>
      <c r="O331" s="324">
        <v>0</v>
      </c>
      <c r="P331" s="324">
        <v>394107784.11000001</v>
      </c>
    </row>
    <row r="332" spans="1:16" ht="15" customHeight="1" x14ac:dyDescent="0.25">
      <c r="A332" s="329">
        <v>2024</v>
      </c>
      <c r="B332" s="330" t="s">
        <v>562</v>
      </c>
      <c r="C332" s="331" t="s">
        <v>561</v>
      </c>
      <c r="D332" s="332">
        <v>0</v>
      </c>
      <c r="E332" s="332">
        <v>394107784.11000001</v>
      </c>
      <c r="F332" s="332">
        <v>0</v>
      </c>
      <c r="G332" s="332">
        <v>0</v>
      </c>
      <c r="H332" s="332">
        <v>0</v>
      </c>
      <c r="I332" s="332">
        <v>0</v>
      </c>
      <c r="J332" s="332">
        <v>0</v>
      </c>
      <c r="K332" s="332">
        <v>0</v>
      </c>
      <c r="L332" s="332">
        <v>0</v>
      </c>
      <c r="M332" s="332">
        <v>0</v>
      </c>
      <c r="N332" s="332">
        <v>0</v>
      </c>
      <c r="O332" s="332">
        <v>0</v>
      </c>
      <c r="P332" s="333">
        <v>394107784.11000001</v>
      </c>
    </row>
    <row r="333" spans="1:16" ht="15" customHeight="1" x14ac:dyDescent="0.25">
      <c r="A333" s="325">
        <v>2024</v>
      </c>
      <c r="B333" s="326" t="s">
        <v>563</v>
      </c>
      <c r="C333" s="327" t="s">
        <v>564</v>
      </c>
      <c r="D333" s="324">
        <v>0</v>
      </c>
      <c r="E333" s="324">
        <v>42800000</v>
      </c>
      <c r="F333" s="324">
        <v>0</v>
      </c>
      <c r="G333" s="324">
        <v>0</v>
      </c>
      <c r="H333" s="324">
        <v>0</v>
      </c>
      <c r="I333" s="324">
        <v>0</v>
      </c>
      <c r="J333" s="324">
        <v>0</v>
      </c>
      <c r="K333" s="324">
        <v>0</v>
      </c>
      <c r="L333" s="324">
        <v>0</v>
      </c>
      <c r="M333" s="324">
        <v>0</v>
      </c>
      <c r="N333" s="324">
        <v>0</v>
      </c>
      <c r="O333" s="324">
        <v>0</v>
      </c>
      <c r="P333" s="324">
        <v>42800000</v>
      </c>
    </row>
    <row r="334" spans="1:16" ht="15" customHeight="1" x14ac:dyDescent="0.25">
      <c r="A334" s="329">
        <v>2024</v>
      </c>
      <c r="B334" s="330" t="s">
        <v>565</v>
      </c>
      <c r="C334" s="331" t="s">
        <v>564</v>
      </c>
      <c r="D334" s="332">
        <v>0</v>
      </c>
      <c r="E334" s="332">
        <v>42800000</v>
      </c>
      <c r="F334" s="332">
        <v>0</v>
      </c>
      <c r="G334" s="332">
        <v>0</v>
      </c>
      <c r="H334" s="332">
        <v>0</v>
      </c>
      <c r="I334" s="332">
        <v>0</v>
      </c>
      <c r="J334" s="332">
        <v>0</v>
      </c>
      <c r="K334" s="332">
        <v>0</v>
      </c>
      <c r="L334" s="332">
        <v>0</v>
      </c>
      <c r="M334" s="332">
        <v>0</v>
      </c>
      <c r="N334" s="332">
        <v>0</v>
      </c>
      <c r="O334" s="332">
        <v>0</v>
      </c>
      <c r="P334" s="333">
        <v>42800000</v>
      </c>
    </row>
    <row r="335" spans="1:16" ht="15" customHeight="1" x14ac:dyDescent="0.25">
      <c r="A335" s="354">
        <v>2024</v>
      </c>
      <c r="B335" s="355">
        <v>3</v>
      </c>
      <c r="C335" s="356" t="s">
        <v>1349</v>
      </c>
      <c r="D335" s="357">
        <v>13337488188.236153</v>
      </c>
      <c r="E335" s="357">
        <v>145094103.23615307</v>
      </c>
      <c r="F335" s="357">
        <v>135094103.23615307</v>
      </c>
      <c r="G335" s="357">
        <v>1927094103.2361531</v>
      </c>
      <c r="H335" s="357">
        <v>135094103.23615307</v>
      </c>
      <c r="I335" s="357">
        <v>435339103.23615307</v>
      </c>
      <c r="J335" s="357">
        <v>135094103.23615307</v>
      </c>
      <c r="K335" s="357">
        <v>135094103.23615307</v>
      </c>
      <c r="L335" s="357">
        <v>8632150837.2361526</v>
      </c>
      <c r="M335" s="357">
        <v>135094103.23615307</v>
      </c>
      <c r="N335" s="357">
        <v>435339103.23615307</v>
      </c>
      <c r="O335" s="357">
        <v>135094103.23615307</v>
      </c>
      <c r="P335" s="357">
        <v>25723070057.833832</v>
      </c>
    </row>
    <row r="336" spans="1:16" ht="15" customHeight="1" x14ac:dyDescent="0.25">
      <c r="A336" s="354">
        <v>2024</v>
      </c>
      <c r="B336" s="355">
        <v>301</v>
      </c>
      <c r="C336" s="356" t="s">
        <v>1350</v>
      </c>
      <c r="D336" s="357">
        <v>4628481000</v>
      </c>
      <c r="E336" s="357">
        <v>0</v>
      </c>
      <c r="F336" s="357">
        <v>0</v>
      </c>
      <c r="G336" s="357">
        <v>420000000</v>
      </c>
      <c r="H336" s="357">
        <v>0</v>
      </c>
      <c r="I336" s="357">
        <v>0</v>
      </c>
      <c r="J336" s="357">
        <v>0</v>
      </c>
      <c r="K336" s="357">
        <v>0</v>
      </c>
      <c r="L336" s="357">
        <v>2570858133</v>
      </c>
      <c r="M336" s="357">
        <v>0</v>
      </c>
      <c r="N336" s="357">
        <v>0</v>
      </c>
      <c r="O336" s="357">
        <v>0</v>
      </c>
      <c r="P336" s="357">
        <v>7619339133</v>
      </c>
    </row>
    <row r="337" spans="1:16" ht="15" customHeight="1" x14ac:dyDescent="0.25">
      <c r="A337" s="358">
        <v>2024</v>
      </c>
      <c r="B337" s="359">
        <v>3011</v>
      </c>
      <c r="C337" s="360" t="s">
        <v>1351</v>
      </c>
      <c r="D337" s="361">
        <v>4628481000</v>
      </c>
      <c r="E337" s="361">
        <v>0</v>
      </c>
      <c r="F337" s="361">
        <v>0</v>
      </c>
      <c r="G337" s="361">
        <v>420000000</v>
      </c>
      <c r="H337" s="361">
        <v>0</v>
      </c>
      <c r="I337" s="361">
        <v>0</v>
      </c>
      <c r="J337" s="361">
        <v>0</v>
      </c>
      <c r="K337" s="361">
        <v>0</v>
      </c>
      <c r="L337" s="361">
        <v>2570858133</v>
      </c>
      <c r="M337" s="361">
        <v>0</v>
      </c>
      <c r="N337" s="361">
        <v>0</v>
      </c>
      <c r="O337" s="361">
        <v>0</v>
      </c>
      <c r="P337" s="361">
        <v>7619339133</v>
      </c>
    </row>
    <row r="338" spans="1:16" ht="15" customHeight="1" x14ac:dyDescent="0.25">
      <c r="A338" s="358">
        <v>2024</v>
      </c>
      <c r="B338" s="359">
        <v>301101</v>
      </c>
      <c r="C338" s="360" t="s">
        <v>1352</v>
      </c>
      <c r="D338" s="361">
        <v>425000000</v>
      </c>
      <c r="E338" s="361">
        <v>0</v>
      </c>
      <c r="F338" s="361">
        <v>0</v>
      </c>
      <c r="G338" s="361">
        <v>10000000</v>
      </c>
      <c r="H338" s="361">
        <v>0</v>
      </c>
      <c r="I338" s="361">
        <v>0</v>
      </c>
      <c r="J338" s="361">
        <v>0</v>
      </c>
      <c r="K338" s="361">
        <v>0</v>
      </c>
      <c r="L338" s="361">
        <v>48187309</v>
      </c>
      <c r="M338" s="361">
        <v>0</v>
      </c>
      <c r="N338" s="361">
        <v>0</v>
      </c>
      <c r="O338" s="361">
        <v>0</v>
      </c>
      <c r="P338" s="361">
        <v>483187309</v>
      </c>
    </row>
    <row r="339" spans="1:16" s="88" customFormat="1" ht="15" customHeight="1" x14ac:dyDescent="0.25">
      <c r="A339" s="362">
        <v>2024</v>
      </c>
      <c r="B339" s="363">
        <v>30110101</v>
      </c>
      <c r="C339" s="364" t="s">
        <v>1353</v>
      </c>
      <c r="D339" s="365"/>
      <c r="E339" s="365"/>
      <c r="F339" s="365"/>
      <c r="G339" s="365"/>
      <c r="H339" s="365"/>
      <c r="I339" s="365"/>
      <c r="J339" s="365"/>
      <c r="K339" s="365"/>
      <c r="L339" s="365">
        <v>48187309</v>
      </c>
      <c r="M339" s="365"/>
      <c r="N339" s="365"/>
      <c r="O339" s="365"/>
      <c r="P339" s="365">
        <v>48187309</v>
      </c>
    </row>
    <row r="340" spans="1:16" s="88" customFormat="1" ht="15" customHeight="1" x14ac:dyDescent="0.25">
      <c r="A340" s="362">
        <v>2024</v>
      </c>
      <c r="B340" s="363">
        <v>30110103</v>
      </c>
      <c r="C340" s="364" t="s">
        <v>1354</v>
      </c>
      <c r="D340" s="365"/>
      <c r="E340" s="365"/>
      <c r="F340" s="365"/>
      <c r="G340" s="365">
        <v>10000000</v>
      </c>
      <c r="H340" s="365"/>
      <c r="I340" s="365"/>
      <c r="J340" s="365"/>
      <c r="K340" s="365"/>
      <c r="L340" s="365"/>
      <c r="M340" s="365"/>
      <c r="N340" s="365"/>
      <c r="O340" s="365"/>
      <c r="P340" s="365">
        <v>10000000</v>
      </c>
    </row>
    <row r="341" spans="1:16" s="88" customFormat="1" ht="15" customHeight="1" x14ac:dyDescent="0.25">
      <c r="A341" s="362">
        <v>2024</v>
      </c>
      <c r="B341" s="363">
        <v>30110104</v>
      </c>
      <c r="C341" s="364" t="s">
        <v>1355</v>
      </c>
      <c r="D341" s="365">
        <v>425000000</v>
      </c>
      <c r="E341" s="365"/>
      <c r="F341" s="365"/>
      <c r="G341" s="365"/>
      <c r="H341" s="365"/>
      <c r="I341" s="365"/>
      <c r="J341" s="365"/>
      <c r="K341" s="365"/>
      <c r="L341" s="365"/>
      <c r="M341" s="365"/>
      <c r="N341" s="365"/>
      <c r="O341" s="365"/>
      <c r="P341" s="365">
        <v>425000000</v>
      </c>
    </row>
    <row r="342" spans="1:16" ht="15" customHeight="1" x14ac:dyDescent="0.25">
      <c r="A342" s="358">
        <v>2024</v>
      </c>
      <c r="B342" s="359">
        <v>301102</v>
      </c>
      <c r="C342" s="360" t="s">
        <v>1356</v>
      </c>
      <c r="D342" s="361">
        <v>320000000</v>
      </c>
      <c r="E342" s="361">
        <v>0</v>
      </c>
      <c r="F342" s="361">
        <v>0</v>
      </c>
      <c r="G342" s="361">
        <v>10000000</v>
      </c>
      <c r="H342" s="361">
        <v>0</v>
      </c>
      <c r="I342" s="361">
        <v>0</v>
      </c>
      <c r="J342" s="361">
        <v>0</v>
      </c>
      <c r="K342" s="361">
        <v>0</v>
      </c>
      <c r="L342" s="361">
        <v>173474338</v>
      </c>
      <c r="M342" s="361">
        <v>0</v>
      </c>
      <c r="N342" s="361">
        <v>0</v>
      </c>
      <c r="O342" s="361">
        <v>0</v>
      </c>
      <c r="P342" s="361">
        <v>503474338</v>
      </c>
    </row>
    <row r="343" spans="1:16" s="88" customFormat="1" ht="15" customHeight="1" x14ac:dyDescent="0.25">
      <c r="A343" s="362">
        <v>2024</v>
      </c>
      <c r="B343" s="363">
        <v>30110201</v>
      </c>
      <c r="C343" s="364" t="s">
        <v>1357</v>
      </c>
      <c r="D343" s="365"/>
      <c r="E343" s="365"/>
      <c r="F343" s="365"/>
      <c r="G343" s="365"/>
      <c r="H343" s="365"/>
      <c r="I343" s="365"/>
      <c r="J343" s="365"/>
      <c r="K343" s="365"/>
      <c r="L343" s="365">
        <v>173474338</v>
      </c>
      <c r="M343" s="365"/>
      <c r="N343" s="365"/>
      <c r="O343" s="365"/>
      <c r="P343" s="365">
        <v>173474338</v>
      </c>
    </row>
    <row r="344" spans="1:16" s="88" customFormat="1" ht="15" customHeight="1" x14ac:dyDescent="0.25">
      <c r="A344" s="362">
        <v>2024</v>
      </c>
      <c r="B344" s="363">
        <v>30110203</v>
      </c>
      <c r="C344" s="364" t="s">
        <v>1358</v>
      </c>
      <c r="D344" s="365"/>
      <c r="E344" s="365"/>
      <c r="F344" s="365"/>
      <c r="G344" s="365">
        <v>10000000</v>
      </c>
      <c r="H344" s="365"/>
      <c r="I344" s="365"/>
      <c r="J344" s="365"/>
      <c r="K344" s="365"/>
      <c r="L344" s="365"/>
      <c r="M344" s="365"/>
      <c r="N344" s="365"/>
      <c r="O344" s="365"/>
      <c r="P344" s="365">
        <v>10000000</v>
      </c>
    </row>
    <row r="345" spans="1:16" s="88" customFormat="1" ht="15" customHeight="1" x14ac:dyDescent="0.25">
      <c r="A345" s="362">
        <v>2024</v>
      </c>
      <c r="B345" s="363">
        <v>30110204</v>
      </c>
      <c r="C345" s="364" t="s">
        <v>1359</v>
      </c>
      <c r="D345" s="365">
        <v>320000000</v>
      </c>
      <c r="E345" s="365"/>
      <c r="F345" s="365"/>
      <c r="G345" s="365"/>
      <c r="H345" s="365"/>
      <c r="I345" s="365"/>
      <c r="J345" s="365"/>
      <c r="K345" s="365"/>
      <c r="L345" s="365"/>
      <c r="M345" s="365"/>
      <c r="N345" s="365"/>
      <c r="O345" s="365"/>
      <c r="P345" s="365">
        <v>320000000</v>
      </c>
    </row>
    <row r="346" spans="1:16" ht="15" customHeight="1" x14ac:dyDescent="0.25">
      <c r="A346" s="358">
        <v>2024</v>
      </c>
      <c r="B346" s="359">
        <v>301103</v>
      </c>
      <c r="C346" s="360" t="s">
        <v>1360</v>
      </c>
      <c r="D346" s="361">
        <v>180000000</v>
      </c>
      <c r="E346" s="361">
        <v>0</v>
      </c>
      <c r="F346" s="361">
        <v>0</v>
      </c>
      <c r="G346" s="361">
        <v>0</v>
      </c>
      <c r="H346" s="361">
        <v>0</v>
      </c>
      <c r="I346" s="361">
        <v>0</v>
      </c>
      <c r="J346" s="361">
        <v>0</v>
      </c>
      <c r="K346" s="361">
        <v>0</v>
      </c>
      <c r="L346" s="361">
        <v>67462239</v>
      </c>
      <c r="M346" s="361">
        <v>0</v>
      </c>
      <c r="N346" s="361">
        <v>0</v>
      </c>
      <c r="O346" s="361">
        <v>0</v>
      </c>
      <c r="P346" s="361">
        <v>247462239</v>
      </c>
    </row>
    <row r="347" spans="1:16" s="88" customFormat="1" ht="15" customHeight="1" x14ac:dyDescent="0.25">
      <c r="A347" s="362">
        <v>2024</v>
      </c>
      <c r="B347" s="363">
        <v>30110301</v>
      </c>
      <c r="C347" s="364" t="s">
        <v>1361</v>
      </c>
      <c r="D347" s="365"/>
      <c r="E347" s="365"/>
      <c r="F347" s="365"/>
      <c r="G347" s="365"/>
      <c r="H347" s="365"/>
      <c r="I347" s="365"/>
      <c r="J347" s="365"/>
      <c r="K347" s="365"/>
      <c r="L347" s="365">
        <v>67462239</v>
      </c>
      <c r="M347" s="365"/>
      <c r="N347" s="365"/>
      <c r="O347" s="365"/>
      <c r="P347" s="365">
        <v>67462239</v>
      </c>
    </row>
    <row r="348" spans="1:16" s="88" customFormat="1" ht="15" customHeight="1" x14ac:dyDescent="0.25">
      <c r="A348" s="362">
        <v>2024</v>
      </c>
      <c r="B348" s="363">
        <v>30110304</v>
      </c>
      <c r="C348" s="364" t="s">
        <v>1362</v>
      </c>
      <c r="D348" s="365">
        <v>180000000</v>
      </c>
      <c r="E348" s="365"/>
      <c r="F348" s="365"/>
      <c r="G348" s="365"/>
      <c r="H348" s="365"/>
      <c r="I348" s="365"/>
      <c r="J348" s="365"/>
      <c r="K348" s="365"/>
      <c r="L348" s="365"/>
      <c r="M348" s="365"/>
      <c r="N348" s="365"/>
      <c r="O348" s="365"/>
      <c r="P348" s="365">
        <v>180000000</v>
      </c>
    </row>
    <row r="349" spans="1:16" ht="15" customHeight="1" x14ac:dyDescent="0.25">
      <c r="A349" s="358">
        <v>2024</v>
      </c>
      <c r="B349" s="359">
        <v>301104</v>
      </c>
      <c r="C349" s="360" t="s">
        <v>1363</v>
      </c>
      <c r="D349" s="361">
        <v>3370000000</v>
      </c>
      <c r="E349" s="361">
        <v>0</v>
      </c>
      <c r="F349" s="361">
        <v>0</v>
      </c>
      <c r="G349" s="361">
        <v>100000000</v>
      </c>
      <c r="H349" s="361">
        <v>0</v>
      </c>
      <c r="I349" s="361">
        <v>0</v>
      </c>
      <c r="J349" s="361">
        <v>0</v>
      </c>
      <c r="K349" s="361">
        <v>0</v>
      </c>
      <c r="L349" s="361">
        <v>626435101</v>
      </c>
      <c r="M349" s="361">
        <v>0</v>
      </c>
      <c r="N349" s="361">
        <v>0</v>
      </c>
      <c r="O349" s="361">
        <v>0</v>
      </c>
      <c r="P349" s="361">
        <v>4096435101</v>
      </c>
    </row>
    <row r="350" spans="1:16" s="88" customFormat="1" ht="15" customHeight="1" x14ac:dyDescent="0.25">
      <c r="A350" s="362">
        <v>2024</v>
      </c>
      <c r="B350" s="363">
        <v>30110401</v>
      </c>
      <c r="C350" s="364" t="s">
        <v>1364</v>
      </c>
      <c r="D350" s="365"/>
      <c r="E350" s="365"/>
      <c r="F350" s="365"/>
      <c r="G350" s="365"/>
      <c r="H350" s="365"/>
      <c r="I350" s="365"/>
      <c r="J350" s="365"/>
      <c r="K350" s="365"/>
      <c r="L350" s="365">
        <v>626435101</v>
      </c>
      <c r="M350" s="365"/>
      <c r="N350" s="365"/>
      <c r="O350" s="365"/>
      <c r="P350" s="365">
        <v>626435101</v>
      </c>
    </row>
    <row r="351" spans="1:16" s="88" customFormat="1" ht="15" customHeight="1" x14ac:dyDescent="0.25">
      <c r="A351" s="362">
        <v>2024</v>
      </c>
      <c r="B351" s="363">
        <v>30110403</v>
      </c>
      <c r="C351" s="364" t="s">
        <v>1365</v>
      </c>
      <c r="D351" s="365"/>
      <c r="E351" s="365"/>
      <c r="F351" s="365"/>
      <c r="G351" s="365">
        <v>100000000</v>
      </c>
      <c r="H351" s="365"/>
      <c r="I351" s="365"/>
      <c r="J351" s="365"/>
      <c r="K351" s="365"/>
      <c r="L351" s="365"/>
      <c r="M351" s="365"/>
      <c r="N351" s="365"/>
      <c r="O351" s="365"/>
      <c r="P351" s="365">
        <v>100000000</v>
      </c>
    </row>
    <row r="352" spans="1:16" s="88" customFormat="1" ht="15" customHeight="1" x14ac:dyDescent="0.25">
      <c r="A352" s="362">
        <v>2024</v>
      </c>
      <c r="B352" s="363">
        <v>30110404</v>
      </c>
      <c r="C352" s="364" t="s">
        <v>1366</v>
      </c>
      <c r="D352" s="365">
        <v>3370000000</v>
      </c>
      <c r="E352" s="365"/>
      <c r="F352" s="365"/>
      <c r="G352" s="365"/>
      <c r="H352" s="365"/>
      <c r="I352" s="365"/>
      <c r="J352" s="365"/>
      <c r="K352" s="365"/>
      <c r="L352" s="365"/>
      <c r="M352" s="365"/>
      <c r="N352" s="365"/>
      <c r="O352" s="365"/>
      <c r="P352" s="365">
        <v>3370000000</v>
      </c>
    </row>
    <row r="353" spans="1:16" ht="15" customHeight="1" x14ac:dyDescent="0.25">
      <c r="A353" s="358">
        <v>2024</v>
      </c>
      <c r="B353" s="359">
        <v>301105</v>
      </c>
      <c r="C353" s="360" t="s">
        <v>1367</v>
      </c>
      <c r="D353" s="361">
        <v>0</v>
      </c>
      <c r="E353" s="361">
        <v>0</v>
      </c>
      <c r="F353" s="361">
        <v>0</v>
      </c>
      <c r="G353" s="361">
        <v>250000000</v>
      </c>
      <c r="H353" s="361">
        <v>0</v>
      </c>
      <c r="I353" s="361">
        <v>0</v>
      </c>
      <c r="J353" s="361">
        <v>0</v>
      </c>
      <c r="K353" s="361">
        <v>0</v>
      </c>
      <c r="L353" s="361">
        <v>770997049</v>
      </c>
      <c r="M353" s="361">
        <v>0</v>
      </c>
      <c r="N353" s="361">
        <v>0</v>
      </c>
      <c r="O353" s="361">
        <v>0</v>
      </c>
      <c r="P353" s="361">
        <v>1020997049</v>
      </c>
    </row>
    <row r="354" spans="1:16" s="88" customFormat="1" ht="15" customHeight="1" x14ac:dyDescent="0.25">
      <c r="A354" s="362">
        <v>2024</v>
      </c>
      <c r="B354" s="363">
        <v>30110501</v>
      </c>
      <c r="C354" s="364" t="s">
        <v>1368</v>
      </c>
      <c r="D354" s="365"/>
      <c r="E354" s="365"/>
      <c r="F354" s="365"/>
      <c r="G354" s="365"/>
      <c r="H354" s="365"/>
      <c r="I354" s="365"/>
      <c r="J354" s="365"/>
      <c r="K354" s="365"/>
      <c r="L354" s="365">
        <v>770997049</v>
      </c>
      <c r="M354" s="365"/>
      <c r="N354" s="365"/>
      <c r="O354" s="365"/>
      <c r="P354" s="365">
        <v>770997049</v>
      </c>
    </row>
    <row r="355" spans="1:16" s="88" customFormat="1" ht="15" customHeight="1" x14ac:dyDescent="0.25">
      <c r="A355" s="362">
        <v>2024</v>
      </c>
      <c r="B355" s="363">
        <v>30110503</v>
      </c>
      <c r="C355" s="364" t="s">
        <v>1369</v>
      </c>
      <c r="D355" s="365"/>
      <c r="E355" s="365"/>
      <c r="F355" s="365"/>
      <c r="G355" s="365">
        <v>250000000</v>
      </c>
      <c r="H355" s="365"/>
      <c r="I355" s="365"/>
      <c r="J355" s="365"/>
      <c r="K355" s="365"/>
      <c r="L355" s="365"/>
      <c r="M355" s="365"/>
      <c r="N355" s="365"/>
      <c r="O355" s="365"/>
      <c r="P355" s="365">
        <v>250000000</v>
      </c>
    </row>
    <row r="356" spans="1:16" ht="15" customHeight="1" x14ac:dyDescent="0.25">
      <c r="A356" s="358">
        <v>2024</v>
      </c>
      <c r="B356" s="359">
        <v>301106</v>
      </c>
      <c r="C356" s="360" t="s">
        <v>1370</v>
      </c>
      <c r="D356" s="361">
        <v>86700000</v>
      </c>
      <c r="E356" s="361">
        <v>0</v>
      </c>
      <c r="F356" s="361">
        <v>0</v>
      </c>
      <c r="G356" s="361">
        <v>0</v>
      </c>
      <c r="H356" s="361">
        <v>0</v>
      </c>
      <c r="I356" s="361">
        <v>0</v>
      </c>
      <c r="J356" s="361">
        <v>0</v>
      </c>
      <c r="K356" s="361">
        <v>0</v>
      </c>
      <c r="L356" s="361">
        <v>600000000</v>
      </c>
      <c r="M356" s="361">
        <v>0</v>
      </c>
      <c r="N356" s="361">
        <v>0</v>
      </c>
      <c r="O356" s="361">
        <v>0</v>
      </c>
      <c r="P356" s="361">
        <v>686700000</v>
      </c>
    </row>
    <row r="357" spans="1:16" s="88" customFormat="1" ht="15" customHeight="1" x14ac:dyDescent="0.25">
      <c r="A357" s="362">
        <v>2024</v>
      </c>
      <c r="B357" s="363">
        <v>30110602</v>
      </c>
      <c r="C357" s="364" t="s">
        <v>1371</v>
      </c>
      <c r="D357" s="365"/>
      <c r="E357" s="365"/>
      <c r="F357" s="365"/>
      <c r="G357" s="365"/>
      <c r="H357" s="365"/>
      <c r="I357" s="365"/>
      <c r="J357" s="365"/>
      <c r="K357" s="365"/>
      <c r="L357" s="365">
        <v>600000000</v>
      </c>
      <c r="M357" s="365"/>
      <c r="N357" s="365"/>
      <c r="O357" s="365"/>
      <c r="P357" s="365">
        <v>600000000</v>
      </c>
    </row>
    <row r="358" spans="1:16" s="88" customFormat="1" ht="15" customHeight="1" x14ac:dyDescent="0.25">
      <c r="A358" s="362">
        <v>2024</v>
      </c>
      <c r="B358" s="363">
        <v>30110604</v>
      </c>
      <c r="C358" s="364" t="s">
        <v>1372</v>
      </c>
      <c r="D358" s="365">
        <v>86700000</v>
      </c>
      <c r="E358" s="365"/>
      <c r="F358" s="365"/>
      <c r="G358" s="365"/>
      <c r="H358" s="365"/>
      <c r="I358" s="365"/>
      <c r="J358" s="365"/>
      <c r="K358" s="365"/>
      <c r="L358" s="365"/>
      <c r="M358" s="365"/>
      <c r="N358" s="365"/>
      <c r="O358" s="365"/>
      <c r="P358" s="365">
        <v>86700000</v>
      </c>
    </row>
    <row r="359" spans="1:16" ht="15" customHeight="1" x14ac:dyDescent="0.25">
      <c r="A359" s="358">
        <v>2024</v>
      </c>
      <c r="B359" s="359">
        <v>301107</v>
      </c>
      <c r="C359" s="360" t="s">
        <v>1373</v>
      </c>
      <c r="D359" s="361">
        <v>49500000</v>
      </c>
      <c r="E359" s="361">
        <v>0</v>
      </c>
      <c r="F359" s="361">
        <v>0</v>
      </c>
      <c r="G359" s="361">
        <v>15000000</v>
      </c>
      <c r="H359" s="361">
        <v>0</v>
      </c>
      <c r="I359" s="361">
        <v>0</v>
      </c>
      <c r="J359" s="361">
        <v>0</v>
      </c>
      <c r="K359" s="361">
        <v>0</v>
      </c>
      <c r="L359" s="361">
        <v>72280973</v>
      </c>
      <c r="M359" s="361">
        <v>0</v>
      </c>
      <c r="N359" s="361">
        <v>0</v>
      </c>
      <c r="O359" s="361">
        <v>0</v>
      </c>
      <c r="P359" s="361">
        <v>136780973</v>
      </c>
    </row>
    <row r="360" spans="1:16" s="88" customFormat="1" ht="15" customHeight="1" x14ac:dyDescent="0.25">
      <c r="A360" s="362">
        <v>2024</v>
      </c>
      <c r="B360" s="363">
        <v>30110701</v>
      </c>
      <c r="C360" s="364" t="s">
        <v>1374</v>
      </c>
      <c r="D360" s="365"/>
      <c r="E360" s="365"/>
      <c r="F360" s="365"/>
      <c r="G360" s="365"/>
      <c r="H360" s="365"/>
      <c r="I360" s="365"/>
      <c r="J360" s="365"/>
      <c r="K360" s="365"/>
      <c r="L360" s="365">
        <v>72280973</v>
      </c>
      <c r="M360" s="365"/>
      <c r="N360" s="365"/>
      <c r="O360" s="365"/>
      <c r="P360" s="365">
        <v>72280973</v>
      </c>
    </row>
    <row r="361" spans="1:16" s="88" customFormat="1" ht="15" customHeight="1" x14ac:dyDescent="0.25">
      <c r="A361" s="362">
        <v>2024</v>
      </c>
      <c r="B361" s="363">
        <v>30110703</v>
      </c>
      <c r="C361" s="364" t="s">
        <v>1375</v>
      </c>
      <c r="D361" s="365"/>
      <c r="E361" s="365"/>
      <c r="F361" s="365"/>
      <c r="G361" s="365">
        <v>15000000</v>
      </c>
      <c r="H361" s="365"/>
      <c r="I361" s="365"/>
      <c r="J361" s="365"/>
      <c r="K361" s="365"/>
      <c r="L361" s="365"/>
      <c r="M361" s="365"/>
      <c r="N361" s="365"/>
      <c r="O361" s="365"/>
      <c r="P361" s="365">
        <v>15000000</v>
      </c>
    </row>
    <row r="362" spans="1:16" s="88" customFormat="1" ht="15" customHeight="1" x14ac:dyDescent="0.25">
      <c r="A362" s="362">
        <v>2024</v>
      </c>
      <c r="B362" s="363">
        <v>30110704</v>
      </c>
      <c r="C362" s="364" t="s">
        <v>1376</v>
      </c>
      <c r="D362" s="365">
        <v>49500000</v>
      </c>
      <c r="E362" s="365"/>
      <c r="F362" s="365"/>
      <c r="G362" s="365"/>
      <c r="H362" s="365"/>
      <c r="I362" s="365"/>
      <c r="J362" s="365"/>
      <c r="K362" s="365"/>
      <c r="L362" s="365"/>
      <c r="M362" s="365"/>
      <c r="N362" s="365"/>
      <c r="O362" s="365"/>
      <c r="P362" s="365">
        <v>49500000</v>
      </c>
    </row>
    <row r="363" spans="1:16" ht="15" customHeight="1" x14ac:dyDescent="0.25">
      <c r="A363" s="358">
        <v>2024</v>
      </c>
      <c r="B363" s="359">
        <v>301108</v>
      </c>
      <c r="C363" s="360" t="s">
        <v>1377</v>
      </c>
      <c r="D363" s="361">
        <v>0</v>
      </c>
      <c r="E363" s="361">
        <v>0</v>
      </c>
      <c r="F363" s="361">
        <v>0</v>
      </c>
      <c r="G363" s="361">
        <v>0</v>
      </c>
      <c r="H363" s="361">
        <v>0</v>
      </c>
      <c r="I363" s="361">
        <v>0</v>
      </c>
      <c r="J363" s="361">
        <v>0</v>
      </c>
      <c r="K363" s="361">
        <v>0</v>
      </c>
      <c r="L363" s="361">
        <v>19271865</v>
      </c>
      <c r="M363" s="361">
        <v>0</v>
      </c>
      <c r="N363" s="361">
        <v>0</v>
      </c>
      <c r="O363" s="361">
        <v>0</v>
      </c>
      <c r="P363" s="361">
        <v>19271865</v>
      </c>
    </row>
    <row r="364" spans="1:16" s="88" customFormat="1" ht="15" customHeight="1" x14ac:dyDescent="0.25">
      <c r="A364" s="362">
        <v>2024</v>
      </c>
      <c r="B364" s="363">
        <v>30110801</v>
      </c>
      <c r="C364" s="364" t="s">
        <v>1378</v>
      </c>
      <c r="D364" s="365"/>
      <c r="E364" s="365"/>
      <c r="F364" s="365"/>
      <c r="G364" s="365"/>
      <c r="H364" s="365"/>
      <c r="I364" s="365"/>
      <c r="J364" s="365"/>
      <c r="K364" s="365"/>
      <c r="L364" s="365">
        <v>19271865</v>
      </c>
      <c r="M364" s="365"/>
      <c r="N364" s="365"/>
      <c r="O364" s="365"/>
      <c r="P364" s="365">
        <v>19271865</v>
      </c>
    </row>
    <row r="365" spans="1:16" ht="15" customHeight="1" x14ac:dyDescent="0.25">
      <c r="A365" s="358">
        <v>2024</v>
      </c>
      <c r="B365" s="359">
        <v>301109</v>
      </c>
      <c r="C365" s="360" t="s">
        <v>1379</v>
      </c>
      <c r="D365" s="361">
        <v>115500000</v>
      </c>
      <c r="E365" s="361">
        <v>0</v>
      </c>
      <c r="F365" s="361">
        <v>0</v>
      </c>
      <c r="G365" s="361">
        <v>35000000</v>
      </c>
      <c r="H365" s="361">
        <v>0</v>
      </c>
      <c r="I365" s="361">
        <v>0</v>
      </c>
      <c r="J365" s="361">
        <v>0</v>
      </c>
      <c r="K365" s="361">
        <v>0</v>
      </c>
      <c r="L365" s="361">
        <v>178293064</v>
      </c>
      <c r="M365" s="361">
        <v>0</v>
      </c>
      <c r="N365" s="361">
        <v>0</v>
      </c>
      <c r="O365" s="361">
        <v>0</v>
      </c>
      <c r="P365" s="361">
        <v>328793064</v>
      </c>
    </row>
    <row r="366" spans="1:16" s="88" customFormat="1" ht="15" customHeight="1" x14ac:dyDescent="0.25">
      <c r="A366" s="362">
        <v>2024</v>
      </c>
      <c r="B366" s="363">
        <v>30110901</v>
      </c>
      <c r="C366" s="364" t="s">
        <v>1380</v>
      </c>
      <c r="D366" s="365"/>
      <c r="E366" s="365"/>
      <c r="F366" s="365"/>
      <c r="G366" s="365"/>
      <c r="H366" s="365"/>
      <c r="I366" s="365"/>
      <c r="J366" s="365"/>
      <c r="K366" s="365"/>
      <c r="L366" s="365">
        <v>178293064</v>
      </c>
      <c r="M366" s="365"/>
      <c r="N366" s="365"/>
      <c r="O366" s="365"/>
      <c r="P366" s="365">
        <v>178293064</v>
      </c>
    </row>
    <row r="367" spans="1:16" s="88" customFormat="1" ht="15" customHeight="1" x14ac:dyDescent="0.25">
      <c r="A367" s="362">
        <v>2024</v>
      </c>
      <c r="B367" s="363">
        <v>30110903</v>
      </c>
      <c r="C367" s="364" t="s">
        <v>1381</v>
      </c>
      <c r="D367" s="365"/>
      <c r="E367" s="365"/>
      <c r="F367" s="365"/>
      <c r="G367" s="365">
        <v>35000000</v>
      </c>
      <c r="H367" s="365"/>
      <c r="I367" s="365"/>
      <c r="J367" s="365"/>
      <c r="K367" s="365"/>
      <c r="L367" s="365"/>
      <c r="M367" s="365"/>
      <c r="N367" s="365"/>
      <c r="O367" s="365"/>
      <c r="P367" s="365">
        <v>35000000</v>
      </c>
    </row>
    <row r="368" spans="1:16" s="88" customFormat="1" ht="15" customHeight="1" x14ac:dyDescent="0.25">
      <c r="A368" s="362">
        <v>2024</v>
      </c>
      <c r="B368" s="363">
        <v>30110904</v>
      </c>
      <c r="C368" s="364" t="s">
        <v>1382</v>
      </c>
      <c r="D368" s="365">
        <v>115500000</v>
      </c>
      <c r="E368" s="365"/>
      <c r="F368" s="365"/>
      <c r="G368" s="365"/>
      <c r="H368" s="365"/>
      <c r="I368" s="365"/>
      <c r="J368" s="365"/>
      <c r="K368" s="365"/>
      <c r="L368" s="365"/>
      <c r="M368" s="365"/>
      <c r="N368" s="365"/>
      <c r="O368" s="365"/>
      <c r="P368" s="365">
        <v>115500000</v>
      </c>
    </row>
    <row r="369" spans="1:16" ht="15" customHeight="1" x14ac:dyDescent="0.25">
      <c r="A369" s="358">
        <v>2024</v>
      </c>
      <c r="B369" s="359">
        <v>301110</v>
      </c>
      <c r="C369" s="360" t="s">
        <v>1383</v>
      </c>
      <c r="D369" s="361">
        <v>81781000</v>
      </c>
      <c r="E369" s="361">
        <v>0</v>
      </c>
      <c r="F369" s="361">
        <v>0</v>
      </c>
      <c r="G369" s="361">
        <v>0</v>
      </c>
      <c r="H369" s="361">
        <v>0</v>
      </c>
      <c r="I369" s="361">
        <v>0</v>
      </c>
      <c r="J369" s="361">
        <v>0</v>
      </c>
      <c r="K369" s="361">
        <v>0</v>
      </c>
      <c r="L369" s="361">
        <v>14456195</v>
      </c>
      <c r="M369" s="361">
        <v>0</v>
      </c>
      <c r="N369" s="361">
        <v>0</v>
      </c>
      <c r="O369" s="361">
        <v>0</v>
      </c>
      <c r="P369" s="361">
        <v>96237195</v>
      </c>
    </row>
    <row r="370" spans="1:16" s="88" customFormat="1" ht="15" customHeight="1" x14ac:dyDescent="0.25">
      <c r="A370" s="362">
        <v>2024</v>
      </c>
      <c r="B370" s="363">
        <v>30111001</v>
      </c>
      <c r="C370" s="364" t="s">
        <v>1384</v>
      </c>
      <c r="D370" s="365"/>
      <c r="E370" s="365"/>
      <c r="F370" s="365"/>
      <c r="G370" s="365"/>
      <c r="H370" s="365"/>
      <c r="I370" s="365"/>
      <c r="J370" s="365"/>
      <c r="K370" s="365"/>
      <c r="L370" s="365">
        <v>14456195</v>
      </c>
      <c r="M370" s="365"/>
      <c r="N370" s="365"/>
      <c r="O370" s="365"/>
      <c r="P370" s="365">
        <v>14456195</v>
      </c>
    </row>
    <row r="371" spans="1:16" s="88" customFormat="1" ht="15" customHeight="1" x14ac:dyDescent="0.25">
      <c r="A371" s="362">
        <v>2024</v>
      </c>
      <c r="B371" s="363">
        <v>30111004</v>
      </c>
      <c r="C371" s="364" t="s">
        <v>1385</v>
      </c>
      <c r="D371" s="365">
        <v>81781000</v>
      </c>
      <c r="E371" s="365"/>
      <c r="F371" s="365"/>
      <c r="G371" s="365"/>
      <c r="H371" s="365"/>
      <c r="I371" s="365"/>
      <c r="J371" s="365"/>
      <c r="K371" s="365"/>
      <c r="L371" s="365"/>
      <c r="M371" s="365"/>
      <c r="N371" s="365"/>
      <c r="O371" s="365"/>
      <c r="P371" s="365">
        <v>81781000</v>
      </c>
    </row>
    <row r="372" spans="1:16" ht="15" customHeight="1" x14ac:dyDescent="0.25">
      <c r="A372" s="354">
        <v>2024</v>
      </c>
      <c r="B372" s="355">
        <v>302</v>
      </c>
      <c r="C372" s="356" t="s">
        <v>1386</v>
      </c>
      <c r="D372" s="357">
        <v>885000000</v>
      </c>
      <c r="E372" s="357">
        <v>0</v>
      </c>
      <c r="F372" s="357">
        <v>0</v>
      </c>
      <c r="G372" s="357">
        <v>150000000</v>
      </c>
      <c r="H372" s="357">
        <v>0</v>
      </c>
      <c r="I372" s="357">
        <v>0</v>
      </c>
      <c r="J372" s="357">
        <v>0</v>
      </c>
      <c r="K372" s="357">
        <v>0</v>
      </c>
      <c r="L372" s="357">
        <v>409592174</v>
      </c>
      <c r="M372" s="357">
        <v>0</v>
      </c>
      <c r="N372" s="357">
        <v>0</v>
      </c>
      <c r="O372" s="357">
        <v>0</v>
      </c>
      <c r="P372" s="357">
        <v>1444592174</v>
      </c>
    </row>
    <row r="373" spans="1:16" ht="15" customHeight="1" x14ac:dyDescent="0.25">
      <c r="A373" s="358">
        <v>2024</v>
      </c>
      <c r="B373" s="359">
        <v>3021</v>
      </c>
      <c r="C373" s="360" t="s">
        <v>1387</v>
      </c>
      <c r="D373" s="361">
        <v>885000000</v>
      </c>
      <c r="E373" s="361">
        <v>0</v>
      </c>
      <c r="F373" s="361">
        <v>0</v>
      </c>
      <c r="G373" s="361">
        <v>150000000</v>
      </c>
      <c r="H373" s="361">
        <v>0</v>
      </c>
      <c r="I373" s="361">
        <v>0</v>
      </c>
      <c r="J373" s="361">
        <v>0</v>
      </c>
      <c r="K373" s="361">
        <v>0</v>
      </c>
      <c r="L373" s="361">
        <v>409592174</v>
      </c>
      <c r="M373" s="361">
        <v>0</v>
      </c>
      <c r="N373" s="361">
        <v>0</v>
      </c>
      <c r="O373" s="361">
        <v>0</v>
      </c>
      <c r="P373" s="361">
        <v>1444592174</v>
      </c>
    </row>
    <row r="374" spans="1:16" ht="15" customHeight="1" x14ac:dyDescent="0.25">
      <c r="A374" s="358">
        <v>2024</v>
      </c>
      <c r="B374" s="359">
        <v>302101</v>
      </c>
      <c r="C374" s="360" t="s">
        <v>1388</v>
      </c>
      <c r="D374" s="361">
        <v>198000000</v>
      </c>
      <c r="E374" s="361">
        <v>0</v>
      </c>
      <c r="F374" s="361">
        <v>0</v>
      </c>
      <c r="G374" s="361">
        <v>45000000</v>
      </c>
      <c r="H374" s="361">
        <v>0</v>
      </c>
      <c r="I374" s="361">
        <v>0</v>
      </c>
      <c r="J374" s="361">
        <v>0</v>
      </c>
      <c r="K374" s="361">
        <v>0</v>
      </c>
      <c r="L374" s="361">
        <v>101193362</v>
      </c>
      <c r="M374" s="361">
        <v>0</v>
      </c>
      <c r="N374" s="361">
        <v>0</v>
      </c>
      <c r="O374" s="361">
        <v>0</v>
      </c>
      <c r="P374" s="361">
        <v>344193362</v>
      </c>
    </row>
    <row r="375" spans="1:16" s="88" customFormat="1" ht="15" customHeight="1" x14ac:dyDescent="0.25">
      <c r="A375" s="362">
        <v>2024</v>
      </c>
      <c r="B375" s="363">
        <v>30210101</v>
      </c>
      <c r="C375" s="364" t="s">
        <v>1389</v>
      </c>
      <c r="D375" s="365"/>
      <c r="E375" s="365"/>
      <c r="F375" s="365"/>
      <c r="G375" s="365"/>
      <c r="H375" s="365"/>
      <c r="I375" s="365"/>
      <c r="J375" s="365"/>
      <c r="K375" s="365"/>
      <c r="L375" s="365">
        <v>101193362</v>
      </c>
      <c r="M375" s="365"/>
      <c r="N375" s="365"/>
      <c r="O375" s="365"/>
      <c r="P375" s="365">
        <v>101193362</v>
      </c>
    </row>
    <row r="376" spans="1:16" s="88" customFormat="1" ht="15" customHeight="1" x14ac:dyDescent="0.25">
      <c r="A376" s="362">
        <v>2024</v>
      </c>
      <c r="B376" s="363">
        <v>30210103</v>
      </c>
      <c r="C376" s="364" t="s">
        <v>1390</v>
      </c>
      <c r="D376" s="365"/>
      <c r="E376" s="365"/>
      <c r="F376" s="365"/>
      <c r="G376" s="365">
        <v>45000000</v>
      </c>
      <c r="H376" s="365"/>
      <c r="I376" s="365"/>
      <c r="J376" s="365"/>
      <c r="K376" s="365"/>
      <c r="L376" s="365"/>
      <c r="M376" s="365"/>
      <c r="N376" s="365"/>
      <c r="O376" s="365"/>
      <c r="P376" s="365">
        <v>45000000</v>
      </c>
    </row>
    <row r="377" spans="1:16" s="88" customFormat="1" ht="15" customHeight="1" x14ac:dyDescent="0.25">
      <c r="A377" s="362">
        <v>2024</v>
      </c>
      <c r="B377" s="363">
        <v>30210104</v>
      </c>
      <c r="C377" s="364" t="s">
        <v>1391</v>
      </c>
      <c r="D377" s="365">
        <v>198000000</v>
      </c>
      <c r="E377" s="365"/>
      <c r="F377" s="365"/>
      <c r="G377" s="365"/>
      <c r="H377" s="365"/>
      <c r="I377" s="365"/>
      <c r="J377" s="365"/>
      <c r="K377" s="365"/>
      <c r="L377" s="365"/>
      <c r="M377" s="365"/>
      <c r="N377" s="365"/>
      <c r="O377" s="365"/>
      <c r="P377" s="365">
        <v>198000000</v>
      </c>
    </row>
    <row r="378" spans="1:16" ht="15" customHeight="1" x14ac:dyDescent="0.25">
      <c r="A378" s="358">
        <v>2024</v>
      </c>
      <c r="B378" s="359">
        <v>302102</v>
      </c>
      <c r="C378" s="360" t="s">
        <v>1392</v>
      </c>
      <c r="D378" s="361">
        <v>462000000</v>
      </c>
      <c r="E378" s="361">
        <v>0</v>
      </c>
      <c r="F378" s="361">
        <v>0</v>
      </c>
      <c r="G378" s="361">
        <v>105000000</v>
      </c>
      <c r="H378" s="361">
        <v>0</v>
      </c>
      <c r="I378" s="361">
        <v>0</v>
      </c>
      <c r="J378" s="361">
        <v>0</v>
      </c>
      <c r="K378" s="361">
        <v>0</v>
      </c>
      <c r="L378" s="361">
        <v>236117843</v>
      </c>
      <c r="M378" s="361">
        <v>0</v>
      </c>
      <c r="N378" s="361">
        <v>0</v>
      </c>
      <c r="O378" s="361">
        <v>0</v>
      </c>
      <c r="P378" s="361">
        <v>803117843</v>
      </c>
    </row>
    <row r="379" spans="1:16" s="88" customFormat="1" ht="15" customHeight="1" x14ac:dyDescent="0.25">
      <c r="A379" s="362">
        <v>2024</v>
      </c>
      <c r="B379" s="363">
        <v>30210201</v>
      </c>
      <c r="C379" s="364" t="s">
        <v>1393</v>
      </c>
      <c r="D379" s="365"/>
      <c r="E379" s="365"/>
      <c r="F379" s="365"/>
      <c r="G379" s="365"/>
      <c r="H379" s="365"/>
      <c r="I379" s="365"/>
      <c r="J379" s="365"/>
      <c r="K379" s="365"/>
      <c r="L379" s="365">
        <v>236117843</v>
      </c>
      <c r="M379" s="365"/>
      <c r="N379" s="365"/>
      <c r="O379" s="365"/>
      <c r="P379" s="365">
        <v>236117843</v>
      </c>
    </row>
    <row r="380" spans="1:16" s="88" customFormat="1" ht="15" customHeight="1" x14ac:dyDescent="0.25">
      <c r="A380" s="362">
        <v>2024</v>
      </c>
      <c r="B380" s="363">
        <v>30210203</v>
      </c>
      <c r="C380" s="364" t="s">
        <v>1394</v>
      </c>
      <c r="D380" s="365"/>
      <c r="E380" s="365"/>
      <c r="F380" s="365"/>
      <c r="G380" s="365">
        <v>105000000</v>
      </c>
      <c r="H380" s="365"/>
      <c r="I380" s="365"/>
      <c r="J380" s="365"/>
      <c r="K380" s="365"/>
      <c r="L380" s="365"/>
      <c r="M380" s="365"/>
      <c r="N380" s="365"/>
      <c r="O380" s="365"/>
      <c r="P380" s="365">
        <v>105000000</v>
      </c>
    </row>
    <row r="381" spans="1:16" s="88" customFormat="1" ht="15" customHeight="1" x14ac:dyDescent="0.25">
      <c r="A381" s="362">
        <v>2024</v>
      </c>
      <c r="B381" s="363">
        <v>30210204</v>
      </c>
      <c r="C381" s="364" t="s">
        <v>1395</v>
      </c>
      <c r="D381" s="365">
        <v>462000000</v>
      </c>
      <c r="E381" s="365"/>
      <c r="F381" s="365"/>
      <c r="G381" s="365"/>
      <c r="H381" s="365"/>
      <c r="I381" s="365"/>
      <c r="J381" s="365"/>
      <c r="K381" s="365"/>
      <c r="L381" s="365"/>
      <c r="M381" s="365"/>
      <c r="N381" s="365"/>
      <c r="O381" s="365"/>
      <c r="P381" s="365">
        <v>462000000</v>
      </c>
    </row>
    <row r="382" spans="1:16" ht="15" customHeight="1" x14ac:dyDescent="0.25">
      <c r="A382" s="358">
        <v>2024</v>
      </c>
      <c r="B382" s="359">
        <v>302103</v>
      </c>
      <c r="C382" s="360" t="s">
        <v>1396</v>
      </c>
      <c r="D382" s="361">
        <v>150000000</v>
      </c>
      <c r="E382" s="361">
        <v>0</v>
      </c>
      <c r="F382" s="361">
        <v>0</v>
      </c>
      <c r="G382" s="361">
        <v>0</v>
      </c>
      <c r="H382" s="361">
        <v>0</v>
      </c>
      <c r="I382" s="361">
        <v>0</v>
      </c>
      <c r="J382" s="361">
        <v>0</v>
      </c>
      <c r="K382" s="361">
        <v>0</v>
      </c>
      <c r="L382" s="361">
        <v>48187314</v>
      </c>
      <c r="M382" s="361">
        <v>0</v>
      </c>
      <c r="N382" s="361">
        <v>0</v>
      </c>
      <c r="O382" s="361">
        <v>0</v>
      </c>
      <c r="P382" s="361">
        <v>198187314</v>
      </c>
    </row>
    <row r="383" spans="1:16" s="88" customFormat="1" ht="15" customHeight="1" x14ac:dyDescent="0.25">
      <c r="A383" s="362">
        <v>2024</v>
      </c>
      <c r="B383" s="363">
        <v>30210301</v>
      </c>
      <c r="C383" s="364" t="s">
        <v>1397</v>
      </c>
      <c r="D383" s="365"/>
      <c r="E383" s="365"/>
      <c r="F383" s="365"/>
      <c r="G383" s="365"/>
      <c r="H383" s="365"/>
      <c r="I383" s="365"/>
      <c r="J383" s="365"/>
      <c r="K383" s="365"/>
      <c r="L383" s="365">
        <v>48187314</v>
      </c>
      <c r="M383" s="365"/>
      <c r="N383" s="365"/>
      <c r="O383" s="365"/>
      <c r="P383" s="365">
        <v>48187314</v>
      </c>
    </row>
    <row r="384" spans="1:16" s="88" customFormat="1" ht="15" customHeight="1" x14ac:dyDescent="0.25">
      <c r="A384" s="362">
        <v>2024</v>
      </c>
      <c r="B384" s="363">
        <v>30210304</v>
      </c>
      <c r="C384" s="364" t="s">
        <v>1398</v>
      </c>
      <c r="D384" s="365">
        <v>150000000</v>
      </c>
      <c r="E384" s="365"/>
      <c r="F384" s="365"/>
      <c r="G384" s="365"/>
      <c r="H384" s="365"/>
      <c r="I384" s="365"/>
      <c r="J384" s="365"/>
      <c r="K384" s="365"/>
      <c r="L384" s="365"/>
      <c r="M384" s="365"/>
      <c r="N384" s="365"/>
      <c r="O384" s="365"/>
      <c r="P384" s="365">
        <v>150000000</v>
      </c>
    </row>
    <row r="385" spans="1:16" ht="15" customHeight="1" x14ac:dyDescent="0.25">
      <c r="A385" s="358">
        <v>2024</v>
      </c>
      <c r="B385" s="359">
        <v>302104</v>
      </c>
      <c r="C385" s="360" t="s">
        <v>1399</v>
      </c>
      <c r="D385" s="361">
        <v>75000000</v>
      </c>
      <c r="E385" s="361">
        <v>0</v>
      </c>
      <c r="F385" s="361">
        <v>0</v>
      </c>
      <c r="G385" s="361">
        <v>0</v>
      </c>
      <c r="H385" s="361">
        <v>0</v>
      </c>
      <c r="I385" s="361">
        <v>0</v>
      </c>
      <c r="J385" s="361">
        <v>0</v>
      </c>
      <c r="K385" s="361">
        <v>0</v>
      </c>
      <c r="L385" s="361">
        <v>24093655</v>
      </c>
      <c r="M385" s="361">
        <v>0</v>
      </c>
      <c r="N385" s="361">
        <v>0</v>
      </c>
      <c r="O385" s="361">
        <v>0</v>
      </c>
      <c r="P385" s="361">
        <v>99093655</v>
      </c>
    </row>
    <row r="386" spans="1:16" s="88" customFormat="1" ht="15" customHeight="1" x14ac:dyDescent="0.25">
      <c r="A386" s="362">
        <v>2024</v>
      </c>
      <c r="B386" s="363">
        <v>30210401</v>
      </c>
      <c r="C386" s="364" t="s">
        <v>1400</v>
      </c>
      <c r="D386" s="365"/>
      <c r="E386" s="365"/>
      <c r="F386" s="365"/>
      <c r="G386" s="365"/>
      <c r="H386" s="365"/>
      <c r="I386" s="365"/>
      <c r="J386" s="365"/>
      <c r="K386" s="365"/>
      <c r="L386" s="365">
        <v>24093655</v>
      </c>
      <c r="M386" s="365"/>
      <c r="N386" s="365"/>
      <c r="O386" s="365"/>
      <c r="P386" s="365">
        <v>24093655</v>
      </c>
    </row>
    <row r="387" spans="1:16" s="88" customFormat="1" ht="15" customHeight="1" x14ac:dyDescent="0.25">
      <c r="A387" s="362">
        <v>2024</v>
      </c>
      <c r="B387" s="363">
        <v>30210404</v>
      </c>
      <c r="C387" s="364" t="s">
        <v>1401</v>
      </c>
      <c r="D387" s="365">
        <v>75000000</v>
      </c>
      <c r="E387" s="365"/>
      <c r="F387" s="365"/>
      <c r="G387" s="365"/>
      <c r="H387" s="365"/>
      <c r="I387" s="365"/>
      <c r="J387" s="365"/>
      <c r="K387" s="365"/>
      <c r="L387" s="365"/>
      <c r="M387" s="365"/>
      <c r="N387" s="365"/>
      <c r="O387" s="365"/>
      <c r="P387" s="365">
        <v>75000000</v>
      </c>
    </row>
    <row r="388" spans="1:16" ht="15" customHeight="1" x14ac:dyDescent="0.25">
      <c r="A388" s="354">
        <v>2024</v>
      </c>
      <c r="B388" s="355">
        <v>303</v>
      </c>
      <c r="C388" s="356" t="s">
        <v>1402</v>
      </c>
      <c r="D388" s="357">
        <v>960000000</v>
      </c>
      <c r="E388" s="357">
        <v>0</v>
      </c>
      <c r="F388" s="357">
        <v>0</v>
      </c>
      <c r="G388" s="357">
        <v>0</v>
      </c>
      <c r="H388" s="357">
        <v>0</v>
      </c>
      <c r="I388" s="357">
        <v>0</v>
      </c>
      <c r="J388" s="357">
        <v>0</v>
      </c>
      <c r="K388" s="357">
        <v>0</v>
      </c>
      <c r="L388" s="357">
        <v>14938068</v>
      </c>
      <c r="M388" s="357">
        <v>0</v>
      </c>
      <c r="N388" s="357">
        <v>0</v>
      </c>
      <c r="O388" s="357">
        <v>0</v>
      </c>
      <c r="P388" s="357">
        <v>974938068</v>
      </c>
    </row>
    <row r="389" spans="1:16" ht="15" customHeight="1" x14ac:dyDescent="0.25">
      <c r="A389" s="358">
        <v>2024</v>
      </c>
      <c r="B389" s="359">
        <v>3031</v>
      </c>
      <c r="C389" s="360" t="s">
        <v>1403</v>
      </c>
      <c r="D389" s="361">
        <v>960000000</v>
      </c>
      <c r="E389" s="361">
        <v>0</v>
      </c>
      <c r="F389" s="361">
        <v>0</v>
      </c>
      <c r="G389" s="361">
        <v>0</v>
      </c>
      <c r="H389" s="361">
        <v>0</v>
      </c>
      <c r="I389" s="361">
        <v>0</v>
      </c>
      <c r="J389" s="361">
        <v>0</v>
      </c>
      <c r="K389" s="361">
        <v>0</v>
      </c>
      <c r="L389" s="361">
        <v>14938068</v>
      </c>
      <c r="M389" s="361">
        <v>0</v>
      </c>
      <c r="N389" s="361">
        <v>0</v>
      </c>
      <c r="O389" s="361">
        <v>0</v>
      </c>
      <c r="P389" s="361">
        <v>974938068</v>
      </c>
    </row>
    <row r="390" spans="1:16" ht="15" customHeight="1" x14ac:dyDescent="0.25">
      <c r="A390" s="358">
        <v>2024</v>
      </c>
      <c r="B390" s="359">
        <v>303101</v>
      </c>
      <c r="C390" s="360" t="s">
        <v>1404</v>
      </c>
      <c r="D390" s="361">
        <v>400000000</v>
      </c>
      <c r="E390" s="361">
        <v>0</v>
      </c>
      <c r="F390" s="361">
        <v>0</v>
      </c>
      <c r="G390" s="361">
        <v>0</v>
      </c>
      <c r="H390" s="361">
        <v>0</v>
      </c>
      <c r="I390" s="361">
        <v>0</v>
      </c>
      <c r="J390" s="361">
        <v>0</v>
      </c>
      <c r="K390" s="361">
        <v>0</v>
      </c>
      <c r="L390" s="361">
        <v>5300603</v>
      </c>
      <c r="M390" s="361">
        <v>0</v>
      </c>
      <c r="N390" s="361">
        <v>0</v>
      </c>
      <c r="O390" s="361">
        <v>0</v>
      </c>
      <c r="P390" s="361">
        <v>405300603</v>
      </c>
    </row>
    <row r="391" spans="1:16" s="88" customFormat="1" ht="15" customHeight="1" x14ac:dyDescent="0.25">
      <c r="A391" s="362">
        <v>2024</v>
      </c>
      <c r="B391" s="363">
        <v>30310101</v>
      </c>
      <c r="C391" s="364" t="s">
        <v>1405</v>
      </c>
      <c r="D391" s="365"/>
      <c r="E391" s="365"/>
      <c r="F391" s="365"/>
      <c r="G391" s="365"/>
      <c r="H391" s="365"/>
      <c r="I391" s="365"/>
      <c r="J391" s="365"/>
      <c r="K391" s="365"/>
      <c r="L391" s="365">
        <v>5300603</v>
      </c>
      <c r="M391" s="365"/>
      <c r="N391" s="365"/>
      <c r="O391" s="365"/>
      <c r="P391" s="365">
        <v>5300603</v>
      </c>
    </row>
    <row r="392" spans="1:16" s="88" customFormat="1" ht="15" customHeight="1" x14ac:dyDescent="0.25">
      <c r="A392" s="362">
        <v>2024</v>
      </c>
      <c r="B392" s="363">
        <v>30310104</v>
      </c>
      <c r="C392" s="364" t="s">
        <v>1406</v>
      </c>
      <c r="D392" s="365">
        <v>400000000</v>
      </c>
      <c r="E392" s="365"/>
      <c r="F392" s="365"/>
      <c r="G392" s="365"/>
      <c r="H392" s="365"/>
      <c r="I392" s="365"/>
      <c r="J392" s="365"/>
      <c r="K392" s="365"/>
      <c r="L392" s="365"/>
      <c r="M392" s="365"/>
      <c r="N392" s="365"/>
      <c r="O392" s="365"/>
      <c r="P392" s="365">
        <v>400000000</v>
      </c>
    </row>
    <row r="393" spans="1:16" ht="15" customHeight="1" x14ac:dyDescent="0.25">
      <c r="A393" s="358">
        <v>2024</v>
      </c>
      <c r="B393" s="359">
        <v>303102</v>
      </c>
      <c r="C393" s="360" t="s">
        <v>1407</v>
      </c>
      <c r="D393" s="361">
        <v>560000000</v>
      </c>
      <c r="E393" s="361">
        <v>0</v>
      </c>
      <c r="F393" s="361">
        <v>0</v>
      </c>
      <c r="G393" s="361">
        <v>0</v>
      </c>
      <c r="H393" s="361">
        <v>0</v>
      </c>
      <c r="I393" s="361">
        <v>0</v>
      </c>
      <c r="J393" s="361">
        <v>0</v>
      </c>
      <c r="K393" s="361">
        <v>0</v>
      </c>
      <c r="L393" s="361">
        <v>9637465</v>
      </c>
      <c r="M393" s="361">
        <v>0</v>
      </c>
      <c r="N393" s="361">
        <v>0</v>
      </c>
      <c r="O393" s="361">
        <v>0</v>
      </c>
      <c r="P393" s="361">
        <v>569637465</v>
      </c>
    </row>
    <row r="394" spans="1:16" s="88" customFormat="1" ht="15" customHeight="1" x14ac:dyDescent="0.25">
      <c r="A394" s="362">
        <v>2024</v>
      </c>
      <c r="B394" s="363">
        <v>30310201</v>
      </c>
      <c r="C394" s="364" t="s">
        <v>1407</v>
      </c>
      <c r="D394" s="365"/>
      <c r="E394" s="365"/>
      <c r="F394" s="365"/>
      <c r="G394" s="365"/>
      <c r="H394" s="365"/>
      <c r="I394" s="365"/>
      <c r="J394" s="365"/>
      <c r="K394" s="365"/>
      <c r="L394" s="365">
        <v>9637465</v>
      </c>
      <c r="M394" s="365"/>
      <c r="N394" s="365"/>
      <c r="O394" s="365"/>
      <c r="P394" s="365">
        <v>9637465</v>
      </c>
    </row>
    <row r="395" spans="1:16" s="88" customFormat="1" ht="15" customHeight="1" x14ac:dyDescent="0.25">
      <c r="A395" s="362">
        <v>2024</v>
      </c>
      <c r="B395" s="363">
        <v>30310204</v>
      </c>
      <c r="C395" s="364" t="s">
        <v>1407</v>
      </c>
      <c r="D395" s="365">
        <v>560000000</v>
      </c>
      <c r="E395" s="365"/>
      <c r="F395" s="365"/>
      <c r="G395" s="365"/>
      <c r="H395" s="365"/>
      <c r="I395" s="365"/>
      <c r="J395" s="365"/>
      <c r="K395" s="365"/>
      <c r="L395" s="365"/>
      <c r="M395" s="365"/>
      <c r="N395" s="365"/>
      <c r="O395" s="365"/>
      <c r="P395" s="365">
        <v>560000000</v>
      </c>
    </row>
    <row r="396" spans="1:16" ht="15" customHeight="1" x14ac:dyDescent="0.25">
      <c r="A396" s="354">
        <v>2024</v>
      </c>
      <c r="B396" s="355">
        <v>304</v>
      </c>
      <c r="C396" s="356" t="s">
        <v>1410</v>
      </c>
      <c r="D396" s="357">
        <v>5792313085</v>
      </c>
      <c r="E396" s="357">
        <v>10000000</v>
      </c>
      <c r="F396" s="357">
        <v>0</v>
      </c>
      <c r="G396" s="357">
        <v>752000000</v>
      </c>
      <c r="H396" s="357">
        <v>0</v>
      </c>
      <c r="I396" s="357">
        <v>0</v>
      </c>
      <c r="J396" s="357">
        <v>0</v>
      </c>
      <c r="K396" s="357">
        <v>0</v>
      </c>
      <c r="L396" s="357">
        <v>1623458011</v>
      </c>
      <c r="M396" s="357">
        <v>0</v>
      </c>
      <c r="N396" s="357">
        <v>0</v>
      </c>
      <c r="O396" s="357">
        <v>0</v>
      </c>
      <c r="P396" s="357">
        <v>8177771096</v>
      </c>
    </row>
    <row r="397" spans="1:16" ht="15" customHeight="1" x14ac:dyDescent="0.25">
      <c r="A397" s="358">
        <v>2024</v>
      </c>
      <c r="B397" s="359">
        <v>3041</v>
      </c>
      <c r="C397" s="360" t="s">
        <v>1411</v>
      </c>
      <c r="D397" s="361">
        <v>5792313085</v>
      </c>
      <c r="E397" s="361">
        <v>10000000</v>
      </c>
      <c r="F397" s="361">
        <v>0</v>
      </c>
      <c r="G397" s="361">
        <v>752000000</v>
      </c>
      <c r="H397" s="361">
        <v>0</v>
      </c>
      <c r="I397" s="361">
        <v>0</v>
      </c>
      <c r="J397" s="361">
        <v>0</v>
      </c>
      <c r="K397" s="361">
        <v>0</v>
      </c>
      <c r="L397" s="361">
        <v>1623458011</v>
      </c>
      <c r="M397" s="361">
        <v>0</v>
      </c>
      <c r="N397" s="361">
        <v>0</v>
      </c>
      <c r="O397" s="361">
        <v>0</v>
      </c>
      <c r="P397" s="361">
        <v>8177771096</v>
      </c>
    </row>
    <row r="398" spans="1:16" ht="15" customHeight="1" x14ac:dyDescent="0.25">
      <c r="A398" s="358">
        <v>2024</v>
      </c>
      <c r="B398" s="359">
        <v>304101</v>
      </c>
      <c r="C398" s="360" t="s">
        <v>1412</v>
      </c>
      <c r="D398" s="361">
        <v>104000000</v>
      </c>
      <c r="E398" s="361">
        <v>0</v>
      </c>
      <c r="F398" s="361">
        <v>0</v>
      </c>
      <c r="G398" s="361">
        <v>50000000</v>
      </c>
      <c r="H398" s="361">
        <v>0</v>
      </c>
      <c r="I398" s="361">
        <v>0</v>
      </c>
      <c r="J398" s="361">
        <v>0</v>
      </c>
      <c r="K398" s="361">
        <v>0</v>
      </c>
      <c r="L398" s="361">
        <v>48187314</v>
      </c>
      <c r="M398" s="361">
        <v>0</v>
      </c>
      <c r="N398" s="361">
        <v>0</v>
      </c>
      <c r="O398" s="361">
        <v>0</v>
      </c>
      <c r="P398" s="361">
        <v>202187314</v>
      </c>
    </row>
    <row r="399" spans="1:16" s="88" customFormat="1" ht="15" customHeight="1" x14ac:dyDescent="0.25">
      <c r="A399" s="362">
        <v>2024</v>
      </c>
      <c r="B399" s="363">
        <v>30410101</v>
      </c>
      <c r="C399" s="364" t="s">
        <v>1413</v>
      </c>
      <c r="D399" s="365"/>
      <c r="E399" s="365"/>
      <c r="F399" s="365"/>
      <c r="G399" s="365"/>
      <c r="H399" s="365"/>
      <c r="I399" s="365"/>
      <c r="J399" s="365"/>
      <c r="K399" s="365"/>
      <c r="L399" s="365">
        <v>48187314</v>
      </c>
      <c r="M399" s="365"/>
      <c r="N399" s="365"/>
      <c r="O399" s="365"/>
      <c r="P399" s="365">
        <v>48187314</v>
      </c>
    </row>
    <row r="400" spans="1:16" s="88" customFormat="1" ht="15" customHeight="1" x14ac:dyDescent="0.25">
      <c r="A400" s="362">
        <v>2024</v>
      </c>
      <c r="B400" s="363">
        <v>30410103</v>
      </c>
      <c r="C400" s="364" t="s">
        <v>1414</v>
      </c>
      <c r="D400" s="365"/>
      <c r="E400" s="365"/>
      <c r="F400" s="365"/>
      <c r="G400" s="365">
        <v>50000000</v>
      </c>
      <c r="H400" s="365"/>
      <c r="I400" s="365"/>
      <c r="J400" s="365"/>
      <c r="K400" s="365"/>
      <c r="L400" s="365"/>
      <c r="M400" s="365"/>
      <c r="N400" s="365"/>
      <c r="O400" s="365"/>
      <c r="P400" s="365">
        <v>50000000</v>
      </c>
    </row>
    <row r="401" spans="1:16" s="88" customFormat="1" ht="15" customHeight="1" x14ac:dyDescent="0.25">
      <c r="A401" s="362">
        <v>2024</v>
      </c>
      <c r="B401" s="363">
        <v>30410104</v>
      </c>
      <c r="C401" s="364" t="s">
        <v>1415</v>
      </c>
      <c r="D401" s="365">
        <v>104000000</v>
      </c>
      <c r="E401" s="365"/>
      <c r="F401" s="365"/>
      <c r="G401" s="365"/>
      <c r="H401" s="365"/>
      <c r="I401" s="365"/>
      <c r="J401" s="365"/>
      <c r="K401" s="365"/>
      <c r="L401" s="365"/>
      <c r="M401" s="365"/>
      <c r="N401" s="365"/>
      <c r="O401" s="365"/>
      <c r="P401" s="365">
        <v>104000000</v>
      </c>
    </row>
    <row r="402" spans="1:16" ht="15" customHeight="1" x14ac:dyDescent="0.25">
      <c r="A402" s="358">
        <v>2024</v>
      </c>
      <c r="B402" s="359">
        <v>304102</v>
      </c>
      <c r="C402" s="360" t="s">
        <v>1416</v>
      </c>
      <c r="D402" s="361">
        <v>100000000</v>
      </c>
      <c r="E402" s="361">
        <v>0</v>
      </c>
      <c r="F402" s="361">
        <v>0</v>
      </c>
      <c r="G402" s="361">
        <v>10000000</v>
      </c>
      <c r="H402" s="361">
        <v>0</v>
      </c>
      <c r="I402" s="361">
        <v>0</v>
      </c>
      <c r="J402" s="361">
        <v>0</v>
      </c>
      <c r="K402" s="361">
        <v>0</v>
      </c>
      <c r="L402" s="361">
        <v>0</v>
      </c>
      <c r="M402" s="361">
        <v>0</v>
      </c>
      <c r="N402" s="361">
        <v>0</v>
      </c>
      <c r="O402" s="361">
        <v>0</v>
      </c>
      <c r="P402" s="361">
        <v>110000000</v>
      </c>
    </row>
    <row r="403" spans="1:16" s="88" customFormat="1" ht="15" customHeight="1" x14ac:dyDescent="0.25">
      <c r="A403" s="362">
        <v>2024</v>
      </c>
      <c r="B403" s="363">
        <v>30410203</v>
      </c>
      <c r="C403" s="364" t="s">
        <v>1417</v>
      </c>
      <c r="D403" s="365"/>
      <c r="E403" s="365"/>
      <c r="F403" s="365"/>
      <c r="G403" s="365">
        <v>10000000</v>
      </c>
      <c r="H403" s="365"/>
      <c r="I403" s="365"/>
      <c r="J403" s="365"/>
      <c r="K403" s="365"/>
      <c r="L403" s="365"/>
      <c r="M403" s="365"/>
      <c r="N403" s="365"/>
      <c r="O403" s="365"/>
      <c r="P403" s="365">
        <v>10000000</v>
      </c>
    </row>
    <row r="404" spans="1:16" s="88" customFormat="1" ht="15" customHeight="1" x14ac:dyDescent="0.25">
      <c r="A404" s="362">
        <v>2024</v>
      </c>
      <c r="B404" s="363">
        <v>30410204</v>
      </c>
      <c r="C404" s="364" t="s">
        <v>1418</v>
      </c>
      <c r="D404" s="365">
        <v>100000000</v>
      </c>
      <c r="E404" s="365"/>
      <c r="F404" s="365"/>
      <c r="G404" s="365"/>
      <c r="H404" s="365"/>
      <c r="I404" s="365"/>
      <c r="J404" s="365"/>
      <c r="K404" s="365"/>
      <c r="L404" s="365"/>
      <c r="M404" s="365"/>
      <c r="N404" s="365"/>
      <c r="O404" s="365"/>
      <c r="P404" s="365">
        <v>100000000</v>
      </c>
    </row>
    <row r="405" spans="1:16" ht="15" customHeight="1" x14ac:dyDescent="0.25">
      <c r="A405" s="358">
        <v>2024</v>
      </c>
      <c r="B405" s="359">
        <v>304103</v>
      </c>
      <c r="C405" s="360" t="s">
        <v>1419</v>
      </c>
      <c r="D405" s="361">
        <v>82000000</v>
      </c>
      <c r="E405" s="361">
        <v>0</v>
      </c>
      <c r="F405" s="361">
        <v>0</v>
      </c>
      <c r="G405" s="361">
        <v>0</v>
      </c>
      <c r="H405" s="361">
        <v>0</v>
      </c>
      <c r="I405" s="361">
        <v>0</v>
      </c>
      <c r="J405" s="361">
        <v>0</v>
      </c>
      <c r="K405" s="361">
        <v>0</v>
      </c>
      <c r="L405" s="361">
        <v>0</v>
      </c>
      <c r="M405" s="361">
        <v>0</v>
      </c>
      <c r="N405" s="361">
        <v>0</v>
      </c>
      <c r="O405" s="361">
        <v>0</v>
      </c>
      <c r="P405" s="361">
        <v>82000000</v>
      </c>
    </row>
    <row r="406" spans="1:16" s="88" customFormat="1" ht="15" customHeight="1" x14ac:dyDescent="0.25">
      <c r="A406" s="362">
        <v>2024</v>
      </c>
      <c r="B406" s="363">
        <v>30410304</v>
      </c>
      <c r="C406" s="364" t="s">
        <v>1420</v>
      </c>
      <c r="D406" s="365">
        <v>82000000</v>
      </c>
      <c r="E406" s="365"/>
      <c r="F406" s="365"/>
      <c r="G406" s="365"/>
      <c r="H406" s="365"/>
      <c r="I406" s="365"/>
      <c r="J406" s="365"/>
      <c r="K406" s="365"/>
      <c r="L406" s="365"/>
      <c r="M406" s="365"/>
      <c r="N406" s="365"/>
      <c r="O406" s="365"/>
      <c r="P406" s="365">
        <v>82000000</v>
      </c>
    </row>
    <row r="407" spans="1:16" ht="15" customHeight="1" x14ac:dyDescent="0.25">
      <c r="A407" s="358">
        <v>2024</v>
      </c>
      <c r="B407" s="359">
        <v>304104</v>
      </c>
      <c r="C407" s="360" t="s">
        <v>1421</v>
      </c>
      <c r="D407" s="361">
        <v>190000000</v>
      </c>
      <c r="E407" s="361">
        <v>0</v>
      </c>
      <c r="F407" s="361">
        <v>0</v>
      </c>
      <c r="G407" s="361">
        <v>10000000</v>
      </c>
      <c r="H407" s="361">
        <v>0</v>
      </c>
      <c r="I407" s="361">
        <v>0</v>
      </c>
      <c r="J407" s="361">
        <v>0</v>
      </c>
      <c r="K407" s="361">
        <v>0</v>
      </c>
      <c r="L407" s="361">
        <v>38549849</v>
      </c>
      <c r="M407" s="361">
        <v>0</v>
      </c>
      <c r="N407" s="361">
        <v>0</v>
      </c>
      <c r="O407" s="361">
        <v>0</v>
      </c>
      <c r="P407" s="361">
        <v>238549849</v>
      </c>
    </row>
    <row r="408" spans="1:16" s="88" customFormat="1" ht="15" customHeight="1" x14ac:dyDescent="0.25">
      <c r="A408" s="362">
        <v>2024</v>
      </c>
      <c r="B408" s="363">
        <v>30410401</v>
      </c>
      <c r="C408" s="364" t="s">
        <v>1422</v>
      </c>
      <c r="D408" s="365"/>
      <c r="E408" s="365"/>
      <c r="F408" s="365"/>
      <c r="G408" s="365"/>
      <c r="H408" s="365"/>
      <c r="I408" s="365"/>
      <c r="J408" s="365"/>
      <c r="K408" s="365"/>
      <c r="L408" s="365">
        <v>38549849</v>
      </c>
      <c r="M408" s="365"/>
      <c r="N408" s="365"/>
      <c r="O408" s="365"/>
      <c r="P408" s="365">
        <v>38549849</v>
      </c>
    </row>
    <row r="409" spans="1:16" s="88" customFormat="1" ht="15" customHeight="1" x14ac:dyDescent="0.25">
      <c r="A409" s="362">
        <v>2024</v>
      </c>
      <c r="B409" s="363">
        <v>30410403</v>
      </c>
      <c r="C409" s="364" t="s">
        <v>1423</v>
      </c>
      <c r="D409" s="365"/>
      <c r="E409" s="365"/>
      <c r="F409" s="365"/>
      <c r="G409" s="365">
        <v>10000000</v>
      </c>
      <c r="H409" s="365"/>
      <c r="I409" s="365"/>
      <c r="J409" s="365"/>
      <c r="K409" s="365"/>
      <c r="L409" s="365"/>
      <c r="M409" s="365"/>
      <c r="N409" s="365"/>
      <c r="O409" s="365"/>
      <c r="P409" s="365">
        <v>10000000</v>
      </c>
    </row>
    <row r="410" spans="1:16" s="88" customFormat="1" ht="15" customHeight="1" x14ac:dyDescent="0.25">
      <c r="A410" s="362">
        <v>2024</v>
      </c>
      <c r="B410" s="363">
        <v>30410404</v>
      </c>
      <c r="C410" s="364" t="s">
        <v>1424</v>
      </c>
      <c r="D410" s="365">
        <v>190000000</v>
      </c>
      <c r="E410" s="365"/>
      <c r="F410" s="365"/>
      <c r="G410" s="365"/>
      <c r="H410" s="365"/>
      <c r="I410" s="365"/>
      <c r="J410" s="365"/>
      <c r="K410" s="365"/>
      <c r="L410" s="365"/>
      <c r="M410" s="365"/>
      <c r="N410" s="365"/>
      <c r="O410" s="365"/>
      <c r="P410" s="365">
        <v>190000000</v>
      </c>
    </row>
    <row r="411" spans="1:16" ht="15" customHeight="1" x14ac:dyDescent="0.25">
      <c r="A411" s="358">
        <v>2024</v>
      </c>
      <c r="B411" s="359">
        <v>304105</v>
      </c>
      <c r="C411" s="360" t="s">
        <v>1425</v>
      </c>
      <c r="D411" s="361">
        <v>2045093085</v>
      </c>
      <c r="E411" s="361">
        <v>10000000</v>
      </c>
      <c r="F411" s="361">
        <v>0</v>
      </c>
      <c r="G411" s="361">
        <v>302000000</v>
      </c>
      <c r="H411" s="361">
        <v>0</v>
      </c>
      <c r="I411" s="361">
        <v>0</v>
      </c>
      <c r="J411" s="361">
        <v>0</v>
      </c>
      <c r="K411" s="361">
        <v>0</v>
      </c>
      <c r="L411" s="361">
        <v>1038450367</v>
      </c>
      <c r="M411" s="361">
        <v>0</v>
      </c>
      <c r="N411" s="361">
        <v>0</v>
      </c>
      <c r="O411" s="361">
        <v>0</v>
      </c>
      <c r="P411" s="361">
        <v>3395543452</v>
      </c>
    </row>
    <row r="412" spans="1:16" ht="15" customHeight="1" x14ac:dyDescent="0.25">
      <c r="A412" s="358">
        <v>2024</v>
      </c>
      <c r="B412" s="359">
        <v>30410501</v>
      </c>
      <c r="C412" s="360" t="s">
        <v>1426</v>
      </c>
      <c r="D412" s="361">
        <v>867000000</v>
      </c>
      <c r="E412" s="361">
        <v>0</v>
      </c>
      <c r="F412" s="361">
        <v>0</v>
      </c>
      <c r="G412" s="361">
        <v>130000000</v>
      </c>
      <c r="H412" s="361">
        <v>0</v>
      </c>
      <c r="I412" s="361">
        <v>0</v>
      </c>
      <c r="J412" s="361">
        <v>0</v>
      </c>
      <c r="K412" s="361">
        <v>0</v>
      </c>
      <c r="L412" s="361">
        <v>819184389</v>
      </c>
      <c r="M412" s="361">
        <v>0</v>
      </c>
      <c r="N412" s="361">
        <v>0</v>
      </c>
      <c r="O412" s="361">
        <v>0</v>
      </c>
      <c r="P412" s="361">
        <v>1816184389</v>
      </c>
    </row>
    <row r="413" spans="1:16" s="88" customFormat="1" ht="15" customHeight="1" x14ac:dyDescent="0.25">
      <c r="A413" s="362">
        <v>2024</v>
      </c>
      <c r="B413" s="363">
        <v>304105011</v>
      </c>
      <c r="C413" s="364" t="s">
        <v>1427</v>
      </c>
      <c r="D413" s="365"/>
      <c r="E413" s="365"/>
      <c r="F413" s="365"/>
      <c r="G413" s="365"/>
      <c r="H413" s="365"/>
      <c r="I413" s="365"/>
      <c r="J413" s="365"/>
      <c r="K413" s="365"/>
      <c r="L413" s="365">
        <v>819184389</v>
      </c>
      <c r="M413" s="365"/>
      <c r="N413" s="365"/>
      <c r="O413" s="365"/>
      <c r="P413" s="365">
        <v>819184389</v>
      </c>
    </row>
    <row r="414" spans="1:16" s="88" customFormat="1" ht="15" customHeight="1" x14ac:dyDescent="0.25">
      <c r="A414" s="362">
        <v>2024</v>
      </c>
      <c r="B414" s="363">
        <v>304105013</v>
      </c>
      <c r="C414" s="364" t="s">
        <v>1428</v>
      </c>
      <c r="D414" s="365"/>
      <c r="E414" s="365"/>
      <c r="F414" s="365"/>
      <c r="G414" s="365">
        <v>130000000</v>
      </c>
      <c r="H414" s="365"/>
      <c r="I414" s="365"/>
      <c r="J414" s="365"/>
      <c r="K414" s="365"/>
      <c r="L414" s="365"/>
      <c r="M414" s="365"/>
      <c r="N414" s="365"/>
      <c r="O414" s="365"/>
      <c r="P414" s="365">
        <v>130000000</v>
      </c>
    </row>
    <row r="415" spans="1:16" s="88" customFormat="1" ht="15" customHeight="1" x14ac:dyDescent="0.25">
      <c r="A415" s="362">
        <v>2024</v>
      </c>
      <c r="B415" s="363">
        <v>304105014</v>
      </c>
      <c r="C415" s="364" t="s">
        <v>1429</v>
      </c>
      <c r="D415" s="365">
        <v>867000000</v>
      </c>
      <c r="E415" s="365"/>
      <c r="F415" s="365"/>
      <c r="G415" s="365"/>
      <c r="H415" s="365"/>
      <c r="I415" s="365"/>
      <c r="J415" s="365"/>
      <c r="K415" s="365"/>
      <c r="L415" s="365"/>
      <c r="M415" s="365"/>
      <c r="N415" s="365"/>
      <c r="O415" s="365"/>
      <c r="P415" s="365">
        <v>867000000</v>
      </c>
    </row>
    <row r="416" spans="1:16" ht="15" customHeight="1" x14ac:dyDescent="0.25">
      <c r="A416" s="358">
        <v>2024</v>
      </c>
      <c r="B416" s="359">
        <v>30410502</v>
      </c>
      <c r="C416" s="360" t="s">
        <v>1430</v>
      </c>
      <c r="D416" s="361">
        <v>878033085</v>
      </c>
      <c r="E416" s="361">
        <v>0</v>
      </c>
      <c r="F416" s="361">
        <v>0</v>
      </c>
      <c r="G416" s="361">
        <v>40000000</v>
      </c>
      <c r="H416" s="361">
        <v>0</v>
      </c>
      <c r="I416" s="361">
        <v>0</v>
      </c>
      <c r="J416" s="361">
        <v>0</v>
      </c>
      <c r="K416" s="361">
        <v>0</v>
      </c>
      <c r="L416" s="361">
        <v>65066570</v>
      </c>
      <c r="M416" s="361">
        <v>0</v>
      </c>
      <c r="N416" s="361">
        <v>0</v>
      </c>
      <c r="O416" s="361">
        <v>0</v>
      </c>
      <c r="P416" s="361">
        <v>983099655</v>
      </c>
    </row>
    <row r="417" spans="1:16" s="88" customFormat="1" ht="15" customHeight="1" x14ac:dyDescent="0.25">
      <c r="A417" s="362">
        <v>2024</v>
      </c>
      <c r="B417" s="363">
        <v>304105021</v>
      </c>
      <c r="C417" s="364" t="s">
        <v>1431</v>
      </c>
      <c r="D417" s="365"/>
      <c r="E417" s="365"/>
      <c r="F417" s="365"/>
      <c r="G417" s="365"/>
      <c r="H417" s="365"/>
      <c r="I417" s="365"/>
      <c r="J417" s="365"/>
      <c r="K417" s="365"/>
      <c r="L417" s="365">
        <v>65066570</v>
      </c>
      <c r="M417" s="365"/>
      <c r="N417" s="365"/>
      <c r="O417" s="365"/>
      <c r="P417" s="365">
        <v>65066570</v>
      </c>
    </row>
    <row r="418" spans="1:16" s="88" customFormat="1" ht="15" customHeight="1" x14ac:dyDescent="0.25">
      <c r="A418" s="362">
        <v>2024</v>
      </c>
      <c r="B418" s="363">
        <v>304105023</v>
      </c>
      <c r="C418" s="364" t="s">
        <v>1432</v>
      </c>
      <c r="D418" s="365"/>
      <c r="E418" s="365"/>
      <c r="F418" s="365"/>
      <c r="G418" s="365">
        <v>40000000</v>
      </c>
      <c r="H418" s="365"/>
      <c r="I418" s="365"/>
      <c r="J418" s="365"/>
      <c r="K418" s="365"/>
      <c r="L418" s="365"/>
      <c r="M418" s="365"/>
      <c r="N418" s="365"/>
      <c r="O418" s="365"/>
      <c r="P418" s="365">
        <v>40000000</v>
      </c>
    </row>
    <row r="419" spans="1:16" s="88" customFormat="1" ht="15" customHeight="1" x14ac:dyDescent="0.25">
      <c r="A419" s="362">
        <v>2024</v>
      </c>
      <c r="B419" s="363">
        <v>304105024</v>
      </c>
      <c r="C419" s="364" t="s">
        <v>1433</v>
      </c>
      <c r="D419" s="365">
        <v>878033085</v>
      </c>
      <c r="E419" s="365"/>
      <c r="F419" s="365"/>
      <c r="G419" s="365"/>
      <c r="H419" s="365"/>
      <c r="I419" s="365"/>
      <c r="J419" s="365"/>
      <c r="K419" s="365"/>
      <c r="L419" s="365"/>
      <c r="M419" s="365"/>
      <c r="N419" s="365"/>
      <c r="O419" s="365"/>
      <c r="P419" s="365">
        <v>878033085</v>
      </c>
    </row>
    <row r="420" spans="1:16" ht="15" customHeight="1" x14ac:dyDescent="0.25">
      <c r="A420" s="358">
        <v>2024</v>
      </c>
      <c r="B420" s="359">
        <v>30410503</v>
      </c>
      <c r="C420" s="360" t="s">
        <v>628</v>
      </c>
      <c r="D420" s="361">
        <v>156060000</v>
      </c>
      <c r="E420" s="361">
        <v>0</v>
      </c>
      <c r="F420" s="361">
        <v>0</v>
      </c>
      <c r="G420" s="361">
        <v>20000000</v>
      </c>
      <c r="H420" s="361">
        <v>0</v>
      </c>
      <c r="I420" s="361">
        <v>0</v>
      </c>
      <c r="J420" s="361">
        <v>0</v>
      </c>
      <c r="K420" s="361">
        <v>0</v>
      </c>
      <c r="L420" s="361">
        <v>0</v>
      </c>
      <c r="M420" s="361">
        <v>0</v>
      </c>
      <c r="N420" s="361">
        <v>0</v>
      </c>
      <c r="O420" s="361">
        <v>0</v>
      </c>
      <c r="P420" s="361">
        <v>176060000</v>
      </c>
    </row>
    <row r="421" spans="1:16" s="88" customFormat="1" ht="15" customHeight="1" x14ac:dyDescent="0.25">
      <c r="A421" s="362">
        <v>2024</v>
      </c>
      <c r="B421" s="363">
        <v>304105033</v>
      </c>
      <c r="C421" s="364" t="s">
        <v>629</v>
      </c>
      <c r="D421" s="365"/>
      <c r="E421" s="365"/>
      <c r="F421" s="365"/>
      <c r="G421" s="365">
        <v>20000000</v>
      </c>
      <c r="H421" s="365"/>
      <c r="I421" s="365"/>
      <c r="J421" s="365"/>
      <c r="K421" s="365"/>
      <c r="L421" s="365"/>
      <c r="M421" s="365"/>
      <c r="N421" s="365"/>
      <c r="O421" s="365"/>
      <c r="P421" s="365">
        <v>20000000</v>
      </c>
    </row>
    <row r="422" spans="1:16" s="88" customFormat="1" ht="15" customHeight="1" x14ac:dyDescent="0.25">
      <c r="A422" s="362">
        <v>2024</v>
      </c>
      <c r="B422" s="363">
        <v>304105034</v>
      </c>
      <c r="C422" s="364" t="s">
        <v>1434</v>
      </c>
      <c r="D422" s="365">
        <v>156060000</v>
      </c>
      <c r="E422" s="365"/>
      <c r="F422" s="365"/>
      <c r="G422" s="365"/>
      <c r="H422" s="365"/>
      <c r="I422" s="365"/>
      <c r="J422" s="365"/>
      <c r="K422" s="365"/>
      <c r="L422" s="365"/>
      <c r="M422" s="365"/>
      <c r="N422" s="365"/>
      <c r="O422" s="365"/>
      <c r="P422" s="365">
        <v>156060000</v>
      </c>
    </row>
    <row r="423" spans="1:16" ht="15" customHeight="1" x14ac:dyDescent="0.25">
      <c r="A423" s="358">
        <v>2024</v>
      </c>
      <c r="B423" s="359">
        <v>30410504</v>
      </c>
      <c r="C423" s="360" t="s">
        <v>664</v>
      </c>
      <c r="D423" s="361">
        <v>102000000</v>
      </c>
      <c r="E423" s="361">
        <v>0</v>
      </c>
      <c r="F423" s="361">
        <v>0</v>
      </c>
      <c r="G423" s="361">
        <v>0</v>
      </c>
      <c r="H423" s="361">
        <v>0</v>
      </c>
      <c r="I423" s="361">
        <v>0</v>
      </c>
      <c r="J423" s="361">
        <v>0</v>
      </c>
      <c r="K423" s="361">
        <v>0</v>
      </c>
      <c r="L423" s="361">
        <v>9637460</v>
      </c>
      <c r="M423" s="361">
        <v>0</v>
      </c>
      <c r="N423" s="361">
        <v>0</v>
      </c>
      <c r="O423" s="361">
        <v>0</v>
      </c>
      <c r="P423" s="361">
        <v>111637460</v>
      </c>
    </row>
    <row r="424" spans="1:16" s="88" customFormat="1" ht="15" customHeight="1" x14ac:dyDescent="0.25">
      <c r="A424" s="362">
        <v>2024</v>
      </c>
      <c r="B424" s="363">
        <v>304105041</v>
      </c>
      <c r="C424" s="364" t="s">
        <v>665</v>
      </c>
      <c r="D424" s="365"/>
      <c r="E424" s="365"/>
      <c r="F424" s="365"/>
      <c r="G424" s="365"/>
      <c r="H424" s="365"/>
      <c r="I424" s="365"/>
      <c r="J424" s="365"/>
      <c r="K424" s="365"/>
      <c r="L424" s="365">
        <v>9637460</v>
      </c>
      <c r="M424" s="365"/>
      <c r="N424" s="365"/>
      <c r="O424" s="365"/>
      <c r="P424" s="365">
        <v>9637460</v>
      </c>
    </row>
    <row r="425" spans="1:16" s="88" customFormat="1" ht="15" customHeight="1" x14ac:dyDescent="0.25">
      <c r="A425" s="362">
        <v>2024</v>
      </c>
      <c r="B425" s="363">
        <v>304105044</v>
      </c>
      <c r="C425" s="364" t="s">
        <v>667</v>
      </c>
      <c r="D425" s="365">
        <v>102000000</v>
      </c>
      <c r="E425" s="365"/>
      <c r="F425" s="365"/>
      <c r="G425" s="365"/>
      <c r="H425" s="365"/>
      <c r="I425" s="365"/>
      <c r="J425" s="365"/>
      <c r="K425" s="365"/>
      <c r="L425" s="365"/>
      <c r="M425" s="365"/>
      <c r="N425" s="365"/>
      <c r="O425" s="365"/>
      <c r="P425" s="365">
        <v>102000000</v>
      </c>
    </row>
    <row r="426" spans="1:16" ht="15" customHeight="1" x14ac:dyDescent="0.25">
      <c r="A426" s="358">
        <v>2024</v>
      </c>
      <c r="B426" s="359">
        <v>30410505</v>
      </c>
      <c r="C426" s="360" t="s">
        <v>1435</v>
      </c>
      <c r="D426" s="361">
        <v>42000000</v>
      </c>
      <c r="E426" s="361">
        <v>0</v>
      </c>
      <c r="F426" s="361">
        <v>0</v>
      </c>
      <c r="G426" s="361">
        <v>100000000</v>
      </c>
      <c r="H426" s="361">
        <v>0</v>
      </c>
      <c r="I426" s="361">
        <v>0</v>
      </c>
      <c r="J426" s="361">
        <v>0</v>
      </c>
      <c r="K426" s="361">
        <v>0</v>
      </c>
      <c r="L426" s="361">
        <v>144561948</v>
      </c>
      <c r="M426" s="361">
        <v>0</v>
      </c>
      <c r="N426" s="361">
        <v>0</v>
      </c>
      <c r="O426" s="361">
        <v>0</v>
      </c>
      <c r="P426" s="361">
        <v>286561948</v>
      </c>
    </row>
    <row r="427" spans="1:16" s="88" customFormat="1" ht="15" customHeight="1" x14ac:dyDescent="0.25">
      <c r="A427" s="362">
        <v>2024</v>
      </c>
      <c r="B427" s="363">
        <v>304105051</v>
      </c>
      <c r="C427" s="364" t="s">
        <v>1436</v>
      </c>
      <c r="D427" s="365"/>
      <c r="E427" s="365"/>
      <c r="F427" s="365"/>
      <c r="G427" s="365"/>
      <c r="H427" s="365"/>
      <c r="I427" s="365"/>
      <c r="J427" s="365"/>
      <c r="K427" s="365"/>
      <c r="L427" s="365">
        <v>144561948</v>
      </c>
      <c r="M427" s="365"/>
      <c r="N427" s="365"/>
      <c r="O427" s="365"/>
      <c r="P427" s="365">
        <v>144561948</v>
      </c>
    </row>
    <row r="428" spans="1:16" s="88" customFormat="1" ht="15" customHeight="1" x14ac:dyDescent="0.25">
      <c r="A428" s="362">
        <v>2024</v>
      </c>
      <c r="B428" s="363">
        <v>304105053</v>
      </c>
      <c r="C428" s="364" t="s">
        <v>1437</v>
      </c>
      <c r="D428" s="365"/>
      <c r="E428" s="365"/>
      <c r="F428" s="365"/>
      <c r="G428" s="365">
        <v>100000000</v>
      </c>
      <c r="H428" s="365"/>
      <c r="I428" s="365"/>
      <c r="J428" s="365"/>
      <c r="K428" s="365"/>
      <c r="L428" s="365"/>
      <c r="M428" s="365"/>
      <c r="N428" s="365"/>
      <c r="O428" s="365"/>
      <c r="P428" s="365">
        <v>100000000</v>
      </c>
    </row>
    <row r="429" spans="1:16" s="88" customFormat="1" ht="15" customHeight="1" x14ac:dyDescent="0.25">
      <c r="A429" s="362">
        <v>2024</v>
      </c>
      <c r="B429" s="363">
        <v>304105054</v>
      </c>
      <c r="C429" s="364" t="s">
        <v>1438</v>
      </c>
      <c r="D429" s="365">
        <v>42000000</v>
      </c>
      <c r="E429" s="365"/>
      <c r="F429" s="365"/>
      <c r="G429" s="365"/>
      <c r="H429" s="365"/>
      <c r="I429" s="365"/>
      <c r="J429" s="365"/>
      <c r="K429" s="365"/>
      <c r="L429" s="365"/>
      <c r="M429" s="365"/>
      <c r="N429" s="365"/>
      <c r="O429" s="365"/>
      <c r="P429" s="365">
        <v>42000000</v>
      </c>
    </row>
    <row r="430" spans="1:16" ht="15" customHeight="1" x14ac:dyDescent="0.25">
      <c r="A430" s="358">
        <v>2024</v>
      </c>
      <c r="B430" s="359">
        <v>30410506</v>
      </c>
      <c r="C430" s="360" t="s">
        <v>1439</v>
      </c>
      <c r="D430" s="361">
        <v>0</v>
      </c>
      <c r="E430" s="361">
        <v>0</v>
      </c>
      <c r="F430" s="361">
        <v>0</v>
      </c>
      <c r="G430" s="361">
        <v>12000000</v>
      </c>
      <c r="H430" s="361">
        <v>0</v>
      </c>
      <c r="I430" s="361">
        <v>0</v>
      </c>
      <c r="J430" s="361">
        <v>0</v>
      </c>
      <c r="K430" s="361">
        <v>0</v>
      </c>
      <c r="L430" s="361">
        <v>0</v>
      </c>
      <c r="M430" s="361">
        <v>0</v>
      </c>
      <c r="N430" s="361">
        <v>0</v>
      </c>
      <c r="O430" s="361">
        <v>0</v>
      </c>
      <c r="P430" s="361">
        <v>12000000</v>
      </c>
    </row>
    <row r="431" spans="1:16" s="88" customFormat="1" ht="15" customHeight="1" x14ac:dyDescent="0.25">
      <c r="A431" s="362">
        <v>2024</v>
      </c>
      <c r="B431" s="363">
        <v>304105063</v>
      </c>
      <c r="C431" s="364" t="s">
        <v>1440</v>
      </c>
      <c r="D431" s="365"/>
      <c r="E431" s="365"/>
      <c r="F431" s="365"/>
      <c r="G431" s="365">
        <v>12000000</v>
      </c>
      <c r="H431" s="365"/>
      <c r="I431" s="365"/>
      <c r="J431" s="365"/>
      <c r="K431" s="365"/>
      <c r="L431" s="365"/>
      <c r="M431" s="365"/>
      <c r="N431" s="365"/>
      <c r="O431" s="365"/>
      <c r="P431" s="365">
        <v>12000000</v>
      </c>
    </row>
    <row r="432" spans="1:16" ht="15" customHeight="1" x14ac:dyDescent="0.25">
      <c r="A432" s="358">
        <v>2024</v>
      </c>
      <c r="B432" s="359">
        <v>30410507</v>
      </c>
      <c r="C432" s="360" t="s">
        <v>1441</v>
      </c>
      <c r="D432" s="361">
        <v>0</v>
      </c>
      <c r="E432" s="361">
        <v>10000000</v>
      </c>
      <c r="F432" s="361">
        <v>0</v>
      </c>
      <c r="G432" s="361">
        <v>0</v>
      </c>
      <c r="H432" s="361">
        <v>0</v>
      </c>
      <c r="I432" s="361">
        <v>0</v>
      </c>
      <c r="J432" s="361">
        <v>0</v>
      </c>
      <c r="K432" s="361">
        <v>0</v>
      </c>
      <c r="L432" s="361">
        <v>0</v>
      </c>
      <c r="M432" s="361">
        <v>0</v>
      </c>
      <c r="N432" s="361">
        <v>0</v>
      </c>
      <c r="O432" s="361">
        <v>0</v>
      </c>
      <c r="P432" s="361">
        <v>10000000</v>
      </c>
    </row>
    <row r="433" spans="1:16" s="88" customFormat="1" ht="15" customHeight="1" x14ac:dyDescent="0.25">
      <c r="A433" s="362">
        <v>2024</v>
      </c>
      <c r="B433" s="363">
        <v>304105074</v>
      </c>
      <c r="C433" s="364" t="s">
        <v>1442</v>
      </c>
      <c r="D433" s="365"/>
      <c r="E433" s="365">
        <v>10000000</v>
      </c>
      <c r="F433" s="365"/>
      <c r="G433" s="365"/>
      <c r="H433" s="365"/>
      <c r="I433" s="365"/>
      <c r="J433" s="365"/>
      <c r="K433" s="365"/>
      <c r="L433" s="365"/>
      <c r="M433" s="365"/>
      <c r="N433" s="365"/>
      <c r="O433" s="365"/>
      <c r="P433" s="365">
        <v>10000000</v>
      </c>
    </row>
    <row r="434" spans="1:16" ht="15" customHeight="1" x14ac:dyDescent="0.25">
      <c r="A434" s="358">
        <v>2024</v>
      </c>
      <c r="B434" s="359">
        <v>304106</v>
      </c>
      <c r="C434" s="360" t="s">
        <v>1443</v>
      </c>
      <c r="D434" s="361">
        <v>1251000000</v>
      </c>
      <c r="E434" s="361">
        <v>0</v>
      </c>
      <c r="F434" s="361">
        <v>0</v>
      </c>
      <c r="G434" s="361">
        <v>80000000</v>
      </c>
      <c r="H434" s="361">
        <v>0</v>
      </c>
      <c r="I434" s="361">
        <v>0</v>
      </c>
      <c r="J434" s="361">
        <v>0</v>
      </c>
      <c r="K434" s="361">
        <v>0</v>
      </c>
      <c r="L434" s="361">
        <v>86737128</v>
      </c>
      <c r="M434" s="361">
        <v>0</v>
      </c>
      <c r="N434" s="361">
        <v>0</v>
      </c>
      <c r="O434" s="361">
        <v>0</v>
      </c>
      <c r="P434" s="361">
        <v>1417737128</v>
      </c>
    </row>
    <row r="435" spans="1:16" s="88" customFormat="1" ht="15" customHeight="1" x14ac:dyDescent="0.25">
      <c r="A435" s="362">
        <v>2024</v>
      </c>
      <c r="B435" s="363">
        <v>30410601</v>
      </c>
      <c r="C435" s="364" t="s">
        <v>1444</v>
      </c>
      <c r="D435" s="365"/>
      <c r="E435" s="365"/>
      <c r="F435" s="365"/>
      <c r="G435" s="365"/>
      <c r="H435" s="365"/>
      <c r="I435" s="365"/>
      <c r="J435" s="365"/>
      <c r="K435" s="365"/>
      <c r="L435" s="365">
        <v>86737128</v>
      </c>
      <c r="M435" s="365"/>
      <c r="N435" s="365"/>
      <c r="O435" s="365"/>
      <c r="P435" s="365">
        <v>86737128</v>
      </c>
    </row>
    <row r="436" spans="1:16" s="88" customFormat="1" ht="15" customHeight="1" x14ac:dyDescent="0.25">
      <c r="A436" s="362">
        <v>2024</v>
      </c>
      <c r="B436" s="363">
        <v>30410603</v>
      </c>
      <c r="C436" s="364" t="s">
        <v>1445</v>
      </c>
      <c r="D436" s="365"/>
      <c r="E436" s="365"/>
      <c r="F436" s="365"/>
      <c r="G436" s="365">
        <v>80000000</v>
      </c>
      <c r="H436" s="365"/>
      <c r="I436" s="365"/>
      <c r="J436" s="365"/>
      <c r="K436" s="365"/>
      <c r="L436" s="365"/>
      <c r="M436" s="365"/>
      <c r="N436" s="365"/>
      <c r="O436" s="365"/>
      <c r="P436" s="365">
        <v>80000000</v>
      </c>
    </row>
    <row r="437" spans="1:16" s="88" customFormat="1" ht="15" customHeight="1" x14ac:dyDescent="0.25">
      <c r="A437" s="362">
        <v>2024</v>
      </c>
      <c r="B437" s="363">
        <v>30410604</v>
      </c>
      <c r="C437" s="364" t="s">
        <v>1446</v>
      </c>
      <c r="D437" s="365">
        <v>1251000000</v>
      </c>
      <c r="E437" s="365"/>
      <c r="F437" s="365"/>
      <c r="G437" s="365"/>
      <c r="H437" s="365"/>
      <c r="I437" s="365"/>
      <c r="J437" s="365"/>
      <c r="K437" s="365"/>
      <c r="L437" s="365"/>
      <c r="M437" s="365"/>
      <c r="N437" s="365"/>
      <c r="O437" s="365"/>
      <c r="P437" s="365">
        <v>1251000000</v>
      </c>
    </row>
    <row r="438" spans="1:16" ht="14.25" customHeight="1" x14ac:dyDescent="0.25">
      <c r="A438" s="358">
        <v>2024</v>
      </c>
      <c r="B438" s="359">
        <v>304107</v>
      </c>
      <c r="C438" s="360" t="s">
        <v>1447</v>
      </c>
      <c r="D438" s="361">
        <v>132600000</v>
      </c>
      <c r="E438" s="361">
        <v>0</v>
      </c>
      <c r="F438" s="361">
        <v>0</v>
      </c>
      <c r="G438" s="361">
        <v>20000000</v>
      </c>
      <c r="H438" s="361">
        <v>0</v>
      </c>
      <c r="I438" s="361">
        <v>0</v>
      </c>
      <c r="J438" s="361">
        <v>0</v>
      </c>
      <c r="K438" s="361">
        <v>0</v>
      </c>
      <c r="L438" s="361">
        <v>0</v>
      </c>
      <c r="M438" s="361">
        <v>0</v>
      </c>
      <c r="N438" s="361">
        <v>0</v>
      </c>
      <c r="O438" s="361">
        <v>0</v>
      </c>
      <c r="P438" s="361">
        <v>152600000</v>
      </c>
    </row>
    <row r="439" spans="1:16" s="88" customFormat="1" ht="15" customHeight="1" x14ac:dyDescent="0.25">
      <c r="A439" s="362">
        <v>2024</v>
      </c>
      <c r="B439" s="363">
        <v>30410703</v>
      </c>
      <c r="C439" s="364" t="s">
        <v>1448</v>
      </c>
      <c r="D439" s="365"/>
      <c r="E439" s="365"/>
      <c r="F439" s="365"/>
      <c r="G439" s="365">
        <v>20000000</v>
      </c>
      <c r="H439" s="365"/>
      <c r="I439" s="365"/>
      <c r="J439" s="365"/>
      <c r="K439" s="365"/>
      <c r="L439" s="365"/>
      <c r="M439" s="365"/>
      <c r="N439" s="365"/>
      <c r="O439" s="365"/>
      <c r="P439" s="365">
        <v>20000000</v>
      </c>
    </row>
    <row r="440" spans="1:16" s="88" customFormat="1" ht="15" customHeight="1" x14ac:dyDescent="0.25">
      <c r="A440" s="362">
        <v>2024</v>
      </c>
      <c r="B440" s="363">
        <v>30410704</v>
      </c>
      <c r="C440" s="364" t="s">
        <v>1449</v>
      </c>
      <c r="D440" s="365">
        <v>132600000</v>
      </c>
      <c r="E440" s="365"/>
      <c r="F440" s="365"/>
      <c r="G440" s="365"/>
      <c r="H440" s="365"/>
      <c r="I440" s="365"/>
      <c r="J440" s="365"/>
      <c r="K440" s="365"/>
      <c r="L440" s="365"/>
      <c r="M440" s="365"/>
      <c r="N440" s="365"/>
      <c r="O440" s="365"/>
      <c r="P440" s="365">
        <v>132600000</v>
      </c>
    </row>
    <row r="441" spans="1:16" ht="15" customHeight="1" x14ac:dyDescent="0.25">
      <c r="A441" s="358">
        <v>2024</v>
      </c>
      <c r="B441" s="359">
        <v>304108</v>
      </c>
      <c r="C441" s="360" t="s">
        <v>651</v>
      </c>
      <c r="D441" s="361">
        <v>456960000</v>
      </c>
      <c r="E441" s="361">
        <v>0</v>
      </c>
      <c r="F441" s="361">
        <v>0</v>
      </c>
      <c r="G441" s="361">
        <v>20000000</v>
      </c>
      <c r="H441" s="361">
        <v>0</v>
      </c>
      <c r="I441" s="361">
        <v>0</v>
      </c>
      <c r="J441" s="361">
        <v>0</v>
      </c>
      <c r="K441" s="361">
        <v>0</v>
      </c>
      <c r="L441" s="361">
        <v>96374629</v>
      </c>
      <c r="M441" s="361">
        <v>0</v>
      </c>
      <c r="N441" s="361">
        <v>0</v>
      </c>
      <c r="O441" s="361">
        <v>0</v>
      </c>
      <c r="P441" s="361">
        <v>573334629</v>
      </c>
    </row>
    <row r="442" spans="1:16" s="88" customFormat="1" ht="15" customHeight="1" x14ac:dyDescent="0.25">
      <c r="A442" s="362">
        <v>2024</v>
      </c>
      <c r="B442" s="363">
        <v>30410801</v>
      </c>
      <c r="C442" s="364" t="s">
        <v>652</v>
      </c>
      <c r="D442" s="365"/>
      <c r="E442" s="365"/>
      <c r="F442" s="365"/>
      <c r="G442" s="365"/>
      <c r="H442" s="365"/>
      <c r="I442" s="365"/>
      <c r="J442" s="365"/>
      <c r="K442" s="365"/>
      <c r="L442" s="365">
        <v>96374629</v>
      </c>
      <c r="M442" s="365"/>
      <c r="N442" s="365"/>
      <c r="O442" s="365"/>
      <c r="P442" s="365">
        <v>96374629</v>
      </c>
    </row>
    <row r="443" spans="1:16" s="88" customFormat="1" ht="15" customHeight="1" x14ac:dyDescent="0.25">
      <c r="A443" s="362">
        <v>2024</v>
      </c>
      <c r="B443" s="363">
        <v>30410803</v>
      </c>
      <c r="C443" s="364" t="s">
        <v>653</v>
      </c>
      <c r="D443" s="365"/>
      <c r="E443" s="365"/>
      <c r="F443" s="365"/>
      <c r="G443" s="365">
        <v>20000000</v>
      </c>
      <c r="H443" s="365"/>
      <c r="I443" s="365"/>
      <c r="J443" s="365"/>
      <c r="K443" s="365"/>
      <c r="L443" s="365"/>
      <c r="M443" s="365"/>
      <c r="N443" s="365"/>
      <c r="O443" s="365"/>
      <c r="P443" s="365">
        <v>20000000</v>
      </c>
    </row>
    <row r="444" spans="1:16" s="88" customFormat="1" ht="15" customHeight="1" x14ac:dyDescent="0.25">
      <c r="A444" s="362">
        <v>2024</v>
      </c>
      <c r="B444" s="363">
        <v>30410804</v>
      </c>
      <c r="C444" s="364" t="s">
        <v>654</v>
      </c>
      <c r="D444" s="365">
        <v>456960000</v>
      </c>
      <c r="E444" s="365"/>
      <c r="F444" s="365"/>
      <c r="G444" s="365"/>
      <c r="H444" s="365"/>
      <c r="I444" s="365"/>
      <c r="J444" s="365"/>
      <c r="K444" s="365"/>
      <c r="L444" s="365"/>
      <c r="M444" s="365"/>
      <c r="N444" s="365"/>
      <c r="O444" s="365"/>
      <c r="P444" s="365">
        <v>456960000</v>
      </c>
    </row>
    <row r="445" spans="1:16" ht="15" customHeight="1" x14ac:dyDescent="0.25">
      <c r="A445" s="358">
        <v>2024</v>
      </c>
      <c r="B445" s="359">
        <v>304109</v>
      </c>
      <c r="C445" s="360" t="s">
        <v>1450</v>
      </c>
      <c r="D445" s="361">
        <v>150960000</v>
      </c>
      <c r="E445" s="361">
        <v>0</v>
      </c>
      <c r="F445" s="361">
        <v>0</v>
      </c>
      <c r="G445" s="361">
        <v>0</v>
      </c>
      <c r="H445" s="361">
        <v>0</v>
      </c>
      <c r="I445" s="361">
        <v>0</v>
      </c>
      <c r="J445" s="361">
        <v>0</v>
      </c>
      <c r="K445" s="361">
        <v>0</v>
      </c>
      <c r="L445" s="361">
        <v>11564954</v>
      </c>
      <c r="M445" s="361">
        <v>0</v>
      </c>
      <c r="N445" s="361">
        <v>0</v>
      </c>
      <c r="O445" s="361">
        <v>0</v>
      </c>
      <c r="P445" s="361">
        <v>162524954</v>
      </c>
    </row>
    <row r="446" spans="1:16" s="88" customFormat="1" ht="15" customHeight="1" x14ac:dyDescent="0.25">
      <c r="A446" s="362">
        <v>2024</v>
      </c>
      <c r="B446" s="363">
        <v>30410901</v>
      </c>
      <c r="C446" s="364" t="s">
        <v>1451</v>
      </c>
      <c r="D446" s="365"/>
      <c r="E446" s="365"/>
      <c r="F446" s="365"/>
      <c r="G446" s="365"/>
      <c r="H446" s="365"/>
      <c r="I446" s="365"/>
      <c r="J446" s="365"/>
      <c r="K446" s="365"/>
      <c r="L446" s="365">
        <v>11564954</v>
      </c>
      <c r="M446" s="365"/>
      <c r="N446" s="365"/>
      <c r="O446" s="365"/>
      <c r="P446" s="365">
        <v>11564954</v>
      </c>
    </row>
    <row r="447" spans="1:16" s="88" customFormat="1" ht="15" customHeight="1" x14ac:dyDescent="0.25">
      <c r="A447" s="362">
        <v>2024</v>
      </c>
      <c r="B447" s="363">
        <v>30410904</v>
      </c>
      <c r="C447" s="364" t="s">
        <v>1452</v>
      </c>
      <c r="D447" s="365">
        <v>150960000</v>
      </c>
      <c r="E447" s="365"/>
      <c r="F447" s="365"/>
      <c r="G447" s="365"/>
      <c r="H447" s="365"/>
      <c r="I447" s="365"/>
      <c r="J447" s="365"/>
      <c r="K447" s="365"/>
      <c r="L447" s="365"/>
      <c r="M447" s="365"/>
      <c r="N447" s="365"/>
      <c r="O447" s="365"/>
      <c r="P447" s="365">
        <v>150960000</v>
      </c>
    </row>
    <row r="448" spans="1:16" ht="15" customHeight="1" x14ac:dyDescent="0.25">
      <c r="A448" s="358">
        <v>2024</v>
      </c>
      <c r="B448" s="359">
        <v>304110</v>
      </c>
      <c r="C448" s="360" t="s">
        <v>1453</v>
      </c>
      <c r="D448" s="361">
        <v>601800000</v>
      </c>
      <c r="E448" s="361">
        <v>0</v>
      </c>
      <c r="F448" s="361">
        <v>0</v>
      </c>
      <c r="G448" s="361">
        <v>85000000</v>
      </c>
      <c r="H448" s="361">
        <v>0</v>
      </c>
      <c r="I448" s="361">
        <v>0</v>
      </c>
      <c r="J448" s="361">
        <v>0</v>
      </c>
      <c r="K448" s="361">
        <v>0</v>
      </c>
      <c r="L448" s="361">
        <v>115649554</v>
      </c>
      <c r="M448" s="361">
        <v>0</v>
      </c>
      <c r="N448" s="361">
        <v>0</v>
      </c>
      <c r="O448" s="361">
        <v>0</v>
      </c>
      <c r="P448" s="361">
        <v>802449554</v>
      </c>
    </row>
    <row r="449" spans="1:16" s="88" customFormat="1" ht="15" customHeight="1" x14ac:dyDescent="0.25">
      <c r="A449" s="362">
        <v>2024</v>
      </c>
      <c r="B449" s="363">
        <v>30411001</v>
      </c>
      <c r="C449" s="364" t="s">
        <v>1454</v>
      </c>
      <c r="D449" s="365"/>
      <c r="E449" s="365"/>
      <c r="F449" s="365"/>
      <c r="G449" s="365"/>
      <c r="H449" s="365"/>
      <c r="I449" s="365"/>
      <c r="J449" s="365"/>
      <c r="K449" s="365"/>
      <c r="L449" s="365">
        <v>115649554</v>
      </c>
      <c r="M449" s="365"/>
      <c r="N449" s="365"/>
      <c r="O449" s="365"/>
      <c r="P449" s="365">
        <v>115649554</v>
      </c>
    </row>
    <row r="450" spans="1:16" s="88" customFormat="1" ht="15" customHeight="1" x14ac:dyDescent="0.25">
      <c r="A450" s="362">
        <v>2024</v>
      </c>
      <c r="B450" s="363">
        <v>30411003</v>
      </c>
      <c r="C450" s="364" t="s">
        <v>1455</v>
      </c>
      <c r="D450" s="365"/>
      <c r="E450" s="365"/>
      <c r="F450" s="365"/>
      <c r="G450" s="365">
        <v>85000000</v>
      </c>
      <c r="H450" s="365"/>
      <c r="I450" s="365"/>
      <c r="J450" s="365"/>
      <c r="K450" s="365"/>
      <c r="L450" s="365"/>
      <c r="M450" s="365"/>
      <c r="N450" s="365"/>
      <c r="O450" s="365"/>
      <c r="P450" s="365">
        <v>85000000</v>
      </c>
    </row>
    <row r="451" spans="1:16" s="88" customFormat="1" ht="15" customHeight="1" x14ac:dyDescent="0.25">
      <c r="A451" s="362">
        <v>2024</v>
      </c>
      <c r="B451" s="363">
        <v>30411004</v>
      </c>
      <c r="C451" s="364" t="s">
        <v>1456</v>
      </c>
      <c r="D451" s="365">
        <v>601800000</v>
      </c>
      <c r="E451" s="365"/>
      <c r="F451" s="365"/>
      <c r="G451" s="365"/>
      <c r="H451" s="365"/>
      <c r="I451" s="365"/>
      <c r="J451" s="365"/>
      <c r="K451" s="365"/>
      <c r="L451" s="365"/>
      <c r="M451" s="365"/>
      <c r="N451" s="365"/>
      <c r="O451" s="365"/>
      <c r="P451" s="365">
        <v>601800000</v>
      </c>
    </row>
    <row r="452" spans="1:16" ht="15" customHeight="1" x14ac:dyDescent="0.25">
      <c r="A452" s="358">
        <v>2024</v>
      </c>
      <c r="B452" s="359">
        <v>304111</v>
      </c>
      <c r="C452" s="360" t="s">
        <v>1457</v>
      </c>
      <c r="D452" s="361">
        <v>20000000</v>
      </c>
      <c r="E452" s="361">
        <v>0</v>
      </c>
      <c r="F452" s="361">
        <v>0</v>
      </c>
      <c r="G452" s="361">
        <v>0</v>
      </c>
      <c r="H452" s="361">
        <v>0</v>
      </c>
      <c r="I452" s="361">
        <v>0</v>
      </c>
      <c r="J452" s="361">
        <v>0</v>
      </c>
      <c r="K452" s="361">
        <v>0</v>
      </c>
      <c r="L452" s="361">
        <v>4832423</v>
      </c>
      <c r="M452" s="361">
        <v>0</v>
      </c>
      <c r="N452" s="361">
        <v>0</v>
      </c>
      <c r="O452" s="361">
        <v>0</v>
      </c>
      <c r="P452" s="361">
        <v>24832423</v>
      </c>
    </row>
    <row r="453" spans="1:16" s="88" customFormat="1" ht="15" customHeight="1" x14ac:dyDescent="0.25">
      <c r="A453" s="362">
        <v>2024</v>
      </c>
      <c r="B453" s="363">
        <v>30411101</v>
      </c>
      <c r="C453" s="364" t="s">
        <v>1458</v>
      </c>
      <c r="D453" s="365"/>
      <c r="E453" s="365"/>
      <c r="F453" s="365"/>
      <c r="G453" s="365"/>
      <c r="H453" s="365"/>
      <c r="I453" s="365"/>
      <c r="J453" s="365"/>
      <c r="K453" s="365"/>
      <c r="L453" s="365">
        <v>4832423</v>
      </c>
      <c r="M453" s="365"/>
      <c r="N453" s="365"/>
      <c r="O453" s="365"/>
      <c r="P453" s="365">
        <v>4832423</v>
      </c>
    </row>
    <row r="454" spans="1:16" s="88" customFormat="1" ht="15" customHeight="1" x14ac:dyDescent="0.25">
      <c r="A454" s="362">
        <v>2024</v>
      </c>
      <c r="B454" s="363">
        <v>30411104</v>
      </c>
      <c r="C454" s="364" t="s">
        <v>1459</v>
      </c>
      <c r="D454" s="365">
        <v>20000000</v>
      </c>
      <c r="E454" s="365"/>
      <c r="F454" s="365"/>
      <c r="G454" s="365"/>
      <c r="H454" s="365"/>
      <c r="I454" s="365"/>
      <c r="J454" s="365"/>
      <c r="K454" s="365"/>
      <c r="L454" s="365"/>
      <c r="M454" s="365"/>
      <c r="N454" s="365"/>
      <c r="O454" s="365"/>
      <c r="P454" s="365">
        <v>20000000</v>
      </c>
    </row>
    <row r="455" spans="1:16" ht="15" customHeight="1" x14ac:dyDescent="0.25">
      <c r="A455" s="358">
        <v>2024</v>
      </c>
      <c r="B455" s="359">
        <v>304112</v>
      </c>
      <c r="C455" s="360" t="s">
        <v>1460</v>
      </c>
      <c r="D455" s="361">
        <v>122400000</v>
      </c>
      <c r="E455" s="361">
        <v>0</v>
      </c>
      <c r="F455" s="361">
        <v>0</v>
      </c>
      <c r="G455" s="361">
        <v>15000000</v>
      </c>
      <c r="H455" s="361">
        <v>0</v>
      </c>
      <c r="I455" s="361">
        <v>0</v>
      </c>
      <c r="J455" s="361">
        <v>0</v>
      </c>
      <c r="K455" s="361">
        <v>0</v>
      </c>
      <c r="L455" s="361">
        <v>19274920</v>
      </c>
      <c r="M455" s="361">
        <v>0</v>
      </c>
      <c r="N455" s="361">
        <v>0</v>
      </c>
      <c r="O455" s="361">
        <v>0</v>
      </c>
      <c r="P455" s="361">
        <v>156674920</v>
      </c>
    </row>
    <row r="456" spans="1:16" s="88" customFormat="1" ht="15" customHeight="1" x14ac:dyDescent="0.25">
      <c r="A456" s="362">
        <v>2024</v>
      </c>
      <c r="B456" s="363">
        <v>30411201</v>
      </c>
      <c r="C456" s="364" t="s">
        <v>1461</v>
      </c>
      <c r="D456" s="365"/>
      <c r="E456" s="365"/>
      <c r="F456" s="365"/>
      <c r="G456" s="365"/>
      <c r="H456" s="365"/>
      <c r="I456" s="365"/>
      <c r="J456" s="365"/>
      <c r="K456" s="365"/>
      <c r="L456" s="365">
        <v>19274920</v>
      </c>
      <c r="M456" s="365"/>
      <c r="N456" s="365"/>
      <c r="O456" s="365"/>
      <c r="P456" s="365">
        <v>19274920</v>
      </c>
    </row>
    <row r="457" spans="1:16" s="88" customFormat="1" ht="15" customHeight="1" x14ac:dyDescent="0.25">
      <c r="A457" s="362">
        <v>2024</v>
      </c>
      <c r="B457" s="363">
        <v>30411203</v>
      </c>
      <c r="C457" s="364" t="s">
        <v>1462</v>
      </c>
      <c r="D457" s="365"/>
      <c r="E457" s="365"/>
      <c r="F457" s="365"/>
      <c r="G457" s="365">
        <v>15000000</v>
      </c>
      <c r="H457" s="365"/>
      <c r="I457" s="365"/>
      <c r="J457" s="365"/>
      <c r="K457" s="365"/>
      <c r="L457" s="365"/>
      <c r="M457" s="365"/>
      <c r="N457" s="365"/>
      <c r="O457" s="365"/>
      <c r="P457" s="365">
        <v>15000000</v>
      </c>
    </row>
    <row r="458" spans="1:16" s="88" customFormat="1" ht="15" customHeight="1" x14ac:dyDescent="0.25">
      <c r="A458" s="362">
        <v>2024</v>
      </c>
      <c r="B458" s="363">
        <v>30411204</v>
      </c>
      <c r="C458" s="364" t="s">
        <v>1463</v>
      </c>
      <c r="D458" s="365">
        <v>122400000</v>
      </c>
      <c r="E458" s="365"/>
      <c r="F458" s="365"/>
      <c r="G458" s="365"/>
      <c r="H458" s="365"/>
      <c r="I458" s="365"/>
      <c r="J458" s="365"/>
      <c r="K458" s="365"/>
      <c r="L458" s="365"/>
      <c r="M458" s="365"/>
      <c r="N458" s="365"/>
      <c r="O458" s="365"/>
      <c r="P458" s="365">
        <v>122400000</v>
      </c>
    </row>
    <row r="459" spans="1:16" ht="15" customHeight="1" x14ac:dyDescent="0.25">
      <c r="A459" s="358">
        <v>2024</v>
      </c>
      <c r="B459" s="359">
        <v>304113</v>
      </c>
      <c r="C459" s="360" t="s">
        <v>1464</v>
      </c>
      <c r="D459" s="361">
        <v>535500000</v>
      </c>
      <c r="E459" s="361">
        <v>0</v>
      </c>
      <c r="F459" s="361">
        <v>0</v>
      </c>
      <c r="G459" s="361">
        <v>160000000</v>
      </c>
      <c r="H459" s="361">
        <v>0</v>
      </c>
      <c r="I459" s="361">
        <v>0</v>
      </c>
      <c r="J459" s="361">
        <v>0</v>
      </c>
      <c r="K459" s="361">
        <v>0</v>
      </c>
      <c r="L459" s="361">
        <v>159018143</v>
      </c>
      <c r="M459" s="361">
        <v>0</v>
      </c>
      <c r="N459" s="361">
        <v>0</v>
      </c>
      <c r="O459" s="361">
        <v>0</v>
      </c>
      <c r="P459" s="361">
        <v>854518143</v>
      </c>
    </row>
    <row r="460" spans="1:16" ht="15" customHeight="1" x14ac:dyDescent="0.25">
      <c r="A460" s="358">
        <v>2024</v>
      </c>
      <c r="B460" s="359">
        <v>30411301</v>
      </c>
      <c r="C460" s="360" t="s">
        <v>1464</v>
      </c>
      <c r="D460" s="361">
        <v>178500000</v>
      </c>
      <c r="E460" s="361">
        <v>0</v>
      </c>
      <c r="F460" s="361">
        <v>0</v>
      </c>
      <c r="G460" s="361">
        <v>10000000</v>
      </c>
      <c r="H460" s="361">
        <v>0</v>
      </c>
      <c r="I460" s="361">
        <v>0</v>
      </c>
      <c r="J460" s="361">
        <v>0</v>
      </c>
      <c r="K460" s="361">
        <v>0</v>
      </c>
      <c r="L460" s="361">
        <v>14456195</v>
      </c>
      <c r="M460" s="361">
        <v>0</v>
      </c>
      <c r="N460" s="361">
        <v>0</v>
      </c>
      <c r="O460" s="361">
        <v>0</v>
      </c>
      <c r="P460" s="361">
        <v>202956195</v>
      </c>
    </row>
    <row r="461" spans="1:16" s="88" customFormat="1" ht="15" customHeight="1" x14ac:dyDescent="0.25">
      <c r="A461" s="362">
        <v>2024</v>
      </c>
      <c r="B461" s="363">
        <v>304113011</v>
      </c>
      <c r="C461" s="364" t="s">
        <v>1465</v>
      </c>
      <c r="D461" s="365"/>
      <c r="E461" s="365"/>
      <c r="F461" s="365"/>
      <c r="G461" s="365"/>
      <c r="H461" s="365"/>
      <c r="I461" s="365"/>
      <c r="J461" s="365"/>
      <c r="K461" s="365"/>
      <c r="L461" s="365">
        <v>14456195</v>
      </c>
      <c r="M461" s="365"/>
      <c r="N461" s="365"/>
      <c r="O461" s="365"/>
      <c r="P461" s="365">
        <v>14456195</v>
      </c>
    </row>
    <row r="462" spans="1:16" s="88" customFormat="1" ht="15" customHeight="1" x14ac:dyDescent="0.25">
      <c r="A462" s="362">
        <v>2024</v>
      </c>
      <c r="B462" s="363">
        <v>304113013</v>
      </c>
      <c r="C462" s="364" t="s">
        <v>1588</v>
      </c>
      <c r="D462" s="365"/>
      <c r="E462" s="365"/>
      <c r="F462" s="365"/>
      <c r="G462" s="365">
        <v>10000000</v>
      </c>
      <c r="H462" s="365"/>
      <c r="I462" s="365"/>
      <c r="J462" s="365"/>
      <c r="K462" s="365"/>
      <c r="L462" s="365"/>
      <c r="M462" s="365"/>
      <c r="N462" s="365"/>
      <c r="O462" s="365"/>
      <c r="P462" s="365">
        <v>10000000</v>
      </c>
    </row>
    <row r="463" spans="1:16" s="88" customFormat="1" ht="15" customHeight="1" x14ac:dyDescent="0.25">
      <c r="A463" s="362">
        <v>2024</v>
      </c>
      <c r="B463" s="363">
        <v>304113014</v>
      </c>
      <c r="C463" s="364" t="s">
        <v>1467</v>
      </c>
      <c r="D463" s="365">
        <v>178500000</v>
      </c>
      <c r="E463" s="365"/>
      <c r="F463" s="365"/>
      <c r="G463" s="365"/>
      <c r="H463" s="365"/>
      <c r="I463" s="365"/>
      <c r="J463" s="365"/>
      <c r="K463" s="365"/>
      <c r="L463" s="365"/>
      <c r="M463" s="365"/>
      <c r="N463" s="365"/>
      <c r="O463" s="365"/>
      <c r="P463" s="365">
        <v>178500000</v>
      </c>
    </row>
    <row r="464" spans="1:16" ht="15" customHeight="1" x14ac:dyDescent="0.25">
      <c r="A464" s="358">
        <v>2024</v>
      </c>
      <c r="B464" s="359">
        <v>30411302</v>
      </c>
      <c r="C464" s="360" t="s">
        <v>1468</v>
      </c>
      <c r="D464" s="361">
        <v>357000000</v>
      </c>
      <c r="E464" s="361">
        <v>0</v>
      </c>
      <c r="F464" s="361">
        <v>0</v>
      </c>
      <c r="G464" s="361">
        <v>150000000</v>
      </c>
      <c r="H464" s="361">
        <v>0</v>
      </c>
      <c r="I464" s="361">
        <v>0</v>
      </c>
      <c r="J464" s="361">
        <v>0</v>
      </c>
      <c r="K464" s="361">
        <v>0</v>
      </c>
      <c r="L464" s="361">
        <v>144561948</v>
      </c>
      <c r="M464" s="361">
        <v>0</v>
      </c>
      <c r="N464" s="361">
        <v>0</v>
      </c>
      <c r="O464" s="361">
        <v>0</v>
      </c>
      <c r="P464" s="361">
        <v>651561948</v>
      </c>
    </row>
    <row r="465" spans="1:16" s="88" customFormat="1" ht="15" customHeight="1" x14ac:dyDescent="0.25">
      <c r="A465" s="362">
        <v>2024</v>
      </c>
      <c r="B465" s="363">
        <v>304113021</v>
      </c>
      <c r="C465" s="364" t="s">
        <v>1469</v>
      </c>
      <c r="D465" s="365"/>
      <c r="E465" s="365"/>
      <c r="F465" s="365"/>
      <c r="G465" s="365"/>
      <c r="H465" s="365"/>
      <c r="I465" s="365"/>
      <c r="J465" s="365"/>
      <c r="K465" s="365"/>
      <c r="L465" s="365">
        <v>144561948</v>
      </c>
      <c r="M465" s="365"/>
      <c r="N465" s="365"/>
      <c r="O465" s="365"/>
      <c r="P465" s="365">
        <v>144561948</v>
      </c>
    </row>
    <row r="466" spans="1:16" s="88" customFormat="1" ht="15" customHeight="1" x14ac:dyDescent="0.25">
      <c r="A466" s="362">
        <v>2024</v>
      </c>
      <c r="B466" s="363">
        <v>304113023</v>
      </c>
      <c r="C466" s="364" t="s">
        <v>1470</v>
      </c>
      <c r="D466" s="365"/>
      <c r="E466" s="365"/>
      <c r="F466" s="365"/>
      <c r="G466" s="365">
        <v>150000000</v>
      </c>
      <c r="H466" s="365"/>
      <c r="I466" s="365"/>
      <c r="J466" s="365"/>
      <c r="K466" s="365"/>
      <c r="L466" s="365"/>
      <c r="M466" s="365"/>
      <c r="N466" s="365"/>
      <c r="O466" s="365"/>
      <c r="P466" s="365">
        <v>150000000</v>
      </c>
    </row>
    <row r="467" spans="1:16" s="88" customFormat="1" ht="15" customHeight="1" x14ac:dyDescent="0.25">
      <c r="A467" s="362">
        <v>2024</v>
      </c>
      <c r="B467" s="363">
        <v>304113024</v>
      </c>
      <c r="C467" s="364" t="s">
        <v>1471</v>
      </c>
      <c r="D467" s="365">
        <v>357000000</v>
      </c>
      <c r="E467" s="365"/>
      <c r="F467" s="365"/>
      <c r="G467" s="365"/>
      <c r="H467" s="365"/>
      <c r="I467" s="365"/>
      <c r="J467" s="365"/>
      <c r="K467" s="365"/>
      <c r="L467" s="365"/>
      <c r="M467" s="365"/>
      <c r="N467" s="365"/>
      <c r="O467" s="365"/>
      <c r="P467" s="365">
        <v>357000000</v>
      </c>
    </row>
    <row r="468" spans="1:16" ht="15" customHeight="1" x14ac:dyDescent="0.25">
      <c r="A468" s="358">
        <v>2024</v>
      </c>
      <c r="B468" s="359">
        <v>304114</v>
      </c>
      <c r="C468" s="360" t="s">
        <v>1472</v>
      </c>
      <c r="D468" s="361">
        <v>0</v>
      </c>
      <c r="E468" s="361">
        <v>0</v>
      </c>
      <c r="F468" s="361">
        <v>0</v>
      </c>
      <c r="G468" s="361">
        <v>0</v>
      </c>
      <c r="H468" s="361">
        <v>0</v>
      </c>
      <c r="I468" s="361">
        <v>0</v>
      </c>
      <c r="J468" s="361">
        <v>0</v>
      </c>
      <c r="K468" s="361">
        <v>0</v>
      </c>
      <c r="L468" s="361">
        <v>4818730</v>
      </c>
      <c r="M468" s="361">
        <v>0</v>
      </c>
      <c r="N468" s="361">
        <v>0</v>
      </c>
      <c r="O468" s="361">
        <v>0</v>
      </c>
      <c r="P468" s="361">
        <v>4818730</v>
      </c>
    </row>
    <row r="469" spans="1:16" s="88" customFormat="1" ht="15" customHeight="1" x14ac:dyDescent="0.25">
      <c r="A469" s="362">
        <v>2024</v>
      </c>
      <c r="B469" s="363">
        <v>30411401</v>
      </c>
      <c r="C469" s="364" t="s">
        <v>1473</v>
      </c>
      <c r="D469" s="365"/>
      <c r="E469" s="365"/>
      <c r="F469" s="365"/>
      <c r="G469" s="365"/>
      <c r="H469" s="365"/>
      <c r="I469" s="365"/>
      <c r="J469" s="365"/>
      <c r="K469" s="365"/>
      <c r="L469" s="365">
        <v>4818730</v>
      </c>
      <c r="M469" s="365"/>
      <c r="N469" s="365"/>
      <c r="O469" s="365"/>
      <c r="P469" s="365">
        <v>4818730</v>
      </c>
    </row>
    <row r="470" spans="1:16" ht="15" customHeight="1" x14ac:dyDescent="0.25">
      <c r="A470" s="354">
        <v>2024</v>
      </c>
      <c r="B470" s="355">
        <v>305</v>
      </c>
      <c r="C470" s="356" t="s">
        <v>1474</v>
      </c>
      <c r="D470" s="357">
        <v>336600000</v>
      </c>
      <c r="E470" s="357">
        <v>0</v>
      </c>
      <c r="F470" s="357">
        <v>0</v>
      </c>
      <c r="G470" s="357">
        <v>0</v>
      </c>
      <c r="H470" s="357">
        <v>0</v>
      </c>
      <c r="I470" s="357">
        <v>0</v>
      </c>
      <c r="J470" s="357">
        <v>0</v>
      </c>
      <c r="K470" s="357">
        <v>0</v>
      </c>
      <c r="L470" s="357">
        <v>163836873</v>
      </c>
      <c r="M470" s="357">
        <v>0</v>
      </c>
      <c r="N470" s="357">
        <v>0</v>
      </c>
      <c r="O470" s="357">
        <v>0</v>
      </c>
      <c r="P470" s="357">
        <v>500436873</v>
      </c>
    </row>
    <row r="471" spans="1:16" ht="15" customHeight="1" x14ac:dyDescent="0.25">
      <c r="A471" s="358">
        <v>2024</v>
      </c>
      <c r="B471" s="359">
        <v>3051</v>
      </c>
      <c r="C471" s="360" t="s">
        <v>1475</v>
      </c>
      <c r="D471" s="361">
        <v>336600000</v>
      </c>
      <c r="E471" s="361">
        <v>0</v>
      </c>
      <c r="F471" s="361">
        <v>0</v>
      </c>
      <c r="G471" s="361">
        <v>0</v>
      </c>
      <c r="H471" s="361">
        <v>0</v>
      </c>
      <c r="I471" s="361">
        <v>0</v>
      </c>
      <c r="J471" s="361">
        <v>0</v>
      </c>
      <c r="K471" s="361">
        <v>0</v>
      </c>
      <c r="L471" s="361">
        <v>163836873</v>
      </c>
      <c r="M471" s="361">
        <v>0</v>
      </c>
      <c r="N471" s="361">
        <v>0</v>
      </c>
      <c r="O471" s="361">
        <v>0</v>
      </c>
      <c r="P471" s="361">
        <v>500436873</v>
      </c>
    </row>
    <row r="472" spans="1:16" ht="15" customHeight="1" x14ac:dyDescent="0.25">
      <c r="A472" s="358">
        <v>2024</v>
      </c>
      <c r="B472" s="359">
        <v>305101</v>
      </c>
      <c r="C472" s="360" t="s">
        <v>1476</v>
      </c>
      <c r="D472" s="361">
        <v>217816000</v>
      </c>
      <c r="E472" s="361">
        <v>0</v>
      </c>
      <c r="F472" s="361">
        <v>0</v>
      </c>
      <c r="G472" s="361">
        <v>0</v>
      </c>
      <c r="H472" s="361">
        <v>0</v>
      </c>
      <c r="I472" s="361">
        <v>0</v>
      </c>
      <c r="J472" s="361">
        <v>0</v>
      </c>
      <c r="K472" s="361">
        <v>0</v>
      </c>
      <c r="L472" s="361">
        <v>124516023.48</v>
      </c>
      <c r="M472" s="361">
        <v>0</v>
      </c>
      <c r="N472" s="361">
        <v>0</v>
      </c>
      <c r="O472" s="361">
        <v>0</v>
      </c>
      <c r="P472" s="361">
        <v>342332023.48000002</v>
      </c>
    </row>
    <row r="473" spans="1:16" s="88" customFormat="1" ht="15" customHeight="1" x14ac:dyDescent="0.25">
      <c r="A473" s="362">
        <v>2024</v>
      </c>
      <c r="B473" s="363">
        <v>30510101</v>
      </c>
      <c r="C473" s="364" t="s">
        <v>1477</v>
      </c>
      <c r="D473" s="365"/>
      <c r="E473" s="365"/>
      <c r="F473" s="365"/>
      <c r="G473" s="365"/>
      <c r="H473" s="365"/>
      <c r="I473" s="365"/>
      <c r="J473" s="365"/>
      <c r="K473" s="365"/>
      <c r="L473" s="365">
        <v>124516023.48</v>
      </c>
      <c r="M473" s="365"/>
      <c r="N473" s="365"/>
      <c r="O473" s="365"/>
      <c r="P473" s="365">
        <v>124516023.48</v>
      </c>
    </row>
    <row r="474" spans="1:16" s="88" customFormat="1" ht="15" customHeight="1" x14ac:dyDescent="0.25">
      <c r="A474" s="362">
        <v>2024</v>
      </c>
      <c r="B474" s="363">
        <v>30510104</v>
      </c>
      <c r="C474" s="364" t="s">
        <v>1478</v>
      </c>
      <c r="D474" s="365">
        <v>217816000</v>
      </c>
      <c r="E474" s="365"/>
      <c r="F474" s="365"/>
      <c r="G474" s="365"/>
      <c r="H474" s="365"/>
      <c r="I474" s="365"/>
      <c r="J474" s="365"/>
      <c r="K474" s="365"/>
      <c r="L474" s="365"/>
      <c r="M474" s="365"/>
      <c r="N474" s="365"/>
      <c r="O474" s="365"/>
      <c r="P474" s="365">
        <v>217816000</v>
      </c>
    </row>
    <row r="475" spans="1:16" ht="15" customHeight="1" x14ac:dyDescent="0.25">
      <c r="A475" s="358">
        <v>2024</v>
      </c>
      <c r="B475" s="359">
        <v>305102</v>
      </c>
      <c r="C475" s="360" t="s">
        <v>1479</v>
      </c>
      <c r="D475" s="361">
        <v>68784000</v>
      </c>
      <c r="E475" s="361">
        <v>0</v>
      </c>
      <c r="F475" s="361">
        <v>0</v>
      </c>
      <c r="G475" s="361">
        <v>0</v>
      </c>
      <c r="H475" s="361">
        <v>0</v>
      </c>
      <c r="I475" s="361">
        <v>0</v>
      </c>
      <c r="J475" s="361">
        <v>0</v>
      </c>
      <c r="K475" s="361">
        <v>0</v>
      </c>
      <c r="L475" s="361">
        <v>39320849.519999996</v>
      </c>
      <c r="M475" s="361">
        <v>0</v>
      </c>
      <c r="N475" s="361">
        <v>0</v>
      </c>
      <c r="O475" s="361">
        <v>0</v>
      </c>
      <c r="P475" s="361">
        <v>108104849.52</v>
      </c>
    </row>
    <row r="476" spans="1:16" s="88" customFormat="1" ht="15" customHeight="1" x14ac:dyDescent="0.25">
      <c r="A476" s="362">
        <v>2024</v>
      </c>
      <c r="B476" s="363">
        <v>30510201</v>
      </c>
      <c r="C476" s="364" t="s">
        <v>1480</v>
      </c>
      <c r="D476" s="365"/>
      <c r="E476" s="365"/>
      <c r="F476" s="365"/>
      <c r="G476" s="365"/>
      <c r="H476" s="365"/>
      <c r="I476" s="365"/>
      <c r="J476" s="365"/>
      <c r="K476" s="365"/>
      <c r="L476" s="365">
        <v>39320849.519999996</v>
      </c>
      <c r="M476" s="365"/>
      <c r="N476" s="365"/>
      <c r="O476" s="365"/>
      <c r="P476" s="365">
        <v>39320849.519999996</v>
      </c>
    </row>
    <row r="477" spans="1:16" s="88" customFormat="1" ht="15" customHeight="1" x14ac:dyDescent="0.25">
      <c r="A477" s="362">
        <v>2024</v>
      </c>
      <c r="B477" s="363">
        <v>30510204</v>
      </c>
      <c r="C477" s="364" t="s">
        <v>1481</v>
      </c>
      <c r="D477" s="365">
        <v>68784000</v>
      </c>
      <c r="E477" s="365"/>
      <c r="F477" s="365"/>
      <c r="G477" s="365"/>
      <c r="H477" s="365"/>
      <c r="I477" s="365"/>
      <c r="J477" s="365"/>
      <c r="K477" s="365"/>
      <c r="L477" s="365"/>
      <c r="M477" s="365"/>
      <c r="N477" s="365"/>
      <c r="O477" s="365"/>
      <c r="P477" s="365">
        <v>68784000</v>
      </c>
    </row>
    <row r="478" spans="1:16" ht="15" customHeight="1" x14ac:dyDescent="0.25">
      <c r="A478" s="358">
        <v>2024</v>
      </c>
      <c r="B478" s="359">
        <v>305103</v>
      </c>
      <c r="C478" s="360" t="s">
        <v>1482</v>
      </c>
      <c r="D478" s="361">
        <v>50000000</v>
      </c>
      <c r="E478" s="361">
        <v>0</v>
      </c>
      <c r="F478" s="361">
        <v>0</v>
      </c>
      <c r="G478" s="361">
        <v>0</v>
      </c>
      <c r="H478" s="361">
        <v>0</v>
      </c>
      <c r="I478" s="361">
        <v>0</v>
      </c>
      <c r="J478" s="361">
        <v>0</v>
      </c>
      <c r="K478" s="361">
        <v>0</v>
      </c>
      <c r="L478" s="361">
        <v>0</v>
      </c>
      <c r="M478" s="361">
        <v>0</v>
      </c>
      <c r="N478" s="361">
        <v>0</v>
      </c>
      <c r="O478" s="361">
        <v>0</v>
      </c>
      <c r="P478" s="361">
        <v>50000000</v>
      </c>
    </row>
    <row r="479" spans="1:16" s="88" customFormat="1" ht="15" customHeight="1" x14ac:dyDescent="0.25">
      <c r="A479" s="366">
        <v>2024</v>
      </c>
      <c r="B479" s="367">
        <v>30510304</v>
      </c>
      <c r="C479" s="368" t="s">
        <v>1483</v>
      </c>
      <c r="D479" s="369">
        <v>50000000</v>
      </c>
      <c r="E479" s="369"/>
      <c r="F479" s="369"/>
      <c r="G479" s="369"/>
      <c r="H479" s="369"/>
      <c r="I479" s="369"/>
      <c r="J479" s="369"/>
      <c r="K479" s="369"/>
      <c r="L479" s="369"/>
      <c r="M479" s="369"/>
      <c r="N479" s="369"/>
      <c r="O479" s="369"/>
      <c r="P479" s="369">
        <v>50000000</v>
      </c>
    </row>
    <row r="480" spans="1:16" ht="15" customHeight="1" x14ac:dyDescent="0.25">
      <c r="A480" s="354">
        <v>2024</v>
      </c>
      <c r="B480" s="355">
        <v>306</v>
      </c>
      <c r="C480" s="356" t="s">
        <v>1484</v>
      </c>
      <c r="D480" s="357">
        <v>735094103.23615313</v>
      </c>
      <c r="E480" s="357">
        <v>135094103.23615307</v>
      </c>
      <c r="F480" s="357">
        <v>135094103.23615307</v>
      </c>
      <c r="G480" s="357">
        <v>605094103.23615313</v>
      </c>
      <c r="H480" s="357">
        <v>135094103.23615307</v>
      </c>
      <c r="I480" s="357">
        <v>435339103.23615307</v>
      </c>
      <c r="J480" s="357">
        <v>135094103.23615307</v>
      </c>
      <c r="K480" s="357">
        <v>135094103.23615307</v>
      </c>
      <c r="L480" s="357">
        <v>3849467578.2361531</v>
      </c>
      <c r="M480" s="357">
        <v>135094103.23615307</v>
      </c>
      <c r="N480" s="357">
        <v>435339103.23615307</v>
      </c>
      <c r="O480" s="357">
        <v>135094103.23615307</v>
      </c>
      <c r="P480" s="357">
        <v>7005992713.8338356</v>
      </c>
    </row>
    <row r="481" spans="1:16" ht="15" customHeight="1" x14ac:dyDescent="0.25">
      <c r="A481" s="370">
        <v>2024</v>
      </c>
      <c r="B481" s="371">
        <v>3061</v>
      </c>
      <c r="C481" s="372" t="s">
        <v>1485</v>
      </c>
      <c r="D481" s="373">
        <v>735094103.23615313</v>
      </c>
      <c r="E481" s="373">
        <v>135094103.23615307</v>
      </c>
      <c r="F481" s="373">
        <v>135094103.23615307</v>
      </c>
      <c r="G481" s="373">
        <v>605094103.23615313</v>
      </c>
      <c r="H481" s="373">
        <v>135094103.23615307</v>
      </c>
      <c r="I481" s="373">
        <v>435339103.23615307</v>
      </c>
      <c r="J481" s="373">
        <v>135094103.23615307</v>
      </c>
      <c r="K481" s="373">
        <v>135094103.23615307</v>
      </c>
      <c r="L481" s="373">
        <v>3849467578.2361531</v>
      </c>
      <c r="M481" s="373">
        <v>135094103.23615307</v>
      </c>
      <c r="N481" s="373">
        <v>435339103.23615307</v>
      </c>
      <c r="O481" s="373">
        <v>135094103.23615307</v>
      </c>
      <c r="P481" s="373">
        <v>7005992713.8338356</v>
      </c>
    </row>
    <row r="482" spans="1:16" ht="15" customHeight="1" x14ac:dyDescent="0.25">
      <c r="A482" s="358">
        <v>2024</v>
      </c>
      <c r="B482" s="359">
        <v>306101</v>
      </c>
      <c r="C482" s="360" t="s">
        <v>1486</v>
      </c>
      <c r="D482" s="361">
        <v>0</v>
      </c>
      <c r="E482" s="361">
        <v>0</v>
      </c>
      <c r="F482" s="361">
        <v>0</v>
      </c>
      <c r="G482" s="361">
        <v>40000000</v>
      </c>
      <c r="H482" s="361">
        <v>0</v>
      </c>
      <c r="I482" s="361">
        <v>0</v>
      </c>
      <c r="J482" s="361">
        <v>0</v>
      </c>
      <c r="K482" s="361">
        <v>0</v>
      </c>
      <c r="L482" s="361">
        <v>9637465</v>
      </c>
      <c r="M482" s="361">
        <v>0</v>
      </c>
      <c r="N482" s="361">
        <v>0</v>
      </c>
      <c r="O482" s="361">
        <v>0</v>
      </c>
      <c r="P482" s="361">
        <v>49637465</v>
      </c>
    </row>
    <row r="483" spans="1:16" s="88" customFormat="1" ht="15" customHeight="1" x14ac:dyDescent="0.25">
      <c r="A483" s="362">
        <v>2024</v>
      </c>
      <c r="B483" s="363">
        <v>30610101</v>
      </c>
      <c r="C483" s="364" t="s">
        <v>1487</v>
      </c>
      <c r="D483" s="365"/>
      <c r="E483" s="365"/>
      <c r="F483" s="365"/>
      <c r="G483" s="365"/>
      <c r="H483" s="365"/>
      <c r="I483" s="365"/>
      <c r="J483" s="365"/>
      <c r="K483" s="365"/>
      <c r="L483" s="365">
        <v>9637465</v>
      </c>
      <c r="M483" s="365"/>
      <c r="N483" s="365"/>
      <c r="O483" s="365"/>
      <c r="P483" s="365">
        <v>9637465</v>
      </c>
    </row>
    <row r="484" spans="1:16" s="88" customFormat="1" ht="15" customHeight="1" x14ac:dyDescent="0.25">
      <c r="A484" s="362">
        <v>2024</v>
      </c>
      <c r="B484" s="363">
        <v>30610103</v>
      </c>
      <c r="C484" s="364" t="s">
        <v>1488</v>
      </c>
      <c r="D484" s="365"/>
      <c r="E484" s="365"/>
      <c r="F484" s="365"/>
      <c r="G484" s="365">
        <v>40000000</v>
      </c>
      <c r="H484" s="365"/>
      <c r="I484" s="365"/>
      <c r="J484" s="365"/>
      <c r="K484" s="365"/>
      <c r="L484" s="365"/>
      <c r="M484" s="365"/>
      <c r="N484" s="365"/>
      <c r="O484" s="365"/>
      <c r="P484" s="365">
        <v>40000000</v>
      </c>
    </row>
    <row r="485" spans="1:16" ht="15" customHeight="1" x14ac:dyDescent="0.25">
      <c r="A485" s="358">
        <v>2024</v>
      </c>
      <c r="B485" s="359">
        <v>306102</v>
      </c>
      <c r="C485" s="360" t="s">
        <v>1489</v>
      </c>
      <c r="D485" s="361">
        <v>0</v>
      </c>
      <c r="E485" s="361">
        <v>0</v>
      </c>
      <c r="F485" s="361">
        <v>0</v>
      </c>
      <c r="G485" s="361">
        <v>80000000</v>
      </c>
      <c r="H485" s="361">
        <v>0</v>
      </c>
      <c r="I485" s="361">
        <v>0</v>
      </c>
      <c r="J485" s="361">
        <v>0</v>
      </c>
      <c r="K485" s="361">
        <v>0</v>
      </c>
      <c r="L485" s="361">
        <v>96374629</v>
      </c>
      <c r="M485" s="361">
        <v>0</v>
      </c>
      <c r="N485" s="361">
        <v>0</v>
      </c>
      <c r="O485" s="361">
        <v>0</v>
      </c>
      <c r="P485" s="361">
        <v>176374629</v>
      </c>
    </row>
    <row r="486" spans="1:16" s="88" customFormat="1" ht="15" customHeight="1" x14ac:dyDescent="0.25">
      <c r="A486" s="362">
        <v>2024</v>
      </c>
      <c r="B486" s="363">
        <v>30610201</v>
      </c>
      <c r="C486" s="364" t="s">
        <v>1490</v>
      </c>
      <c r="D486" s="365"/>
      <c r="E486" s="365"/>
      <c r="F486" s="365"/>
      <c r="G486" s="365"/>
      <c r="H486" s="365"/>
      <c r="I486" s="365"/>
      <c r="J486" s="365"/>
      <c r="K486" s="365"/>
      <c r="L486" s="365">
        <v>96374629</v>
      </c>
      <c r="M486" s="365"/>
      <c r="N486" s="365"/>
      <c r="O486" s="365"/>
      <c r="P486" s="365">
        <v>96374629</v>
      </c>
    </row>
    <row r="487" spans="1:16" s="88" customFormat="1" ht="15" customHeight="1" x14ac:dyDescent="0.25">
      <c r="A487" s="362">
        <v>2024</v>
      </c>
      <c r="B487" s="363">
        <v>30610203</v>
      </c>
      <c r="C487" s="364" t="s">
        <v>1491</v>
      </c>
      <c r="D487" s="365"/>
      <c r="E487" s="365"/>
      <c r="F487" s="365"/>
      <c r="G487" s="365">
        <v>80000000</v>
      </c>
      <c r="H487" s="365"/>
      <c r="I487" s="365"/>
      <c r="J487" s="365"/>
      <c r="K487" s="365"/>
      <c r="L487" s="365"/>
      <c r="M487" s="365"/>
      <c r="N487" s="365"/>
      <c r="O487" s="365"/>
      <c r="P487" s="365">
        <v>80000000</v>
      </c>
    </row>
    <row r="488" spans="1:16" ht="15" customHeight="1" x14ac:dyDescent="0.25">
      <c r="A488" s="358">
        <v>2024</v>
      </c>
      <c r="B488" s="359">
        <v>306103</v>
      </c>
      <c r="C488" s="360" t="s">
        <v>1492</v>
      </c>
      <c r="D488" s="361">
        <v>200000000</v>
      </c>
      <c r="E488" s="361">
        <v>0</v>
      </c>
      <c r="F488" s="361">
        <v>0</v>
      </c>
      <c r="G488" s="361">
        <v>210000000</v>
      </c>
      <c r="H488" s="361">
        <v>0</v>
      </c>
      <c r="I488" s="361">
        <v>300245000</v>
      </c>
      <c r="J488" s="361">
        <v>0</v>
      </c>
      <c r="K488" s="361">
        <v>0</v>
      </c>
      <c r="L488" s="361">
        <v>1657197363</v>
      </c>
      <c r="M488" s="361">
        <v>0</v>
      </c>
      <c r="N488" s="361">
        <v>300245000</v>
      </c>
      <c r="O488" s="361">
        <v>0</v>
      </c>
      <c r="P488" s="361">
        <v>2667687363</v>
      </c>
    </row>
    <row r="489" spans="1:16" s="88" customFormat="1" ht="15" customHeight="1" x14ac:dyDescent="0.25">
      <c r="A489" s="362">
        <v>2024</v>
      </c>
      <c r="B489" s="363">
        <v>30610301</v>
      </c>
      <c r="C489" s="364" t="s">
        <v>1493</v>
      </c>
      <c r="D489" s="365"/>
      <c r="E489" s="365"/>
      <c r="F489" s="365"/>
      <c r="G489" s="365"/>
      <c r="H489" s="365"/>
      <c r="I489" s="365"/>
      <c r="J489" s="365"/>
      <c r="K489" s="365"/>
      <c r="L489" s="365">
        <v>1657197363</v>
      </c>
      <c r="M489" s="365"/>
      <c r="N489" s="365"/>
      <c r="O489" s="365"/>
      <c r="P489" s="365">
        <v>1657197363</v>
      </c>
    </row>
    <row r="490" spans="1:16" s="88" customFormat="1" ht="15" customHeight="1" x14ac:dyDescent="0.25">
      <c r="A490" s="362">
        <v>2024</v>
      </c>
      <c r="B490" s="363">
        <v>30610303</v>
      </c>
      <c r="C490" s="364" t="s">
        <v>1494</v>
      </c>
      <c r="D490" s="365"/>
      <c r="E490" s="365"/>
      <c r="F490" s="365"/>
      <c r="G490" s="365">
        <v>210000000</v>
      </c>
      <c r="H490" s="365"/>
      <c r="I490" s="365"/>
      <c r="J490" s="365"/>
      <c r="K490" s="365"/>
      <c r="L490" s="365"/>
      <c r="M490" s="365"/>
      <c r="N490" s="365"/>
      <c r="O490" s="365"/>
      <c r="P490" s="365">
        <v>210000000</v>
      </c>
    </row>
    <row r="491" spans="1:16" s="88" customFormat="1" ht="15" customHeight="1" x14ac:dyDescent="0.25">
      <c r="A491" s="362">
        <v>2024</v>
      </c>
      <c r="B491" s="363">
        <v>30610304</v>
      </c>
      <c r="C491" s="364" t="s">
        <v>1495</v>
      </c>
      <c r="D491" s="365">
        <v>200000000</v>
      </c>
      <c r="E491" s="365"/>
      <c r="F491" s="365"/>
      <c r="G491" s="365"/>
      <c r="H491" s="365"/>
      <c r="I491" s="365"/>
      <c r="J491" s="365"/>
      <c r="K491" s="365"/>
      <c r="L491" s="365"/>
      <c r="M491" s="365"/>
      <c r="N491" s="365"/>
      <c r="O491" s="365"/>
      <c r="P491" s="365">
        <v>200000000</v>
      </c>
    </row>
    <row r="492" spans="1:16" s="88" customFormat="1" ht="15" customHeight="1" x14ac:dyDescent="0.25">
      <c r="A492" s="362">
        <v>2024</v>
      </c>
      <c r="B492" s="363">
        <v>30610305</v>
      </c>
      <c r="C492" s="364" t="s">
        <v>1496</v>
      </c>
      <c r="D492" s="365"/>
      <c r="E492" s="365"/>
      <c r="F492" s="365"/>
      <c r="G492" s="365"/>
      <c r="H492" s="365"/>
      <c r="I492" s="365">
        <v>300245000</v>
      </c>
      <c r="J492" s="365"/>
      <c r="K492" s="365"/>
      <c r="L492" s="365"/>
      <c r="M492" s="365"/>
      <c r="N492" s="365">
        <v>300245000</v>
      </c>
      <c r="O492" s="365"/>
      <c r="P492" s="365">
        <v>600490000</v>
      </c>
    </row>
    <row r="493" spans="1:16" ht="15" customHeight="1" x14ac:dyDescent="0.25">
      <c r="A493" s="358">
        <v>2024</v>
      </c>
      <c r="B493" s="359">
        <v>306104</v>
      </c>
      <c r="C493" s="360" t="s">
        <v>1497</v>
      </c>
      <c r="D493" s="361">
        <v>260094103.23615307</v>
      </c>
      <c r="E493" s="361">
        <v>135094103.23615307</v>
      </c>
      <c r="F493" s="361">
        <v>135094103.23615307</v>
      </c>
      <c r="G493" s="361">
        <v>160094103.23615307</v>
      </c>
      <c r="H493" s="361">
        <v>135094103.23615307</v>
      </c>
      <c r="I493" s="361">
        <v>135094103.23615307</v>
      </c>
      <c r="J493" s="361">
        <v>135094103.23615307</v>
      </c>
      <c r="K493" s="361">
        <v>135094103.23615307</v>
      </c>
      <c r="L493" s="361">
        <v>755562391.73615313</v>
      </c>
      <c r="M493" s="361">
        <v>135094103.23615307</v>
      </c>
      <c r="N493" s="361">
        <v>135094103.23615307</v>
      </c>
      <c r="O493" s="361">
        <v>135094103.23615307</v>
      </c>
      <c r="P493" s="361">
        <v>2391597527.333837</v>
      </c>
    </row>
    <row r="494" spans="1:16" s="88" customFormat="1" ht="15" customHeight="1" x14ac:dyDescent="0.25">
      <c r="A494" s="362">
        <v>2024</v>
      </c>
      <c r="B494" s="363">
        <v>30610401</v>
      </c>
      <c r="C494" s="364" t="s">
        <v>1498</v>
      </c>
      <c r="D494" s="365"/>
      <c r="E494" s="365"/>
      <c r="F494" s="365"/>
      <c r="G494" s="365"/>
      <c r="H494" s="365"/>
      <c r="I494" s="365"/>
      <c r="J494" s="365"/>
      <c r="K494" s="365"/>
      <c r="L494" s="365">
        <v>120468288.5</v>
      </c>
      <c r="M494" s="365"/>
      <c r="N494" s="365"/>
      <c r="O494" s="365"/>
      <c r="P494" s="365">
        <v>120468288.5</v>
      </c>
    </row>
    <row r="495" spans="1:16" s="88" customFormat="1" ht="15" customHeight="1" x14ac:dyDescent="0.25">
      <c r="A495" s="362">
        <v>2024</v>
      </c>
      <c r="B495" s="363">
        <v>30610402</v>
      </c>
      <c r="C495" s="364" t="s">
        <v>1499</v>
      </c>
      <c r="D495" s="365"/>
      <c r="E495" s="365"/>
      <c r="F495" s="365"/>
      <c r="G495" s="365"/>
      <c r="H495" s="365"/>
      <c r="I495" s="365"/>
      <c r="J495" s="365"/>
      <c r="K495" s="365"/>
      <c r="L495" s="365">
        <v>500000000</v>
      </c>
      <c r="M495" s="365"/>
      <c r="N495" s="365"/>
      <c r="O495" s="365"/>
      <c r="P495" s="365">
        <v>500000000</v>
      </c>
    </row>
    <row r="496" spans="1:16" s="88" customFormat="1" ht="15" customHeight="1" x14ac:dyDescent="0.25">
      <c r="A496" s="362">
        <v>2024</v>
      </c>
      <c r="B496" s="363">
        <v>30610403</v>
      </c>
      <c r="C496" s="364" t="s">
        <v>1500</v>
      </c>
      <c r="D496" s="365"/>
      <c r="E496" s="365"/>
      <c r="F496" s="365"/>
      <c r="G496" s="365">
        <v>25000000</v>
      </c>
      <c r="H496" s="365"/>
      <c r="I496" s="365"/>
      <c r="J496" s="365"/>
      <c r="K496" s="365"/>
      <c r="L496" s="365"/>
      <c r="M496" s="365"/>
      <c r="N496" s="365"/>
      <c r="O496" s="365"/>
      <c r="P496" s="365">
        <v>25000000</v>
      </c>
    </row>
    <row r="497" spans="1:16" s="88" customFormat="1" ht="15" customHeight="1" x14ac:dyDescent="0.25">
      <c r="A497" s="362">
        <v>2024</v>
      </c>
      <c r="B497" s="363">
        <v>30610404</v>
      </c>
      <c r="C497" s="364" t="s">
        <v>1501</v>
      </c>
      <c r="D497" s="365">
        <v>260094103.23615307</v>
      </c>
      <c r="E497" s="365">
        <v>135094103.23615307</v>
      </c>
      <c r="F497" s="365">
        <v>135094103.23615307</v>
      </c>
      <c r="G497" s="365">
        <v>135094103.23615307</v>
      </c>
      <c r="H497" s="365">
        <v>135094103.23615307</v>
      </c>
      <c r="I497" s="365">
        <v>135094103.23615307</v>
      </c>
      <c r="J497" s="365">
        <v>135094103.23615307</v>
      </c>
      <c r="K497" s="365">
        <v>135094103.23615307</v>
      </c>
      <c r="L497" s="365">
        <v>135094103.23615307</v>
      </c>
      <c r="M497" s="365">
        <v>135094103.23615307</v>
      </c>
      <c r="N497" s="365">
        <v>135094103.23615307</v>
      </c>
      <c r="O497" s="365">
        <v>135094103.23615307</v>
      </c>
      <c r="P497" s="365">
        <v>1746129238.8338373</v>
      </c>
    </row>
    <row r="498" spans="1:16" ht="15" customHeight="1" x14ac:dyDescent="0.25">
      <c r="A498" s="358">
        <v>2024</v>
      </c>
      <c r="B498" s="359">
        <v>306105</v>
      </c>
      <c r="C498" s="360" t="s">
        <v>1502</v>
      </c>
      <c r="D498" s="361">
        <v>125000000</v>
      </c>
      <c r="E498" s="361">
        <v>0</v>
      </c>
      <c r="F498" s="361">
        <v>0</v>
      </c>
      <c r="G498" s="361">
        <v>25000000</v>
      </c>
      <c r="H498" s="361">
        <v>0</v>
      </c>
      <c r="I498" s="361">
        <v>0</v>
      </c>
      <c r="J498" s="361">
        <v>0</v>
      </c>
      <c r="K498" s="361">
        <v>0</v>
      </c>
      <c r="L498" s="361">
        <v>620468288.5</v>
      </c>
      <c r="M498" s="361">
        <v>0</v>
      </c>
      <c r="N498" s="361">
        <v>0</v>
      </c>
      <c r="O498" s="361">
        <v>0</v>
      </c>
      <c r="P498" s="361">
        <v>770468288.5</v>
      </c>
    </row>
    <row r="499" spans="1:16" s="88" customFormat="1" ht="15" customHeight="1" x14ac:dyDescent="0.25">
      <c r="A499" s="362">
        <v>2024</v>
      </c>
      <c r="B499" s="363">
        <v>30610501</v>
      </c>
      <c r="C499" s="364" t="s">
        <v>1503</v>
      </c>
      <c r="D499" s="365"/>
      <c r="E499" s="365"/>
      <c r="F499" s="365"/>
      <c r="G499" s="365"/>
      <c r="H499" s="365"/>
      <c r="I499" s="365"/>
      <c r="J499" s="365"/>
      <c r="K499" s="365"/>
      <c r="L499" s="365">
        <v>120468288.5</v>
      </c>
      <c r="M499" s="365"/>
      <c r="N499" s="365"/>
      <c r="O499" s="365"/>
      <c r="P499" s="365">
        <v>120468288.5</v>
      </c>
    </row>
    <row r="500" spans="1:16" s="88" customFormat="1" ht="15" customHeight="1" x14ac:dyDescent="0.25">
      <c r="A500" s="362">
        <v>2024</v>
      </c>
      <c r="B500" s="363">
        <v>30610502</v>
      </c>
      <c r="C500" s="364" t="s">
        <v>1504</v>
      </c>
      <c r="D500" s="365"/>
      <c r="E500" s="365"/>
      <c r="F500" s="365"/>
      <c r="G500" s="365"/>
      <c r="H500" s="365"/>
      <c r="I500" s="365"/>
      <c r="J500" s="365"/>
      <c r="K500" s="365"/>
      <c r="L500" s="365">
        <v>500000000</v>
      </c>
      <c r="M500" s="365"/>
      <c r="N500" s="365"/>
      <c r="O500" s="365"/>
      <c r="P500" s="365">
        <v>500000000</v>
      </c>
    </row>
    <row r="501" spans="1:16" s="88" customFormat="1" ht="15" customHeight="1" x14ac:dyDescent="0.25">
      <c r="A501" s="362">
        <v>2024</v>
      </c>
      <c r="B501" s="363">
        <v>30610503</v>
      </c>
      <c r="C501" s="364" t="s">
        <v>1505</v>
      </c>
      <c r="D501" s="365"/>
      <c r="E501" s="365"/>
      <c r="F501" s="365"/>
      <c r="G501" s="365">
        <v>25000000</v>
      </c>
      <c r="H501" s="365"/>
      <c r="I501" s="365"/>
      <c r="J501" s="365"/>
      <c r="K501" s="365"/>
      <c r="L501" s="365"/>
      <c r="M501" s="365"/>
      <c r="N501" s="365"/>
      <c r="O501" s="365"/>
      <c r="P501" s="365">
        <v>25000000</v>
      </c>
    </row>
    <row r="502" spans="1:16" s="88" customFormat="1" ht="15" customHeight="1" x14ac:dyDescent="0.25">
      <c r="A502" s="362">
        <v>2024</v>
      </c>
      <c r="B502" s="363">
        <v>30610504</v>
      </c>
      <c r="C502" s="364" t="s">
        <v>1506</v>
      </c>
      <c r="D502" s="365">
        <v>125000000</v>
      </c>
      <c r="E502" s="365"/>
      <c r="F502" s="365"/>
      <c r="G502" s="365"/>
      <c r="H502" s="365"/>
      <c r="I502" s="365"/>
      <c r="J502" s="365"/>
      <c r="K502" s="365"/>
      <c r="L502" s="365"/>
      <c r="M502" s="365"/>
      <c r="N502" s="365"/>
      <c r="O502" s="365"/>
      <c r="P502" s="365">
        <v>125000000</v>
      </c>
    </row>
    <row r="503" spans="1:16" ht="15" customHeight="1" x14ac:dyDescent="0.25">
      <c r="A503" s="358">
        <v>2024</v>
      </c>
      <c r="B503" s="359">
        <v>306106</v>
      </c>
      <c r="C503" s="360" t="s">
        <v>1507</v>
      </c>
      <c r="D503" s="361">
        <v>45000000</v>
      </c>
      <c r="E503" s="361">
        <v>0</v>
      </c>
      <c r="F503" s="361">
        <v>0</v>
      </c>
      <c r="G503" s="361">
        <v>0</v>
      </c>
      <c r="H503" s="361">
        <v>0</v>
      </c>
      <c r="I503" s="361">
        <v>0</v>
      </c>
      <c r="J503" s="361">
        <v>0</v>
      </c>
      <c r="K503" s="361">
        <v>0</v>
      </c>
      <c r="L503" s="361">
        <v>0</v>
      </c>
      <c r="M503" s="361">
        <v>0</v>
      </c>
      <c r="N503" s="361">
        <v>0</v>
      </c>
      <c r="O503" s="361">
        <v>0</v>
      </c>
      <c r="P503" s="361">
        <v>45000000</v>
      </c>
    </row>
    <row r="504" spans="1:16" s="88" customFormat="1" ht="15" customHeight="1" x14ac:dyDescent="0.25">
      <c r="A504" s="362">
        <v>2024</v>
      </c>
      <c r="B504" s="363">
        <v>30610604</v>
      </c>
      <c r="C504" s="364" t="s">
        <v>1508</v>
      </c>
      <c r="D504" s="365">
        <v>45000000</v>
      </c>
      <c r="E504" s="365"/>
      <c r="F504" s="365"/>
      <c r="G504" s="365"/>
      <c r="H504" s="365"/>
      <c r="I504" s="365"/>
      <c r="J504" s="365"/>
      <c r="K504" s="365"/>
      <c r="L504" s="365"/>
      <c r="M504" s="365"/>
      <c r="N504" s="365"/>
      <c r="O504" s="365"/>
      <c r="P504" s="365">
        <v>45000000</v>
      </c>
    </row>
    <row r="505" spans="1:16" ht="15" customHeight="1" x14ac:dyDescent="0.25">
      <c r="A505" s="358">
        <v>2024</v>
      </c>
      <c r="B505" s="359">
        <v>306107</v>
      </c>
      <c r="C505" s="360" t="s">
        <v>1509</v>
      </c>
      <c r="D505" s="361">
        <v>105000000</v>
      </c>
      <c r="E505" s="361">
        <v>0</v>
      </c>
      <c r="F505" s="361">
        <v>0</v>
      </c>
      <c r="G505" s="361">
        <v>90000000</v>
      </c>
      <c r="H505" s="361">
        <v>0</v>
      </c>
      <c r="I505" s="361">
        <v>0</v>
      </c>
      <c r="J505" s="361">
        <v>0</v>
      </c>
      <c r="K505" s="361">
        <v>0</v>
      </c>
      <c r="L505" s="374">
        <v>710227441</v>
      </c>
      <c r="M505" s="361">
        <v>0</v>
      </c>
      <c r="N505" s="361">
        <v>0</v>
      </c>
      <c r="O505" s="361">
        <v>0</v>
      </c>
      <c r="P505" s="361">
        <v>905227441</v>
      </c>
    </row>
    <row r="506" spans="1:16" s="88" customFormat="1" ht="15" customHeight="1" x14ac:dyDescent="0.25">
      <c r="A506" s="362">
        <v>2024</v>
      </c>
      <c r="B506" s="363">
        <v>30610701</v>
      </c>
      <c r="C506" s="364" t="s">
        <v>1510</v>
      </c>
      <c r="D506" s="365"/>
      <c r="E506" s="365"/>
      <c r="F506" s="365"/>
      <c r="G506" s="365"/>
      <c r="H506" s="365"/>
      <c r="I506" s="365"/>
      <c r="J506" s="365"/>
      <c r="K506" s="365"/>
      <c r="L506" s="375">
        <v>710227441</v>
      </c>
      <c r="M506" s="365"/>
      <c r="N506" s="365"/>
      <c r="O506" s="365"/>
      <c r="P506" s="365">
        <v>710227441</v>
      </c>
    </row>
    <row r="507" spans="1:16" s="88" customFormat="1" ht="15" customHeight="1" x14ac:dyDescent="0.25">
      <c r="A507" s="362">
        <v>2024</v>
      </c>
      <c r="B507" s="363">
        <v>30610703</v>
      </c>
      <c r="C507" s="364" t="s">
        <v>1511</v>
      </c>
      <c r="D507" s="365"/>
      <c r="E507" s="365"/>
      <c r="F507" s="365"/>
      <c r="G507" s="365">
        <v>90000000</v>
      </c>
      <c r="H507" s="365"/>
      <c r="I507" s="365"/>
      <c r="J507" s="365"/>
      <c r="K507" s="365"/>
      <c r="L507" s="375">
        <v>0</v>
      </c>
      <c r="M507" s="365"/>
      <c r="N507" s="365"/>
      <c r="O507" s="365"/>
      <c r="P507" s="365">
        <v>90000000</v>
      </c>
    </row>
    <row r="508" spans="1:16" s="88" customFormat="1" ht="15" customHeight="1" x14ac:dyDescent="0.25">
      <c r="A508" s="362">
        <v>2024</v>
      </c>
      <c r="B508" s="363">
        <v>30610704</v>
      </c>
      <c r="C508" s="364" t="s">
        <v>1512</v>
      </c>
      <c r="D508" s="365">
        <v>105000000</v>
      </c>
      <c r="E508" s="365"/>
      <c r="F508" s="365"/>
      <c r="G508" s="365"/>
      <c r="H508" s="365"/>
      <c r="I508" s="365"/>
      <c r="J508" s="365"/>
      <c r="K508" s="365"/>
      <c r="L508" s="375">
        <v>0</v>
      </c>
      <c r="M508" s="365"/>
      <c r="N508" s="365"/>
      <c r="O508" s="365"/>
      <c r="P508" s="365">
        <v>105000000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AC854-57C8-4EAB-B74F-C7A5C79E9C3F}">
  <dimension ref="A1:AU512"/>
  <sheetViews>
    <sheetView showGridLines="0" workbookViewId="0">
      <pane xSplit="3" ySplit="7" topLeftCell="P8" activePane="bottomRight" state="frozen"/>
      <selection pane="topRight" activeCell="D1" sqref="D1"/>
      <selection pane="bottomLeft" activeCell="A8" sqref="A8"/>
      <selection pane="bottomRight" activeCell="AI7" sqref="AI7:AU7"/>
    </sheetView>
  </sheetViews>
  <sheetFormatPr baseColWidth="10" defaultRowHeight="15" x14ac:dyDescent="0.25"/>
  <cols>
    <col min="2" max="2" width="16" customWidth="1"/>
    <col min="3" max="3" width="42.7109375" customWidth="1"/>
    <col min="4" max="15" width="17.85546875" bestFit="1" customWidth="1"/>
    <col min="16" max="16" width="18.85546875" bestFit="1" customWidth="1"/>
    <col min="17" max="17" width="4.7109375" customWidth="1"/>
    <col min="18" max="18" width="16.85546875" bestFit="1" customWidth="1"/>
    <col min="26" max="26" width="12" customWidth="1"/>
    <col min="28" max="28" width="12.85546875" customWidth="1"/>
    <col min="30" max="30" width="16.85546875" bestFit="1" customWidth="1"/>
    <col min="32" max="32" width="15.85546875" hidden="1" customWidth="1"/>
    <col min="33" max="33" width="11.42578125" hidden="1" customWidth="1"/>
    <col min="34" max="34" width="17" hidden="1" customWidth="1"/>
    <col min="35" max="47" width="16.85546875" style="18" bestFit="1" customWidth="1"/>
  </cols>
  <sheetData>
    <row r="1" spans="1:47" s="18" customFormat="1" x14ac:dyDescent="0.25">
      <c r="A1" s="413" t="s">
        <v>753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</row>
    <row r="2" spans="1:47" s="18" customFormat="1" x14ac:dyDescent="0.25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</row>
    <row r="3" spans="1:47" s="18" customFormat="1" x14ac:dyDescent="0.25">
      <c r="A3" s="413" t="s">
        <v>754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</row>
    <row r="4" spans="1:47" s="18" customFormat="1" x14ac:dyDescent="0.25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</row>
    <row r="5" spans="1:47" s="18" customFormat="1" x14ac:dyDescent="0.25">
      <c r="A5" s="414" t="s">
        <v>807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</row>
    <row r="6" spans="1:47" s="18" customFormat="1" ht="26.25" x14ac:dyDescent="0.4">
      <c r="A6" s="414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R6" s="435" t="s">
        <v>808</v>
      </c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</row>
    <row r="7" spans="1:47" ht="47.25" x14ac:dyDescent="0.25">
      <c r="A7" s="26" t="s">
        <v>761</v>
      </c>
      <c r="B7" s="26" t="s">
        <v>762</v>
      </c>
      <c r="C7" s="27" t="s">
        <v>763</v>
      </c>
      <c r="D7" s="28" t="s">
        <v>764</v>
      </c>
      <c r="E7" s="28" t="s">
        <v>765</v>
      </c>
      <c r="F7" s="28" t="s">
        <v>766</v>
      </c>
      <c r="G7" s="28" t="s">
        <v>767</v>
      </c>
      <c r="H7" s="28" t="s">
        <v>768</v>
      </c>
      <c r="I7" s="28" t="s">
        <v>769</v>
      </c>
      <c r="J7" s="28" t="s">
        <v>770</v>
      </c>
      <c r="K7" s="28" t="s">
        <v>771</v>
      </c>
      <c r="L7" s="28" t="s">
        <v>772</v>
      </c>
      <c r="M7" s="28" t="s">
        <v>773</v>
      </c>
      <c r="N7" s="28" t="s">
        <v>774</v>
      </c>
      <c r="O7" s="28" t="s">
        <v>775</v>
      </c>
      <c r="P7" s="28" t="s">
        <v>776</v>
      </c>
      <c r="R7" s="28" t="s">
        <v>764</v>
      </c>
      <c r="S7" s="28" t="s">
        <v>765</v>
      </c>
      <c r="T7" s="28" t="s">
        <v>766</v>
      </c>
      <c r="U7" s="28" t="s">
        <v>767</v>
      </c>
      <c r="V7" s="28" t="s">
        <v>768</v>
      </c>
      <c r="W7" s="28" t="s">
        <v>769</v>
      </c>
      <c r="X7" s="28" t="s">
        <v>770</v>
      </c>
      <c r="Y7" s="28" t="s">
        <v>771</v>
      </c>
      <c r="Z7" s="28" t="s">
        <v>772</v>
      </c>
      <c r="AA7" s="28" t="s">
        <v>773</v>
      </c>
      <c r="AB7" s="28" t="s">
        <v>774</v>
      </c>
      <c r="AC7" s="28" t="s">
        <v>775</v>
      </c>
      <c r="AD7" s="28" t="s">
        <v>776</v>
      </c>
      <c r="AF7" s="15" t="s">
        <v>0</v>
      </c>
      <c r="AG7" s="16" t="s">
        <v>1</v>
      </c>
      <c r="AH7" s="17" t="s">
        <v>757</v>
      </c>
      <c r="AI7" s="28" t="s">
        <v>764</v>
      </c>
      <c r="AJ7" s="28" t="s">
        <v>765</v>
      </c>
      <c r="AK7" s="28" t="s">
        <v>766</v>
      </c>
      <c r="AL7" s="28" t="s">
        <v>767</v>
      </c>
      <c r="AM7" s="28" t="s">
        <v>768</v>
      </c>
      <c r="AN7" s="28" t="s">
        <v>769</v>
      </c>
      <c r="AO7" s="28" t="s">
        <v>770</v>
      </c>
      <c r="AP7" s="28" t="s">
        <v>771</v>
      </c>
      <c r="AQ7" s="28" t="s">
        <v>772</v>
      </c>
      <c r="AR7" s="28" t="s">
        <v>773</v>
      </c>
      <c r="AS7" s="28" t="s">
        <v>774</v>
      </c>
      <c r="AT7" s="28" t="s">
        <v>775</v>
      </c>
      <c r="AU7" s="28" t="s">
        <v>776</v>
      </c>
    </row>
    <row r="8" spans="1:47" x14ac:dyDescent="0.25">
      <c r="A8" s="29">
        <v>2023</v>
      </c>
      <c r="B8" s="30">
        <v>2</v>
      </c>
      <c r="C8" s="31" t="s">
        <v>777</v>
      </c>
      <c r="D8" s="32">
        <v>20955582053.679123</v>
      </c>
      <c r="E8" s="32">
        <v>23402746761.357998</v>
      </c>
      <c r="F8" s="32">
        <v>14639208645.267834</v>
      </c>
      <c r="G8" s="32">
        <v>13897058765.253834</v>
      </c>
      <c r="H8" s="32">
        <v>11330025543.133835</v>
      </c>
      <c r="I8" s="32">
        <v>16951587217.57201</v>
      </c>
      <c r="J8" s="32">
        <v>11272239291.070499</v>
      </c>
      <c r="K8" s="32">
        <v>11443610117.087502</v>
      </c>
      <c r="L8" s="32">
        <v>18674842671.564499</v>
      </c>
      <c r="M8" s="32">
        <v>10216119736.304501</v>
      </c>
      <c r="N8" s="32">
        <v>11236730968.4405</v>
      </c>
      <c r="O8" s="32">
        <v>21571550538.439777</v>
      </c>
      <c r="P8" s="33">
        <v>185591302309.17191</v>
      </c>
      <c r="R8" s="32">
        <v>9727380115</v>
      </c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3">
        <f>SUM(R8:AC8)</f>
        <v>9727380115</v>
      </c>
      <c r="AF8" s="12">
        <v>0</v>
      </c>
      <c r="AG8" s="13" t="s">
        <v>752</v>
      </c>
      <c r="AH8" s="14">
        <f>+AH9+AH100+AH308+AH313+AH327</f>
        <v>9727380115</v>
      </c>
      <c r="AI8" s="33">
        <f>+(R8-D8)/D8</f>
        <v>-0.53580959526284377</v>
      </c>
      <c r="AJ8" s="33">
        <f t="shared" ref="AJ8:AU23" si="0">+(S8-E8)/E8</f>
        <v>-1</v>
      </c>
      <c r="AK8" s="33">
        <f t="shared" si="0"/>
        <v>-1</v>
      </c>
      <c r="AL8" s="33">
        <f t="shared" si="0"/>
        <v>-1</v>
      </c>
      <c r="AM8" s="33">
        <f t="shared" si="0"/>
        <v>-1</v>
      </c>
      <c r="AN8" s="33">
        <f t="shared" si="0"/>
        <v>-1</v>
      </c>
      <c r="AO8" s="33">
        <f t="shared" si="0"/>
        <v>-1</v>
      </c>
      <c r="AP8" s="33">
        <f t="shared" si="0"/>
        <v>-1</v>
      </c>
      <c r="AQ8" s="33">
        <f t="shared" si="0"/>
        <v>-1</v>
      </c>
      <c r="AR8" s="33">
        <f t="shared" si="0"/>
        <v>-1</v>
      </c>
      <c r="AS8" s="33">
        <f t="shared" si="0"/>
        <v>-1</v>
      </c>
      <c r="AT8" s="33">
        <f t="shared" si="0"/>
        <v>-1</v>
      </c>
      <c r="AU8" s="33">
        <f t="shared" si="0"/>
        <v>-0.94758709059115609</v>
      </c>
    </row>
    <row r="9" spans="1:47" x14ac:dyDescent="0.25">
      <c r="A9" s="34">
        <v>2023</v>
      </c>
      <c r="B9" s="35" t="s">
        <v>4</v>
      </c>
      <c r="C9" s="36" t="s">
        <v>5</v>
      </c>
      <c r="D9" s="33">
        <v>11535200151.280455</v>
      </c>
      <c r="E9" s="33">
        <v>17314478390.889984</v>
      </c>
      <c r="F9" s="33">
        <v>10984464057.999985</v>
      </c>
      <c r="G9" s="33">
        <v>9904181397.0899849</v>
      </c>
      <c r="H9" s="33">
        <v>10525160264.189985</v>
      </c>
      <c r="I9" s="33">
        <v>15804116715.624161</v>
      </c>
      <c r="J9" s="33">
        <v>10681355347.939985</v>
      </c>
      <c r="K9" s="33">
        <v>10326615735.949986</v>
      </c>
      <c r="L9" s="33">
        <v>10719297471.949986</v>
      </c>
      <c r="M9" s="33">
        <v>9772912967.6899853</v>
      </c>
      <c r="N9" s="33">
        <v>10558732220.409985</v>
      </c>
      <c r="O9" s="33">
        <v>21244929274.961262</v>
      </c>
      <c r="P9" s="33">
        <v>149371443995.97574</v>
      </c>
      <c r="R9" s="33">
        <v>8913265034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>
        <f t="shared" ref="AD9:AD57" si="1">SUM(R9:AC9)</f>
        <v>8913265034</v>
      </c>
      <c r="AF9" s="8" t="s">
        <v>4</v>
      </c>
      <c r="AG9" s="2" t="s">
        <v>5</v>
      </c>
      <c r="AH9" s="3">
        <f>+AH10+AH47</f>
        <v>8913265034</v>
      </c>
      <c r="AI9" s="33">
        <f t="shared" ref="AI9:AI72" si="2">+(R9-D9)/D9</f>
        <v>-0.22729862359513622</v>
      </c>
      <c r="AJ9" s="33">
        <f t="shared" si="0"/>
        <v>-1</v>
      </c>
      <c r="AK9" s="33">
        <f t="shared" si="0"/>
        <v>-1</v>
      </c>
      <c r="AL9" s="33">
        <f t="shared" si="0"/>
        <v>-1</v>
      </c>
      <c r="AM9" s="33">
        <f t="shared" si="0"/>
        <v>-1</v>
      </c>
      <c r="AN9" s="33">
        <f t="shared" si="0"/>
        <v>-1</v>
      </c>
      <c r="AO9" s="33">
        <f t="shared" si="0"/>
        <v>-1</v>
      </c>
      <c r="AP9" s="33">
        <f t="shared" si="0"/>
        <v>-1</v>
      </c>
      <c r="AQ9" s="33">
        <f t="shared" si="0"/>
        <v>-1</v>
      </c>
      <c r="AR9" s="33">
        <f t="shared" si="0"/>
        <v>-1</v>
      </c>
      <c r="AS9" s="33">
        <f t="shared" si="0"/>
        <v>-1</v>
      </c>
      <c r="AT9" s="33">
        <f t="shared" si="0"/>
        <v>-1</v>
      </c>
      <c r="AU9" s="33">
        <f t="shared" si="0"/>
        <v>-0.94032818592662104</v>
      </c>
    </row>
    <row r="10" spans="1:47" x14ac:dyDescent="0.25">
      <c r="A10" s="34">
        <v>2023</v>
      </c>
      <c r="B10" s="35" t="s">
        <v>6</v>
      </c>
      <c r="C10" s="36" t="s">
        <v>7</v>
      </c>
      <c r="D10" s="33">
        <v>8310069919.4446192</v>
      </c>
      <c r="E10" s="33">
        <v>12062793166.854151</v>
      </c>
      <c r="F10" s="33">
        <v>6448542654.8541508</v>
      </c>
      <c r="G10" s="33">
        <v>6465404654.8541508</v>
      </c>
      <c r="H10" s="33">
        <v>6461892654.8541508</v>
      </c>
      <c r="I10" s="33">
        <v>11740824065.318327</v>
      </c>
      <c r="J10" s="33">
        <v>6948542654.8541508</v>
      </c>
      <c r="K10" s="33">
        <v>6709801194.8541508</v>
      </c>
      <c r="L10" s="33">
        <v>6461892654.8541508</v>
      </c>
      <c r="M10" s="33">
        <v>6463892654.8541508</v>
      </c>
      <c r="N10" s="33">
        <v>6446742654.8541508</v>
      </c>
      <c r="O10" s="33">
        <v>16882685695.865427</v>
      </c>
      <c r="P10" s="33">
        <v>101403084626.31575</v>
      </c>
      <c r="R10" s="33">
        <v>6445714997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>
        <f t="shared" si="1"/>
        <v>6445714997</v>
      </c>
      <c r="AF10" s="8" t="s">
        <v>6</v>
      </c>
      <c r="AG10" s="2" t="s">
        <v>7</v>
      </c>
      <c r="AH10" s="3">
        <f>+AH11+AH26+AH39</f>
        <v>6445714997</v>
      </c>
      <c r="AI10" s="33">
        <f t="shared" si="2"/>
        <v>-0.22434888521000776</v>
      </c>
      <c r="AJ10" s="33">
        <f t="shared" si="0"/>
        <v>-1</v>
      </c>
      <c r="AK10" s="33">
        <f t="shared" si="0"/>
        <v>-1</v>
      </c>
      <c r="AL10" s="33">
        <f t="shared" si="0"/>
        <v>-1</v>
      </c>
      <c r="AM10" s="33">
        <f t="shared" si="0"/>
        <v>-1</v>
      </c>
      <c r="AN10" s="33">
        <f t="shared" si="0"/>
        <v>-1</v>
      </c>
      <c r="AO10" s="33">
        <f t="shared" si="0"/>
        <v>-1</v>
      </c>
      <c r="AP10" s="33">
        <f t="shared" si="0"/>
        <v>-1</v>
      </c>
      <c r="AQ10" s="33">
        <f t="shared" si="0"/>
        <v>-1</v>
      </c>
      <c r="AR10" s="33">
        <f t="shared" si="0"/>
        <v>-1</v>
      </c>
      <c r="AS10" s="33">
        <f t="shared" si="0"/>
        <v>-1</v>
      </c>
      <c r="AT10" s="33">
        <f t="shared" si="0"/>
        <v>-1</v>
      </c>
      <c r="AU10" s="33">
        <f t="shared" si="0"/>
        <v>-0.93643472463630328</v>
      </c>
    </row>
    <row r="11" spans="1:47" x14ac:dyDescent="0.25">
      <c r="A11" s="34">
        <v>2023</v>
      </c>
      <c r="B11" s="35" t="s">
        <v>8</v>
      </c>
      <c r="C11" s="36" t="s">
        <v>9</v>
      </c>
      <c r="D11" s="33">
        <v>4514198362.7018433</v>
      </c>
      <c r="E11" s="33">
        <v>4755198362.7018433</v>
      </c>
      <c r="F11" s="33">
        <v>4514198362.7018433</v>
      </c>
      <c r="G11" s="33">
        <v>4529548362.7018433</v>
      </c>
      <c r="H11" s="33">
        <v>4527548362.7018433</v>
      </c>
      <c r="I11" s="33">
        <v>9806479773.1660194</v>
      </c>
      <c r="J11" s="33">
        <v>4514198362.7018433</v>
      </c>
      <c r="K11" s="33">
        <v>4744198362.7018433</v>
      </c>
      <c r="L11" s="33">
        <v>4527548362.7018433</v>
      </c>
      <c r="M11" s="33">
        <v>4529548362.7018433</v>
      </c>
      <c r="N11" s="33">
        <v>4514198362.7018433</v>
      </c>
      <c r="O11" s="33">
        <v>13946441403.71312</v>
      </c>
      <c r="P11" s="33">
        <v>69423304803.897568</v>
      </c>
      <c r="R11" s="33">
        <v>4434754150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>
        <f t="shared" si="1"/>
        <v>4434754150</v>
      </c>
      <c r="AF11" s="8" t="s">
        <v>8</v>
      </c>
      <c r="AG11" s="2" t="s">
        <v>9</v>
      </c>
      <c r="AH11" s="3">
        <f>+AH12+AH23</f>
        <v>4434754150</v>
      </c>
      <c r="AI11" s="33">
        <f t="shared" si="2"/>
        <v>-1.7598742084141427E-2</v>
      </c>
      <c r="AJ11" s="33">
        <f t="shared" si="0"/>
        <v>-1</v>
      </c>
      <c r="AK11" s="33">
        <f t="shared" si="0"/>
        <v>-1</v>
      </c>
      <c r="AL11" s="33">
        <f t="shared" si="0"/>
        <v>-1</v>
      </c>
      <c r="AM11" s="33">
        <f t="shared" si="0"/>
        <v>-1</v>
      </c>
      <c r="AN11" s="33">
        <f t="shared" si="0"/>
        <v>-1</v>
      </c>
      <c r="AO11" s="33">
        <f t="shared" si="0"/>
        <v>-1</v>
      </c>
      <c r="AP11" s="33">
        <f t="shared" si="0"/>
        <v>-1</v>
      </c>
      <c r="AQ11" s="33">
        <f t="shared" si="0"/>
        <v>-1</v>
      </c>
      <c r="AR11" s="33">
        <f t="shared" si="0"/>
        <v>-1</v>
      </c>
      <c r="AS11" s="33">
        <f t="shared" si="0"/>
        <v>-1</v>
      </c>
      <c r="AT11" s="33">
        <f t="shared" si="0"/>
        <v>-1</v>
      </c>
      <c r="AU11" s="33">
        <f t="shared" si="0"/>
        <v>-0.93612009450533928</v>
      </c>
    </row>
    <row r="12" spans="1:47" x14ac:dyDescent="0.25">
      <c r="A12" s="34">
        <v>2023</v>
      </c>
      <c r="B12" s="35" t="s">
        <v>10</v>
      </c>
      <c r="C12" s="36" t="s">
        <v>11</v>
      </c>
      <c r="D12" s="33">
        <v>4472563210.9951763</v>
      </c>
      <c r="E12" s="33">
        <v>4713563210.9951763</v>
      </c>
      <c r="F12" s="33">
        <v>4472563210.9951763</v>
      </c>
      <c r="G12" s="33">
        <v>4487913210.9951763</v>
      </c>
      <c r="H12" s="33">
        <v>4485913210.9951763</v>
      </c>
      <c r="I12" s="33">
        <v>9764844621.4593525</v>
      </c>
      <c r="J12" s="33">
        <v>4472563210.9951763</v>
      </c>
      <c r="K12" s="33">
        <v>4702563210.9951763</v>
      </c>
      <c r="L12" s="33">
        <v>4485913210.9951763</v>
      </c>
      <c r="M12" s="33">
        <v>4487913210.9951763</v>
      </c>
      <c r="N12" s="33">
        <v>4472563210.9951763</v>
      </c>
      <c r="O12" s="33">
        <v>13904806252.006453</v>
      </c>
      <c r="P12" s="33">
        <v>68923682983.417572</v>
      </c>
      <c r="R12" s="33">
        <v>4404808437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>
        <f t="shared" si="1"/>
        <v>4404808437</v>
      </c>
      <c r="AF12" s="9" t="s">
        <v>10</v>
      </c>
      <c r="AG12" s="4" t="s">
        <v>11</v>
      </c>
      <c r="AH12" s="5">
        <f>+AH13+AH14+AH15+AH16+AH17+AH18+AH19+AH20+AH21+AH22</f>
        <v>4404808437</v>
      </c>
      <c r="AI12" s="33">
        <f t="shared" si="2"/>
        <v>-1.5148980751934505E-2</v>
      </c>
      <c r="AJ12" s="33">
        <f t="shared" si="0"/>
        <v>-1</v>
      </c>
      <c r="AK12" s="33">
        <f t="shared" si="0"/>
        <v>-1</v>
      </c>
      <c r="AL12" s="33">
        <f t="shared" si="0"/>
        <v>-1</v>
      </c>
      <c r="AM12" s="33">
        <f t="shared" si="0"/>
        <v>-1</v>
      </c>
      <c r="AN12" s="33">
        <f t="shared" si="0"/>
        <v>-1</v>
      </c>
      <c r="AO12" s="33">
        <f t="shared" si="0"/>
        <v>-1</v>
      </c>
      <c r="AP12" s="33">
        <f t="shared" si="0"/>
        <v>-1</v>
      </c>
      <c r="AQ12" s="33">
        <f t="shared" si="0"/>
        <v>-1</v>
      </c>
      <c r="AR12" s="33">
        <f t="shared" si="0"/>
        <v>-1</v>
      </c>
      <c r="AS12" s="33">
        <f t="shared" si="0"/>
        <v>-1</v>
      </c>
      <c r="AT12" s="33">
        <f t="shared" si="0"/>
        <v>-1</v>
      </c>
      <c r="AU12" s="33">
        <f t="shared" si="0"/>
        <v>-0.93609151098237509</v>
      </c>
    </row>
    <row r="13" spans="1:47" x14ac:dyDescent="0.25">
      <c r="A13" s="37">
        <v>2023</v>
      </c>
      <c r="B13" s="38" t="s">
        <v>12</v>
      </c>
      <c r="C13" s="39" t="s">
        <v>13</v>
      </c>
      <c r="D13" s="40">
        <v>2740274140.780931</v>
      </c>
      <c r="E13" s="40">
        <v>2981274140.780931</v>
      </c>
      <c r="F13" s="40">
        <v>2740274140.780931</v>
      </c>
      <c r="G13" s="40">
        <v>2753624140.780931</v>
      </c>
      <c r="H13" s="40">
        <v>2753624140.780931</v>
      </c>
      <c r="I13" s="40">
        <v>2740274140.780931</v>
      </c>
      <c r="J13" s="40">
        <v>2740274140.780931</v>
      </c>
      <c r="K13" s="40">
        <v>2970274140.780931</v>
      </c>
      <c r="L13" s="40">
        <v>2753624140.780931</v>
      </c>
      <c r="M13" s="40">
        <v>2753624140.780931</v>
      </c>
      <c r="N13" s="40">
        <v>2740274140.780931</v>
      </c>
      <c r="O13" s="40">
        <v>2740274141.2374701</v>
      </c>
      <c r="P13" s="40">
        <v>33407689689.827705</v>
      </c>
      <c r="R13" s="40">
        <v>2702345118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>
        <f t="shared" si="1"/>
        <v>2702345118</v>
      </c>
      <c r="AF13" s="10" t="s">
        <v>12</v>
      </c>
      <c r="AG13" s="19" t="s">
        <v>13</v>
      </c>
      <c r="AH13" s="20">
        <v>2702345118</v>
      </c>
      <c r="AI13" s="40">
        <f t="shared" si="2"/>
        <v>-1.3841324200549466E-2</v>
      </c>
      <c r="AJ13" s="40">
        <f t="shared" si="0"/>
        <v>-1</v>
      </c>
      <c r="AK13" s="40">
        <f t="shared" si="0"/>
        <v>-1</v>
      </c>
      <c r="AL13" s="40">
        <f t="shared" si="0"/>
        <v>-1</v>
      </c>
      <c r="AM13" s="40">
        <f t="shared" si="0"/>
        <v>-1</v>
      </c>
      <c r="AN13" s="40">
        <f t="shared" si="0"/>
        <v>-1</v>
      </c>
      <c r="AO13" s="40">
        <f t="shared" si="0"/>
        <v>-1</v>
      </c>
      <c r="AP13" s="40">
        <f t="shared" si="0"/>
        <v>-1</v>
      </c>
      <c r="AQ13" s="40">
        <f t="shared" si="0"/>
        <v>-1</v>
      </c>
      <c r="AR13" s="40">
        <f t="shared" si="0"/>
        <v>-1</v>
      </c>
      <c r="AS13" s="40">
        <f t="shared" si="0"/>
        <v>-1</v>
      </c>
      <c r="AT13" s="40">
        <f t="shared" si="0"/>
        <v>-1</v>
      </c>
      <c r="AU13" s="40">
        <f t="shared" si="0"/>
        <v>-0.91911008683659934</v>
      </c>
    </row>
    <row r="14" spans="1:47" x14ac:dyDescent="0.25">
      <c r="A14" s="37">
        <v>2023</v>
      </c>
      <c r="B14" s="38" t="s">
        <v>14</v>
      </c>
      <c r="C14" s="39" t="s">
        <v>15</v>
      </c>
      <c r="D14" s="40">
        <v>1376276719.7689121</v>
      </c>
      <c r="E14" s="40">
        <v>1376276719.7689121</v>
      </c>
      <c r="F14" s="40">
        <v>1376276719.7689121</v>
      </c>
      <c r="G14" s="40">
        <v>1376276719.7689121</v>
      </c>
      <c r="H14" s="40">
        <v>1376276719.7689121</v>
      </c>
      <c r="I14" s="40">
        <v>1376276719.7689121</v>
      </c>
      <c r="J14" s="40">
        <v>1376276719.7689121</v>
      </c>
      <c r="K14" s="40">
        <v>1376276719.7689121</v>
      </c>
      <c r="L14" s="40">
        <v>1376276719.7689121</v>
      </c>
      <c r="M14" s="40">
        <v>1376276719.7689121</v>
      </c>
      <c r="N14" s="40">
        <v>1376276719.7689121</v>
      </c>
      <c r="O14" s="40">
        <v>1376276719.7689121</v>
      </c>
      <c r="P14" s="40">
        <v>16515320637.226942</v>
      </c>
      <c r="R14" s="40">
        <v>1292730754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>
        <f t="shared" si="1"/>
        <v>1292730754</v>
      </c>
      <c r="AF14" s="10" t="s">
        <v>14</v>
      </c>
      <c r="AG14" s="19" t="s">
        <v>15</v>
      </c>
      <c r="AH14" s="20">
        <v>1292730754</v>
      </c>
      <c r="AI14" s="40">
        <f t="shared" si="2"/>
        <v>-6.0704336975880922E-2</v>
      </c>
      <c r="AJ14" s="40">
        <f t="shared" si="0"/>
        <v>-1</v>
      </c>
      <c r="AK14" s="40">
        <f t="shared" si="0"/>
        <v>-1</v>
      </c>
      <c r="AL14" s="40">
        <f t="shared" si="0"/>
        <v>-1</v>
      </c>
      <c r="AM14" s="40">
        <f t="shared" si="0"/>
        <v>-1</v>
      </c>
      <c r="AN14" s="40">
        <f t="shared" si="0"/>
        <v>-1</v>
      </c>
      <c r="AO14" s="40">
        <f t="shared" si="0"/>
        <v>-1</v>
      </c>
      <c r="AP14" s="40">
        <f t="shared" si="0"/>
        <v>-1</v>
      </c>
      <c r="AQ14" s="40">
        <f t="shared" si="0"/>
        <v>-1</v>
      </c>
      <c r="AR14" s="40">
        <f t="shared" si="0"/>
        <v>-1</v>
      </c>
      <c r="AS14" s="40">
        <f t="shared" si="0"/>
        <v>-1</v>
      </c>
      <c r="AT14" s="40">
        <f t="shared" si="0"/>
        <v>-1</v>
      </c>
      <c r="AU14" s="40">
        <f t="shared" si="0"/>
        <v>-0.92172536141465677</v>
      </c>
    </row>
    <row r="15" spans="1:47" x14ac:dyDescent="0.25">
      <c r="A15" s="37">
        <v>2023</v>
      </c>
      <c r="B15" s="38" t="s">
        <v>16</v>
      </c>
      <c r="C15" s="39" t="s">
        <v>17</v>
      </c>
      <c r="D15" s="40">
        <v>23768059.420000002</v>
      </c>
      <c r="E15" s="40">
        <v>23768059.420000002</v>
      </c>
      <c r="F15" s="40">
        <v>23768059.420000002</v>
      </c>
      <c r="G15" s="40">
        <v>23768059.420000002</v>
      </c>
      <c r="H15" s="40">
        <v>23768059.420000002</v>
      </c>
      <c r="I15" s="40">
        <v>23768059.420000002</v>
      </c>
      <c r="J15" s="40">
        <v>23768059.420000002</v>
      </c>
      <c r="K15" s="40">
        <v>23768059.420000002</v>
      </c>
      <c r="L15" s="40">
        <v>23768059.420000002</v>
      </c>
      <c r="M15" s="40">
        <v>23768059.420000002</v>
      </c>
      <c r="N15" s="40">
        <v>23768059.420000002</v>
      </c>
      <c r="O15" s="40">
        <v>23768059.420000002</v>
      </c>
      <c r="P15" s="40">
        <v>285216713.04000008</v>
      </c>
      <c r="R15" s="40">
        <v>25167328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>
        <f t="shared" si="1"/>
        <v>25167328</v>
      </c>
      <c r="AF15" s="10" t="s">
        <v>16</v>
      </c>
      <c r="AG15" s="19" t="s">
        <v>17</v>
      </c>
      <c r="AH15" s="20">
        <v>25167328</v>
      </c>
      <c r="AI15" s="40">
        <f t="shared" si="2"/>
        <v>5.8871805866597675E-2</v>
      </c>
      <c r="AJ15" s="40">
        <f t="shared" si="0"/>
        <v>-1</v>
      </c>
      <c r="AK15" s="40">
        <f t="shared" si="0"/>
        <v>-1</v>
      </c>
      <c r="AL15" s="40">
        <f t="shared" si="0"/>
        <v>-1</v>
      </c>
      <c r="AM15" s="40">
        <f t="shared" si="0"/>
        <v>-1</v>
      </c>
      <c r="AN15" s="40">
        <f t="shared" si="0"/>
        <v>-1</v>
      </c>
      <c r="AO15" s="40">
        <f t="shared" si="0"/>
        <v>-1</v>
      </c>
      <c r="AP15" s="40">
        <f t="shared" si="0"/>
        <v>-1</v>
      </c>
      <c r="AQ15" s="40">
        <f t="shared" si="0"/>
        <v>-1</v>
      </c>
      <c r="AR15" s="40">
        <f t="shared" si="0"/>
        <v>-1</v>
      </c>
      <c r="AS15" s="40">
        <f t="shared" si="0"/>
        <v>-1</v>
      </c>
      <c r="AT15" s="40">
        <f t="shared" si="0"/>
        <v>-1</v>
      </c>
      <c r="AU15" s="40">
        <f t="shared" si="0"/>
        <v>-0.91176068284445022</v>
      </c>
    </row>
    <row r="16" spans="1:47" x14ac:dyDescent="0.25">
      <c r="A16" s="37">
        <v>2023</v>
      </c>
      <c r="B16" s="38" t="s">
        <v>18</v>
      </c>
      <c r="C16" s="39" t="s">
        <v>19</v>
      </c>
      <c r="D16" s="40">
        <v>31466745.333333332</v>
      </c>
      <c r="E16" s="40">
        <v>31466745.333333332</v>
      </c>
      <c r="F16" s="40">
        <v>31466745.333333332</v>
      </c>
      <c r="G16" s="40">
        <v>31466745.333333332</v>
      </c>
      <c r="H16" s="40">
        <v>31466745.333333332</v>
      </c>
      <c r="I16" s="40">
        <v>31466745.333333332</v>
      </c>
      <c r="J16" s="40">
        <v>31466745.333333332</v>
      </c>
      <c r="K16" s="40">
        <v>31466745.333333332</v>
      </c>
      <c r="L16" s="40">
        <v>31466745.333333332</v>
      </c>
      <c r="M16" s="40">
        <v>31466745.333333332</v>
      </c>
      <c r="N16" s="40">
        <v>31466745.333333332</v>
      </c>
      <c r="O16" s="40">
        <v>31466745.333333332</v>
      </c>
      <c r="P16" s="40">
        <v>377600943.99999994</v>
      </c>
      <c r="R16" s="40">
        <v>38482871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>
        <f t="shared" si="1"/>
        <v>38482871</v>
      </c>
      <c r="AF16" s="10" t="s">
        <v>18</v>
      </c>
      <c r="AG16" s="19" t="s">
        <v>19</v>
      </c>
      <c r="AH16" s="20">
        <v>38482871</v>
      </c>
      <c r="AI16" s="40">
        <f t="shared" si="2"/>
        <v>0.22296953791513832</v>
      </c>
      <c r="AJ16" s="40">
        <f t="shared" si="0"/>
        <v>-1</v>
      </c>
      <c r="AK16" s="40">
        <f t="shared" si="0"/>
        <v>-1</v>
      </c>
      <c r="AL16" s="40">
        <f t="shared" si="0"/>
        <v>-1</v>
      </c>
      <c r="AM16" s="40">
        <f t="shared" si="0"/>
        <v>-1</v>
      </c>
      <c r="AN16" s="40">
        <f t="shared" si="0"/>
        <v>-1</v>
      </c>
      <c r="AO16" s="40">
        <f t="shared" si="0"/>
        <v>-1</v>
      </c>
      <c r="AP16" s="40">
        <f t="shared" si="0"/>
        <v>-1</v>
      </c>
      <c r="AQ16" s="40">
        <f t="shared" si="0"/>
        <v>-1</v>
      </c>
      <c r="AR16" s="40">
        <f t="shared" si="0"/>
        <v>-1</v>
      </c>
      <c r="AS16" s="40">
        <f t="shared" si="0"/>
        <v>-1</v>
      </c>
      <c r="AT16" s="40">
        <f t="shared" si="0"/>
        <v>-1</v>
      </c>
      <c r="AU16" s="40">
        <f t="shared" si="0"/>
        <v>-0.89808587184040511</v>
      </c>
    </row>
    <row r="17" spans="1:47" x14ac:dyDescent="0.25">
      <c r="A17" s="37">
        <v>2023</v>
      </c>
      <c r="B17" s="38" t="s">
        <v>20</v>
      </c>
      <c r="C17" s="39" t="s">
        <v>21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5153181410.4641762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5153181410.4641762</v>
      </c>
      <c r="R17" s="40">
        <v>0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>
        <f t="shared" si="1"/>
        <v>0</v>
      </c>
      <c r="AF17" s="10" t="s">
        <v>20</v>
      </c>
      <c r="AG17" s="19" t="s">
        <v>21</v>
      </c>
      <c r="AH17" s="20">
        <v>0</v>
      </c>
      <c r="AI17" s="40" t="e">
        <f t="shared" si="2"/>
        <v>#DIV/0!</v>
      </c>
      <c r="AJ17" s="40" t="e">
        <f t="shared" si="0"/>
        <v>#DIV/0!</v>
      </c>
      <c r="AK17" s="40" t="e">
        <f t="shared" si="0"/>
        <v>#DIV/0!</v>
      </c>
      <c r="AL17" s="40" t="e">
        <f t="shared" si="0"/>
        <v>#DIV/0!</v>
      </c>
      <c r="AM17" s="40" t="e">
        <f t="shared" si="0"/>
        <v>#DIV/0!</v>
      </c>
      <c r="AN17" s="40">
        <f t="shared" si="0"/>
        <v>-1</v>
      </c>
      <c r="AO17" s="40" t="e">
        <f t="shared" si="0"/>
        <v>#DIV/0!</v>
      </c>
      <c r="AP17" s="40" t="e">
        <f t="shared" si="0"/>
        <v>#DIV/0!</v>
      </c>
      <c r="AQ17" s="40" t="e">
        <f t="shared" si="0"/>
        <v>#DIV/0!</v>
      </c>
      <c r="AR17" s="40" t="e">
        <f t="shared" si="0"/>
        <v>#DIV/0!</v>
      </c>
      <c r="AS17" s="40" t="e">
        <f t="shared" si="0"/>
        <v>#DIV/0!</v>
      </c>
      <c r="AT17" s="40" t="e">
        <f t="shared" si="0"/>
        <v>#DIV/0!</v>
      </c>
      <c r="AU17" s="40">
        <f t="shared" si="0"/>
        <v>-1</v>
      </c>
    </row>
    <row r="18" spans="1:47" x14ac:dyDescent="0.25">
      <c r="A18" s="37">
        <v>2023</v>
      </c>
      <c r="B18" s="38" t="s">
        <v>22</v>
      </c>
      <c r="C18" s="39" t="s">
        <v>23</v>
      </c>
      <c r="D18" s="40">
        <v>129949505.82533334</v>
      </c>
      <c r="E18" s="40">
        <v>129949505.82533334</v>
      </c>
      <c r="F18" s="40">
        <v>129949505.82533334</v>
      </c>
      <c r="G18" s="40">
        <v>129949505.82533334</v>
      </c>
      <c r="H18" s="40">
        <v>129949505.82533334</v>
      </c>
      <c r="I18" s="40">
        <v>129949505.82533334</v>
      </c>
      <c r="J18" s="40">
        <v>129949505.82533334</v>
      </c>
      <c r="K18" s="40">
        <v>129949505.82533334</v>
      </c>
      <c r="L18" s="40">
        <v>129949505.82533334</v>
      </c>
      <c r="M18" s="40">
        <v>129949505.82533334</v>
      </c>
      <c r="N18" s="40">
        <v>129949505.82533334</v>
      </c>
      <c r="O18" s="40">
        <v>129949505.82533334</v>
      </c>
      <c r="P18" s="40">
        <v>1559394069.904</v>
      </c>
      <c r="R18" s="40">
        <v>251274543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>
        <f t="shared" si="1"/>
        <v>251274543</v>
      </c>
      <c r="AF18" s="10" t="s">
        <v>22</v>
      </c>
      <c r="AG18" s="19" t="s">
        <v>23</v>
      </c>
      <c r="AH18" s="20">
        <v>251274543</v>
      </c>
      <c r="AI18" s="40">
        <f t="shared" si="2"/>
        <v>0.93363215507522646</v>
      </c>
      <c r="AJ18" s="40">
        <f t="shared" si="0"/>
        <v>-1</v>
      </c>
      <c r="AK18" s="40">
        <f t="shared" si="0"/>
        <v>-1</v>
      </c>
      <c r="AL18" s="40">
        <f t="shared" si="0"/>
        <v>-1</v>
      </c>
      <c r="AM18" s="40">
        <f t="shared" si="0"/>
        <v>-1</v>
      </c>
      <c r="AN18" s="40">
        <f t="shared" si="0"/>
        <v>-1</v>
      </c>
      <c r="AO18" s="40">
        <f t="shared" si="0"/>
        <v>-1</v>
      </c>
      <c r="AP18" s="40">
        <f t="shared" si="0"/>
        <v>-1</v>
      </c>
      <c r="AQ18" s="40">
        <f t="shared" si="0"/>
        <v>-1</v>
      </c>
      <c r="AR18" s="40">
        <f t="shared" si="0"/>
        <v>-1</v>
      </c>
      <c r="AS18" s="40">
        <f t="shared" si="0"/>
        <v>-1</v>
      </c>
      <c r="AT18" s="40">
        <f t="shared" si="0"/>
        <v>-1</v>
      </c>
      <c r="AU18" s="40">
        <f t="shared" si="0"/>
        <v>-0.83886398707706444</v>
      </c>
    </row>
    <row r="19" spans="1:47" x14ac:dyDescent="0.25">
      <c r="A19" s="37">
        <v>2023</v>
      </c>
      <c r="B19" s="38" t="s">
        <v>24</v>
      </c>
      <c r="C19" s="39" t="s">
        <v>25</v>
      </c>
      <c r="D19" s="40">
        <v>168328039.86666667</v>
      </c>
      <c r="E19" s="40">
        <v>168328039.86666667</v>
      </c>
      <c r="F19" s="40">
        <v>168328039.86666667</v>
      </c>
      <c r="G19" s="40">
        <v>168328039.86666667</v>
      </c>
      <c r="H19" s="40">
        <v>168328039.86666667</v>
      </c>
      <c r="I19" s="40">
        <v>168328039.86666667</v>
      </c>
      <c r="J19" s="40">
        <v>168328039.86666667</v>
      </c>
      <c r="K19" s="40">
        <v>168328039.86666667</v>
      </c>
      <c r="L19" s="40">
        <v>168328039.86666667</v>
      </c>
      <c r="M19" s="40">
        <v>168328039.86666667</v>
      </c>
      <c r="N19" s="40">
        <v>168328039.86666667</v>
      </c>
      <c r="O19" s="40">
        <v>168328039.86666667</v>
      </c>
      <c r="P19" s="40">
        <v>2019936478.4000006</v>
      </c>
      <c r="R19" s="40">
        <v>92390206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>
        <f t="shared" si="1"/>
        <v>92390206</v>
      </c>
      <c r="AF19" s="10" t="s">
        <v>24</v>
      </c>
      <c r="AG19" s="19" t="s">
        <v>25</v>
      </c>
      <c r="AH19" s="20">
        <v>92390206</v>
      </c>
      <c r="AI19" s="40">
        <f t="shared" si="2"/>
        <v>-0.45113003113930006</v>
      </c>
      <c r="AJ19" s="40">
        <f t="shared" si="0"/>
        <v>-1</v>
      </c>
      <c r="AK19" s="40">
        <f t="shared" si="0"/>
        <v>-1</v>
      </c>
      <c r="AL19" s="40">
        <f t="shared" si="0"/>
        <v>-1</v>
      </c>
      <c r="AM19" s="40">
        <f t="shared" si="0"/>
        <v>-1</v>
      </c>
      <c r="AN19" s="40">
        <f t="shared" si="0"/>
        <v>-1</v>
      </c>
      <c r="AO19" s="40">
        <f t="shared" si="0"/>
        <v>-1</v>
      </c>
      <c r="AP19" s="40">
        <f t="shared" si="0"/>
        <v>-1</v>
      </c>
      <c r="AQ19" s="40">
        <f t="shared" si="0"/>
        <v>-1</v>
      </c>
      <c r="AR19" s="40">
        <f t="shared" si="0"/>
        <v>-1</v>
      </c>
      <c r="AS19" s="40">
        <f t="shared" si="0"/>
        <v>-1</v>
      </c>
      <c r="AT19" s="40">
        <f t="shared" si="0"/>
        <v>-1</v>
      </c>
      <c r="AU19" s="40">
        <f t="shared" si="0"/>
        <v>-0.95426083592827504</v>
      </c>
    </row>
    <row r="20" spans="1:47" x14ac:dyDescent="0.25">
      <c r="A20" s="37">
        <v>2023</v>
      </c>
      <c r="B20" s="38" t="s">
        <v>26</v>
      </c>
      <c r="C20" s="39" t="s">
        <v>27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5485952377.2466564</v>
      </c>
      <c r="P20" s="40">
        <v>5485952377.2466564</v>
      </c>
      <c r="R20" s="40">
        <v>106830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>
        <f t="shared" si="1"/>
        <v>106830</v>
      </c>
      <c r="AF20" s="10" t="s">
        <v>26</v>
      </c>
      <c r="AG20" s="19" t="s">
        <v>27</v>
      </c>
      <c r="AH20" s="20">
        <v>106830</v>
      </c>
      <c r="AI20" s="40" t="e">
        <f t="shared" si="2"/>
        <v>#DIV/0!</v>
      </c>
      <c r="AJ20" s="40" t="e">
        <f t="shared" si="0"/>
        <v>#DIV/0!</v>
      </c>
      <c r="AK20" s="40" t="e">
        <f t="shared" si="0"/>
        <v>#DIV/0!</v>
      </c>
      <c r="AL20" s="40" t="e">
        <f t="shared" si="0"/>
        <v>#DIV/0!</v>
      </c>
      <c r="AM20" s="40" t="e">
        <f t="shared" si="0"/>
        <v>#DIV/0!</v>
      </c>
      <c r="AN20" s="40" t="e">
        <f t="shared" si="0"/>
        <v>#DIV/0!</v>
      </c>
      <c r="AO20" s="40" t="e">
        <f t="shared" si="0"/>
        <v>#DIV/0!</v>
      </c>
      <c r="AP20" s="40" t="e">
        <f t="shared" si="0"/>
        <v>#DIV/0!</v>
      </c>
      <c r="AQ20" s="40" t="e">
        <f t="shared" si="0"/>
        <v>#DIV/0!</v>
      </c>
      <c r="AR20" s="40" t="e">
        <f t="shared" si="0"/>
        <v>#DIV/0!</v>
      </c>
      <c r="AS20" s="40" t="e">
        <f t="shared" si="0"/>
        <v>#DIV/0!</v>
      </c>
      <c r="AT20" s="40">
        <f t="shared" si="0"/>
        <v>-1</v>
      </c>
      <c r="AU20" s="40">
        <f t="shared" si="0"/>
        <v>-0.99998052662643533</v>
      </c>
    </row>
    <row r="21" spans="1:47" x14ac:dyDescent="0.25">
      <c r="A21" s="37">
        <v>2023</v>
      </c>
      <c r="B21" s="38" t="s">
        <v>28</v>
      </c>
      <c r="C21" s="39" t="s">
        <v>29</v>
      </c>
      <c r="D21" s="40">
        <v>2500000</v>
      </c>
      <c r="E21" s="40">
        <v>2500000</v>
      </c>
      <c r="F21" s="40">
        <v>2500000</v>
      </c>
      <c r="G21" s="40">
        <v>2500000</v>
      </c>
      <c r="H21" s="40">
        <v>2500000</v>
      </c>
      <c r="I21" s="40">
        <v>141600000</v>
      </c>
      <c r="J21" s="40">
        <v>2500000</v>
      </c>
      <c r="K21" s="40">
        <v>2500000</v>
      </c>
      <c r="L21" s="40">
        <v>2500000</v>
      </c>
      <c r="M21" s="40">
        <v>2500000</v>
      </c>
      <c r="N21" s="40">
        <v>2500000</v>
      </c>
      <c r="O21" s="40">
        <v>3948790663.3080802</v>
      </c>
      <c r="P21" s="40">
        <v>4115390663.3080802</v>
      </c>
      <c r="R21" s="40">
        <v>2310787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>
        <f t="shared" si="1"/>
        <v>2310787</v>
      </c>
      <c r="AF21" s="10" t="s">
        <v>28</v>
      </c>
      <c r="AG21" s="19" t="s">
        <v>29</v>
      </c>
      <c r="AH21" s="20">
        <v>2310787</v>
      </c>
      <c r="AI21" s="40">
        <f t="shared" si="2"/>
        <v>-7.5685199999999994E-2</v>
      </c>
      <c r="AJ21" s="40">
        <f t="shared" si="0"/>
        <v>-1</v>
      </c>
      <c r="AK21" s="40">
        <f t="shared" si="0"/>
        <v>-1</v>
      </c>
      <c r="AL21" s="40">
        <f t="shared" si="0"/>
        <v>-1</v>
      </c>
      <c r="AM21" s="40">
        <f t="shared" si="0"/>
        <v>-1</v>
      </c>
      <c r="AN21" s="40">
        <f t="shared" si="0"/>
        <v>-1</v>
      </c>
      <c r="AO21" s="40">
        <f t="shared" si="0"/>
        <v>-1</v>
      </c>
      <c r="AP21" s="40">
        <f t="shared" si="0"/>
        <v>-1</v>
      </c>
      <c r="AQ21" s="40">
        <f t="shared" si="0"/>
        <v>-1</v>
      </c>
      <c r="AR21" s="40">
        <f t="shared" si="0"/>
        <v>-1</v>
      </c>
      <c r="AS21" s="40">
        <f t="shared" si="0"/>
        <v>-1</v>
      </c>
      <c r="AT21" s="40">
        <f t="shared" si="0"/>
        <v>-1</v>
      </c>
      <c r="AU21" s="40">
        <f t="shared" si="0"/>
        <v>-0.99943850118031263</v>
      </c>
    </row>
    <row r="22" spans="1:47" x14ac:dyDescent="0.25">
      <c r="A22" s="37">
        <v>2023</v>
      </c>
      <c r="B22" s="38" t="s">
        <v>30</v>
      </c>
      <c r="C22" s="39" t="s">
        <v>31</v>
      </c>
      <c r="D22" s="40">
        <v>0</v>
      </c>
      <c r="E22" s="40">
        <v>0</v>
      </c>
      <c r="F22" s="40">
        <v>0</v>
      </c>
      <c r="G22" s="40">
        <v>2000000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2000000</v>
      </c>
      <c r="N22" s="40">
        <v>0</v>
      </c>
      <c r="O22" s="40">
        <v>0</v>
      </c>
      <c r="P22" s="40">
        <v>4000000</v>
      </c>
      <c r="R22" s="40">
        <v>0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>
        <f t="shared" si="1"/>
        <v>0</v>
      </c>
      <c r="AF22" s="10" t="s">
        <v>30</v>
      </c>
      <c r="AG22" s="19" t="s">
        <v>31</v>
      </c>
      <c r="AH22" s="20">
        <v>0</v>
      </c>
      <c r="AI22" s="40" t="e">
        <f t="shared" si="2"/>
        <v>#DIV/0!</v>
      </c>
      <c r="AJ22" s="40" t="e">
        <f t="shared" si="0"/>
        <v>#DIV/0!</v>
      </c>
      <c r="AK22" s="40" t="e">
        <f t="shared" si="0"/>
        <v>#DIV/0!</v>
      </c>
      <c r="AL22" s="40">
        <f t="shared" si="0"/>
        <v>-1</v>
      </c>
      <c r="AM22" s="40" t="e">
        <f t="shared" si="0"/>
        <v>#DIV/0!</v>
      </c>
      <c r="AN22" s="40" t="e">
        <f t="shared" si="0"/>
        <v>#DIV/0!</v>
      </c>
      <c r="AO22" s="40" t="e">
        <f t="shared" si="0"/>
        <v>#DIV/0!</v>
      </c>
      <c r="AP22" s="40" t="e">
        <f t="shared" si="0"/>
        <v>#DIV/0!</v>
      </c>
      <c r="AQ22" s="40" t="e">
        <f t="shared" si="0"/>
        <v>#DIV/0!</v>
      </c>
      <c r="AR22" s="40">
        <f t="shared" si="0"/>
        <v>-1</v>
      </c>
      <c r="AS22" s="40" t="e">
        <f t="shared" si="0"/>
        <v>#DIV/0!</v>
      </c>
      <c r="AT22" s="40" t="e">
        <f t="shared" si="0"/>
        <v>#DIV/0!</v>
      </c>
      <c r="AU22" s="40">
        <f t="shared" si="0"/>
        <v>-1</v>
      </c>
    </row>
    <row r="23" spans="1:47" x14ac:dyDescent="0.25">
      <c r="A23" s="34">
        <v>2023</v>
      </c>
      <c r="B23" s="35" t="s">
        <v>32</v>
      </c>
      <c r="C23" s="36" t="s">
        <v>33</v>
      </c>
      <c r="D23" s="33">
        <v>41635151.706666663</v>
      </c>
      <c r="E23" s="33">
        <v>41635151.706666663</v>
      </c>
      <c r="F23" s="33">
        <v>41635151.706666663</v>
      </c>
      <c r="G23" s="33">
        <v>41635151.706666663</v>
      </c>
      <c r="H23" s="33">
        <v>41635151.706666663</v>
      </c>
      <c r="I23" s="33">
        <v>41635151.706666663</v>
      </c>
      <c r="J23" s="33">
        <v>41635151.706666663</v>
      </c>
      <c r="K23" s="33">
        <v>41635151.706666663</v>
      </c>
      <c r="L23" s="33">
        <v>41635151.706666663</v>
      </c>
      <c r="M23" s="33">
        <v>41635151.706666663</v>
      </c>
      <c r="N23" s="33">
        <v>41635151.706666663</v>
      </c>
      <c r="O23" s="33">
        <v>41635151.706666663</v>
      </c>
      <c r="P23" s="33">
        <v>499621820.47999984</v>
      </c>
      <c r="R23" s="33">
        <v>29945713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>
        <f t="shared" si="1"/>
        <v>29945713</v>
      </c>
      <c r="AF23" s="11" t="s">
        <v>32</v>
      </c>
      <c r="AG23" s="6" t="s">
        <v>33</v>
      </c>
      <c r="AH23" s="7">
        <f>+AH24+AH25</f>
        <v>29945713</v>
      </c>
      <c r="AI23" s="33">
        <f t="shared" si="2"/>
        <v>-0.28075888347958</v>
      </c>
      <c r="AJ23" s="33">
        <f t="shared" si="0"/>
        <v>-1</v>
      </c>
      <c r="AK23" s="33">
        <f t="shared" si="0"/>
        <v>-1</v>
      </c>
      <c r="AL23" s="33">
        <f t="shared" si="0"/>
        <v>-1</v>
      </c>
      <c r="AM23" s="33">
        <f t="shared" si="0"/>
        <v>-1</v>
      </c>
      <c r="AN23" s="33">
        <f t="shared" si="0"/>
        <v>-1</v>
      </c>
      <c r="AO23" s="33">
        <f t="shared" si="0"/>
        <v>-1</v>
      </c>
      <c r="AP23" s="33">
        <f t="shared" si="0"/>
        <v>-1</v>
      </c>
      <c r="AQ23" s="33">
        <f t="shared" si="0"/>
        <v>-1</v>
      </c>
      <c r="AR23" s="33">
        <f t="shared" si="0"/>
        <v>-1</v>
      </c>
      <c r="AS23" s="33">
        <f t="shared" si="0"/>
        <v>-1</v>
      </c>
      <c r="AT23" s="33">
        <f t="shared" si="0"/>
        <v>-1</v>
      </c>
      <c r="AU23" s="33">
        <f t="shared" si="0"/>
        <v>-0.94006324028996502</v>
      </c>
    </row>
    <row r="24" spans="1:47" x14ac:dyDescent="0.25">
      <c r="A24" s="37">
        <v>2023</v>
      </c>
      <c r="B24" s="38" t="s">
        <v>34</v>
      </c>
      <c r="C24" s="39" t="s">
        <v>35</v>
      </c>
      <c r="D24" s="40">
        <v>7268589.6000000006</v>
      </c>
      <c r="E24" s="40">
        <v>7268589.6000000006</v>
      </c>
      <c r="F24" s="40">
        <v>7268589.6000000006</v>
      </c>
      <c r="G24" s="40">
        <v>7268589.6000000006</v>
      </c>
      <c r="H24" s="40">
        <v>7268589.6000000006</v>
      </c>
      <c r="I24" s="40">
        <v>7268589.6000000006</v>
      </c>
      <c r="J24" s="40">
        <v>7268589.6000000006</v>
      </c>
      <c r="K24" s="40">
        <v>7268589.6000000006</v>
      </c>
      <c r="L24" s="40">
        <v>7268589.6000000006</v>
      </c>
      <c r="M24" s="40">
        <v>7268589.6000000006</v>
      </c>
      <c r="N24" s="40">
        <v>7268589.6000000006</v>
      </c>
      <c r="O24" s="40">
        <v>7268589.6000000006</v>
      </c>
      <c r="P24" s="40">
        <v>87223075.199999988</v>
      </c>
      <c r="R24" s="40">
        <v>6727247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>
        <f t="shared" si="1"/>
        <v>6727247</v>
      </c>
      <c r="AF24" s="10" t="s">
        <v>34</v>
      </c>
      <c r="AG24" s="19" t="s">
        <v>35</v>
      </c>
      <c r="AH24" s="20">
        <v>6727247</v>
      </c>
      <c r="AI24" s="40">
        <f t="shared" si="2"/>
        <v>-7.4476979688054001E-2</v>
      </c>
      <c r="AJ24" s="40">
        <f t="shared" ref="AJ24:AJ87" si="3">+(S24-E24)/E24</f>
        <v>-1</v>
      </c>
      <c r="AK24" s="40">
        <f t="shared" ref="AK24:AK87" si="4">+(T24-F24)/F24</f>
        <v>-1</v>
      </c>
      <c r="AL24" s="40">
        <f t="shared" ref="AL24:AL87" si="5">+(U24-G24)/G24</f>
        <v>-1</v>
      </c>
      <c r="AM24" s="40">
        <f t="shared" ref="AM24:AM87" si="6">+(V24-H24)/H24</f>
        <v>-1</v>
      </c>
      <c r="AN24" s="40">
        <f t="shared" ref="AN24:AN87" si="7">+(W24-I24)/I24</f>
        <v>-1</v>
      </c>
      <c r="AO24" s="40">
        <f t="shared" ref="AO24:AO87" si="8">+(X24-J24)/J24</f>
        <v>-1</v>
      </c>
      <c r="AP24" s="40">
        <f t="shared" ref="AP24:AP87" si="9">+(Y24-K24)/K24</f>
        <v>-1</v>
      </c>
      <c r="AQ24" s="40">
        <f t="shared" ref="AQ24:AQ87" si="10">+(Z24-L24)/L24</f>
        <v>-1</v>
      </c>
      <c r="AR24" s="40">
        <f t="shared" ref="AR24:AR87" si="11">+(AA24-M24)/M24</f>
        <v>-1</v>
      </c>
      <c r="AS24" s="40">
        <f t="shared" ref="AS24:AS87" si="12">+(AB24-N24)/N24</f>
        <v>-1</v>
      </c>
      <c r="AT24" s="40">
        <f t="shared" ref="AT24:AT87" si="13">+(AC24-O24)/O24</f>
        <v>-1</v>
      </c>
      <c r="AU24" s="40">
        <f t="shared" ref="AU24:AU87" si="14">+(AD24-P24)/P24</f>
        <v>-0.92287308164067117</v>
      </c>
    </row>
    <row r="25" spans="1:47" x14ac:dyDescent="0.25">
      <c r="A25" s="37">
        <v>2023</v>
      </c>
      <c r="B25" s="38" t="s">
        <v>36</v>
      </c>
      <c r="C25" s="39" t="s">
        <v>37</v>
      </c>
      <c r="D25" s="40">
        <v>34366562.106666662</v>
      </c>
      <c r="E25" s="40">
        <v>34366562.106666662</v>
      </c>
      <c r="F25" s="40">
        <v>34366562.106666662</v>
      </c>
      <c r="G25" s="40">
        <v>34366562.106666662</v>
      </c>
      <c r="H25" s="40">
        <v>34366562.106666662</v>
      </c>
      <c r="I25" s="40">
        <v>34366562.106666662</v>
      </c>
      <c r="J25" s="40">
        <v>34366562.106666662</v>
      </c>
      <c r="K25" s="40">
        <v>34366562.106666662</v>
      </c>
      <c r="L25" s="40">
        <v>34366562.106666662</v>
      </c>
      <c r="M25" s="40">
        <v>34366562.106666662</v>
      </c>
      <c r="N25" s="40">
        <v>34366562.106666662</v>
      </c>
      <c r="O25" s="40">
        <v>34366562.106666662</v>
      </c>
      <c r="P25" s="40">
        <v>412398745.28000003</v>
      </c>
      <c r="R25" s="40">
        <v>23218466</v>
      </c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>
        <f t="shared" si="1"/>
        <v>23218466</v>
      </c>
      <c r="AF25" s="10" t="s">
        <v>36</v>
      </c>
      <c r="AG25" s="19" t="s">
        <v>37</v>
      </c>
      <c r="AH25" s="20">
        <v>23218466</v>
      </c>
      <c r="AI25" s="40">
        <f t="shared" si="2"/>
        <v>-0.32438787656633472</v>
      </c>
      <c r="AJ25" s="40">
        <f t="shared" si="3"/>
        <v>-1</v>
      </c>
      <c r="AK25" s="40">
        <f t="shared" si="4"/>
        <v>-1</v>
      </c>
      <c r="AL25" s="40">
        <f t="shared" si="5"/>
        <v>-1</v>
      </c>
      <c r="AM25" s="40">
        <f t="shared" si="6"/>
        <v>-1</v>
      </c>
      <c r="AN25" s="40">
        <f t="shared" si="7"/>
        <v>-1</v>
      </c>
      <c r="AO25" s="40">
        <f t="shared" si="8"/>
        <v>-1</v>
      </c>
      <c r="AP25" s="40">
        <f t="shared" si="9"/>
        <v>-1</v>
      </c>
      <c r="AQ25" s="40">
        <f t="shared" si="10"/>
        <v>-1</v>
      </c>
      <c r="AR25" s="40">
        <f t="shared" si="11"/>
        <v>-1</v>
      </c>
      <c r="AS25" s="40">
        <f t="shared" si="12"/>
        <v>-1</v>
      </c>
      <c r="AT25" s="40">
        <f t="shared" si="13"/>
        <v>-1</v>
      </c>
      <c r="AU25" s="40">
        <f t="shared" si="14"/>
        <v>-0.94369898971386124</v>
      </c>
    </row>
    <row r="26" spans="1:47" x14ac:dyDescent="0.25">
      <c r="A26" s="34">
        <v>2023</v>
      </c>
      <c r="B26" s="35" t="s">
        <v>38</v>
      </c>
      <c r="C26" s="36" t="s">
        <v>39</v>
      </c>
      <c r="D26" s="33">
        <v>1692782292.152307</v>
      </c>
      <c r="E26" s="33">
        <v>7086088804.1523075</v>
      </c>
      <c r="F26" s="33">
        <v>1712782292.152307</v>
      </c>
      <c r="G26" s="33">
        <v>1712782292.152307</v>
      </c>
      <c r="H26" s="33">
        <v>1712782292.152307</v>
      </c>
      <c r="I26" s="33">
        <v>1712782292.152307</v>
      </c>
      <c r="J26" s="33">
        <v>1712782292.152307</v>
      </c>
      <c r="K26" s="33">
        <v>1744040832.152307</v>
      </c>
      <c r="L26" s="33">
        <v>1712782292.152307</v>
      </c>
      <c r="M26" s="33">
        <v>1712782292.152307</v>
      </c>
      <c r="N26" s="33">
        <v>1710982292.152307</v>
      </c>
      <c r="O26" s="33">
        <v>1690682292.152307</v>
      </c>
      <c r="P26" s="33">
        <v>25914052557.827679</v>
      </c>
      <c r="R26" s="33">
        <v>1951241676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>
        <f t="shared" si="1"/>
        <v>1951241676</v>
      </c>
      <c r="AF26" s="8" t="s">
        <v>38</v>
      </c>
      <c r="AG26" s="2" t="s">
        <v>39</v>
      </c>
      <c r="AH26" s="3">
        <f>+AH27+AH29+AH31+AH33+AH35+AH37</f>
        <v>1951241676</v>
      </c>
      <c r="AI26" s="33">
        <f t="shared" si="2"/>
        <v>0.15268318025649469</v>
      </c>
      <c r="AJ26" s="33">
        <f t="shared" si="3"/>
        <v>-1</v>
      </c>
      <c r="AK26" s="33">
        <f t="shared" si="4"/>
        <v>-1</v>
      </c>
      <c r="AL26" s="33">
        <f t="shared" si="5"/>
        <v>-1</v>
      </c>
      <c r="AM26" s="33">
        <f t="shared" si="6"/>
        <v>-1</v>
      </c>
      <c r="AN26" s="33">
        <f t="shared" si="7"/>
        <v>-1</v>
      </c>
      <c r="AO26" s="33">
        <f t="shared" si="8"/>
        <v>-1</v>
      </c>
      <c r="AP26" s="33">
        <f t="shared" si="9"/>
        <v>-1</v>
      </c>
      <c r="AQ26" s="33">
        <f t="shared" si="10"/>
        <v>-1</v>
      </c>
      <c r="AR26" s="33">
        <f t="shared" si="11"/>
        <v>-1</v>
      </c>
      <c r="AS26" s="33">
        <f t="shared" si="12"/>
        <v>-1</v>
      </c>
      <c r="AT26" s="33">
        <f t="shared" si="13"/>
        <v>-1</v>
      </c>
      <c r="AU26" s="33">
        <f t="shared" si="14"/>
        <v>-0.92470333724739617</v>
      </c>
    </row>
    <row r="27" spans="1:47" x14ac:dyDescent="0.25">
      <c r="A27" s="34">
        <v>2023</v>
      </c>
      <c r="B27" s="35" t="s">
        <v>40</v>
      </c>
      <c r="C27" s="36" t="s">
        <v>41</v>
      </c>
      <c r="D27" s="33">
        <v>746291414.8408252</v>
      </c>
      <c r="E27" s="33">
        <v>746291414.8408252</v>
      </c>
      <c r="F27" s="33">
        <v>746291414.8408252</v>
      </c>
      <c r="G27" s="33">
        <v>746291414.8408252</v>
      </c>
      <c r="H27" s="33">
        <v>746291414.8408252</v>
      </c>
      <c r="I27" s="33">
        <v>746291414.8408252</v>
      </c>
      <c r="J27" s="33">
        <v>746291414.8408252</v>
      </c>
      <c r="K27" s="33">
        <v>746291414.8408252</v>
      </c>
      <c r="L27" s="33">
        <v>746291414.8408252</v>
      </c>
      <c r="M27" s="33">
        <v>746291414.8408252</v>
      </c>
      <c r="N27" s="33">
        <v>746291414.8408252</v>
      </c>
      <c r="O27" s="33">
        <v>746291414.8408252</v>
      </c>
      <c r="P27" s="33">
        <v>8955496978.0899029</v>
      </c>
      <c r="R27" s="33">
        <v>499583804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>
        <f t="shared" si="1"/>
        <v>499583804</v>
      </c>
      <c r="AF27" s="11" t="s">
        <v>40</v>
      </c>
      <c r="AG27" s="6" t="s">
        <v>41</v>
      </c>
      <c r="AH27" s="7">
        <f>+AH28</f>
        <v>499583804</v>
      </c>
      <c r="AI27" s="33">
        <f t="shared" si="2"/>
        <v>-0.33057811725389458</v>
      </c>
      <c r="AJ27" s="33">
        <f t="shared" si="3"/>
        <v>-1</v>
      </c>
      <c r="AK27" s="33">
        <f t="shared" si="4"/>
        <v>-1</v>
      </c>
      <c r="AL27" s="33">
        <f t="shared" si="5"/>
        <v>-1</v>
      </c>
      <c r="AM27" s="33">
        <f t="shared" si="6"/>
        <v>-1</v>
      </c>
      <c r="AN27" s="33">
        <f t="shared" si="7"/>
        <v>-1</v>
      </c>
      <c r="AO27" s="33">
        <f t="shared" si="8"/>
        <v>-1</v>
      </c>
      <c r="AP27" s="33">
        <f t="shared" si="9"/>
        <v>-1</v>
      </c>
      <c r="AQ27" s="33">
        <f t="shared" si="10"/>
        <v>-1</v>
      </c>
      <c r="AR27" s="33">
        <f t="shared" si="11"/>
        <v>-1</v>
      </c>
      <c r="AS27" s="33">
        <f t="shared" si="12"/>
        <v>-1</v>
      </c>
      <c r="AT27" s="33">
        <f t="shared" si="13"/>
        <v>-1</v>
      </c>
      <c r="AU27" s="33">
        <f t="shared" si="14"/>
        <v>-0.94421484310449122</v>
      </c>
    </row>
    <row r="28" spans="1:47" x14ac:dyDescent="0.25">
      <c r="A28" s="37">
        <v>2023</v>
      </c>
      <c r="B28" s="38" t="s">
        <v>42</v>
      </c>
      <c r="C28" s="39" t="s">
        <v>41</v>
      </c>
      <c r="D28" s="40">
        <v>746291414.8408252</v>
      </c>
      <c r="E28" s="40">
        <v>746291414.8408252</v>
      </c>
      <c r="F28" s="40">
        <v>746291414.8408252</v>
      </c>
      <c r="G28" s="40">
        <v>746291414.8408252</v>
      </c>
      <c r="H28" s="40">
        <v>746291414.8408252</v>
      </c>
      <c r="I28" s="40">
        <v>746291414.8408252</v>
      </c>
      <c r="J28" s="40">
        <v>746291414.8408252</v>
      </c>
      <c r="K28" s="40">
        <v>746291414.8408252</v>
      </c>
      <c r="L28" s="40">
        <v>746291414.8408252</v>
      </c>
      <c r="M28" s="40">
        <v>746291414.8408252</v>
      </c>
      <c r="N28" s="40">
        <v>746291414.8408252</v>
      </c>
      <c r="O28" s="40">
        <v>746291414.8408252</v>
      </c>
      <c r="P28" s="40">
        <v>8955496978.0899029</v>
      </c>
      <c r="R28" s="40">
        <v>499583804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>
        <f t="shared" si="1"/>
        <v>499583804</v>
      </c>
      <c r="AF28" s="10" t="s">
        <v>42</v>
      </c>
      <c r="AG28" s="19" t="s">
        <v>41</v>
      </c>
      <c r="AH28" s="20">
        <v>499583804</v>
      </c>
      <c r="AI28" s="40">
        <f t="shared" si="2"/>
        <v>-0.33057811725389458</v>
      </c>
      <c r="AJ28" s="40">
        <f t="shared" si="3"/>
        <v>-1</v>
      </c>
      <c r="AK28" s="40">
        <f t="shared" si="4"/>
        <v>-1</v>
      </c>
      <c r="AL28" s="40">
        <f t="shared" si="5"/>
        <v>-1</v>
      </c>
      <c r="AM28" s="40">
        <f t="shared" si="6"/>
        <v>-1</v>
      </c>
      <c r="AN28" s="40">
        <f t="shared" si="7"/>
        <v>-1</v>
      </c>
      <c r="AO28" s="40">
        <f t="shared" si="8"/>
        <v>-1</v>
      </c>
      <c r="AP28" s="40">
        <f t="shared" si="9"/>
        <v>-1</v>
      </c>
      <c r="AQ28" s="40">
        <f t="shared" si="10"/>
        <v>-1</v>
      </c>
      <c r="AR28" s="40">
        <f t="shared" si="11"/>
        <v>-1</v>
      </c>
      <c r="AS28" s="40">
        <f t="shared" si="12"/>
        <v>-1</v>
      </c>
      <c r="AT28" s="40">
        <f t="shared" si="13"/>
        <v>-1</v>
      </c>
      <c r="AU28" s="40">
        <f t="shared" si="14"/>
        <v>-0.94421484310449122</v>
      </c>
    </row>
    <row r="29" spans="1:47" x14ac:dyDescent="0.25">
      <c r="A29" s="34">
        <v>2023</v>
      </c>
      <c r="B29" s="35" t="s">
        <v>43</v>
      </c>
      <c r="C29" s="36" t="s">
        <v>44</v>
      </c>
      <c r="D29" s="33">
        <v>396467314.13418841</v>
      </c>
      <c r="E29" s="33">
        <v>396467314.13418841</v>
      </c>
      <c r="F29" s="33">
        <v>396467314.13418841</v>
      </c>
      <c r="G29" s="33">
        <v>396467314.13418841</v>
      </c>
      <c r="H29" s="33">
        <v>396467314.13418841</v>
      </c>
      <c r="I29" s="33">
        <v>396467314.13418841</v>
      </c>
      <c r="J29" s="33">
        <v>396467314.13418841</v>
      </c>
      <c r="K29" s="33">
        <v>396467314.13418841</v>
      </c>
      <c r="L29" s="33">
        <v>396467314.13418841</v>
      </c>
      <c r="M29" s="33">
        <v>396467314.13418841</v>
      </c>
      <c r="N29" s="33">
        <v>396467314.13418841</v>
      </c>
      <c r="O29" s="33">
        <v>396467314.13418841</v>
      </c>
      <c r="P29" s="33">
        <v>4757607769.6102619</v>
      </c>
      <c r="R29" s="33">
        <v>443027147</v>
      </c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>
        <f t="shared" si="1"/>
        <v>443027147</v>
      </c>
      <c r="AF29" s="11" t="s">
        <v>43</v>
      </c>
      <c r="AG29" s="6" t="s">
        <v>44</v>
      </c>
      <c r="AH29" s="7">
        <f>+AH30</f>
        <v>443027147</v>
      </c>
      <c r="AI29" s="33">
        <f t="shared" si="2"/>
        <v>0.11743675003194068</v>
      </c>
      <c r="AJ29" s="33">
        <f t="shared" si="3"/>
        <v>-1</v>
      </c>
      <c r="AK29" s="33">
        <f t="shared" si="4"/>
        <v>-1</v>
      </c>
      <c r="AL29" s="33">
        <f t="shared" si="5"/>
        <v>-1</v>
      </c>
      <c r="AM29" s="33">
        <f t="shared" si="6"/>
        <v>-1</v>
      </c>
      <c r="AN29" s="33">
        <f t="shared" si="7"/>
        <v>-1</v>
      </c>
      <c r="AO29" s="33">
        <f t="shared" si="8"/>
        <v>-1</v>
      </c>
      <c r="AP29" s="33">
        <f t="shared" si="9"/>
        <v>-1</v>
      </c>
      <c r="AQ29" s="33">
        <f t="shared" si="10"/>
        <v>-1</v>
      </c>
      <c r="AR29" s="33">
        <f t="shared" si="11"/>
        <v>-1</v>
      </c>
      <c r="AS29" s="33">
        <f t="shared" si="12"/>
        <v>-1</v>
      </c>
      <c r="AT29" s="33">
        <f t="shared" si="13"/>
        <v>-1</v>
      </c>
      <c r="AU29" s="33">
        <f t="shared" si="14"/>
        <v>-0.90688027083067158</v>
      </c>
    </row>
    <row r="30" spans="1:47" x14ac:dyDescent="0.25">
      <c r="A30" s="37">
        <v>2023</v>
      </c>
      <c r="B30" s="38" t="s">
        <v>45</v>
      </c>
      <c r="C30" s="39" t="s">
        <v>44</v>
      </c>
      <c r="D30" s="40">
        <v>396467314.13418841</v>
      </c>
      <c r="E30" s="40">
        <v>396467314.13418841</v>
      </c>
      <c r="F30" s="40">
        <v>396467314.13418841</v>
      </c>
      <c r="G30" s="40">
        <v>396467314.13418841</v>
      </c>
      <c r="H30" s="40">
        <v>396467314.13418841</v>
      </c>
      <c r="I30" s="40">
        <v>396467314.13418841</v>
      </c>
      <c r="J30" s="40">
        <v>396467314.13418841</v>
      </c>
      <c r="K30" s="40">
        <v>396467314.13418841</v>
      </c>
      <c r="L30" s="40">
        <v>396467314.13418841</v>
      </c>
      <c r="M30" s="40">
        <v>396467314.13418841</v>
      </c>
      <c r="N30" s="40">
        <v>396467314.13418841</v>
      </c>
      <c r="O30" s="40">
        <v>396467314.13418841</v>
      </c>
      <c r="P30" s="40">
        <v>4757607769.6102619</v>
      </c>
      <c r="R30" s="40">
        <v>443027147</v>
      </c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>
        <f t="shared" si="1"/>
        <v>443027147</v>
      </c>
      <c r="AF30" s="10" t="s">
        <v>45</v>
      </c>
      <c r="AG30" s="19" t="s">
        <v>44</v>
      </c>
      <c r="AH30" s="20">
        <v>443027147</v>
      </c>
      <c r="AI30" s="40">
        <f t="shared" si="2"/>
        <v>0.11743675003194068</v>
      </c>
      <c r="AJ30" s="40">
        <f t="shared" si="3"/>
        <v>-1</v>
      </c>
      <c r="AK30" s="40">
        <f t="shared" si="4"/>
        <v>-1</v>
      </c>
      <c r="AL30" s="40">
        <f t="shared" si="5"/>
        <v>-1</v>
      </c>
      <c r="AM30" s="40">
        <f t="shared" si="6"/>
        <v>-1</v>
      </c>
      <c r="AN30" s="40">
        <f t="shared" si="7"/>
        <v>-1</v>
      </c>
      <c r="AO30" s="40">
        <f t="shared" si="8"/>
        <v>-1</v>
      </c>
      <c r="AP30" s="40">
        <f t="shared" si="9"/>
        <v>-1</v>
      </c>
      <c r="AQ30" s="40">
        <f t="shared" si="10"/>
        <v>-1</v>
      </c>
      <c r="AR30" s="40">
        <f t="shared" si="11"/>
        <v>-1</v>
      </c>
      <c r="AS30" s="40">
        <f t="shared" si="12"/>
        <v>-1</v>
      </c>
      <c r="AT30" s="40">
        <f t="shared" si="13"/>
        <v>-1</v>
      </c>
      <c r="AU30" s="40">
        <f t="shared" si="14"/>
        <v>-0.90688027083067158</v>
      </c>
    </row>
    <row r="31" spans="1:47" x14ac:dyDescent="0.25">
      <c r="A31" s="34">
        <v>2023</v>
      </c>
      <c r="B31" s="35" t="s">
        <v>46</v>
      </c>
      <c r="C31" s="36" t="s">
        <v>47</v>
      </c>
      <c r="D31" s="33">
        <v>0</v>
      </c>
      <c r="E31" s="33">
        <v>5341622671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5341622671</v>
      </c>
      <c r="R31" s="33">
        <v>620187074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>
        <f t="shared" si="1"/>
        <v>620187074</v>
      </c>
      <c r="AF31" s="11" t="s">
        <v>46</v>
      </c>
      <c r="AG31" s="6" t="s">
        <v>47</v>
      </c>
      <c r="AH31" s="7">
        <f>+AH32</f>
        <v>620187074</v>
      </c>
      <c r="AI31" s="33" t="e">
        <f t="shared" si="2"/>
        <v>#DIV/0!</v>
      </c>
      <c r="AJ31" s="33">
        <f t="shared" si="3"/>
        <v>-1</v>
      </c>
      <c r="AK31" s="33" t="e">
        <f t="shared" si="4"/>
        <v>#DIV/0!</v>
      </c>
      <c r="AL31" s="33" t="e">
        <f t="shared" si="5"/>
        <v>#DIV/0!</v>
      </c>
      <c r="AM31" s="33" t="e">
        <f t="shared" si="6"/>
        <v>#DIV/0!</v>
      </c>
      <c r="AN31" s="33" t="e">
        <f t="shared" si="7"/>
        <v>#DIV/0!</v>
      </c>
      <c r="AO31" s="33" t="e">
        <f t="shared" si="8"/>
        <v>#DIV/0!</v>
      </c>
      <c r="AP31" s="33" t="e">
        <f t="shared" si="9"/>
        <v>#DIV/0!</v>
      </c>
      <c r="AQ31" s="33" t="e">
        <f t="shared" si="10"/>
        <v>#DIV/0!</v>
      </c>
      <c r="AR31" s="33" t="e">
        <f t="shared" si="11"/>
        <v>#DIV/0!</v>
      </c>
      <c r="AS31" s="33" t="e">
        <f t="shared" si="12"/>
        <v>#DIV/0!</v>
      </c>
      <c r="AT31" s="33" t="e">
        <f t="shared" si="13"/>
        <v>#DIV/0!</v>
      </c>
      <c r="AU31" s="33">
        <f t="shared" si="14"/>
        <v>-0.88389537932601758</v>
      </c>
    </row>
    <row r="32" spans="1:47" x14ac:dyDescent="0.25">
      <c r="A32" s="37">
        <v>2023</v>
      </c>
      <c r="B32" s="38" t="s">
        <v>48</v>
      </c>
      <c r="C32" s="39" t="s">
        <v>47</v>
      </c>
      <c r="D32" s="40">
        <v>0</v>
      </c>
      <c r="E32" s="41">
        <v>5341622671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5341622671</v>
      </c>
      <c r="R32" s="40">
        <v>620187074</v>
      </c>
      <c r="S32" s="41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>
        <f t="shared" si="1"/>
        <v>620187074</v>
      </c>
      <c r="AF32" s="10" t="s">
        <v>48</v>
      </c>
      <c r="AG32" s="19" t="s">
        <v>47</v>
      </c>
      <c r="AH32" s="20">
        <v>620187074</v>
      </c>
      <c r="AI32" s="40" t="e">
        <f t="shared" si="2"/>
        <v>#DIV/0!</v>
      </c>
      <c r="AJ32" s="40">
        <f t="shared" si="3"/>
        <v>-1</v>
      </c>
      <c r="AK32" s="40" t="e">
        <f t="shared" si="4"/>
        <v>#DIV/0!</v>
      </c>
      <c r="AL32" s="40" t="e">
        <f t="shared" si="5"/>
        <v>#DIV/0!</v>
      </c>
      <c r="AM32" s="40" t="e">
        <f t="shared" si="6"/>
        <v>#DIV/0!</v>
      </c>
      <c r="AN32" s="40" t="e">
        <f t="shared" si="7"/>
        <v>#DIV/0!</v>
      </c>
      <c r="AO32" s="40" t="e">
        <f t="shared" si="8"/>
        <v>#DIV/0!</v>
      </c>
      <c r="AP32" s="40" t="e">
        <f t="shared" si="9"/>
        <v>#DIV/0!</v>
      </c>
      <c r="AQ32" s="40" t="e">
        <f t="shared" si="10"/>
        <v>#DIV/0!</v>
      </c>
      <c r="AR32" s="40" t="e">
        <f t="shared" si="11"/>
        <v>#DIV/0!</v>
      </c>
      <c r="AS32" s="40" t="e">
        <f t="shared" si="12"/>
        <v>#DIV/0!</v>
      </c>
      <c r="AT32" s="40" t="e">
        <f t="shared" si="13"/>
        <v>#DIV/0!</v>
      </c>
      <c r="AU32" s="40">
        <f t="shared" si="14"/>
        <v>-0.88389537932601758</v>
      </c>
    </row>
    <row r="33" spans="1:47" x14ac:dyDescent="0.25">
      <c r="A33" s="34">
        <v>2023</v>
      </c>
      <c r="B33" s="35" t="s">
        <v>49</v>
      </c>
      <c r="C33" s="36" t="s">
        <v>50</v>
      </c>
      <c r="D33" s="33">
        <v>188782245.90033963</v>
      </c>
      <c r="E33" s="33">
        <v>188782245.90033963</v>
      </c>
      <c r="F33" s="33">
        <v>188782245.90033963</v>
      </c>
      <c r="G33" s="33">
        <v>188782245.90033963</v>
      </c>
      <c r="H33" s="33">
        <v>188782245.90033963</v>
      </c>
      <c r="I33" s="33">
        <v>188782245.90033963</v>
      </c>
      <c r="J33" s="33">
        <v>188782245.90033963</v>
      </c>
      <c r="K33" s="33">
        <v>188782245.90033963</v>
      </c>
      <c r="L33" s="33">
        <v>188782245.90033963</v>
      </c>
      <c r="M33" s="33">
        <v>188782245.90033963</v>
      </c>
      <c r="N33" s="33">
        <v>188782245.90033963</v>
      </c>
      <c r="O33" s="33">
        <v>188782245.90033963</v>
      </c>
      <c r="P33" s="33">
        <v>2265386950.8040757</v>
      </c>
      <c r="R33" s="33">
        <v>189672134</v>
      </c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>
        <f t="shared" si="1"/>
        <v>189672134</v>
      </c>
      <c r="AF33" s="11" t="s">
        <v>49</v>
      </c>
      <c r="AG33" s="6" t="s">
        <v>50</v>
      </c>
      <c r="AH33" s="7">
        <f>+AH34</f>
        <v>189672134</v>
      </c>
      <c r="AI33" s="33">
        <f t="shared" si="2"/>
        <v>4.7138336309980608E-3</v>
      </c>
      <c r="AJ33" s="33">
        <f t="shared" si="3"/>
        <v>-1</v>
      </c>
      <c r="AK33" s="33">
        <f t="shared" si="4"/>
        <v>-1</v>
      </c>
      <c r="AL33" s="33">
        <f t="shared" si="5"/>
        <v>-1</v>
      </c>
      <c r="AM33" s="33">
        <f t="shared" si="6"/>
        <v>-1</v>
      </c>
      <c r="AN33" s="33">
        <f t="shared" si="7"/>
        <v>-1</v>
      </c>
      <c r="AO33" s="33">
        <f t="shared" si="8"/>
        <v>-1</v>
      </c>
      <c r="AP33" s="33">
        <f t="shared" si="9"/>
        <v>-1</v>
      </c>
      <c r="AQ33" s="33">
        <f t="shared" si="10"/>
        <v>-1</v>
      </c>
      <c r="AR33" s="33">
        <f t="shared" si="11"/>
        <v>-1</v>
      </c>
      <c r="AS33" s="33">
        <f t="shared" si="12"/>
        <v>-1</v>
      </c>
      <c r="AT33" s="33">
        <f t="shared" si="13"/>
        <v>-1</v>
      </c>
      <c r="AU33" s="33">
        <f t="shared" si="14"/>
        <v>-0.91627384719741678</v>
      </c>
    </row>
    <row r="34" spans="1:47" x14ac:dyDescent="0.25">
      <c r="A34" s="37">
        <v>2023</v>
      </c>
      <c r="B34" s="38" t="s">
        <v>51</v>
      </c>
      <c r="C34" s="39" t="s">
        <v>50</v>
      </c>
      <c r="D34" s="40">
        <v>188782245.90033963</v>
      </c>
      <c r="E34" s="40">
        <v>188782245.90033963</v>
      </c>
      <c r="F34" s="40">
        <v>188782245.90033963</v>
      </c>
      <c r="G34" s="40">
        <v>188782245.90033963</v>
      </c>
      <c r="H34" s="40">
        <v>188782245.90033963</v>
      </c>
      <c r="I34" s="40">
        <v>188782245.90033963</v>
      </c>
      <c r="J34" s="40">
        <v>188782245.90033963</v>
      </c>
      <c r="K34" s="40">
        <v>188782245.90033963</v>
      </c>
      <c r="L34" s="40">
        <v>188782245.90033963</v>
      </c>
      <c r="M34" s="40">
        <v>188782245.90033963</v>
      </c>
      <c r="N34" s="40">
        <v>188782245.90033963</v>
      </c>
      <c r="O34" s="40">
        <v>188782245.90033963</v>
      </c>
      <c r="P34" s="40">
        <v>2265386950.8040757</v>
      </c>
      <c r="R34" s="40">
        <v>189672134</v>
      </c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>
        <f t="shared" si="1"/>
        <v>189672134</v>
      </c>
      <c r="AF34" s="10" t="s">
        <v>51</v>
      </c>
      <c r="AG34" s="19" t="s">
        <v>50</v>
      </c>
      <c r="AH34" s="20">
        <v>189672134</v>
      </c>
      <c r="AI34" s="40">
        <f t="shared" si="2"/>
        <v>4.7138336309980608E-3</v>
      </c>
      <c r="AJ34" s="40">
        <f t="shared" si="3"/>
        <v>-1</v>
      </c>
      <c r="AK34" s="40">
        <f t="shared" si="4"/>
        <v>-1</v>
      </c>
      <c r="AL34" s="40">
        <f t="shared" si="5"/>
        <v>-1</v>
      </c>
      <c r="AM34" s="40">
        <f t="shared" si="6"/>
        <v>-1</v>
      </c>
      <c r="AN34" s="40">
        <f t="shared" si="7"/>
        <v>-1</v>
      </c>
      <c r="AO34" s="40">
        <f t="shared" si="8"/>
        <v>-1</v>
      </c>
      <c r="AP34" s="40">
        <f t="shared" si="9"/>
        <v>-1</v>
      </c>
      <c r="AQ34" s="40">
        <f t="shared" si="10"/>
        <v>-1</v>
      </c>
      <c r="AR34" s="40">
        <f t="shared" si="11"/>
        <v>-1</v>
      </c>
      <c r="AS34" s="40">
        <f t="shared" si="12"/>
        <v>-1</v>
      </c>
      <c r="AT34" s="40">
        <f t="shared" si="13"/>
        <v>-1</v>
      </c>
      <c r="AU34" s="40">
        <f t="shared" si="14"/>
        <v>-0.91627384719741678</v>
      </c>
    </row>
    <row r="35" spans="1:47" x14ac:dyDescent="0.25">
      <c r="A35" s="34">
        <v>2023</v>
      </c>
      <c r="B35" s="35" t="s">
        <v>52</v>
      </c>
      <c r="C35" s="36" t="s">
        <v>53</v>
      </c>
      <c r="D35" s="33">
        <v>219654632.85169896</v>
      </c>
      <c r="E35" s="33">
        <v>271338473.85169899</v>
      </c>
      <c r="F35" s="33">
        <v>239654632.85169896</v>
      </c>
      <c r="G35" s="33">
        <v>239654632.85169896</v>
      </c>
      <c r="H35" s="33">
        <v>239654632.85169896</v>
      </c>
      <c r="I35" s="33">
        <v>239654632.85169896</v>
      </c>
      <c r="J35" s="33">
        <v>239654632.85169896</v>
      </c>
      <c r="K35" s="33">
        <v>270913172.85169899</v>
      </c>
      <c r="L35" s="33">
        <v>239654632.85169896</v>
      </c>
      <c r="M35" s="33">
        <v>239654632.85169896</v>
      </c>
      <c r="N35" s="33">
        <v>237854632.85169896</v>
      </c>
      <c r="O35" s="33">
        <v>217554632.85169896</v>
      </c>
      <c r="P35" s="33">
        <v>2894897975.220387</v>
      </c>
      <c r="R35" s="33">
        <v>30571700</v>
      </c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>
        <f t="shared" si="1"/>
        <v>30571700</v>
      </c>
      <c r="AF35" s="11" t="s">
        <v>52</v>
      </c>
      <c r="AG35" s="6" t="s">
        <v>53</v>
      </c>
      <c r="AH35" s="7">
        <f>+AH36</f>
        <v>30571700</v>
      </c>
      <c r="AI35" s="33">
        <f t="shared" si="2"/>
        <v>-0.86081923425379947</v>
      </c>
      <c r="AJ35" s="33">
        <f t="shared" si="3"/>
        <v>-1</v>
      </c>
      <c r="AK35" s="33">
        <f t="shared" si="4"/>
        <v>-1</v>
      </c>
      <c r="AL35" s="33">
        <f t="shared" si="5"/>
        <v>-1</v>
      </c>
      <c r="AM35" s="33">
        <f t="shared" si="6"/>
        <v>-1</v>
      </c>
      <c r="AN35" s="33">
        <f t="shared" si="7"/>
        <v>-1</v>
      </c>
      <c r="AO35" s="33">
        <f t="shared" si="8"/>
        <v>-1</v>
      </c>
      <c r="AP35" s="33">
        <f t="shared" si="9"/>
        <v>-1</v>
      </c>
      <c r="AQ35" s="33">
        <f t="shared" si="10"/>
        <v>-1</v>
      </c>
      <c r="AR35" s="33">
        <f t="shared" si="11"/>
        <v>-1</v>
      </c>
      <c r="AS35" s="33">
        <f t="shared" si="12"/>
        <v>-1</v>
      </c>
      <c r="AT35" s="33">
        <f t="shared" si="13"/>
        <v>-1</v>
      </c>
      <c r="AU35" s="33">
        <f t="shared" si="14"/>
        <v>-0.98943945511666176</v>
      </c>
    </row>
    <row r="36" spans="1:47" x14ac:dyDescent="0.25">
      <c r="A36" s="37">
        <v>2023</v>
      </c>
      <c r="B36" s="38" t="s">
        <v>54</v>
      </c>
      <c r="C36" s="39" t="s">
        <v>53</v>
      </c>
      <c r="D36" s="40">
        <v>219654632.85169896</v>
      </c>
      <c r="E36" s="40">
        <v>271338473.85169899</v>
      </c>
      <c r="F36" s="40">
        <v>239654632.85169896</v>
      </c>
      <c r="G36" s="40">
        <v>239654632.85169896</v>
      </c>
      <c r="H36" s="40">
        <v>239654632.85169896</v>
      </c>
      <c r="I36" s="40">
        <v>239654632.85169896</v>
      </c>
      <c r="J36" s="40">
        <v>239654632.85169896</v>
      </c>
      <c r="K36" s="40">
        <v>270913172.85169899</v>
      </c>
      <c r="L36" s="40">
        <v>239654632.85169896</v>
      </c>
      <c r="M36" s="40">
        <v>239654632.85169896</v>
      </c>
      <c r="N36" s="40">
        <v>237854632.85169896</v>
      </c>
      <c r="O36" s="40">
        <v>217554632.85169896</v>
      </c>
      <c r="P36" s="40">
        <v>2894897975.220387</v>
      </c>
      <c r="R36" s="40">
        <v>30571700</v>
      </c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>
        <f t="shared" si="1"/>
        <v>30571700</v>
      </c>
      <c r="AF36" s="10" t="s">
        <v>54</v>
      </c>
      <c r="AG36" s="19" t="s">
        <v>53</v>
      </c>
      <c r="AH36" s="20">
        <v>30571700</v>
      </c>
      <c r="AI36" s="40">
        <f t="shared" si="2"/>
        <v>-0.86081923425379947</v>
      </c>
      <c r="AJ36" s="40">
        <f t="shared" si="3"/>
        <v>-1</v>
      </c>
      <c r="AK36" s="40">
        <f t="shared" si="4"/>
        <v>-1</v>
      </c>
      <c r="AL36" s="40">
        <f t="shared" si="5"/>
        <v>-1</v>
      </c>
      <c r="AM36" s="40">
        <f t="shared" si="6"/>
        <v>-1</v>
      </c>
      <c r="AN36" s="40">
        <f t="shared" si="7"/>
        <v>-1</v>
      </c>
      <c r="AO36" s="40">
        <f t="shared" si="8"/>
        <v>-1</v>
      </c>
      <c r="AP36" s="40">
        <f t="shared" si="9"/>
        <v>-1</v>
      </c>
      <c r="AQ36" s="40">
        <f t="shared" si="10"/>
        <v>-1</v>
      </c>
      <c r="AR36" s="40">
        <f t="shared" si="11"/>
        <v>-1</v>
      </c>
      <c r="AS36" s="40">
        <f t="shared" si="12"/>
        <v>-1</v>
      </c>
      <c r="AT36" s="40">
        <f t="shared" si="13"/>
        <v>-1</v>
      </c>
      <c r="AU36" s="40">
        <f t="shared" si="14"/>
        <v>-0.98943945511666176</v>
      </c>
    </row>
    <row r="37" spans="1:47" x14ac:dyDescent="0.25">
      <c r="A37" s="34">
        <v>2023</v>
      </c>
      <c r="B37" s="35" t="s">
        <v>55</v>
      </c>
      <c r="C37" s="36" t="s">
        <v>56</v>
      </c>
      <c r="D37" s="33">
        <v>141586684.42525476</v>
      </c>
      <c r="E37" s="33">
        <v>141586684.42525476</v>
      </c>
      <c r="F37" s="33">
        <v>141586684.42525476</v>
      </c>
      <c r="G37" s="33">
        <v>141586684.42525476</v>
      </c>
      <c r="H37" s="33">
        <v>141586684.42525476</v>
      </c>
      <c r="I37" s="33">
        <v>141586684.42525476</v>
      </c>
      <c r="J37" s="33">
        <v>141586684.42525476</v>
      </c>
      <c r="K37" s="33">
        <v>141586684.42525476</v>
      </c>
      <c r="L37" s="33">
        <v>141586684.42525476</v>
      </c>
      <c r="M37" s="33">
        <v>141586684.42525476</v>
      </c>
      <c r="N37" s="33">
        <v>141586684.42525476</v>
      </c>
      <c r="O37" s="33">
        <v>141586684.42525476</v>
      </c>
      <c r="P37" s="33">
        <v>1699040213.1030576</v>
      </c>
      <c r="R37" s="33">
        <v>168199817</v>
      </c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>
        <f t="shared" si="1"/>
        <v>168199817</v>
      </c>
      <c r="AF37" s="11" t="s">
        <v>55</v>
      </c>
      <c r="AG37" s="6" t="s">
        <v>56</v>
      </c>
      <c r="AH37" s="7">
        <f>+AH38</f>
        <v>168199817</v>
      </c>
      <c r="AI37" s="33">
        <f t="shared" si="2"/>
        <v>0.18796352695718796</v>
      </c>
      <c r="AJ37" s="33">
        <f t="shared" si="3"/>
        <v>-1</v>
      </c>
      <c r="AK37" s="33">
        <f t="shared" si="4"/>
        <v>-1</v>
      </c>
      <c r="AL37" s="33">
        <f t="shared" si="5"/>
        <v>-1</v>
      </c>
      <c r="AM37" s="33">
        <f t="shared" si="6"/>
        <v>-1</v>
      </c>
      <c r="AN37" s="33">
        <f t="shared" si="7"/>
        <v>-1</v>
      </c>
      <c r="AO37" s="33">
        <f t="shared" si="8"/>
        <v>-1</v>
      </c>
      <c r="AP37" s="33">
        <f t="shared" si="9"/>
        <v>-1</v>
      </c>
      <c r="AQ37" s="33">
        <f t="shared" si="10"/>
        <v>-1</v>
      </c>
      <c r="AR37" s="33">
        <f t="shared" si="11"/>
        <v>-1</v>
      </c>
      <c r="AS37" s="33">
        <f t="shared" si="12"/>
        <v>-1</v>
      </c>
      <c r="AT37" s="33">
        <f t="shared" si="13"/>
        <v>-1</v>
      </c>
      <c r="AU37" s="33">
        <f t="shared" si="14"/>
        <v>-0.90100303942023441</v>
      </c>
    </row>
    <row r="38" spans="1:47" x14ac:dyDescent="0.25">
      <c r="A38" s="37">
        <v>2023</v>
      </c>
      <c r="B38" s="38" t="s">
        <v>57</v>
      </c>
      <c r="C38" s="39" t="s">
        <v>56</v>
      </c>
      <c r="D38" s="40">
        <v>141586684.42525476</v>
      </c>
      <c r="E38" s="40">
        <v>141586684.42525476</v>
      </c>
      <c r="F38" s="40">
        <v>141586684.42525476</v>
      </c>
      <c r="G38" s="40">
        <v>141586684.42525476</v>
      </c>
      <c r="H38" s="40">
        <v>141586684.42525476</v>
      </c>
      <c r="I38" s="40">
        <v>141586684.42525476</v>
      </c>
      <c r="J38" s="40">
        <v>141586684.42525476</v>
      </c>
      <c r="K38" s="40">
        <v>141586684.42525476</v>
      </c>
      <c r="L38" s="40">
        <v>141586684.42525476</v>
      </c>
      <c r="M38" s="40">
        <v>141586684.42525476</v>
      </c>
      <c r="N38" s="40">
        <v>141586684.42525476</v>
      </c>
      <c r="O38" s="40">
        <v>141586684.42525476</v>
      </c>
      <c r="P38" s="40">
        <v>1699040213.1030576</v>
      </c>
      <c r="R38" s="40">
        <v>168199817</v>
      </c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>
        <f t="shared" si="1"/>
        <v>168199817</v>
      </c>
      <c r="AF38" s="10" t="s">
        <v>57</v>
      </c>
      <c r="AG38" s="19" t="s">
        <v>56</v>
      </c>
      <c r="AH38" s="20">
        <v>168199817</v>
      </c>
      <c r="AI38" s="40">
        <f t="shared" si="2"/>
        <v>0.18796352695718796</v>
      </c>
      <c r="AJ38" s="40">
        <f t="shared" si="3"/>
        <v>-1</v>
      </c>
      <c r="AK38" s="40">
        <f t="shared" si="4"/>
        <v>-1</v>
      </c>
      <c r="AL38" s="40">
        <f t="shared" si="5"/>
        <v>-1</v>
      </c>
      <c r="AM38" s="40">
        <f t="shared" si="6"/>
        <v>-1</v>
      </c>
      <c r="AN38" s="40">
        <f t="shared" si="7"/>
        <v>-1</v>
      </c>
      <c r="AO38" s="40">
        <f t="shared" si="8"/>
        <v>-1</v>
      </c>
      <c r="AP38" s="40">
        <f t="shared" si="9"/>
        <v>-1</v>
      </c>
      <c r="AQ38" s="40">
        <f t="shared" si="10"/>
        <v>-1</v>
      </c>
      <c r="AR38" s="40">
        <f t="shared" si="11"/>
        <v>-1</v>
      </c>
      <c r="AS38" s="40">
        <f t="shared" si="12"/>
        <v>-1</v>
      </c>
      <c r="AT38" s="40">
        <f t="shared" si="13"/>
        <v>-1</v>
      </c>
      <c r="AU38" s="40">
        <f t="shared" si="14"/>
        <v>-0.90100303942023441</v>
      </c>
    </row>
    <row r="39" spans="1:47" x14ac:dyDescent="0.25">
      <c r="A39" s="34">
        <v>2023</v>
      </c>
      <c r="B39" s="35" t="s">
        <v>58</v>
      </c>
      <c r="C39" s="36" t="s">
        <v>59</v>
      </c>
      <c r="D39" s="33">
        <v>2103089264.5904684</v>
      </c>
      <c r="E39" s="33">
        <v>221506000</v>
      </c>
      <c r="F39" s="33">
        <v>221562000</v>
      </c>
      <c r="G39" s="33">
        <v>223074000</v>
      </c>
      <c r="H39" s="33">
        <v>221562000</v>
      </c>
      <c r="I39" s="33">
        <v>221562000</v>
      </c>
      <c r="J39" s="33">
        <v>721562000</v>
      </c>
      <c r="K39" s="33">
        <v>221562000</v>
      </c>
      <c r="L39" s="33">
        <v>221562000</v>
      </c>
      <c r="M39" s="33">
        <v>221562000</v>
      </c>
      <c r="N39" s="33">
        <v>221562000</v>
      </c>
      <c r="O39" s="33">
        <v>1245562000</v>
      </c>
      <c r="P39" s="33">
        <v>6065727264.5904684</v>
      </c>
      <c r="R39" s="33">
        <v>59719171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>
        <f t="shared" si="1"/>
        <v>59719171</v>
      </c>
      <c r="AF39" s="8" t="s">
        <v>58</v>
      </c>
      <c r="AG39" s="2" t="s">
        <v>59</v>
      </c>
      <c r="AH39" s="3">
        <f>+AH40</f>
        <v>59719171</v>
      </c>
      <c r="AI39" s="33">
        <f t="shared" si="2"/>
        <v>-0.97160407215923428</v>
      </c>
      <c r="AJ39" s="33">
        <f t="shared" si="3"/>
        <v>-1</v>
      </c>
      <c r="AK39" s="33">
        <f t="shared" si="4"/>
        <v>-1</v>
      </c>
      <c r="AL39" s="33">
        <f t="shared" si="5"/>
        <v>-1</v>
      </c>
      <c r="AM39" s="33">
        <f t="shared" si="6"/>
        <v>-1</v>
      </c>
      <c r="AN39" s="33">
        <f t="shared" si="7"/>
        <v>-1</v>
      </c>
      <c r="AO39" s="33">
        <f t="shared" si="8"/>
        <v>-1</v>
      </c>
      <c r="AP39" s="33">
        <f t="shared" si="9"/>
        <v>-1</v>
      </c>
      <c r="AQ39" s="33">
        <f t="shared" si="10"/>
        <v>-1</v>
      </c>
      <c r="AR39" s="33">
        <f t="shared" si="11"/>
        <v>-1</v>
      </c>
      <c r="AS39" s="33">
        <f t="shared" si="12"/>
        <v>-1</v>
      </c>
      <c r="AT39" s="33">
        <f t="shared" si="13"/>
        <v>-1</v>
      </c>
      <c r="AU39" s="33">
        <f t="shared" si="14"/>
        <v>-0.99015465608738806</v>
      </c>
    </row>
    <row r="40" spans="1:47" x14ac:dyDescent="0.25">
      <c r="A40" s="34">
        <v>2023</v>
      </c>
      <c r="B40" s="35" t="s">
        <v>60</v>
      </c>
      <c r="C40" s="36" t="s">
        <v>61</v>
      </c>
      <c r="D40" s="33">
        <v>2103089264.5904684</v>
      </c>
      <c r="E40" s="33">
        <v>221506000</v>
      </c>
      <c r="F40" s="33">
        <v>221562000</v>
      </c>
      <c r="G40" s="33">
        <v>223074000</v>
      </c>
      <c r="H40" s="33">
        <v>221562000</v>
      </c>
      <c r="I40" s="33">
        <v>221562000</v>
      </c>
      <c r="J40" s="33">
        <v>721562000</v>
      </c>
      <c r="K40" s="33">
        <v>221562000</v>
      </c>
      <c r="L40" s="33">
        <v>221562000</v>
      </c>
      <c r="M40" s="33">
        <v>221562000</v>
      </c>
      <c r="N40" s="33">
        <v>221562000</v>
      </c>
      <c r="O40" s="33">
        <v>1245562000</v>
      </c>
      <c r="P40" s="33">
        <v>6065727264.5904684</v>
      </c>
      <c r="R40" s="33">
        <v>59719171</v>
      </c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>
        <f t="shared" si="1"/>
        <v>59719171</v>
      </c>
      <c r="AF40" s="11" t="s">
        <v>60</v>
      </c>
      <c r="AG40" s="6" t="s">
        <v>61</v>
      </c>
      <c r="AH40" s="7">
        <f>+AH41+AH42+AH43+AH44+AH45+AH46</f>
        <v>59719171</v>
      </c>
      <c r="AI40" s="33">
        <f t="shared" si="2"/>
        <v>-0.97160407215923428</v>
      </c>
      <c r="AJ40" s="33">
        <f t="shared" si="3"/>
        <v>-1</v>
      </c>
      <c r="AK40" s="33">
        <f t="shared" si="4"/>
        <v>-1</v>
      </c>
      <c r="AL40" s="33">
        <f t="shared" si="5"/>
        <v>-1</v>
      </c>
      <c r="AM40" s="33">
        <f t="shared" si="6"/>
        <v>-1</v>
      </c>
      <c r="AN40" s="33">
        <f t="shared" si="7"/>
        <v>-1</v>
      </c>
      <c r="AO40" s="33">
        <f t="shared" si="8"/>
        <v>-1</v>
      </c>
      <c r="AP40" s="33">
        <f t="shared" si="9"/>
        <v>-1</v>
      </c>
      <c r="AQ40" s="33">
        <f t="shared" si="10"/>
        <v>-1</v>
      </c>
      <c r="AR40" s="33">
        <f t="shared" si="11"/>
        <v>-1</v>
      </c>
      <c r="AS40" s="33">
        <f t="shared" si="12"/>
        <v>-1</v>
      </c>
      <c r="AT40" s="33">
        <f t="shared" si="13"/>
        <v>-1</v>
      </c>
      <c r="AU40" s="33">
        <f t="shared" si="14"/>
        <v>-0.99015465608738806</v>
      </c>
    </row>
    <row r="41" spans="1:47" x14ac:dyDescent="0.25">
      <c r="A41" s="37">
        <v>2023</v>
      </c>
      <c r="B41" s="38" t="s">
        <v>62</v>
      </c>
      <c r="C41" s="39" t="s">
        <v>63</v>
      </c>
      <c r="D41" s="40">
        <v>1914583264.5904684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1914583264.5904684</v>
      </c>
      <c r="R41" s="40">
        <v>0</v>
      </c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>
        <f t="shared" si="1"/>
        <v>0</v>
      </c>
      <c r="AF41" s="10" t="s">
        <v>62</v>
      </c>
      <c r="AG41" s="19" t="s">
        <v>63</v>
      </c>
      <c r="AH41" s="20">
        <v>0</v>
      </c>
      <c r="AI41" s="40">
        <f t="shared" si="2"/>
        <v>-1</v>
      </c>
      <c r="AJ41" s="40" t="e">
        <f t="shared" si="3"/>
        <v>#DIV/0!</v>
      </c>
      <c r="AK41" s="40" t="e">
        <f t="shared" si="4"/>
        <v>#DIV/0!</v>
      </c>
      <c r="AL41" s="40" t="e">
        <f t="shared" si="5"/>
        <v>#DIV/0!</v>
      </c>
      <c r="AM41" s="40" t="e">
        <f t="shared" si="6"/>
        <v>#DIV/0!</v>
      </c>
      <c r="AN41" s="40" t="e">
        <f t="shared" si="7"/>
        <v>#DIV/0!</v>
      </c>
      <c r="AO41" s="40" t="e">
        <f t="shared" si="8"/>
        <v>#DIV/0!</v>
      </c>
      <c r="AP41" s="40" t="e">
        <f t="shared" si="9"/>
        <v>#DIV/0!</v>
      </c>
      <c r="AQ41" s="40" t="e">
        <f t="shared" si="10"/>
        <v>#DIV/0!</v>
      </c>
      <c r="AR41" s="40" t="e">
        <f t="shared" si="11"/>
        <v>#DIV/0!</v>
      </c>
      <c r="AS41" s="40" t="e">
        <f t="shared" si="12"/>
        <v>#DIV/0!</v>
      </c>
      <c r="AT41" s="40" t="e">
        <f t="shared" si="13"/>
        <v>#DIV/0!</v>
      </c>
      <c r="AU41" s="40">
        <f t="shared" si="14"/>
        <v>-1</v>
      </c>
    </row>
    <row r="42" spans="1:47" x14ac:dyDescent="0.25">
      <c r="A42" s="37">
        <v>2023</v>
      </c>
      <c r="B42" s="38" t="s">
        <v>64</v>
      </c>
      <c r="C42" s="39" t="s">
        <v>65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524000000</v>
      </c>
      <c r="P42" s="40">
        <v>524000000</v>
      </c>
      <c r="R42" s="40">
        <v>0</v>
      </c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>
        <f t="shared" si="1"/>
        <v>0</v>
      </c>
      <c r="AF42" s="10" t="s">
        <v>64</v>
      </c>
      <c r="AG42" s="19" t="s">
        <v>65</v>
      </c>
      <c r="AH42" s="20">
        <v>0</v>
      </c>
      <c r="AI42" s="40" t="e">
        <f t="shared" si="2"/>
        <v>#DIV/0!</v>
      </c>
      <c r="AJ42" s="40" t="e">
        <f t="shared" si="3"/>
        <v>#DIV/0!</v>
      </c>
      <c r="AK42" s="40" t="e">
        <f t="shared" si="4"/>
        <v>#DIV/0!</v>
      </c>
      <c r="AL42" s="40" t="e">
        <f t="shared" si="5"/>
        <v>#DIV/0!</v>
      </c>
      <c r="AM42" s="40" t="e">
        <f t="shared" si="6"/>
        <v>#DIV/0!</v>
      </c>
      <c r="AN42" s="40" t="e">
        <f t="shared" si="7"/>
        <v>#DIV/0!</v>
      </c>
      <c r="AO42" s="40" t="e">
        <f t="shared" si="8"/>
        <v>#DIV/0!</v>
      </c>
      <c r="AP42" s="40" t="e">
        <f t="shared" si="9"/>
        <v>#DIV/0!</v>
      </c>
      <c r="AQ42" s="40" t="e">
        <f t="shared" si="10"/>
        <v>#DIV/0!</v>
      </c>
      <c r="AR42" s="40" t="e">
        <f t="shared" si="11"/>
        <v>#DIV/0!</v>
      </c>
      <c r="AS42" s="40" t="e">
        <f t="shared" si="12"/>
        <v>#DIV/0!</v>
      </c>
      <c r="AT42" s="40">
        <f t="shared" si="13"/>
        <v>-1</v>
      </c>
      <c r="AU42" s="40">
        <f t="shared" si="14"/>
        <v>-1</v>
      </c>
    </row>
    <row r="43" spans="1:47" x14ac:dyDescent="0.25">
      <c r="A43" s="37">
        <v>2023</v>
      </c>
      <c r="B43" s="38" t="s">
        <v>66</v>
      </c>
      <c r="C43" s="39" t="s">
        <v>67</v>
      </c>
      <c r="D43" s="40">
        <v>21811000</v>
      </c>
      <c r="E43" s="40">
        <v>21811000</v>
      </c>
      <c r="F43" s="40">
        <v>21811000</v>
      </c>
      <c r="G43" s="40">
        <v>21811000</v>
      </c>
      <c r="H43" s="40">
        <v>21811000</v>
      </c>
      <c r="I43" s="40">
        <v>21811000</v>
      </c>
      <c r="J43" s="40">
        <v>21811000</v>
      </c>
      <c r="K43" s="40">
        <v>21811000</v>
      </c>
      <c r="L43" s="40">
        <v>21811000</v>
      </c>
      <c r="M43" s="40">
        <v>21811000</v>
      </c>
      <c r="N43" s="40">
        <v>21811000</v>
      </c>
      <c r="O43" s="40">
        <v>21811000</v>
      </c>
      <c r="P43" s="40">
        <v>261732000</v>
      </c>
      <c r="R43" s="40">
        <v>24811466</v>
      </c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>
        <f t="shared" si="1"/>
        <v>24811466</v>
      </c>
      <c r="AF43" s="10" t="s">
        <v>66</v>
      </c>
      <c r="AG43" s="19" t="s">
        <v>67</v>
      </c>
      <c r="AH43" s="20">
        <v>24811466</v>
      </c>
      <c r="AI43" s="40">
        <f t="shared" si="2"/>
        <v>0.13756664068589244</v>
      </c>
      <c r="AJ43" s="40">
        <f t="shared" si="3"/>
        <v>-1</v>
      </c>
      <c r="AK43" s="40">
        <f t="shared" si="4"/>
        <v>-1</v>
      </c>
      <c r="AL43" s="40">
        <f t="shared" si="5"/>
        <v>-1</v>
      </c>
      <c r="AM43" s="40">
        <f t="shared" si="6"/>
        <v>-1</v>
      </c>
      <c r="AN43" s="40">
        <f t="shared" si="7"/>
        <v>-1</v>
      </c>
      <c r="AO43" s="40">
        <f t="shared" si="8"/>
        <v>-1</v>
      </c>
      <c r="AP43" s="40">
        <f t="shared" si="9"/>
        <v>-1</v>
      </c>
      <c r="AQ43" s="40">
        <f t="shared" si="10"/>
        <v>-1</v>
      </c>
      <c r="AR43" s="40">
        <f t="shared" si="11"/>
        <v>-1</v>
      </c>
      <c r="AS43" s="40">
        <f t="shared" si="12"/>
        <v>-1</v>
      </c>
      <c r="AT43" s="40">
        <f t="shared" si="13"/>
        <v>-1</v>
      </c>
      <c r="AU43" s="40">
        <f t="shared" si="14"/>
        <v>-0.90520277994284226</v>
      </c>
    </row>
    <row r="44" spans="1:47" x14ac:dyDescent="0.25">
      <c r="A44" s="37">
        <v>2023</v>
      </c>
      <c r="B44" s="38" t="s">
        <v>70</v>
      </c>
      <c r="C44" s="39" t="s">
        <v>71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500000000</v>
      </c>
      <c r="K44" s="40">
        <v>0</v>
      </c>
      <c r="L44" s="40">
        <v>0</v>
      </c>
      <c r="M44" s="40">
        <v>0</v>
      </c>
      <c r="N44" s="40">
        <v>0</v>
      </c>
      <c r="O44" s="40">
        <v>500000000</v>
      </c>
      <c r="P44" s="40">
        <v>1000000000</v>
      </c>
      <c r="R44" s="40">
        <v>0</v>
      </c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>
        <f t="shared" si="1"/>
        <v>0</v>
      </c>
      <c r="AF44" s="10" t="s">
        <v>68</v>
      </c>
      <c r="AG44" s="19" t="s">
        <v>69</v>
      </c>
      <c r="AH44" s="20">
        <v>0</v>
      </c>
      <c r="AI44" s="40" t="e">
        <f t="shared" si="2"/>
        <v>#DIV/0!</v>
      </c>
      <c r="AJ44" s="40" t="e">
        <f t="shared" si="3"/>
        <v>#DIV/0!</v>
      </c>
      <c r="AK44" s="40" t="e">
        <f t="shared" si="4"/>
        <v>#DIV/0!</v>
      </c>
      <c r="AL44" s="40" t="e">
        <f t="shared" si="5"/>
        <v>#DIV/0!</v>
      </c>
      <c r="AM44" s="40" t="e">
        <f t="shared" si="6"/>
        <v>#DIV/0!</v>
      </c>
      <c r="AN44" s="40" t="e">
        <f t="shared" si="7"/>
        <v>#DIV/0!</v>
      </c>
      <c r="AO44" s="40">
        <f t="shared" si="8"/>
        <v>-1</v>
      </c>
      <c r="AP44" s="40" t="e">
        <f t="shared" si="9"/>
        <v>#DIV/0!</v>
      </c>
      <c r="AQ44" s="40" t="e">
        <f t="shared" si="10"/>
        <v>#DIV/0!</v>
      </c>
      <c r="AR44" s="40" t="e">
        <f t="shared" si="11"/>
        <v>#DIV/0!</v>
      </c>
      <c r="AS44" s="40" t="e">
        <f t="shared" si="12"/>
        <v>#DIV/0!</v>
      </c>
      <c r="AT44" s="40">
        <f t="shared" si="13"/>
        <v>-1</v>
      </c>
      <c r="AU44" s="40">
        <f t="shared" si="14"/>
        <v>-1</v>
      </c>
    </row>
    <row r="45" spans="1:47" x14ac:dyDescent="0.25">
      <c r="A45" s="37">
        <v>2023</v>
      </c>
      <c r="B45" s="38" t="s">
        <v>72</v>
      </c>
      <c r="C45" s="39" t="s">
        <v>73</v>
      </c>
      <c r="D45" s="40">
        <v>46695000</v>
      </c>
      <c r="E45" s="40">
        <v>79695000</v>
      </c>
      <c r="F45" s="40">
        <v>79751000</v>
      </c>
      <c r="G45" s="40">
        <v>81263000</v>
      </c>
      <c r="H45" s="40">
        <v>79751000</v>
      </c>
      <c r="I45" s="40">
        <v>79751000</v>
      </c>
      <c r="J45" s="40">
        <v>79751000</v>
      </c>
      <c r="K45" s="40">
        <v>79751000</v>
      </c>
      <c r="L45" s="40">
        <v>79751000</v>
      </c>
      <c r="M45" s="40">
        <v>79751000</v>
      </c>
      <c r="N45" s="40">
        <v>79751000</v>
      </c>
      <c r="O45" s="40">
        <v>79751000</v>
      </c>
      <c r="P45" s="40">
        <v>925412000</v>
      </c>
      <c r="R45" s="40">
        <v>0</v>
      </c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>
        <f t="shared" si="1"/>
        <v>0</v>
      </c>
      <c r="AF45" s="10" t="s">
        <v>70</v>
      </c>
      <c r="AG45" s="19" t="s">
        <v>71</v>
      </c>
      <c r="AH45" s="20">
        <v>0</v>
      </c>
      <c r="AI45" s="40">
        <f t="shared" si="2"/>
        <v>-1</v>
      </c>
      <c r="AJ45" s="40">
        <f t="shared" si="3"/>
        <v>-1</v>
      </c>
      <c r="AK45" s="40">
        <f t="shared" si="4"/>
        <v>-1</v>
      </c>
      <c r="AL45" s="40">
        <f t="shared" si="5"/>
        <v>-1</v>
      </c>
      <c r="AM45" s="40">
        <f t="shared" si="6"/>
        <v>-1</v>
      </c>
      <c r="AN45" s="40">
        <f t="shared" si="7"/>
        <v>-1</v>
      </c>
      <c r="AO45" s="40">
        <f t="shared" si="8"/>
        <v>-1</v>
      </c>
      <c r="AP45" s="40">
        <f t="shared" si="9"/>
        <v>-1</v>
      </c>
      <c r="AQ45" s="40">
        <f t="shared" si="10"/>
        <v>-1</v>
      </c>
      <c r="AR45" s="40">
        <f t="shared" si="11"/>
        <v>-1</v>
      </c>
      <c r="AS45" s="40">
        <f t="shared" si="12"/>
        <v>-1</v>
      </c>
      <c r="AT45" s="40">
        <f t="shared" si="13"/>
        <v>-1</v>
      </c>
      <c r="AU45" s="40">
        <f t="shared" si="14"/>
        <v>-1</v>
      </c>
    </row>
    <row r="46" spans="1:47" x14ac:dyDescent="0.25">
      <c r="A46" s="37">
        <v>2023</v>
      </c>
      <c r="B46" s="38" t="s">
        <v>778</v>
      </c>
      <c r="C46" s="39" t="s">
        <v>69</v>
      </c>
      <c r="D46" s="40">
        <v>120000000</v>
      </c>
      <c r="E46" s="40">
        <v>120000000</v>
      </c>
      <c r="F46" s="40">
        <v>120000000</v>
      </c>
      <c r="G46" s="40">
        <v>120000000</v>
      </c>
      <c r="H46" s="40">
        <v>120000000</v>
      </c>
      <c r="I46" s="40">
        <v>120000000</v>
      </c>
      <c r="J46" s="40">
        <v>120000000</v>
      </c>
      <c r="K46" s="40">
        <v>120000000</v>
      </c>
      <c r="L46" s="40">
        <v>120000000</v>
      </c>
      <c r="M46" s="40">
        <v>120000000</v>
      </c>
      <c r="N46" s="40">
        <v>120000000</v>
      </c>
      <c r="O46" s="40">
        <v>120000000</v>
      </c>
      <c r="P46" s="40">
        <v>1440000000</v>
      </c>
      <c r="R46" s="40">
        <v>34907705</v>
      </c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>
        <f t="shared" si="1"/>
        <v>34907705</v>
      </c>
      <c r="AF46" s="10" t="s">
        <v>72</v>
      </c>
      <c r="AG46" s="19" t="s">
        <v>73</v>
      </c>
      <c r="AH46" s="20">
        <v>34907705</v>
      </c>
      <c r="AI46" s="40">
        <f t="shared" si="2"/>
        <v>-0.7091024583333333</v>
      </c>
      <c r="AJ46" s="40">
        <f t="shared" si="3"/>
        <v>-1</v>
      </c>
      <c r="AK46" s="40">
        <f t="shared" si="4"/>
        <v>-1</v>
      </c>
      <c r="AL46" s="40">
        <f t="shared" si="5"/>
        <v>-1</v>
      </c>
      <c r="AM46" s="40">
        <f t="shared" si="6"/>
        <v>-1</v>
      </c>
      <c r="AN46" s="40">
        <f t="shared" si="7"/>
        <v>-1</v>
      </c>
      <c r="AO46" s="40">
        <f t="shared" si="8"/>
        <v>-1</v>
      </c>
      <c r="AP46" s="40">
        <f t="shared" si="9"/>
        <v>-1</v>
      </c>
      <c r="AQ46" s="40">
        <f t="shared" si="10"/>
        <v>-1</v>
      </c>
      <c r="AR46" s="40">
        <f t="shared" si="11"/>
        <v>-1</v>
      </c>
      <c r="AS46" s="40">
        <f t="shared" si="12"/>
        <v>-1</v>
      </c>
      <c r="AT46" s="40">
        <f t="shared" si="13"/>
        <v>-1</v>
      </c>
      <c r="AU46" s="40">
        <f t="shared" si="14"/>
        <v>-0.97575853819444447</v>
      </c>
    </row>
    <row r="47" spans="1:47" x14ac:dyDescent="0.25">
      <c r="A47" s="34">
        <v>2023</v>
      </c>
      <c r="B47" s="35" t="s">
        <v>74</v>
      </c>
      <c r="C47" s="36" t="s">
        <v>75</v>
      </c>
      <c r="D47" s="33">
        <v>3225130231.835835</v>
      </c>
      <c r="E47" s="33">
        <v>5251685224.0358353</v>
      </c>
      <c r="F47" s="33">
        <v>4535921403.1458349</v>
      </c>
      <c r="G47" s="33">
        <v>3438776742.2358351</v>
      </c>
      <c r="H47" s="33">
        <v>4063267609.335835</v>
      </c>
      <c r="I47" s="33">
        <v>4063292650.3058348</v>
      </c>
      <c r="J47" s="33">
        <v>3732812693.085835</v>
      </c>
      <c r="K47" s="33">
        <v>3616814541.0958352</v>
      </c>
      <c r="L47" s="33">
        <v>4257404817.0958347</v>
      </c>
      <c r="M47" s="33">
        <v>3309020312.835835</v>
      </c>
      <c r="N47" s="33">
        <v>4111989565.5558348</v>
      </c>
      <c r="O47" s="33">
        <v>4362243579.0958347</v>
      </c>
      <c r="P47" s="33">
        <v>47968359369.660019</v>
      </c>
      <c r="R47" s="33">
        <v>2467550037</v>
      </c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>
        <f t="shared" si="1"/>
        <v>2467550037</v>
      </c>
      <c r="AF47" s="8" t="s">
        <v>74</v>
      </c>
      <c r="AG47" s="2" t="s">
        <v>75</v>
      </c>
      <c r="AH47" s="3">
        <f>+AH48+AH72+AH95</f>
        <v>2467550037</v>
      </c>
      <c r="AI47" s="33">
        <f t="shared" si="2"/>
        <v>-0.23489910185877952</v>
      </c>
      <c r="AJ47" s="33">
        <f t="shared" si="3"/>
        <v>-1</v>
      </c>
      <c r="AK47" s="33">
        <f t="shared" si="4"/>
        <v>-1</v>
      </c>
      <c r="AL47" s="33">
        <f t="shared" si="5"/>
        <v>-1</v>
      </c>
      <c r="AM47" s="33">
        <f t="shared" si="6"/>
        <v>-1</v>
      </c>
      <c r="AN47" s="33">
        <f t="shared" si="7"/>
        <v>-1</v>
      </c>
      <c r="AO47" s="33">
        <f t="shared" si="8"/>
        <v>-1</v>
      </c>
      <c r="AP47" s="33">
        <f t="shared" si="9"/>
        <v>-1</v>
      </c>
      <c r="AQ47" s="33">
        <f t="shared" si="10"/>
        <v>-1</v>
      </c>
      <c r="AR47" s="33">
        <f t="shared" si="11"/>
        <v>-1</v>
      </c>
      <c r="AS47" s="33">
        <f t="shared" si="12"/>
        <v>-1</v>
      </c>
      <c r="AT47" s="33">
        <f t="shared" si="13"/>
        <v>-1</v>
      </c>
      <c r="AU47" s="33">
        <f t="shared" si="14"/>
        <v>-0.94855879856168845</v>
      </c>
    </row>
    <row r="48" spans="1:47" x14ac:dyDescent="0.25">
      <c r="A48" s="34">
        <v>2023</v>
      </c>
      <c r="B48" s="35" t="s">
        <v>76</v>
      </c>
      <c r="C48" s="36" t="s">
        <v>9</v>
      </c>
      <c r="D48" s="33">
        <v>2632223156.5538845</v>
      </c>
      <c r="E48" s="33">
        <v>4586999471.3538847</v>
      </c>
      <c r="F48" s="33">
        <v>3087510398.8638849</v>
      </c>
      <c r="G48" s="33">
        <v>2819869943.5538845</v>
      </c>
      <c r="H48" s="33">
        <v>3471604881.0538845</v>
      </c>
      <c r="I48" s="33">
        <v>3475494575.0238843</v>
      </c>
      <c r="J48" s="33">
        <v>3094735617.8038845</v>
      </c>
      <c r="K48" s="33">
        <v>3004157989.8138847</v>
      </c>
      <c r="L48" s="33">
        <v>2824906334.8138847</v>
      </c>
      <c r="M48" s="33">
        <v>2693867164.5538845</v>
      </c>
      <c r="N48" s="33">
        <v>3079387097.2738843</v>
      </c>
      <c r="O48" s="33">
        <v>3580653005.8138847</v>
      </c>
      <c r="P48" s="33">
        <v>38351409636.476624</v>
      </c>
      <c r="R48" s="33">
        <v>2467550037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>
        <f t="shared" si="1"/>
        <v>2467550037</v>
      </c>
      <c r="AF48" s="8" t="s">
        <v>76</v>
      </c>
      <c r="AG48" s="2" t="s">
        <v>9</v>
      </c>
      <c r="AH48" s="3">
        <f>+AH49</f>
        <v>2467550037</v>
      </c>
      <c r="AI48" s="33">
        <f t="shared" si="2"/>
        <v>-6.2560470659134809E-2</v>
      </c>
      <c r="AJ48" s="33">
        <f t="shared" si="3"/>
        <v>-1</v>
      </c>
      <c r="AK48" s="33">
        <f t="shared" si="4"/>
        <v>-1</v>
      </c>
      <c r="AL48" s="33">
        <f t="shared" si="5"/>
        <v>-1</v>
      </c>
      <c r="AM48" s="33">
        <f t="shared" si="6"/>
        <v>-1</v>
      </c>
      <c r="AN48" s="33">
        <f t="shared" si="7"/>
        <v>-1</v>
      </c>
      <c r="AO48" s="33">
        <f t="shared" si="8"/>
        <v>-1</v>
      </c>
      <c r="AP48" s="33">
        <f t="shared" si="9"/>
        <v>-1</v>
      </c>
      <c r="AQ48" s="33">
        <f t="shared" si="10"/>
        <v>-1</v>
      </c>
      <c r="AR48" s="33">
        <f t="shared" si="11"/>
        <v>-1</v>
      </c>
      <c r="AS48" s="33">
        <f t="shared" si="12"/>
        <v>-1</v>
      </c>
      <c r="AT48" s="33">
        <f t="shared" si="13"/>
        <v>-1</v>
      </c>
      <c r="AU48" s="33">
        <f t="shared" si="14"/>
        <v>-0.93565946961560764</v>
      </c>
    </row>
    <row r="49" spans="1:47" x14ac:dyDescent="0.25">
      <c r="A49" s="34">
        <v>2023</v>
      </c>
      <c r="B49" s="35" t="s">
        <v>77</v>
      </c>
      <c r="C49" s="36" t="s">
        <v>11</v>
      </c>
      <c r="D49" s="33">
        <v>2632223156.5538845</v>
      </c>
      <c r="E49" s="33">
        <v>4586999471.3538847</v>
      </c>
      <c r="F49" s="33">
        <v>3087510398.8638849</v>
      </c>
      <c r="G49" s="33">
        <v>2819869943.5538845</v>
      </c>
      <c r="H49" s="33">
        <v>3471604881.0538845</v>
      </c>
      <c r="I49" s="33">
        <v>3475494575.0238843</v>
      </c>
      <c r="J49" s="33">
        <v>3094735617.8038845</v>
      </c>
      <c r="K49" s="33">
        <v>3004157989.8138847</v>
      </c>
      <c r="L49" s="33">
        <v>2824906334.8138847</v>
      </c>
      <c r="M49" s="33">
        <v>2693867164.5538845</v>
      </c>
      <c r="N49" s="33">
        <v>3079387097.2738843</v>
      </c>
      <c r="O49" s="33">
        <v>3580653005.8138847</v>
      </c>
      <c r="P49" s="33">
        <v>38351409636.476624</v>
      </c>
      <c r="R49" s="33">
        <v>2467550037</v>
      </c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>
        <f t="shared" si="1"/>
        <v>2467550037</v>
      </c>
      <c r="AF49" s="11" t="s">
        <v>77</v>
      </c>
      <c r="AG49" s="6" t="s">
        <v>11</v>
      </c>
      <c r="AH49" s="7">
        <f>+AH50+AH54+AH57+AH59+AH61+AH63+AH65+AH68+AH71</f>
        <v>2467550037</v>
      </c>
      <c r="AI49" s="33">
        <f t="shared" si="2"/>
        <v>-6.2560470659134809E-2</v>
      </c>
      <c r="AJ49" s="33">
        <f t="shared" si="3"/>
        <v>-1</v>
      </c>
      <c r="AK49" s="33">
        <f t="shared" si="4"/>
        <v>-1</v>
      </c>
      <c r="AL49" s="33">
        <f t="shared" si="5"/>
        <v>-1</v>
      </c>
      <c r="AM49" s="33">
        <f t="shared" si="6"/>
        <v>-1</v>
      </c>
      <c r="AN49" s="33">
        <f t="shared" si="7"/>
        <v>-1</v>
      </c>
      <c r="AO49" s="33">
        <f t="shared" si="8"/>
        <v>-1</v>
      </c>
      <c r="AP49" s="33">
        <f t="shared" si="9"/>
        <v>-1</v>
      </c>
      <c r="AQ49" s="33">
        <f t="shared" si="10"/>
        <v>-1</v>
      </c>
      <c r="AR49" s="33">
        <f t="shared" si="11"/>
        <v>-1</v>
      </c>
      <c r="AS49" s="33">
        <f t="shared" si="12"/>
        <v>-1</v>
      </c>
      <c r="AT49" s="33">
        <f t="shared" si="13"/>
        <v>-1</v>
      </c>
      <c r="AU49" s="33">
        <f t="shared" si="14"/>
        <v>-0.93565946961560764</v>
      </c>
    </row>
    <row r="50" spans="1:47" x14ac:dyDescent="0.25">
      <c r="A50" s="34">
        <v>2023</v>
      </c>
      <c r="B50" s="35" t="s">
        <v>78</v>
      </c>
      <c r="C50" s="36" t="s">
        <v>13</v>
      </c>
      <c r="D50" s="33">
        <v>2359911643.5538845</v>
      </c>
      <c r="E50" s="33">
        <v>3804582033.8538847</v>
      </c>
      <c r="F50" s="33">
        <v>2931231054.1038847</v>
      </c>
      <c r="G50" s="33">
        <v>2546817663.5538845</v>
      </c>
      <c r="H50" s="33">
        <v>2773003283.5538845</v>
      </c>
      <c r="I50" s="33">
        <v>3208619732.8038845</v>
      </c>
      <c r="J50" s="33">
        <v>2800151887.8038845</v>
      </c>
      <c r="K50" s="33">
        <v>2722216982.5538845</v>
      </c>
      <c r="L50" s="33">
        <v>2667610819.5538845</v>
      </c>
      <c r="M50" s="33">
        <v>2420814884.5538845</v>
      </c>
      <c r="N50" s="33">
        <v>2386339025.5538845</v>
      </c>
      <c r="O50" s="33">
        <v>2332041187.5538845</v>
      </c>
      <c r="P50" s="33">
        <v>32953340198.996628</v>
      </c>
      <c r="R50" s="33">
        <v>2467550037</v>
      </c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>
        <f t="shared" si="1"/>
        <v>2467550037</v>
      </c>
      <c r="AF50" s="11" t="s">
        <v>78</v>
      </c>
      <c r="AG50" s="6" t="s">
        <v>13</v>
      </c>
      <c r="AH50" s="7">
        <f>+AH51+AH52+AH53</f>
        <v>2467550037</v>
      </c>
      <c r="AI50" s="33">
        <f t="shared" si="2"/>
        <v>4.5611196393784713E-2</v>
      </c>
      <c r="AJ50" s="33">
        <f t="shared" si="3"/>
        <v>-1</v>
      </c>
      <c r="AK50" s="33">
        <f t="shared" si="4"/>
        <v>-1</v>
      </c>
      <c r="AL50" s="33">
        <f t="shared" si="5"/>
        <v>-1</v>
      </c>
      <c r="AM50" s="33">
        <f t="shared" si="6"/>
        <v>-1</v>
      </c>
      <c r="AN50" s="33">
        <f t="shared" si="7"/>
        <v>-1</v>
      </c>
      <c r="AO50" s="33">
        <f t="shared" si="8"/>
        <v>-1</v>
      </c>
      <c r="AP50" s="33">
        <f t="shared" si="9"/>
        <v>-1</v>
      </c>
      <c r="AQ50" s="33">
        <f t="shared" si="10"/>
        <v>-1</v>
      </c>
      <c r="AR50" s="33">
        <f t="shared" si="11"/>
        <v>-1</v>
      </c>
      <c r="AS50" s="33">
        <f t="shared" si="12"/>
        <v>-1</v>
      </c>
      <c r="AT50" s="33">
        <f t="shared" si="13"/>
        <v>-1</v>
      </c>
      <c r="AU50" s="33">
        <f t="shared" si="14"/>
        <v>-0.92511988095594833</v>
      </c>
    </row>
    <row r="51" spans="1:47" x14ac:dyDescent="0.25">
      <c r="A51" s="37">
        <v>2023</v>
      </c>
      <c r="B51" s="42">
        <v>10201010101</v>
      </c>
      <c r="C51" s="43" t="s">
        <v>80</v>
      </c>
      <c r="D51" s="40">
        <v>1955513298.8405511</v>
      </c>
      <c r="E51" s="40">
        <v>3509583689.1405516</v>
      </c>
      <c r="F51" s="40">
        <v>2641897709.3905516</v>
      </c>
      <c r="G51" s="40">
        <v>2257484318.8405514</v>
      </c>
      <c r="H51" s="40">
        <v>2483669938.8405514</v>
      </c>
      <c r="I51" s="40">
        <v>2919286388.0905514</v>
      </c>
      <c r="J51" s="40">
        <v>2453218543.0905514</v>
      </c>
      <c r="K51" s="40">
        <v>2433018637.8405514</v>
      </c>
      <c r="L51" s="40">
        <v>2378277474.8405514</v>
      </c>
      <c r="M51" s="40">
        <v>2131481539.8405511</v>
      </c>
      <c r="N51" s="40">
        <v>2097005680.8405511</v>
      </c>
      <c r="O51" s="40">
        <v>2048407842.8405511</v>
      </c>
      <c r="P51" s="40">
        <v>29308845062.436611</v>
      </c>
      <c r="R51" s="40">
        <v>2313681120</v>
      </c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>
        <f t="shared" si="1"/>
        <v>2313681120</v>
      </c>
      <c r="AF51" s="10" t="s">
        <v>79</v>
      </c>
      <c r="AG51" s="19" t="s">
        <v>80</v>
      </c>
      <c r="AH51" s="20">
        <v>2313681120</v>
      </c>
      <c r="AI51" s="40">
        <f t="shared" si="2"/>
        <v>0.18315795723394526</v>
      </c>
      <c r="AJ51" s="40">
        <f t="shared" si="3"/>
        <v>-1</v>
      </c>
      <c r="AK51" s="40">
        <f t="shared" si="4"/>
        <v>-1</v>
      </c>
      <c r="AL51" s="40">
        <f t="shared" si="5"/>
        <v>-1</v>
      </c>
      <c r="AM51" s="40">
        <f t="shared" si="6"/>
        <v>-1</v>
      </c>
      <c r="AN51" s="40">
        <f t="shared" si="7"/>
        <v>-1</v>
      </c>
      <c r="AO51" s="40">
        <f t="shared" si="8"/>
        <v>-1</v>
      </c>
      <c r="AP51" s="40">
        <f t="shared" si="9"/>
        <v>-1</v>
      </c>
      <c r="AQ51" s="40">
        <f t="shared" si="10"/>
        <v>-1</v>
      </c>
      <c r="AR51" s="40">
        <f t="shared" si="11"/>
        <v>-1</v>
      </c>
      <c r="AS51" s="40">
        <f t="shared" si="12"/>
        <v>-1</v>
      </c>
      <c r="AT51" s="40">
        <f t="shared" si="13"/>
        <v>-1</v>
      </c>
      <c r="AU51" s="40">
        <f t="shared" si="14"/>
        <v>-0.92105860483170976</v>
      </c>
    </row>
    <row r="52" spans="1:47" x14ac:dyDescent="0.25">
      <c r="A52" s="37">
        <v>2023</v>
      </c>
      <c r="B52" s="42">
        <v>10201010102</v>
      </c>
      <c r="C52" s="39" t="s">
        <v>82</v>
      </c>
      <c r="D52" s="40">
        <v>260398344.71333334</v>
      </c>
      <c r="E52" s="40">
        <v>260398344.71333334</v>
      </c>
      <c r="F52" s="40">
        <v>260398344.71333334</v>
      </c>
      <c r="G52" s="40">
        <v>260398344.71333334</v>
      </c>
      <c r="H52" s="40">
        <v>260398344.71333334</v>
      </c>
      <c r="I52" s="40">
        <v>260398344.71333334</v>
      </c>
      <c r="J52" s="40">
        <v>260398344.71333334</v>
      </c>
      <c r="K52" s="40">
        <v>260398344.71333334</v>
      </c>
      <c r="L52" s="40">
        <v>260398344.71333334</v>
      </c>
      <c r="M52" s="40">
        <v>260398344.71333334</v>
      </c>
      <c r="N52" s="40">
        <v>260398344.71333334</v>
      </c>
      <c r="O52" s="40">
        <v>260398344.71333334</v>
      </c>
      <c r="P52" s="40">
        <v>3124780136.5599995</v>
      </c>
      <c r="R52" s="40">
        <v>146618917</v>
      </c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>
        <f t="shared" si="1"/>
        <v>146618917</v>
      </c>
      <c r="AF52" s="10" t="s">
        <v>81</v>
      </c>
      <c r="AG52" s="19" t="s">
        <v>82</v>
      </c>
      <c r="AH52" s="20">
        <v>146618917</v>
      </c>
      <c r="AI52" s="40">
        <f t="shared" si="2"/>
        <v>-0.43694374416469717</v>
      </c>
      <c r="AJ52" s="40">
        <f t="shared" si="3"/>
        <v>-1</v>
      </c>
      <c r="AK52" s="40">
        <f t="shared" si="4"/>
        <v>-1</v>
      </c>
      <c r="AL52" s="40">
        <f t="shared" si="5"/>
        <v>-1</v>
      </c>
      <c r="AM52" s="40">
        <f t="shared" si="6"/>
        <v>-1</v>
      </c>
      <c r="AN52" s="40">
        <f t="shared" si="7"/>
        <v>-1</v>
      </c>
      <c r="AO52" s="40">
        <f t="shared" si="8"/>
        <v>-1</v>
      </c>
      <c r="AP52" s="40">
        <f t="shared" si="9"/>
        <v>-1</v>
      </c>
      <c r="AQ52" s="40">
        <f t="shared" si="10"/>
        <v>-1</v>
      </c>
      <c r="AR52" s="40">
        <f t="shared" si="11"/>
        <v>-1</v>
      </c>
      <c r="AS52" s="40">
        <f t="shared" si="12"/>
        <v>-1</v>
      </c>
      <c r="AT52" s="40">
        <f t="shared" si="13"/>
        <v>-1</v>
      </c>
      <c r="AU52" s="40">
        <f t="shared" si="14"/>
        <v>-0.95307864534705811</v>
      </c>
    </row>
    <row r="53" spans="1:47" x14ac:dyDescent="0.25">
      <c r="A53" s="37">
        <v>2023</v>
      </c>
      <c r="B53" s="42">
        <v>10201010103</v>
      </c>
      <c r="C53" s="39" t="s">
        <v>84</v>
      </c>
      <c r="D53" s="40">
        <v>144000000</v>
      </c>
      <c r="E53" s="40">
        <v>34600000</v>
      </c>
      <c r="F53" s="40">
        <v>28935000</v>
      </c>
      <c r="G53" s="40">
        <v>28935000</v>
      </c>
      <c r="H53" s="40">
        <v>28935000</v>
      </c>
      <c r="I53" s="40">
        <v>28935000</v>
      </c>
      <c r="J53" s="40">
        <v>86535000</v>
      </c>
      <c r="K53" s="40">
        <v>28800000</v>
      </c>
      <c r="L53" s="40">
        <v>28935000</v>
      </c>
      <c r="M53" s="40">
        <v>28935000</v>
      </c>
      <c r="N53" s="40">
        <v>28935000</v>
      </c>
      <c r="O53" s="40">
        <v>23235000</v>
      </c>
      <c r="P53" s="40">
        <v>519715000</v>
      </c>
      <c r="R53" s="40">
        <v>7250000</v>
      </c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>
        <f t="shared" si="1"/>
        <v>7250000</v>
      </c>
      <c r="AF53" s="10" t="s">
        <v>83</v>
      </c>
      <c r="AG53" s="19" t="s">
        <v>84</v>
      </c>
      <c r="AH53" s="20">
        <v>7250000</v>
      </c>
      <c r="AI53" s="40">
        <f t="shared" si="2"/>
        <v>-0.94965277777777779</v>
      </c>
      <c r="AJ53" s="40">
        <f t="shared" si="3"/>
        <v>-1</v>
      </c>
      <c r="AK53" s="40">
        <f t="shared" si="4"/>
        <v>-1</v>
      </c>
      <c r="AL53" s="40">
        <f t="shared" si="5"/>
        <v>-1</v>
      </c>
      <c r="AM53" s="40">
        <f t="shared" si="6"/>
        <v>-1</v>
      </c>
      <c r="AN53" s="40">
        <f t="shared" si="7"/>
        <v>-1</v>
      </c>
      <c r="AO53" s="40">
        <f t="shared" si="8"/>
        <v>-1</v>
      </c>
      <c r="AP53" s="40">
        <f t="shared" si="9"/>
        <v>-1</v>
      </c>
      <c r="AQ53" s="40">
        <f t="shared" si="10"/>
        <v>-1</v>
      </c>
      <c r="AR53" s="40">
        <f t="shared" si="11"/>
        <v>-1</v>
      </c>
      <c r="AS53" s="40">
        <f t="shared" si="12"/>
        <v>-1</v>
      </c>
      <c r="AT53" s="40">
        <f t="shared" si="13"/>
        <v>-1</v>
      </c>
      <c r="AU53" s="40">
        <f t="shared" si="14"/>
        <v>-0.98605004666018881</v>
      </c>
    </row>
    <row r="54" spans="1:47" x14ac:dyDescent="0.25">
      <c r="A54" s="34">
        <v>2023</v>
      </c>
      <c r="B54" s="35" t="s">
        <v>85</v>
      </c>
      <c r="C54" s="36" t="s">
        <v>17</v>
      </c>
      <c r="D54" s="33">
        <v>4200000</v>
      </c>
      <c r="E54" s="33">
        <v>4635456</v>
      </c>
      <c r="F54" s="33">
        <v>24635456</v>
      </c>
      <c r="G54" s="33">
        <v>4635456</v>
      </c>
      <c r="H54" s="33">
        <v>4635456</v>
      </c>
      <c r="I54" s="33">
        <v>4635456</v>
      </c>
      <c r="J54" s="33">
        <v>24635456</v>
      </c>
      <c r="K54" s="33">
        <v>4635456</v>
      </c>
      <c r="L54" s="33">
        <v>4635456</v>
      </c>
      <c r="M54" s="33">
        <v>4635456</v>
      </c>
      <c r="N54" s="33">
        <v>4635456</v>
      </c>
      <c r="O54" s="33">
        <v>4635456</v>
      </c>
      <c r="P54" s="33">
        <v>95190016</v>
      </c>
      <c r="R54" s="33">
        <v>0</v>
      </c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>
        <f t="shared" si="1"/>
        <v>0</v>
      </c>
      <c r="AF54" s="11" t="s">
        <v>85</v>
      </c>
      <c r="AG54" s="6" t="s">
        <v>17</v>
      </c>
      <c r="AH54" s="7">
        <f>+AH55+AH56</f>
        <v>0</v>
      </c>
      <c r="AI54" s="33">
        <f t="shared" si="2"/>
        <v>-1</v>
      </c>
      <c r="AJ54" s="33">
        <f t="shared" si="3"/>
        <v>-1</v>
      </c>
      <c r="AK54" s="33">
        <f t="shared" si="4"/>
        <v>-1</v>
      </c>
      <c r="AL54" s="33">
        <f t="shared" si="5"/>
        <v>-1</v>
      </c>
      <c r="AM54" s="33">
        <f t="shared" si="6"/>
        <v>-1</v>
      </c>
      <c r="AN54" s="33">
        <f t="shared" si="7"/>
        <v>-1</v>
      </c>
      <c r="AO54" s="33">
        <f t="shared" si="8"/>
        <v>-1</v>
      </c>
      <c r="AP54" s="33">
        <f t="shared" si="9"/>
        <v>-1</v>
      </c>
      <c r="AQ54" s="33">
        <f t="shared" si="10"/>
        <v>-1</v>
      </c>
      <c r="AR54" s="33">
        <f t="shared" si="11"/>
        <v>-1</v>
      </c>
      <c r="AS54" s="33">
        <f t="shared" si="12"/>
        <v>-1</v>
      </c>
      <c r="AT54" s="33">
        <f t="shared" si="13"/>
        <v>-1</v>
      </c>
      <c r="AU54" s="33">
        <f t="shared" si="14"/>
        <v>-1</v>
      </c>
    </row>
    <row r="55" spans="1:47" x14ac:dyDescent="0.25">
      <c r="A55" s="37">
        <v>2023</v>
      </c>
      <c r="B55" s="42">
        <v>10201010401</v>
      </c>
      <c r="C55" s="39" t="s">
        <v>80</v>
      </c>
      <c r="D55" s="40">
        <v>0</v>
      </c>
      <c r="E55" s="40">
        <v>0</v>
      </c>
      <c r="F55" s="40">
        <v>20000000</v>
      </c>
      <c r="G55" s="40">
        <v>0</v>
      </c>
      <c r="H55" s="40">
        <v>0</v>
      </c>
      <c r="I55" s="40">
        <v>0</v>
      </c>
      <c r="J55" s="40">
        <v>20000000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40000000</v>
      </c>
      <c r="R55" s="40">
        <v>0</v>
      </c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>
        <f t="shared" si="1"/>
        <v>0</v>
      </c>
      <c r="AF55" s="10" t="s">
        <v>86</v>
      </c>
      <c r="AG55" s="19" t="s">
        <v>80</v>
      </c>
      <c r="AH55" s="20">
        <v>0</v>
      </c>
      <c r="AI55" s="40" t="e">
        <f t="shared" si="2"/>
        <v>#DIV/0!</v>
      </c>
      <c r="AJ55" s="40" t="e">
        <f t="shared" si="3"/>
        <v>#DIV/0!</v>
      </c>
      <c r="AK55" s="40">
        <f t="shared" si="4"/>
        <v>-1</v>
      </c>
      <c r="AL55" s="40" t="e">
        <f t="shared" si="5"/>
        <v>#DIV/0!</v>
      </c>
      <c r="AM55" s="40" t="e">
        <f t="shared" si="6"/>
        <v>#DIV/0!</v>
      </c>
      <c r="AN55" s="40" t="e">
        <f t="shared" si="7"/>
        <v>#DIV/0!</v>
      </c>
      <c r="AO55" s="40">
        <f t="shared" si="8"/>
        <v>-1</v>
      </c>
      <c r="AP55" s="40" t="e">
        <f t="shared" si="9"/>
        <v>#DIV/0!</v>
      </c>
      <c r="AQ55" s="40" t="e">
        <f t="shared" si="10"/>
        <v>#DIV/0!</v>
      </c>
      <c r="AR55" s="40" t="e">
        <f t="shared" si="11"/>
        <v>#DIV/0!</v>
      </c>
      <c r="AS55" s="40" t="e">
        <f t="shared" si="12"/>
        <v>#DIV/0!</v>
      </c>
      <c r="AT55" s="40" t="e">
        <f t="shared" si="13"/>
        <v>#DIV/0!</v>
      </c>
      <c r="AU55" s="40">
        <f t="shared" si="14"/>
        <v>-1</v>
      </c>
    </row>
    <row r="56" spans="1:47" x14ac:dyDescent="0.25">
      <c r="A56" s="37">
        <v>2023</v>
      </c>
      <c r="B56" s="42">
        <v>10201010402</v>
      </c>
      <c r="C56" s="39" t="s">
        <v>82</v>
      </c>
      <c r="D56" s="40">
        <v>4200000</v>
      </c>
      <c r="E56" s="40">
        <v>4635456</v>
      </c>
      <c r="F56" s="40">
        <v>4635456</v>
      </c>
      <c r="G56" s="40">
        <v>4635456</v>
      </c>
      <c r="H56" s="40">
        <v>4635456</v>
      </c>
      <c r="I56" s="40">
        <v>4635456</v>
      </c>
      <c r="J56" s="40">
        <v>4635456</v>
      </c>
      <c r="K56" s="40">
        <v>4635456</v>
      </c>
      <c r="L56" s="40">
        <v>4635456</v>
      </c>
      <c r="M56" s="40">
        <v>4635456</v>
      </c>
      <c r="N56" s="40">
        <v>4635456</v>
      </c>
      <c r="O56" s="40">
        <v>4635456</v>
      </c>
      <c r="P56" s="40">
        <v>55190016</v>
      </c>
      <c r="R56" s="40">
        <v>0</v>
      </c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>
        <f t="shared" si="1"/>
        <v>0</v>
      </c>
      <c r="AF56" s="10" t="s">
        <v>87</v>
      </c>
      <c r="AG56" s="19" t="s">
        <v>82</v>
      </c>
      <c r="AH56" s="20">
        <v>0</v>
      </c>
      <c r="AI56" s="40">
        <f t="shared" si="2"/>
        <v>-1</v>
      </c>
      <c r="AJ56" s="40">
        <f t="shared" si="3"/>
        <v>-1</v>
      </c>
      <c r="AK56" s="40">
        <f t="shared" si="4"/>
        <v>-1</v>
      </c>
      <c r="AL56" s="40">
        <f t="shared" si="5"/>
        <v>-1</v>
      </c>
      <c r="AM56" s="40">
        <f t="shared" si="6"/>
        <v>-1</v>
      </c>
      <c r="AN56" s="40">
        <f t="shared" si="7"/>
        <v>-1</v>
      </c>
      <c r="AO56" s="40">
        <f t="shared" si="8"/>
        <v>-1</v>
      </c>
      <c r="AP56" s="40">
        <f t="shared" si="9"/>
        <v>-1</v>
      </c>
      <c r="AQ56" s="40">
        <f t="shared" si="10"/>
        <v>-1</v>
      </c>
      <c r="AR56" s="40">
        <f t="shared" si="11"/>
        <v>-1</v>
      </c>
      <c r="AS56" s="40">
        <f t="shared" si="12"/>
        <v>-1</v>
      </c>
      <c r="AT56" s="40">
        <f t="shared" si="13"/>
        <v>-1</v>
      </c>
      <c r="AU56" s="40">
        <f t="shared" si="14"/>
        <v>-1</v>
      </c>
    </row>
    <row r="57" spans="1:47" x14ac:dyDescent="0.25">
      <c r="A57" s="34">
        <v>2023</v>
      </c>
      <c r="B57" s="35" t="s">
        <v>88</v>
      </c>
      <c r="C57" s="36" t="s">
        <v>19</v>
      </c>
      <c r="D57" s="33">
        <v>7000000</v>
      </c>
      <c r="E57" s="33">
        <v>7305311</v>
      </c>
      <c r="F57" s="33">
        <v>7305311</v>
      </c>
      <c r="G57" s="33">
        <v>7305311</v>
      </c>
      <c r="H57" s="33">
        <v>7305311</v>
      </c>
      <c r="I57" s="33">
        <v>7305311</v>
      </c>
      <c r="J57" s="33">
        <v>7305311</v>
      </c>
      <c r="K57" s="33">
        <v>7305311</v>
      </c>
      <c r="L57" s="33">
        <v>7305311</v>
      </c>
      <c r="M57" s="33">
        <v>7305311</v>
      </c>
      <c r="N57" s="33">
        <v>7305311</v>
      </c>
      <c r="O57" s="33">
        <v>7305311</v>
      </c>
      <c r="P57" s="33">
        <v>87358421</v>
      </c>
      <c r="R57" s="33">
        <v>0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>
        <f t="shared" si="1"/>
        <v>0</v>
      </c>
      <c r="AF57" s="11" t="s">
        <v>88</v>
      </c>
      <c r="AG57" s="6" t="s">
        <v>19</v>
      </c>
      <c r="AH57" s="7">
        <f>+AH58</f>
        <v>0</v>
      </c>
      <c r="AI57" s="33">
        <f t="shared" si="2"/>
        <v>-1</v>
      </c>
      <c r="AJ57" s="33">
        <f t="shared" si="3"/>
        <v>-1</v>
      </c>
      <c r="AK57" s="33">
        <f t="shared" si="4"/>
        <v>-1</v>
      </c>
      <c r="AL57" s="33">
        <f t="shared" si="5"/>
        <v>-1</v>
      </c>
      <c r="AM57" s="33">
        <f t="shared" si="6"/>
        <v>-1</v>
      </c>
      <c r="AN57" s="33">
        <f t="shared" si="7"/>
        <v>-1</v>
      </c>
      <c r="AO57" s="33">
        <f t="shared" si="8"/>
        <v>-1</v>
      </c>
      <c r="AP57" s="33">
        <f t="shared" si="9"/>
        <v>-1</v>
      </c>
      <c r="AQ57" s="33">
        <f t="shared" si="10"/>
        <v>-1</v>
      </c>
      <c r="AR57" s="33">
        <f t="shared" si="11"/>
        <v>-1</v>
      </c>
      <c r="AS57" s="33">
        <f t="shared" si="12"/>
        <v>-1</v>
      </c>
      <c r="AT57" s="33">
        <f t="shared" si="13"/>
        <v>-1</v>
      </c>
      <c r="AU57" s="33">
        <f t="shared" si="14"/>
        <v>-1</v>
      </c>
    </row>
    <row r="58" spans="1:47" x14ac:dyDescent="0.25">
      <c r="A58" s="37">
        <v>2023</v>
      </c>
      <c r="B58" s="42">
        <v>10201010502</v>
      </c>
      <c r="C58" s="39" t="s">
        <v>82</v>
      </c>
      <c r="D58" s="40">
        <v>7000000</v>
      </c>
      <c r="E58" s="40">
        <v>7305311</v>
      </c>
      <c r="F58" s="40">
        <v>7305311</v>
      </c>
      <c r="G58" s="40">
        <v>7305311</v>
      </c>
      <c r="H58" s="40">
        <v>7305311</v>
      </c>
      <c r="I58" s="40">
        <v>7305311</v>
      </c>
      <c r="J58" s="40">
        <v>7305311</v>
      </c>
      <c r="K58" s="40">
        <v>7305311</v>
      </c>
      <c r="L58" s="40">
        <v>7305311</v>
      </c>
      <c r="M58" s="40">
        <v>7305311</v>
      </c>
      <c r="N58" s="40">
        <v>7305311</v>
      </c>
      <c r="O58" s="40">
        <v>7305311</v>
      </c>
      <c r="P58" s="40">
        <v>87358421</v>
      </c>
      <c r="R58" s="40">
        <v>0</v>
      </c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>
        <f t="shared" ref="AD58:AD98" si="15">SUM(R58:AC58)</f>
        <v>0</v>
      </c>
      <c r="AF58" s="10" t="s">
        <v>89</v>
      </c>
      <c r="AG58" s="19" t="s">
        <v>82</v>
      </c>
      <c r="AH58" s="20">
        <v>0</v>
      </c>
      <c r="AI58" s="40">
        <f t="shared" si="2"/>
        <v>-1</v>
      </c>
      <c r="AJ58" s="40">
        <f t="shared" si="3"/>
        <v>-1</v>
      </c>
      <c r="AK58" s="40">
        <f t="shared" si="4"/>
        <v>-1</v>
      </c>
      <c r="AL58" s="40">
        <f t="shared" si="5"/>
        <v>-1</v>
      </c>
      <c r="AM58" s="40">
        <f t="shared" si="6"/>
        <v>-1</v>
      </c>
      <c r="AN58" s="40">
        <f t="shared" si="7"/>
        <v>-1</v>
      </c>
      <c r="AO58" s="40">
        <f t="shared" si="8"/>
        <v>-1</v>
      </c>
      <c r="AP58" s="40">
        <f t="shared" si="9"/>
        <v>-1</v>
      </c>
      <c r="AQ58" s="40">
        <f t="shared" si="10"/>
        <v>-1</v>
      </c>
      <c r="AR58" s="40">
        <f t="shared" si="11"/>
        <v>-1</v>
      </c>
      <c r="AS58" s="40">
        <f t="shared" si="12"/>
        <v>-1</v>
      </c>
      <c r="AT58" s="40">
        <f t="shared" si="13"/>
        <v>-1</v>
      </c>
      <c r="AU58" s="40">
        <f t="shared" si="14"/>
        <v>-1</v>
      </c>
    </row>
    <row r="59" spans="1:47" x14ac:dyDescent="0.25">
      <c r="A59" s="34">
        <v>2023</v>
      </c>
      <c r="B59" s="35" t="s">
        <v>90</v>
      </c>
      <c r="C59" s="36" t="s">
        <v>21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309536942</v>
      </c>
      <c r="O59" s="33">
        <v>0</v>
      </c>
      <c r="P59" s="33">
        <v>309536942</v>
      </c>
      <c r="R59" s="33">
        <v>0</v>
      </c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>
        <f t="shared" si="15"/>
        <v>0</v>
      </c>
      <c r="AF59" s="11" t="s">
        <v>90</v>
      </c>
      <c r="AG59" s="6" t="s">
        <v>21</v>
      </c>
      <c r="AH59" s="7">
        <f>+AH60</f>
        <v>0</v>
      </c>
      <c r="AI59" s="33" t="e">
        <f t="shared" si="2"/>
        <v>#DIV/0!</v>
      </c>
      <c r="AJ59" s="33" t="e">
        <f t="shared" si="3"/>
        <v>#DIV/0!</v>
      </c>
      <c r="AK59" s="33" t="e">
        <f t="shared" si="4"/>
        <v>#DIV/0!</v>
      </c>
      <c r="AL59" s="33" t="e">
        <f t="shared" si="5"/>
        <v>#DIV/0!</v>
      </c>
      <c r="AM59" s="33" t="e">
        <f t="shared" si="6"/>
        <v>#DIV/0!</v>
      </c>
      <c r="AN59" s="33" t="e">
        <f t="shared" si="7"/>
        <v>#DIV/0!</v>
      </c>
      <c r="AO59" s="33" t="e">
        <f t="shared" si="8"/>
        <v>#DIV/0!</v>
      </c>
      <c r="AP59" s="33" t="e">
        <f t="shared" si="9"/>
        <v>#DIV/0!</v>
      </c>
      <c r="AQ59" s="33" t="e">
        <f t="shared" si="10"/>
        <v>#DIV/0!</v>
      </c>
      <c r="AR59" s="33" t="e">
        <f t="shared" si="11"/>
        <v>#DIV/0!</v>
      </c>
      <c r="AS59" s="33">
        <f t="shared" si="12"/>
        <v>-1</v>
      </c>
      <c r="AT59" s="33" t="e">
        <f t="shared" si="13"/>
        <v>#DIV/0!</v>
      </c>
      <c r="AU59" s="33">
        <f t="shared" si="14"/>
        <v>-1</v>
      </c>
    </row>
    <row r="60" spans="1:47" x14ac:dyDescent="0.25">
      <c r="A60" s="37">
        <v>2023</v>
      </c>
      <c r="B60" s="42">
        <v>10201010602</v>
      </c>
      <c r="C60" s="39" t="s">
        <v>82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309536942</v>
      </c>
      <c r="O60" s="40">
        <v>0</v>
      </c>
      <c r="P60" s="40">
        <v>309536942</v>
      </c>
      <c r="R60" s="40">
        <v>0</v>
      </c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>
        <f t="shared" si="15"/>
        <v>0</v>
      </c>
      <c r="AF60" s="10" t="s">
        <v>91</v>
      </c>
      <c r="AG60" s="19" t="s">
        <v>82</v>
      </c>
      <c r="AH60" s="20">
        <v>0</v>
      </c>
      <c r="AI60" s="40" t="e">
        <f t="shared" si="2"/>
        <v>#DIV/0!</v>
      </c>
      <c r="AJ60" s="40" t="e">
        <f t="shared" si="3"/>
        <v>#DIV/0!</v>
      </c>
      <c r="AK60" s="40" t="e">
        <f t="shared" si="4"/>
        <v>#DIV/0!</v>
      </c>
      <c r="AL60" s="40" t="e">
        <f t="shared" si="5"/>
        <v>#DIV/0!</v>
      </c>
      <c r="AM60" s="40" t="e">
        <f t="shared" si="6"/>
        <v>#DIV/0!</v>
      </c>
      <c r="AN60" s="40" t="e">
        <f t="shared" si="7"/>
        <v>#DIV/0!</v>
      </c>
      <c r="AO60" s="40" t="e">
        <f t="shared" si="8"/>
        <v>#DIV/0!</v>
      </c>
      <c r="AP60" s="40" t="e">
        <f t="shared" si="9"/>
        <v>#DIV/0!</v>
      </c>
      <c r="AQ60" s="40" t="e">
        <f t="shared" si="10"/>
        <v>#DIV/0!</v>
      </c>
      <c r="AR60" s="40" t="e">
        <f t="shared" si="11"/>
        <v>#DIV/0!</v>
      </c>
      <c r="AS60" s="40">
        <f t="shared" si="12"/>
        <v>-1</v>
      </c>
      <c r="AT60" s="40" t="e">
        <f t="shared" si="13"/>
        <v>#DIV/0!</v>
      </c>
      <c r="AU60" s="40">
        <f t="shared" si="14"/>
        <v>-1</v>
      </c>
    </row>
    <row r="61" spans="1:47" x14ac:dyDescent="0.25">
      <c r="A61" s="34">
        <v>2023</v>
      </c>
      <c r="B61" s="35" t="s">
        <v>92</v>
      </c>
      <c r="C61" s="36" t="s">
        <v>23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116734625</v>
      </c>
      <c r="O61" s="33">
        <v>0</v>
      </c>
      <c r="P61" s="33">
        <v>116734625</v>
      </c>
      <c r="R61" s="33">
        <v>0</v>
      </c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>
        <f t="shared" si="15"/>
        <v>0</v>
      </c>
      <c r="AF61" s="11" t="s">
        <v>92</v>
      </c>
      <c r="AG61" s="6" t="s">
        <v>23</v>
      </c>
      <c r="AH61" s="7">
        <f>+AH62</f>
        <v>0</v>
      </c>
      <c r="AI61" s="33" t="e">
        <f t="shared" si="2"/>
        <v>#DIV/0!</v>
      </c>
      <c r="AJ61" s="33" t="e">
        <f t="shared" si="3"/>
        <v>#DIV/0!</v>
      </c>
      <c r="AK61" s="33" t="e">
        <f t="shared" si="4"/>
        <v>#DIV/0!</v>
      </c>
      <c r="AL61" s="33" t="e">
        <f t="shared" si="5"/>
        <v>#DIV/0!</v>
      </c>
      <c r="AM61" s="33" t="e">
        <f t="shared" si="6"/>
        <v>#DIV/0!</v>
      </c>
      <c r="AN61" s="33" t="e">
        <f t="shared" si="7"/>
        <v>#DIV/0!</v>
      </c>
      <c r="AO61" s="33" t="e">
        <f t="shared" si="8"/>
        <v>#DIV/0!</v>
      </c>
      <c r="AP61" s="33" t="e">
        <f t="shared" si="9"/>
        <v>#DIV/0!</v>
      </c>
      <c r="AQ61" s="33" t="e">
        <f t="shared" si="10"/>
        <v>#DIV/0!</v>
      </c>
      <c r="AR61" s="33" t="e">
        <f t="shared" si="11"/>
        <v>#DIV/0!</v>
      </c>
      <c r="AS61" s="33">
        <f t="shared" si="12"/>
        <v>-1</v>
      </c>
      <c r="AT61" s="33" t="e">
        <f t="shared" si="13"/>
        <v>#DIV/0!</v>
      </c>
      <c r="AU61" s="33">
        <f t="shared" si="14"/>
        <v>-1</v>
      </c>
    </row>
    <row r="62" spans="1:47" x14ac:dyDescent="0.25">
      <c r="A62" s="37">
        <v>2023</v>
      </c>
      <c r="B62" s="42">
        <v>10201010702</v>
      </c>
      <c r="C62" s="39" t="s">
        <v>82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116734625</v>
      </c>
      <c r="O62" s="40">
        <v>0</v>
      </c>
      <c r="P62" s="40">
        <v>116734625</v>
      </c>
      <c r="R62" s="40">
        <v>0</v>
      </c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>
        <f t="shared" si="15"/>
        <v>0</v>
      </c>
      <c r="AF62" s="10" t="s">
        <v>93</v>
      </c>
      <c r="AG62" s="19" t="s">
        <v>82</v>
      </c>
      <c r="AH62" s="20">
        <v>0</v>
      </c>
      <c r="AI62" s="40" t="e">
        <f t="shared" si="2"/>
        <v>#DIV/0!</v>
      </c>
      <c r="AJ62" s="40" t="e">
        <f t="shared" si="3"/>
        <v>#DIV/0!</v>
      </c>
      <c r="AK62" s="40" t="e">
        <f t="shared" si="4"/>
        <v>#DIV/0!</v>
      </c>
      <c r="AL62" s="40" t="e">
        <f t="shared" si="5"/>
        <v>#DIV/0!</v>
      </c>
      <c r="AM62" s="40" t="e">
        <f t="shared" si="6"/>
        <v>#DIV/0!</v>
      </c>
      <c r="AN62" s="40" t="e">
        <f t="shared" si="7"/>
        <v>#DIV/0!</v>
      </c>
      <c r="AO62" s="40" t="e">
        <f t="shared" si="8"/>
        <v>#DIV/0!</v>
      </c>
      <c r="AP62" s="40" t="e">
        <f t="shared" si="9"/>
        <v>#DIV/0!</v>
      </c>
      <c r="AQ62" s="40" t="e">
        <f t="shared" si="10"/>
        <v>#DIV/0!</v>
      </c>
      <c r="AR62" s="40" t="e">
        <f t="shared" si="11"/>
        <v>#DIV/0!</v>
      </c>
      <c r="AS62" s="40">
        <f t="shared" si="12"/>
        <v>-1</v>
      </c>
      <c r="AT62" s="40" t="e">
        <f t="shared" si="13"/>
        <v>#DIV/0!</v>
      </c>
      <c r="AU62" s="40">
        <f t="shared" si="14"/>
        <v>-1</v>
      </c>
    </row>
    <row r="63" spans="1:47" x14ac:dyDescent="0.25">
      <c r="A63" s="34">
        <v>2023</v>
      </c>
      <c r="B63" s="35" t="s">
        <v>94</v>
      </c>
      <c r="C63" s="36" t="s">
        <v>25</v>
      </c>
      <c r="D63" s="33">
        <v>11608333</v>
      </c>
      <c r="E63" s="33">
        <v>11608333</v>
      </c>
      <c r="F63" s="33">
        <v>11608333</v>
      </c>
      <c r="G63" s="33">
        <v>11608333</v>
      </c>
      <c r="H63" s="33">
        <v>11608333</v>
      </c>
      <c r="I63" s="33">
        <v>11608333</v>
      </c>
      <c r="J63" s="33">
        <v>11608333</v>
      </c>
      <c r="K63" s="33">
        <v>11608333</v>
      </c>
      <c r="L63" s="33">
        <v>11608333</v>
      </c>
      <c r="M63" s="33">
        <v>11608333</v>
      </c>
      <c r="N63" s="33">
        <v>11608333</v>
      </c>
      <c r="O63" s="33">
        <v>11608333</v>
      </c>
      <c r="P63" s="33">
        <v>139299996</v>
      </c>
      <c r="R63" s="33">
        <v>0</v>
      </c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>
        <f t="shared" si="15"/>
        <v>0</v>
      </c>
      <c r="AF63" s="11" t="s">
        <v>94</v>
      </c>
      <c r="AG63" s="6" t="s">
        <v>25</v>
      </c>
      <c r="AH63" s="7">
        <f>+AH64</f>
        <v>0</v>
      </c>
      <c r="AI63" s="33">
        <f t="shared" si="2"/>
        <v>-1</v>
      </c>
      <c r="AJ63" s="33">
        <f t="shared" si="3"/>
        <v>-1</v>
      </c>
      <c r="AK63" s="33">
        <f t="shared" si="4"/>
        <v>-1</v>
      </c>
      <c r="AL63" s="33">
        <f t="shared" si="5"/>
        <v>-1</v>
      </c>
      <c r="AM63" s="33">
        <f t="shared" si="6"/>
        <v>-1</v>
      </c>
      <c r="AN63" s="33">
        <f t="shared" si="7"/>
        <v>-1</v>
      </c>
      <c r="AO63" s="33">
        <f t="shared" si="8"/>
        <v>-1</v>
      </c>
      <c r="AP63" s="33">
        <f t="shared" si="9"/>
        <v>-1</v>
      </c>
      <c r="AQ63" s="33">
        <f t="shared" si="10"/>
        <v>-1</v>
      </c>
      <c r="AR63" s="33">
        <f t="shared" si="11"/>
        <v>-1</v>
      </c>
      <c r="AS63" s="33">
        <f t="shared" si="12"/>
        <v>-1</v>
      </c>
      <c r="AT63" s="33">
        <f t="shared" si="13"/>
        <v>-1</v>
      </c>
      <c r="AU63" s="33">
        <f t="shared" si="14"/>
        <v>-1</v>
      </c>
    </row>
    <row r="64" spans="1:47" x14ac:dyDescent="0.25">
      <c r="A64" s="37">
        <v>2023</v>
      </c>
      <c r="B64" s="42">
        <v>10201010802</v>
      </c>
      <c r="C64" s="39" t="s">
        <v>82</v>
      </c>
      <c r="D64" s="40">
        <v>11608333</v>
      </c>
      <c r="E64" s="40">
        <v>11608333</v>
      </c>
      <c r="F64" s="40">
        <v>11608333</v>
      </c>
      <c r="G64" s="40">
        <v>11608333</v>
      </c>
      <c r="H64" s="40">
        <v>11608333</v>
      </c>
      <c r="I64" s="40">
        <v>11608333</v>
      </c>
      <c r="J64" s="40">
        <v>11608333</v>
      </c>
      <c r="K64" s="40">
        <v>11608333</v>
      </c>
      <c r="L64" s="40">
        <v>11608333</v>
      </c>
      <c r="M64" s="40">
        <v>11608333</v>
      </c>
      <c r="N64" s="40">
        <v>11608333</v>
      </c>
      <c r="O64" s="40">
        <v>11608333</v>
      </c>
      <c r="P64" s="40">
        <v>139299996</v>
      </c>
      <c r="R64" s="40">
        <v>0</v>
      </c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>
        <f t="shared" si="15"/>
        <v>0</v>
      </c>
      <c r="AF64" s="10" t="s">
        <v>95</v>
      </c>
      <c r="AG64" s="19" t="s">
        <v>82</v>
      </c>
      <c r="AH64" s="20">
        <v>0</v>
      </c>
      <c r="AI64" s="40">
        <f t="shared" si="2"/>
        <v>-1</v>
      </c>
      <c r="AJ64" s="40">
        <f t="shared" si="3"/>
        <v>-1</v>
      </c>
      <c r="AK64" s="40">
        <f t="shared" si="4"/>
        <v>-1</v>
      </c>
      <c r="AL64" s="40">
        <f t="shared" si="5"/>
        <v>-1</v>
      </c>
      <c r="AM64" s="40">
        <f t="shared" si="6"/>
        <v>-1</v>
      </c>
      <c r="AN64" s="40">
        <f t="shared" si="7"/>
        <v>-1</v>
      </c>
      <c r="AO64" s="40">
        <f t="shared" si="8"/>
        <v>-1</v>
      </c>
      <c r="AP64" s="40">
        <f t="shared" si="9"/>
        <v>-1</v>
      </c>
      <c r="AQ64" s="40">
        <f t="shared" si="10"/>
        <v>-1</v>
      </c>
      <c r="AR64" s="40">
        <f t="shared" si="11"/>
        <v>-1</v>
      </c>
      <c r="AS64" s="40">
        <f t="shared" si="12"/>
        <v>-1</v>
      </c>
      <c r="AT64" s="40">
        <f t="shared" si="13"/>
        <v>-1</v>
      </c>
      <c r="AU64" s="40">
        <f t="shared" si="14"/>
        <v>-1</v>
      </c>
    </row>
    <row r="65" spans="1:47" x14ac:dyDescent="0.25">
      <c r="A65" s="34">
        <v>2023</v>
      </c>
      <c r="B65" s="35" t="s">
        <v>96</v>
      </c>
      <c r="C65" s="36" t="s">
        <v>27</v>
      </c>
      <c r="D65" s="33">
        <v>23873180</v>
      </c>
      <c r="E65" s="33">
        <v>533010000.00000006</v>
      </c>
      <c r="F65" s="33">
        <v>31566415.260000002</v>
      </c>
      <c r="G65" s="33">
        <v>23873180</v>
      </c>
      <c r="H65" s="33">
        <v>27318670.000000004</v>
      </c>
      <c r="I65" s="33">
        <v>17597404.720000003</v>
      </c>
      <c r="J65" s="33">
        <v>25404630</v>
      </c>
      <c r="K65" s="33">
        <v>31566415.260000002</v>
      </c>
      <c r="L65" s="33">
        <v>33746415.260000005</v>
      </c>
      <c r="M65" s="33">
        <v>23873180</v>
      </c>
      <c r="N65" s="33">
        <v>17597404.720000003</v>
      </c>
      <c r="O65" s="33">
        <v>388581571.25999999</v>
      </c>
      <c r="P65" s="33">
        <v>1178008466.48</v>
      </c>
      <c r="R65" s="33">
        <v>0</v>
      </c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>
        <f t="shared" si="15"/>
        <v>0</v>
      </c>
      <c r="AF65" s="11" t="s">
        <v>96</v>
      </c>
      <c r="AG65" s="6" t="s">
        <v>27</v>
      </c>
      <c r="AH65" s="7">
        <f>+AH66+AH67</f>
        <v>0</v>
      </c>
      <c r="AI65" s="33">
        <f t="shared" si="2"/>
        <v>-1</v>
      </c>
      <c r="AJ65" s="33">
        <f t="shared" si="3"/>
        <v>-1</v>
      </c>
      <c r="AK65" s="33">
        <f t="shared" si="4"/>
        <v>-1</v>
      </c>
      <c r="AL65" s="33">
        <f t="shared" si="5"/>
        <v>-1</v>
      </c>
      <c r="AM65" s="33">
        <f t="shared" si="6"/>
        <v>-1</v>
      </c>
      <c r="AN65" s="33">
        <f t="shared" si="7"/>
        <v>-1</v>
      </c>
      <c r="AO65" s="33">
        <f t="shared" si="8"/>
        <v>-1</v>
      </c>
      <c r="AP65" s="33">
        <f t="shared" si="9"/>
        <v>-1</v>
      </c>
      <c r="AQ65" s="33">
        <f t="shared" si="10"/>
        <v>-1</v>
      </c>
      <c r="AR65" s="33">
        <f t="shared" si="11"/>
        <v>-1</v>
      </c>
      <c r="AS65" s="33">
        <f t="shared" si="12"/>
        <v>-1</v>
      </c>
      <c r="AT65" s="33">
        <f t="shared" si="13"/>
        <v>-1</v>
      </c>
      <c r="AU65" s="33">
        <f t="shared" si="14"/>
        <v>-1</v>
      </c>
    </row>
    <row r="66" spans="1:47" x14ac:dyDescent="0.25">
      <c r="A66" s="37">
        <v>2023</v>
      </c>
      <c r="B66" s="42">
        <v>10201010901</v>
      </c>
      <c r="C66" s="39" t="s">
        <v>80</v>
      </c>
      <c r="D66" s="40">
        <v>23873180</v>
      </c>
      <c r="E66" s="40">
        <v>533010000.00000006</v>
      </c>
      <c r="F66" s="40">
        <v>31566415.260000002</v>
      </c>
      <c r="G66" s="40">
        <v>23873180</v>
      </c>
      <c r="H66" s="40">
        <v>27318670.000000004</v>
      </c>
      <c r="I66" s="40">
        <v>17597404.720000003</v>
      </c>
      <c r="J66" s="40">
        <v>25404630</v>
      </c>
      <c r="K66" s="40">
        <v>31566415.260000002</v>
      </c>
      <c r="L66" s="40">
        <v>33746415.260000005</v>
      </c>
      <c r="M66" s="40">
        <v>23873180</v>
      </c>
      <c r="N66" s="40">
        <v>17597404.720000003</v>
      </c>
      <c r="O66" s="40">
        <v>31566415.260000002</v>
      </c>
      <c r="P66" s="40">
        <v>820993310.48000002</v>
      </c>
      <c r="R66" s="40">
        <v>0</v>
      </c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>
        <f t="shared" si="15"/>
        <v>0</v>
      </c>
      <c r="AF66" s="10" t="s">
        <v>97</v>
      </c>
      <c r="AG66" s="19" t="s">
        <v>80</v>
      </c>
      <c r="AH66" s="20">
        <v>0</v>
      </c>
      <c r="AI66" s="40">
        <f t="shared" si="2"/>
        <v>-1</v>
      </c>
      <c r="AJ66" s="40">
        <f t="shared" si="3"/>
        <v>-1</v>
      </c>
      <c r="AK66" s="40">
        <f t="shared" si="4"/>
        <v>-1</v>
      </c>
      <c r="AL66" s="40">
        <f t="shared" si="5"/>
        <v>-1</v>
      </c>
      <c r="AM66" s="40">
        <f t="shared" si="6"/>
        <v>-1</v>
      </c>
      <c r="AN66" s="40">
        <f t="shared" si="7"/>
        <v>-1</v>
      </c>
      <c r="AO66" s="40">
        <f t="shared" si="8"/>
        <v>-1</v>
      </c>
      <c r="AP66" s="40">
        <f t="shared" si="9"/>
        <v>-1</v>
      </c>
      <c r="AQ66" s="40">
        <f t="shared" si="10"/>
        <v>-1</v>
      </c>
      <c r="AR66" s="40">
        <f t="shared" si="11"/>
        <v>-1</v>
      </c>
      <c r="AS66" s="40">
        <f t="shared" si="12"/>
        <v>-1</v>
      </c>
      <c r="AT66" s="40">
        <f t="shared" si="13"/>
        <v>-1</v>
      </c>
      <c r="AU66" s="40">
        <f t="shared" si="14"/>
        <v>-1</v>
      </c>
    </row>
    <row r="67" spans="1:47" x14ac:dyDescent="0.25">
      <c r="A67" s="37">
        <v>2023</v>
      </c>
      <c r="B67" s="42">
        <v>10201010902</v>
      </c>
      <c r="C67" s="39" t="s">
        <v>82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357015156</v>
      </c>
      <c r="P67" s="40">
        <v>357015156</v>
      </c>
      <c r="R67" s="40">
        <v>0</v>
      </c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>
        <f t="shared" si="15"/>
        <v>0</v>
      </c>
      <c r="AF67" s="10" t="s">
        <v>98</v>
      </c>
      <c r="AG67" s="19" t="s">
        <v>82</v>
      </c>
      <c r="AH67" s="20">
        <v>0</v>
      </c>
      <c r="AI67" s="40" t="e">
        <f t="shared" si="2"/>
        <v>#DIV/0!</v>
      </c>
      <c r="AJ67" s="40" t="e">
        <f t="shared" si="3"/>
        <v>#DIV/0!</v>
      </c>
      <c r="AK67" s="40" t="e">
        <f t="shared" si="4"/>
        <v>#DIV/0!</v>
      </c>
      <c r="AL67" s="40" t="e">
        <f t="shared" si="5"/>
        <v>#DIV/0!</v>
      </c>
      <c r="AM67" s="40" t="e">
        <f t="shared" si="6"/>
        <v>#DIV/0!</v>
      </c>
      <c r="AN67" s="40" t="e">
        <f t="shared" si="7"/>
        <v>#DIV/0!</v>
      </c>
      <c r="AO67" s="40" t="e">
        <f t="shared" si="8"/>
        <v>#DIV/0!</v>
      </c>
      <c r="AP67" s="40" t="e">
        <f t="shared" si="9"/>
        <v>#DIV/0!</v>
      </c>
      <c r="AQ67" s="40" t="e">
        <f t="shared" si="10"/>
        <v>#DIV/0!</v>
      </c>
      <c r="AR67" s="40" t="e">
        <f t="shared" si="11"/>
        <v>#DIV/0!</v>
      </c>
      <c r="AS67" s="40" t="e">
        <f t="shared" si="12"/>
        <v>#DIV/0!</v>
      </c>
      <c r="AT67" s="40">
        <f t="shared" si="13"/>
        <v>-1</v>
      </c>
      <c r="AU67" s="40">
        <f t="shared" si="14"/>
        <v>-1</v>
      </c>
    </row>
    <row r="68" spans="1:47" x14ac:dyDescent="0.25">
      <c r="A68" s="34">
        <v>2023</v>
      </c>
      <c r="B68" s="35" t="s">
        <v>99</v>
      </c>
      <c r="C68" s="36" t="s">
        <v>29</v>
      </c>
      <c r="D68" s="33">
        <v>0</v>
      </c>
      <c r="E68" s="33">
        <v>130000</v>
      </c>
      <c r="F68" s="33">
        <v>1065492</v>
      </c>
      <c r="G68" s="33">
        <v>0</v>
      </c>
      <c r="H68" s="33">
        <v>422005490</v>
      </c>
      <c r="I68" s="33">
        <v>0</v>
      </c>
      <c r="J68" s="33">
        <v>0</v>
      </c>
      <c r="K68" s="33">
        <v>1195492</v>
      </c>
      <c r="L68" s="33">
        <v>0</v>
      </c>
      <c r="M68" s="33">
        <v>0</v>
      </c>
      <c r="N68" s="33">
        <v>0</v>
      </c>
      <c r="O68" s="33">
        <v>610851147</v>
      </c>
      <c r="P68" s="33">
        <v>1035247621</v>
      </c>
      <c r="R68" s="33">
        <v>0</v>
      </c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>
        <f t="shared" si="15"/>
        <v>0</v>
      </c>
      <c r="AF68" s="11" t="s">
        <v>99</v>
      </c>
      <c r="AG68" s="6" t="s">
        <v>29</v>
      </c>
      <c r="AH68" s="7">
        <f>+AH69+AH70</f>
        <v>0</v>
      </c>
      <c r="AI68" s="33" t="e">
        <f t="shared" si="2"/>
        <v>#DIV/0!</v>
      </c>
      <c r="AJ68" s="33">
        <f t="shared" si="3"/>
        <v>-1</v>
      </c>
      <c r="AK68" s="33">
        <f t="shared" si="4"/>
        <v>-1</v>
      </c>
      <c r="AL68" s="33" t="e">
        <f t="shared" si="5"/>
        <v>#DIV/0!</v>
      </c>
      <c r="AM68" s="33">
        <f t="shared" si="6"/>
        <v>-1</v>
      </c>
      <c r="AN68" s="33" t="e">
        <f t="shared" si="7"/>
        <v>#DIV/0!</v>
      </c>
      <c r="AO68" s="33" t="e">
        <f t="shared" si="8"/>
        <v>#DIV/0!</v>
      </c>
      <c r="AP68" s="33">
        <f t="shared" si="9"/>
        <v>-1</v>
      </c>
      <c r="AQ68" s="33" t="e">
        <f t="shared" si="10"/>
        <v>#DIV/0!</v>
      </c>
      <c r="AR68" s="33" t="e">
        <f t="shared" si="11"/>
        <v>#DIV/0!</v>
      </c>
      <c r="AS68" s="33" t="e">
        <f t="shared" si="12"/>
        <v>#DIV/0!</v>
      </c>
      <c r="AT68" s="33">
        <f t="shared" si="13"/>
        <v>-1</v>
      </c>
      <c r="AU68" s="33">
        <f t="shared" si="14"/>
        <v>-1</v>
      </c>
    </row>
    <row r="69" spans="1:47" x14ac:dyDescent="0.25">
      <c r="A69" s="37">
        <v>2023</v>
      </c>
      <c r="B69" s="42">
        <v>10201011001</v>
      </c>
      <c r="C69" s="39" t="s">
        <v>80</v>
      </c>
      <c r="D69" s="40">
        <v>0</v>
      </c>
      <c r="E69" s="40">
        <v>130000</v>
      </c>
      <c r="F69" s="40">
        <v>1065492</v>
      </c>
      <c r="G69" s="40">
        <v>0</v>
      </c>
      <c r="H69" s="40">
        <v>422005490</v>
      </c>
      <c r="I69" s="40">
        <v>0</v>
      </c>
      <c r="J69" s="40">
        <v>0</v>
      </c>
      <c r="K69" s="40">
        <v>1195492</v>
      </c>
      <c r="L69" s="40">
        <v>0</v>
      </c>
      <c r="M69" s="40">
        <v>0</v>
      </c>
      <c r="N69" s="40">
        <v>0</v>
      </c>
      <c r="O69" s="40">
        <v>422005490</v>
      </c>
      <c r="P69" s="40">
        <v>846401964</v>
      </c>
      <c r="R69" s="40">
        <v>0</v>
      </c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>
        <f t="shared" si="15"/>
        <v>0</v>
      </c>
      <c r="AF69" s="10" t="s">
        <v>100</v>
      </c>
      <c r="AG69" s="19" t="s">
        <v>80</v>
      </c>
      <c r="AH69" s="20">
        <v>0</v>
      </c>
      <c r="AI69" s="40" t="e">
        <f t="shared" si="2"/>
        <v>#DIV/0!</v>
      </c>
      <c r="AJ69" s="40">
        <f t="shared" si="3"/>
        <v>-1</v>
      </c>
      <c r="AK69" s="40">
        <f t="shared" si="4"/>
        <v>-1</v>
      </c>
      <c r="AL69" s="40" t="e">
        <f t="shared" si="5"/>
        <v>#DIV/0!</v>
      </c>
      <c r="AM69" s="40">
        <f t="shared" si="6"/>
        <v>-1</v>
      </c>
      <c r="AN69" s="40" t="e">
        <f t="shared" si="7"/>
        <v>#DIV/0!</v>
      </c>
      <c r="AO69" s="40" t="e">
        <f t="shared" si="8"/>
        <v>#DIV/0!</v>
      </c>
      <c r="AP69" s="40">
        <f t="shared" si="9"/>
        <v>-1</v>
      </c>
      <c r="AQ69" s="40" t="e">
        <f t="shared" si="10"/>
        <v>#DIV/0!</v>
      </c>
      <c r="AR69" s="40" t="e">
        <f t="shared" si="11"/>
        <v>#DIV/0!</v>
      </c>
      <c r="AS69" s="40" t="e">
        <f t="shared" si="12"/>
        <v>#DIV/0!</v>
      </c>
      <c r="AT69" s="40">
        <f t="shared" si="13"/>
        <v>-1</v>
      </c>
      <c r="AU69" s="40">
        <f t="shared" si="14"/>
        <v>-1</v>
      </c>
    </row>
    <row r="70" spans="1:47" x14ac:dyDescent="0.25">
      <c r="A70" s="37">
        <v>2023</v>
      </c>
      <c r="B70" s="42">
        <v>10201011002</v>
      </c>
      <c r="C70" s="39" t="s">
        <v>82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188845657</v>
      </c>
      <c r="P70" s="40">
        <v>188845657</v>
      </c>
      <c r="R70" s="40">
        <v>0</v>
      </c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>
        <f t="shared" si="15"/>
        <v>0</v>
      </c>
      <c r="AF70" s="10" t="s">
        <v>101</v>
      </c>
      <c r="AG70" s="19" t="s">
        <v>82</v>
      </c>
      <c r="AH70" s="20">
        <v>0</v>
      </c>
      <c r="AI70" s="40" t="e">
        <f t="shared" si="2"/>
        <v>#DIV/0!</v>
      </c>
      <c r="AJ70" s="40" t="e">
        <f t="shared" si="3"/>
        <v>#DIV/0!</v>
      </c>
      <c r="AK70" s="40" t="e">
        <f t="shared" si="4"/>
        <v>#DIV/0!</v>
      </c>
      <c r="AL70" s="40" t="e">
        <f t="shared" si="5"/>
        <v>#DIV/0!</v>
      </c>
      <c r="AM70" s="40" t="e">
        <f t="shared" si="6"/>
        <v>#DIV/0!</v>
      </c>
      <c r="AN70" s="40" t="e">
        <f t="shared" si="7"/>
        <v>#DIV/0!</v>
      </c>
      <c r="AO70" s="40" t="e">
        <f t="shared" si="8"/>
        <v>#DIV/0!</v>
      </c>
      <c r="AP70" s="40" t="e">
        <f t="shared" si="9"/>
        <v>#DIV/0!</v>
      </c>
      <c r="AQ70" s="40" t="e">
        <f t="shared" si="10"/>
        <v>#DIV/0!</v>
      </c>
      <c r="AR70" s="40" t="e">
        <f t="shared" si="11"/>
        <v>#DIV/0!</v>
      </c>
      <c r="AS70" s="40" t="e">
        <f t="shared" si="12"/>
        <v>#DIV/0!</v>
      </c>
      <c r="AT70" s="40">
        <f t="shared" si="13"/>
        <v>-1</v>
      </c>
      <c r="AU70" s="40">
        <f t="shared" si="14"/>
        <v>-1</v>
      </c>
    </row>
    <row r="71" spans="1:47" x14ac:dyDescent="0.25">
      <c r="A71" s="37">
        <v>2023</v>
      </c>
      <c r="B71" s="38" t="s">
        <v>102</v>
      </c>
      <c r="C71" s="39" t="s">
        <v>31</v>
      </c>
      <c r="D71" s="40">
        <v>225630000.00000003</v>
      </c>
      <c r="E71" s="40">
        <v>225728337.50000003</v>
      </c>
      <c r="F71" s="40">
        <v>80098337.5</v>
      </c>
      <c r="G71" s="40">
        <v>225630000.00000003</v>
      </c>
      <c r="H71" s="40">
        <v>225728337.50000003</v>
      </c>
      <c r="I71" s="40">
        <v>225728337.50000003</v>
      </c>
      <c r="J71" s="40">
        <v>225630000.00000003</v>
      </c>
      <c r="K71" s="40">
        <v>225630000.00000003</v>
      </c>
      <c r="L71" s="40">
        <v>100000000</v>
      </c>
      <c r="M71" s="40">
        <v>225630000.00000003</v>
      </c>
      <c r="N71" s="40">
        <v>225630000.00000003</v>
      </c>
      <c r="O71" s="40">
        <v>225630000.00000003</v>
      </c>
      <c r="P71" s="40">
        <v>2436693350.0000005</v>
      </c>
      <c r="R71" s="40">
        <v>0</v>
      </c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>
        <f t="shared" si="15"/>
        <v>0</v>
      </c>
      <c r="AF71" s="10" t="s">
        <v>102</v>
      </c>
      <c r="AG71" s="19" t="s">
        <v>31</v>
      </c>
      <c r="AH71" s="20">
        <v>0</v>
      </c>
      <c r="AI71" s="40">
        <f t="shared" si="2"/>
        <v>-1</v>
      </c>
      <c r="AJ71" s="40">
        <f t="shared" si="3"/>
        <v>-1</v>
      </c>
      <c r="AK71" s="40">
        <f t="shared" si="4"/>
        <v>-1</v>
      </c>
      <c r="AL71" s="40">
        <f t="shared" si="5"/>
        <v>-1</v>
      </c>
      <c r="AM71" s="40">
        <f t="shared" si="6"/>
        <v>-1</v>
      </c>
      <c r="AN71" s="40">
        <f t="shared" si="7"/>
        <v>-1</v>
      </c>
      <c r="AO71" s="40">
        <f t="shared" si="8"/>
        <v>-1</v>
      </c>
      <c r="AP71" s="40">
        <f t="shared" si="9"/>
        <v>-1</v>
      </c>
      <c r="AQ71" s="40">
        <f t="shared" si="10"/>
        <v>-1</v>
      </c>
      <c r="AR71" s="40">
        <f t="shared" si="11"/>
        <v>-1</v>
      </c>
      <c r="AS71" s="40">
        <f t="shared" si="12"/>
        <v>-1</v>
      </c>
      <c r="AT71" s="40">
        <f t="shared" si="13"/>
        <v>-1</v>
      </c>
      <c r="AU71" s="40">
        <f t="shared" si="14"/>
        <v>-1</v>
      </c>
    </row>
    <row r="72" spans="1:47" x14ac:dyDescent="0.25">
      <c r="A72" s="34">
        <v>2023</v>
      </c>
      <c r="B72" s="35" t="s">
        <v>103</v>
      </c>
      <c r="C72" s="36" t="s">
        <v>39</v>
      </c>
      <c r="D72" s="33">
        <v>549833742.28195047</v>
      </c>
      <c r="E72" s="33">
        <v>621599266.68195045</v>
      </c>
      <c r="F72" s="33">
        <v>1405324518.2819502</v>
      </c>
      <c r="G72" s="33">
        <v>575820312.68195045</v>
      </c>
      <c r="H72" s="33">
        <v>548576242.28195047</v>
      </c>
      <c r="I72" s="33">
        <v>544724742.28195047</v>
      </c>
      <c r="J72" s="33">
        <v>595003742.28195059</v>
      </c>
      <c r="K72" s="33">
        <v>569583218.28195047</v>
      </c>
      <c r="L72" s="33">
        <v>1389411996.2819502</v>
      </c>
      <c r="M72" s="33">
        <v>572066662.28195047</v>
      </c>
      <c r="N72" s="33">
        <v>989515982.28195059</v>
      </c>
      <c r="O72" s="33">
        <v>550014242.28195047</v>
      </c>
      <c r="P72" s="33">
        <v>8911474668.1834068</v>
      </c>
      <c r="R72" s="33">
        <v>0</v>
      </c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>
        <f t="shared" si="15"/>
        <v>0</v>
      </c>
      <c r="AF72" s="8" t="s">
        <v>103</v>
      </c>
      <c r="AG72" s="2" t="s">
        <v>39</v>
      </c>
      <c r="AH72" s="3">
        <f>+AH73+AH77+AH80+AH84+AH88+AH92</f>
        <v>0</v>
      </c>
      <c r="AI72" s="33">
        <f t="shared" si="2"/>
        <v>-1</v>
      </c>
      <c r="AJ72" s="33">
        <f t="shared" si="3"/>
        <v>-1</v>
      </c>
      <c r="AK72" s="33">
        <f t="shared" si="4"/>
        <v>-1</v>
      </c>
      <c r="AL72" s="33">
        <f t="shared" si="5"/>
        <v>-1</v>
      </c>
      <c r="AM72" s="33">
        <f t="shared" si="6"/>
        <v>-1</v>
      </c>
      <c r="AN72" s="33">
        <f t="shared" si="7"/>
        <v>-1</v>
      </c>
      <c r="AO72" s="33">
        <f t="shared" si="8"/>
        <v>-1</v>
      </c>
      <c r="AP72" s="33">
        <f t="shared" si="9"/>
        <v>-1</v>
      </c>
      <c r="AQ72" s="33">
        <f t="shared" si="10"/>
        <v>-1</v>
      </c>
      <c r="AR72" s="33">
        <f t="shared" si="11"/>
        <v>-1</v>
      </c>
      <c r="AS72" s="33">
        <f t="shared" si="12"/>
        <v>-1</v>
      </c>
      <c r="AT72" s="33">
        <f t="shared" si="13"/>
        <v>-1</v>
      </c>
      <c r="AU72" s="33">
        <f t="shared" si="14"/>
        <v>-1</v>
      </c>
    </row>
    <row r="73" spans="1:47" x14ac:dyDescent="0.25">
      <c r="A73" s="34">
        <v>2023</v>
      </c>
      <c r="B73" s="35" t="s">
        <v>104</v>
      </c>
      <c r="C73" s="36" t="s">
        <v>41</v>
      </c>
      <c r="D73" s="33">
        <v>174068065.35860002</v>
      </c>
      <c r="E73" s="33">
        <v>174068065.35860002</v>
      </c>
      <c r="F73" s="33">
        <v>174068065.35860002</v>
      </c>
      <c r="G73" s="33">
        <v>174068065.35860002</v>
      </c>
      <c r="H73" s="33">
        <v>174068065.35860002</v>
      </c>
      <c r="I73" s="33">
        <v>174068065.35860002</v>
      </c>
      <c r="J73" s="33">
        <v>174068065.35860002</v>
      </c>
      <c r="K73" s="33">
        <v>174068065.35860002</v>
      </c>
      <c r="L73" s="33">
        <v>174068065.35860002</v>
      </c>
      <c r="M73" s="33">
        <v>174068065.35860002</v>
      </c>
      <c r="N73" s="33">
        <v>174068065.35860002</v>
      </c>
      <c r="O73" s="33">
        <v>174068065.35860002</v>
      </c>
      <c r="P73" s="33">
        <v>2088816784.3032007</v>
      </c>
      <c r="R73" s="33">
        <v>0</v>
      </c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>
        <f t="shared" si="15"/>
        <v>0</v>
      </c>
      <c r="AF73" s="11" t="s">
        <v>104</v>
      </c>
      <c r="AG73" s="6" t="s">
        <v>41</v>
      </c>
      <c r="AH73" s="7">
        <f>+AH74</f>
        <v>0</v>
      </c>
      <c r="AI73" s="33">
        <f t="shared" ref="AI73:AI136" si="16">+(R73-D73)/D73</f>
        <v>-1</v>
      </c>
      <c r="AJ73" s="33">
        <f t="shared" si="3"/>
        <v>-1</v>
      </c>
      <c r="AK73" s="33">
        <f t="shared" si="4"/>
        <v>-1</v>
      </c>
      <c r="AL73" s="33">
        <f t="shared" si="5"/>
        <v>-1</v>
      </c>
      <c r="AM73" s="33">
        <f t="shared" si="6"/>
        <v>-1</v>
      </c>
      <c r="AN73" s="33">
        <f t="shared" si="7"/>
        <v>-1</v>
      </c>
      <c r="AO73" s="33">
        <f t="shared" si="8"/>
        <v>-1</v>
      </c>
      <c r="AP73" s="33">
        <f t="shared" si="9"/>
        <v>-1</v>
      </c>
      <c r="AQ73" s="33">
        <f t="shared" si="10"/>
        <v>-1</v>
      </c>
      <c r="AR73" s="33">
        <f t="shared" si="11"/>
        <v>-1</v>
      </c>
      <c r="AS73" s="33">
        <f t="shared" si="12"/>
        <v>-1</v>
      </c>
      <c r="AT73" s="33">
        <f t="shared" si="13"/>
        <v>-1</v>
      </c>
      <c r="AU73" s="33">
        <f t="shared" si="14"/>
        <v>-1</v>
      </c>
    </row>
    <row r="74" spans="1:47" x14ac:dyDescent="0.25">
      <c r="A74" s="34">
        <v>2023</v>
      </c>
      <c r="B74" s="35" t="s">
        <v>105</v>
      </c>
      <c r="C74" s="36" t="s">
        <v>41</v>
      </c>
      <c r="D74" s="33">
        <v>174068065.35860002</v>
      </c>
      <c r="E74" s="33">
        <v>174068065.35860002</v>
      </c>
      <c r="F74" s="33">
        <v>174068065.35860002</v>
      </c>
      <c r="G74" s="33">
        <v>174068065.35860002</v>
      </c>
      <c r="H74" s="33">
        <v>174068065.35860002</v>
      </c>
      <c r="I74" s="33">
        <v>174068065.35860002</v>
      </c>
      <c r="J74" s="33">
        <v>174068065.35860002</v>
      </c>
      <c r="K74" s="33">
        <v>174068065.35860002</v>
      </c>
      <c r="L74" s="33">
        <v>174068065.35860002</v>
      </c>
      <c r="M74" s="33">
        <v>174068065.35860002</v>
      </c>
      <c r="N74" s="33">
        <v>174068065.35860002</v>
      </c>
      <c r="O74" s="33">
        <v>174068065.35860002</v>
      </c>
      <c r="P74" s="33">
        <v>2088816784.3032007</v>
      </c>
      <c r="R74" s="33">
        <v>0</v>
      </c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>
        <f t="shared" si="15"/>
        <v>0</v>
      </c>
      <c r="AF74" s="11" t="s">
        <v>105</v>
      </c>
      <c r="AG74" s="6" t="s">
        <v>41</v>
      </c>
      <c r="AH74" s="7">
        <f>+AH75+AH76</f>
        <v>0</v>
      </c>
      <c r="AI74" s="33">
        <f t="shared" si="16"/>
        <v>-1</v>
      </c>
      <c r="AJ74" s="33">
        <f t="shared" si="3"/>
        <v>-1</v>
      </c>
      <c r="AK74" s="33">
        <f t="shared" si="4"/>
        <v>-1</v>
      </c>
      <c r="AL74" s="33">
        <f t="shared" si="5"/>
        <v>-1</v>
      </c>
      <c r="AM74" s="33">
        <f t="shared" si="6"/>
        <v>-1</v>
      </c>
      <c r="AN74" s="33">
        <f t="shared" si="7"/>
        <v>-1</v>
      </c>
      <c r="AO74" s="33">
        <f t="shared" si="8"/>
        <v>-1</v>
      </c>
      <c r="AP74" s="33">
        <f t="shared" si="9"/>
        <v>-1</v>
      </c>
      <c r="AQ74" s="33">
        <f t="shared" si="10"/>
        <v>-1</v>
      </c>
      <c r="AR74" s="33">
        <f t="shared" si="11"/>
        <v>-1</v>
      </c>
      <c r="AS74" s="33">
        <f t="shared" si="12"/>
        <v>-1</v>
      </c>
      <c r="AT74" s="33">
        <f t="shared" si="13"/>
        <v>-1</v>
      </c>
      <c r="AU74" s="33">
        <f t="shared" si="14"/>
        <v>-1</v>
      </c>
    </row>
    <row r="75" spans="1:47" x14ac:dyDescent="0.25">
      <c r="A75" s="37"/>
      <c r="B75" s="42">
        <v>10202010101</v>
      </c>
      <c r="C75" s="39" t="s">
        <v>80</v>
      </c>
      <c r="D75" s="40">
        <v>136877616.35860002</v>
      </c>
      <c r="E75" s="40">
        <v>136877616.35860002</v>
      </c>
      <c r="F75" s="40">
        <v>136877616.35860002</v>
      </c>
      <c r="G75" s="40">
        <v>136877616.35860002</v>
      </c>
      <c r="H75" s="40">
        <v>136877616.35860002</v>
      </c>
      <c r="I75" s="40">
        <v>136877616.35860002</v>
      </c>
      <c r="J75" s="40">
        <v>136877616.35860002</v>
      </c>
      <c r="K75" s="40">
        <v>136877616.35860002</v>
      </c>
      <c r="L75" s="40">
        <v>136877616.35860002</v>
      </c>
      <c r="M75" s="40">
        <v>136877616.35860002</v>
      </c>
      <c r="N75" s="40">
        <v>136877616.35860002</v>
      </c>
      <c r="O75" s="40">
        <v>136877616.35860002</v>
      </c>
      <c r="P75" s="40">
        <v>1642531396.3032007</v>
      </c>
      <c r="R75" s="40">
        <v>0</v>
      </c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>
        <f t="shared" si="15"/>
        <v>0</v>
      </c>
      <c r="AF75" s="10" t="s">
        <v>106</v>
      </c>
      <c r="AG75" s="19" t="s">
        <v>80</v>
      </c>
      <c r="AH75" s="20">
        <v>0</v>
      </c>
      <c r="AI75" s="40">
        <f t="shared" si="16"/>
        <v>-1</v>
      </c>
      <c r="AJ75" s="40">
        <f t="shared" si="3"/>
        <v>-1</v>
      </c>
      <c r="AK75" s="40">
        <f t="shared" si="4"/>
        <v>-1</v>
      </c>
      <c r="AL75" s="40">
        <f t="shared" si="5"/>
        <v>-1</v>
      </c>
      <c r="AM75" s="40">
        <f t="shared" si="6"/>
        <v>-1</v>
      </c>
      <c r="AN75" s="40">
        <f t="shared" si="7"/>
        <v>-1</v>
      </c>
      <c r="AO75" s="40">
        <f t="shared" si="8"/>
        <v>-1</v>
      </c>
      <c r="AP75" s="40">
        <f t="shared" si="9"/>
        <v>-1</v>
      </c>
      <c r="AQ75" s="40">
        <f t="shared" si="10"/>
        <v>-1</v>
      </c>
      <c r="AR75" s="40">
        <f t="shared" si="11"/>
        <v>-1</v>
      </c>
      <c r="AS75" s="40">
        <f t="shared" si="12"/>
        <v>-1</v>
      </c>
      <c r="AT75" s="40">
        <f t="shared" si="13"/>
        <v>-1</v>
      </c>
      <c r="AU75" s="40">
        <f t="shared" si="14"/>
        <v>-1</v>
      </c>
    </row>
    <row r="76" spans="1:47" x14ac:dyDescent="0.25">
      <c r="A76" s="37"/>
      <c r="B76" s="42">
        <v>10202010102</v>
      </c>
      <c r="C76" s="39" t="s">
        <v>82</v>
      </c>
      <c r="D76" s="40">
        <v>37190449</v>
      </c>
      <c r="E76" s="40">
        <v>37190449</v>
      </c>
      <c r="F76" s="40">
        <v>37190449</v>
      </c>
      <c r="G76" s="40">
        <v>37190449</v>
      </c>
      <c r="H76" s="40">
        <v>37190449</v>
      </c>
      <c r="I76" s="40">
        <v>37190449</v>
      </c>
      <c r="J76" s="40">
        <v>37190449</v>
      </c>
      <c r="K76" s="40">
        <v>37190449</v>
      </c>
      <c r="L76" s="40">
        <v>37190449</v>
      </c>
      <c r="M76" s="40">
        <v>37190449</v>
      </c>
      <c r="N76" s="40">
        <v>37190449</v>
      </c>
      <c r="O76" s="40">
        <v>37190449</v>
      </c>
      <c r="P76" s="40">
        <v>446285388</v>
      </c>
      <c r="R76" s="40">
        <v>0</v>
      </c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>
        <f t="shared" si="15"/>
        <v>0</v>
      </c>
      <c r="AF76" s="10" t="s">
        <v>107</v>
      </c>
      <c r="AG76" s="19" t="s">
        <v>82</v>
      </c>
      <c r="AH76" s="20">
        <v>0</v>
      </c>
      <c r="AI76" s="40">
        <f t="shared" si="16"/>
        <v>-1</v>
      </c>
      <c r="AJ76" s="40">
        <f t="shared" si="3"/>
        <v>-1</v>
      </c>
      <c r="AK76" s="40">
        <f t="shared" si="4"/>
        <v>-1</v>
      </c>
      <c r="AL76" s="40">
        <f t="shared" si="5"/>
        <v>-1</v>
      </c>
      <c r="AM76" s="40">
        <f t="shared" si="6"/>
        <v>-1</v>
      </c>
      <c r="AN76" s="40">
        <f t="shared" si="7"/>
        <v>-1</v>
      </c>
      <c r="AO76" s="40">
        <f t="shared" si="8"/>
        <v>-1</v>
      </c>
      <c r="AP76" s="40">
        <f t="shared" si="9"/>
        <v>-1</v>
      </c>
      <c r="AQ76" s="40">
        <f t="shared" si="10"/>
        <v>-1</v>
      </c>
      <c r="AR76" s="40">
        <f t="shared" si="11"/>
        <v>-1</v>
      </c>
      <c r="AS76" s="40">
        <f t="shared" si="12"/>
        <v>-1</v>
      </c>
      <c r="AT76" s="40">
        <f t="shared" si="13"/>
        <v>-1</v>
      </c>
      <c r="AU76" s="40">
        <f t="shared" si="14"/>
        <v>-1</v>
      </c>
    </row>
    <row r="77" spans="1:47" x14ac:dyDescent="0.25">
      <c r="A77" s="34">
        <v>2023</v>
      </c>
      <c r="B77" s="35" t="s">
        <v>108</v>
      </c>
      <c r="C77" s="36" t="s">
        <v>44</v>
      </c>
      <c r="D77" s="33">
        <v>139773637.59817612</v>
      </c>
      <c r="E77" s="33">
        <v>139773637.59817612</v>
      </c>
      <c r="F77" s="33">
        <v>139773637.59817612</v>
      </c>
      <c r="G77" s="33">
        <v>139773637.59817612</v>
      </c>
      <c r="H77" s="33">
        <v>139773637.59817612</v>
      </c>
      <c r="I77" s="33">
        <v>139773637.59817612</v>
      </c>
      <c r="J77" s="33">
        <v>139773637.59817612</v>
      </c>
      <c r="K77" s="33">
        <v>139773637.59817612</v>
      </c>
      <c r="L77" s="33">
        <v>139773637.59817612</v>
      </c>
      <c r="M77" s="33">
        <v>139773637.59817612</v>
      </c>
      <c r="N77" s="33">
        <v>139773637.59817612</v>
      </c>
      <c r="O77" s="33">
        <v>139773637.59817612</v>
      </c>
      <c r="P77" s="33">
        <v>1677283651.178113</v>
      </c>
      <c r="R77" s="33">
        <v>0</v>
      </c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>
        <f t="shared" si="15"/>
        <v>0</v>
      </c>
      <c r="AF77" s="11" t="s">
        <v>108</v>
      </c>
      <c r="AG77" s="6" t="s">
        <v>44</v>
      </c>
      <c r="AH77" s="7">
        <f>+AH78+AH79</f>
        <v>0</v>
      </c>
      <c r="AI77" s="33">
        <f t="shared" si="16"/>
        <v>-1</v>
      </c>
      <c r="AJ77" s="33">
        <f t="shared" si="3"/>
        <v>-1</v>
      </c>
      <c r="AK77" s="33">
        <f t="shared" si="4"/>
        <v>-1</v>
      </c>
      <c r="AL77" s="33">
        <f t="shared" si="5"/>
        <v>-1</v>
      </c>
      <c r="AM77" s="33">
        <f t="shared" si="6"/>
        <v>-1</v>
      </c>
      <c r="AN77" s="33">
        <f t="shared" si="7"/>
        <v>-1</v>
      </c>
      <c r="AO77" s="33">
        <f t="shared" si="8"/>
        <v>-1</v>
      </c>
      <c r="AP77" s="33">
        <f t="shared" si="9"/>
        <v>-1</v>
      </c>
      <c r="AQ77" s="33">
        <f t="shared" si="10"/>
        <v>-1</v>
      </c>
      <c r="AR77" s="33">
        <f t="shared" si="11"/>
        <v>-1</v>
      </c>
      <c r="AS77" s="33">
        <f t="shared" si="12"/>
        <v>-1</v>
      </c>
      <c r="AT77" s="33">
        <f t="shared" si="13"/>
        <v>-1</v>
      </c>
      <c r="AU77" s="33">
        <f t="shared" si="14"/>
        <v>-1</v>
      </c>
    </row>
    <row r="78" spans="1:47" x14ac:dyDescent="0.25">
      <c r="A78" s="37"/>
      <c r="B78" s="42">
        <v>10202020101</v>
      </c>
      <c r="C78" s="39" t="s">
        <v>80</v>
      </c>
      <c r="D78" s="40">
        <v>113430382.59817611</v>
      </c>
      <c r="E78" s="40">
        <v>113430382.59817611</v>
      </c>
      <c r="F78" s="40">
        <v>113430382.59817611</v>
      </c>
      <c r="G78" s="40">
        <v>113430382.59817611</v>
      </c>
      <c r="H78" s="40">
        <v>113430382.59817611</v>
      </c>
      <c r="I78" s="40">
        <v>113430382.59817611</v>
      </c>
      <c r="J78" s="40">
        <v>113430382.59817611</v>
      </c>
      <c r="K78" s="40">
        <v>113430382.59817611</v>
      </c>
      <c r="L78" s="40">
        <v>113430382.59817611</v>
      </c>
      <c r="M78" s="40">
        <v>113430382.59817611</v>
      </c>
      <c r="N78" s="40">
        <v>113430382.59817611</v>
      </c>
      <c r="O78" s="40">
        <v>113430382.59817611</v>
      </c>
      <c r="P78" s="40">
        <v>1361164591.178113</v>
      </c>
      <c r="R78" s="40">
        <v>0</v>
      </c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>
        <f t="shared" si="15"/>
        <v>0</v>
      </c>
      <c r="AF78" s="10" t="s">
        <v>109</v>
      </c>
      <c r="AG78" s="19" t="s">
        <v>80</v>
      </c>
      <c r="AH78" s="20">
        <v>0</v>
      </c>
      <c r="AI78" s="40">
        <f t="shared" si="16"/>
        <v>-1</v>
      </c>
      <c r="AJ78" s="40">
        <f t="shared" si="3"/>
        <v>-1</v>
      </c>
      <c r="AK78" s="40">
        <f t="shared" si="4"/>
        <v>-1</v>
      </c>
      <c r="AL78" s="40">
        <f t="shared" si="5"/>
        <v>-1</v>
      </c>
      <c r="AM78" s="40">
        <f t="shared" si="6"/>
        <v>-1</v>
      </c>
      <c r="AN78" s="40">
        <f t="shared" si="7"/>
        <v>-1</v>
      </c>
      <c r="AO78" s="40">
        <f t="shared" si="8"/>
        <v>-1</v>
      </c>
      <c r="AP78" s="40">
        <f t="shared" si="9"/>
        <v>-1</v>
      </c>
      <c r="AQ78" s="40">
        <f t="shared" si="10"/>
        <v>-1</v>
      </c>
      <c r="AR78" s="40">
        <f t="shared" si="11"/>
        <v>-1</v>
      </c>
      <c r="AS78" s="40">
        <f t="shared" si="12"/>
        <v>-1</v>
      </c>
      <c r="AT78" s="40">
        <f t="shared" si="13"/>
        <v>-1</v>
      </c>
      <c r="AU78" s="40">
        <f t="shared" si="14"/>
        <v>-1</v>
      </c>
    </row>
    <row r="79" spans="1:47" x14ac:dyDescent="0.25">
      <c r="A79" s="37"/>
      <c r="B79" s="42">
        <v>10202020102</v>
      </c>
      <c r="C79" s="39" t="s">
        <v>82</v>
      </c>
      <c r="D79" s="40">
        <v>26343255</v>
      </c>
      <c r="E79" s="40">
        <v>26343255</v>
      </c>
      <c r="F79" s="40">
        <v>26343255</v>
      </c>
      <c r="G79" s="40">
        <v>26343255</v>
      </c>
      <c r="H79" s="40">
        <v>26343255</v>
      </c>
      <c r="I79" s="40">
        <v>26343255</v>
      </c>
      <c r="J79" s="40">
        <v>26343255</v>
      </c>
      <c r="K79" s="40">
        <v>26343255</v>
      </c>
      <c r="L79" s="40">
        <v>26343255</v>
      </c>
      <c r="M79" s="40">
        <v>26343255</v>
      </c>
      <c r="N79" s="40">
        <v>26343255</v>
      </c>
      <c r="O79" s="40">
        <v>26343255</v>
      </c>
      <c r="P79" s="40">
        <v>316119060</v>
      </c>
      <c r="R79" s="40">
        <v>0</v>
      </c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>
        <f t="shared" si="15"/>
        <v>0</v>
      </c>
      <c r="AF79" s="10" t="s">
        <v>110</v>
      </c>
      <c r="AG79" s="19" t="s">
        <v>82</v>
      </c>
      <c r="AH79" s="20">
        <v>0</v>
      </c>
      <c r="AI79" s="40">
        <f t="shared" si="16"/>
        <v>-1</v>
      </c>
      <c r="AJ79" s="40">
        <f t="shared" si="3"/>
        <v>-1</v>
      </c>
      <c r="AK79" s="40">
        <f t="shared" si="4"/>
        <v>-1</v>
      </c>
      <c r="AL79" s="40">
        <f t="shared" si="5"/>
        <v>-1</v>
      </c>
      <c r="AM79" s="40">
        <f t="shared" si="6"/>
        <v>-1</v>
      </c>
      <c r="AN79" s="40">
        <f t="shared" si="7"/>
        <v>-1</v>
      </c>
      <c r="AO79" s="40">
        <f t="shared" si="8"/>
        <v>-1</v>
      </c>
      <c r="AP79" s="40">
        <f t="shared" si="9"/>
        <v>-1</v>
      </c>
      <c r="AQ79" s="40">
        <f t="shared" si="10"/>
        <v>-1</v>
      </c>
      <c r="AR79" s="40">
        <f t="shared" si="11"/>
        <v>-1</v>
      </c>
      <c r="AS79" s="40">
        <f t="shared" si="12"/>
        <v>-1</v>
      </c>
      <c r="AT79" s="40">
        <f t="shared" si="13"/>
        <v>-1</v>
      </c>
      <c r="AU79" s="40">
        <f t="shared" si="14"/>
        <v>-1</v>
      </c>
    </row>
    <row r="80" spans="1:47" x14ac:dyDescent="0.25">
      <c r="A80" s="34">
        <v>2023</v>
      </c>
      <c r="B80" s="35" t="s">
        <v>111</v>
      </c>
      <c r="C80" s="36" t="s">
        <v>47</v>
      </c>
      <c r="D80" s="33">
        <v>6720000</v>
      </c>
      <c r="E80" s="33">
        <v>39334070.399999999</v>
      </c>
      <c r="F80" s="33">
        <v>850542383</v>
      </c>
      <c r="G80" s="33">
        <v>39234070.399999999</v>
      </c>
      <c r="H80" s="33">
        <v>11990000</v>
      </c>
      <c r="I80" s="33">
        <v>8611000</v>
      </c>
      <c r="J80" s="33">
        <v>10890000</v>
      </c>
      <c r="K80" s="33">
        <v>14393583</v>
      </c>
      <c r="L80" s="33">
        <v>849676800</v>
      </c>
      <c r="M80" s="33">
        <v>35030420</v>
      </c>
      <c r="N80" s="33">
        <v>452929740</v>
      </c>
      <c r="O80" s="33">
        <v>13428000</v>
      </c>
      <c r="P80" s="33">
        <v>2332780066.8000002</v>
      </c>
      <c r="R80" s="33">
        <v>0</v>
      </c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>
        <f t="shared" si="15"/>
        <v>0</v>
      </c>
      <c r="AF80" s="11" t="s">
        <v>111</v>
      </c>
      <c r="AG80" s="6" t="s">
        <v>47</v>
      </c>
      <c r="AH80" s="7">
        <f>+AH81</f>
        <v>0</v>
      </c>
      <c r="AI80" s="33">
        <f t="shared" si="16"/>
        <v>-1</v>
      </c>
      <c r="AJ80" s="33">
        <f t="shared" si="3"/>
        <v>-1</v>
      </c>
      <c r="AK80" s="33">
        <f t="shared" si="4"/>
        <v>-1</v>
      </c>
      <c r="AL80" s="33">
        <f t="shared" si="5"/>
        <v>-1</v>
      </c>
      <c r="AM80" s="33">
        <f t="shared" si="6"/>
        <v>-1</v>
      </c>
      <c r="AN80" s="33">
        <f t="shared" si="7"/>
        <v>-1</v>
      </c>
      <c r="AO80" s="33">
        <f t="shared" si="8"/>
        <v>-1</v>
      </c>
      <c r="AP80" s="33">
        <f t="shared" si="9"/>
        <v>-1</v>
      </c>
      <c r="AQ80" s="33">
        <f t="shared" si="10"/>
        <v>-1</v>
      </c>
      <c r="AR80" s="33">
        <f t="shared" si="11"/>
        <v>-1</v>
      </c>
      <c r="AS80" s="33">
        <f t="shared" si="12"/>
        <v>-1</v>
      </c>
      <c r="AT80" s="33">
        <f t="shared" si="13"/>
        <v>-1</v>
      </c>
      <c r="AU80" s="33">
        <f t="shared" si="14"/>
        <v>-1</v>
      </c>
    </row>
    <row r="81" spans="1:47" x14ac:dyDescent="0.25">
      <c r="A81" s="34">
        <v>2023</v>
      </c>
      <c r="B81" s="35" t="s">
        <v>112</v>
      </c>
      <c r="C81" s="36" t="s">
        <v>47</v>
      </c>
      <c r="D81" s="33">
        <v>6720000</v>
      </c>
      <c r="E81" s="33">
        <v>39334070.399999999</v>
      </c>
      <c r="F81" s="33">
        <v>850542383</v>
      </c>
      <c r="G81" s="33">
        <v>39234070.399999999</v>
      </c>
      <c r="H81" s="33">
        <v>11990000</v>
      </c>
      <c r="I81" s="33">
        <v>8611000</v>
      </c>
      <c r="J81" s="33">
        <v>10890000</v>
      </c>
      <c r="K81" s="33">
        <v>14393583</v>
      </c>
      <c r="L81" s="33">
        <v>849676800</v>
      </c>
      <c r="M81" s="33">
        <v>35030420</v>
      </c>
      <c r="N81" s="33">
        <v>452929740</v>
      </c>
      <c r="O81" s="33">
        <v>13428000</v>
      </c>
      <c r="P81" s="33">
        <v>2332780066.8000002</v>
      </c>
      <c r="R81" s="33">
        <v>0</v>
      </c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>
        <f t="shared" si="15"/>
        <v>0</v>
      </c>
      <c r="AF81" s="11" t="s">
        <v>112</v>
      </c>
      <c r="AG81" s="6" t="s">
        <v>47</v>
      </c>
      <c r="AH81" s="7">
        <f>+AH82+AH83</f>
        <v>0</v>
      </c>
      <c r="AI81" s="33">
        <f t="shared" si="16"/>
        <v>-1</v>
      </c>
      <c r="AJ81" s="33">
        <f t="shared" si="3"/>
        <v>-1</v>
      </c>
      <c r="AK81" s="33">
        <f t="shared" si="4"/>
        <v>-1</v>
      </c>
      <c r="AL81" s="33">
        <f t="shared" si="5"/>
        <v>-1</v>
      </c>
      <c r="AM81" s="33">
        <f t="shared" si="6"/>
        <v>-1</v>
      </c>
      <c r="AN81" s="33">
        <f t="shared" si="7"/>
        <v>-1</v>
      </c>
      <c r="AO81" s="33">
        <f t="shared" si="8"/>
        <v>-1</v>
      </c>
      <c r="AP81" s="33">
        <f t="shared" si="9"/>
        <v>-1</v>
      </c>
      <c r="AQ81" s="33">
        <f t="shared" si="10"/>
        <v>-1</v>
      </c>
      <c r="AR81" s="33">
        <f t="shared" si="11"/>
        <v>-1</v>
      </c>
      <c r="AS81" s="33">
        <f t="shared" si="12"/>
        <v>-1</v>
      </c>
      <c r="AT81" s="33">
        <f t="shared" si="13"/>
        <v>-1</v>
      </c>
      <c r="AU81" s="33">
        <f t="shared" si="14"/>
        <v>-1</v>
      </c>
    </row>
    <row r="82" spans="1:47" x14ac:dyDescent="0.25">
      <c r="A82" s="37"/>
      <c r="B82" s="42">
        <v>10202030101</v>
      </c>
      <c r="C82" s="39" t="s">
        <v>80</v>
      </c>
      <c r="D82" s="40">
        <v>6720000</v>
      </c>
      <c r="E82" s="40">
        <v>39334070.399999999</v>
      </c>
      <c r="F82" s="40">
        <v>850542383</v>
      </c>
      <c r="G82" s="40">
        <v>39234070.399999999</v>
      </c>
      <c r="H82" s="40">
        <v>11990000</v>
      </c>
      <c r="I82" s="40">
        <v>8611000</v>
      </c>
      <c r="J82" s="40">
        <v>10890000</v>
      </c>
      <c r="K82" s="40">
        <v>14393583</v>
      </c>
      <c r="L82" s="40">
        <v>849676800</v>
      </c>
      <c r="M82" s="40">
        <v>35030420</v>
      </c>
      <c r="N82" s="40">
        <v>13428000</v>
      </c>
      <c r="O82" s="40">
        <v>13428000</v>
      </c>
      <c r="P82" s="40">
        <v>1893278326.8</v>
      </c>
      <c r="R82" s="40">
        <v>0</v>
      </c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>
        <f t="shared" si="15"/>
        <v>0</v>
      </c>
      <c r="AF82" s="10" t="s">
        <v>113</v>
      </c>
      <c r="AG82" s="19" t="s">
        <v>80</v>
      </c>
      <c r="AH82" s="20">
        <v>0</v>
      </c>
      <c r="AI82" s="40">
        <f t="shared" si="16"/>
        <v>-1</v>
      </c>
      <c r="AJ82" s="40">
        <f t="shared" si="3"/>
        <v>-1</v>
      </c>
      <c r="AK82" s="40">
        <f t="shared" si="4"/>
        <v>-1</v>
      </c>
      <c r="AL82" s="40">
        <f t="shared" si="5"/>
        <v>-1</v>
      </c>
      <c r="AM82" s="40">
        <f t="shared" si="6"/>
        <v>-1</v>
      </c>
      <c r="AN82" s="40">
        <f t="shared" si="7"/>
        <v>-1</v>
      </c>
      <c r="AO82" s="40">
        <f t="shared" si="8"/>
        <v>-1</v>
      </c>
      <c r="AP82" s="40">
        <f t="shared" si="9"/>
        <v>-1</v>
      </c>
      <c r="AQ82" s="40">
        <f t="shared" si="10"/>
        <v>-1</v>
      </c>
      <c r="AR82" s="40">
        <f t="shared" si="11"/>
        <v>-1</v>
      </c>
      <c r="AS82" s="40">
        <f t="shared" si="12"/>
        <v>-1</v>
      </c>
      <c r="AT82" s="40">
        <f t="shared" si="13"/>
        <v>-1</v>
      </c>
      <c r="AU82" s="40">
        <f t="shared" si="14"/>
        <v>-1</v>
      </c>
    </row>
    <row r="83" spans="1:47" x14ac:dyDescent="0.25">
      <c r="A83" s="37"/>
      <c r="B83" s="42">
        <v>10202030102</v>
      </c>
      <c r="C83" s="39" t="s">
        <v>82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439501740</v>
      </c>
      <c r="O83" s="40">
        <v>0</v>
      </c>
      <c r="P83" s="40">
        <v>439501740</v>
      </c>
      <c r="R83" s="40">
        <v>0</v>
      </c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>
        <f t="shared" si="15"/>
        <v>0</v>
      </c>
      <c r="AF83" s="10" t="s">
        <v>114</v>
      </c>
      <c r="AG83" s="19" t="s">
        <v>82</v>
      </c>
      <c r="AH83" s="20">
        <v>0</v>
      </c>
      <c r="AI83" s="40" t="e">
        <f t="shared" si="16"/>
        <v>#DIV/0!</v>
      </c>
      <c r="AJ83" s="40" t="e">
        <f t="shared" si="3"/>
        <v>#DIV/0!</v>
      </c>
      <c r="AK83" s="40" t="e">
        <f t="shared" si="4"/>
        <v>#DIV/0!</v>
      </c>
      <c r="AL83" s="40" t="e">
        <f t="shared" si="5"/>
        <v>#DIV/0!</v>
      </c>
      <c r="AM83" s="40" t="e">
        <f t="shared" si="6"/>
        <v>#DIV/0!</v>
      </c>
      <c r="AN83" s="40" t="e">
        <f t="shared" si="7"/>
        <v>#DIV/0!</v>
      </c>
      <c r="AO83" s="40" t="e">
        <f t="shared" si="8"/>
        <v>#DIV/0!</v>
      </c>
      <c r="AP83" s="40" t="e">
        <f t="shared" si="9"/>
        <v>#DIV/0!</v>
      </c>
      <c r="AQ83" s="40" t="e">
        <f t="shared" si="10"/>
        <v>#DIV/0!</v>
      </c>
      <c r="AR83" s="40" t="e">
        <f t="shared" si="11"/>
        <v>#DIV/0!</v>
      </c>
      <c r="AS83" s="40">
        <f t="shared" si="12"/>
        <v>-1</v>
      </c>
      <c r="AT83" s="40" t="e">
        <f t="shared" si="13"/>
        <v>#DIV/0!</v>
      </c>
      <c r="AU83" s="40">
        <f t="shared" si="14"/>
        <v>-1</v>
      </c>
    </row>
    <row r="84" spans="1:47" x14ac:dyDescent="0.25">
      <c r="A84" s="34">
        <v>2023</v>
      </c>
      <c r="B84" s="35" t="s">
        <v>119</v>
      </c>
      <c r="C84" s="36" t="s">
        <v>53</v>
      </c>
      <c r="D84" s="33">
        <v>84463429.782657698</v>
      </c>
      <c r="E84" s="33">
        <v>121162383.7826577</v>
      </c>
      <c r="F84" s="33">
        <v>82463429.782657698</v>
      </c>
      <c r="G84" s="33">
        <v>77463429.782657698</v>
      </c>
      <c r="H84" s="33">
        <v>77463429.782657698</v>
      </c>
      <c r="I84" s="33">
        <v>77463429.782657698</v>
      </c>
      <c r="J84" s="33">
        <v>125463429.7826577</v>
      </c>
      <c r="K84" s="33">
        <v>82463429.782657698</v>
      </c>
      <c r="L84" s="33">
        <v>80612383.782657698</v>
      </c>
      <c r="M84" s="33">
        <v>77913429.782657698</v>
      </c>
      <c r="N84" s="33">
        <v>77463429.782657698</v>
      </c>
      <c r="O84" s="33">
        <v>77463429.782657698</v>
      </c>
      <c r="P84" s="33">
        <v>1041859065.3918926</v>
      </c>
      <c r="R84" s="33">
        <v>0</v>
      </c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>
        <f t="shared" si="15"/>
        <v>0</v>
      </c>
      <c r="AF84" s="11" t="s">
        <v>115</v>
      </c>
      <c r="AG84" s="6" t="s">
        <v>50</v>
      </c>
      <c r="AH84" s="7">
        <f>+AH85</f>
        <v>0</v>
      </c>
      <c r="AI84" s="33">
        <f t="shared" si="16"/>
        <v>-1</v>
      </c>
      <c r="AJ84" s="33">
        <f t="shared" si="3"/>
        <v>-1</v>
      </c>
      <c r="AK84" s="33">
        <f t="shared" si="4"/>
        <v>-1</v>
      </c>
      <c r="AL84" s="33">
        <f t="shared" si="5"/>
        <v>-1</v>
      </c>
      <c r="AM84" s="33">
        <f t="shared" si="6"/>
        <v>-1</v>
      </c>
      <c r="AN84" s="33">
        <f t="shared" si="7"/>
        <v>-1</v>
      </c>
      <c r="AO84" s="33">
        <f t="shared" si="8"/>
        <v>-1</v>
      </c>
      <c r="AP84" s="33">
        <f t="shared" si="9"/>
        <v>-1</v>
      </c>
      <c r="AQ84" s="33">
        <f t="shared" si="10"/>
        <v>-1</v>
      </c>
      <c r="AR84" s="33">
        <f t="shared" si="11"/>
        <v>-1</v>
      </c>
      <c r="AS84" s="33">
        <f t="shared" si="12"/>
        <v>-1</v>
      </c>
      <c r="AT84" s="33">
        <f t="shared" si="13"/>
        <v>-1</v>
      </c>
      <c r="AU84" s="33">
        <f t="shared" si="14"/>
        <v>-1</v>
      </c>
    </row>
    <row r="85" spans="1:47" x14ac:dyDescent="0.25">
      <c r="A85" s="34">
        <v>2023</v>
      </c>
      <c r="B85" s="35" t="s">
        <v>120</v>
      </c>
      <c r="C85" s="36" t="s">
        <v>53</v>
      </c>
      <c r="D85" s="33">
        <v>84463429.782657698</v>
      </c>
      <c r="E85" s="33">
        <v>121162383.7826577</v>
      </c>
      <c r="F85" s="33">
        <v>82463429.782657698</v>
      </c>
      <c r="G85" s="33">
        <v>77463429.782657698</v>
      </c>
      <c r="H85" s="33">
        <v>77463429.782657698</v>
      </c>
      <c r="I85" s="33">
        <v>77463429.782657698</v>
      </c>
      <c r="J85" s="33">
        <v>125463429.7826577</v>
      </c>
      <c r="K85" s="33">
        <v>82463429.782657698</v>
      </c>
      <c r="L85" s="33">
        <v>80612383.782657698</v>
      </c>
      <c r="M85" s="33">
        <v>77913429.782657698</v>
      </c>
      <c r="N85" s="33">
        <v>77463429.782657698</v>
      </c>
      <c r="O85" s="33">
        <v>77463429.782657698</v>
      </c>
      <c r="P85" s="33">
        <v>1041859065.3918926</v>
      </c>
      <c r="R85" s="33">
        <v>0</v>
      </c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>
        <f t="shared" si="15"/>
        <v>0</v>
      </c>
      <c r="AF85" s="11" t="s">
        <v>116</v>
      </c>
      <c r="AG85" s="6" t="s">
        <v>50</v>
      </c>
      <c r="AH85" s="7">
        <f>+AH86+AH87</f>
        <v>0</v>
      </c>
      <c r="AI85" s="33">
        <f t="shared" si="16"/>
        <v>-1</v>
      </c>
      <c r="AJ85" s="33">
        <f t="shared" si="3"/>
        <v>-1</v>
      </c>
      <c r="AK85" s="33">
        <f t="shared" si="4"/>
        <v>-1</v>
      </c>
      <c r="AL85" s="33">
        <f t="shared" si="5"/>
        <v>-1</v>
      </c>
      <c r="AM85" s="33">
        <f t="shared" si="6"/>
        <v>-1</v>
      </c>
      <c r="AN85" s="33">
        <f t="shared" si="7"/>
        <v>-1</v>
      </c>
      <c r="AO85" s="33">
        <f t="shared" si="8"/>
        <v>-1</v>
      </c>
      <c r="AP85" s="33">
        <f t="shared" si="9"/>
        <v>-1</v>
      </c>
      <c r="AQ85" s="33">
        <f t="shared" si="10"/>
        <v>-1</v>
      </c>
      <c r="AR85" s="33">
        <f t="shared" si="11"/>
        <v>-1</v>
      </c>
      <c r="AS85" s="33">
        <f t="shared" si="12"/>
        <v>-1</v>
      </c>
      <c r="AT85" s="33">
        <f t="shared" si="13"/>
        <v>-1</v>
      </c>
      <c r="AU85" s="33">
        <f t="shared" si="14"/>
        <v>-1</v>
      </c>
    </row>
    <row r="86" spans="1:47" x14ac:dyDescent="0.25">
      <c r="A86" s="37"/>
      <c r="B86" s="42">
        <v>10202050101</v>
      </c>
      <c r="C86" s="39" t="s">
        <v>80</v>
      </c>
      <c r="D86" s="40">
        <v>77333429.782657698</v>
      </c>
      <c r="E86" s="40">
        <v>80032383.782657698</v>
      </c>
      <c r="F86" s="40">
        <v>77333429.782657698</v>
      </c>
      <c r="G86" s="40">
        <v>77333429.782657698</v>
      </c>
      <c r="H86" s="40">
        <v>77333429.782657698</v>
      </c>
      <c r="I86" s="40">
        <v>77333429.782657698</v>
      </c>
      <c r="J86" s="40">
        <v>77333429.782657698</v>
      </c>
      <c r="K86" s="40">
        <v>77333429.782657698</v>
      </c>
      <c r="L86" s="40">
        <v>80032383.782657698</v>
      </c>
      <c r="M86" s="40">
        <v>77333429.782657698</v>
      </c>
      <c r="N86" s="40">
        <v>77333429.782657698</v>
      </c>
      <c r="O86" s="40">
        <v>77333429.782657698</v>
      </c>
      <c r="P86" s="40">
        <v>933399065.39189255</v>
      </c>
      <c r="R86" s="40">
        <v>0</v>
      </c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>
        <f t="shared" si="15"/>
        <v>0</v>
      </c>
      <c r="AF86" s="10" t="s">
        <v>117</v>
      </c>
      <c r="AG86" s="19" t="s">
        <v>80</v>
      </c>
      <c r="AH86" s="20">
        <v>0</v>
      </c>
      <c r="AI86" s="40">
        <f t="shared" si="16"/>
        <v>-1</v>
      </c>
      <c r="AJ86" s="40">
        <f t="shared" si="3"/>
        <v>-1</v>
      </c>
      <c r="AK86" s="40">
        <f t="shared" si="4"/>
        <v>-1</v>
      </c>
      <c r="AL86" s="40">
        <f t="shared" si="5"/>
        <v>-1</v>
      </c>
      <c r="AM86" s="40">
        <f t="shared" si="6"/>
        <v>-1</v>
      </c>
      <c r="AN86" s="40">
        <f t="shared" si="7"/>
        <v>-1</v>
      </c>
      <c r="AO86" s="40">
        <f t="shared" si="8"/>
        <v>-1</v>
      </c>
      <c r="AP86" s="40">
        <f t="shared" si="9"/>
        <v>-1</v>
      </c>
      <c r="AQ86" s="40">
        <f t="shared" si="10"/>
        <v>-1</v>
      </c>
      <c r="AR86" s="40">
        <f t="shared" si="11"/>
        <v>-1</v>
      </c>
      <c r="AS86" s="40">
        <f t="shared" si="12"/>
        <v>-1</v>
      </c>
      <c r="AT86" s="40">
        <f t="shared" si="13"/>
        <v>-1</v>
      </c>
      <c r="AU86" s="40">
        <f t="shared" si="14"/>
        <v>-1</v>
      </c>
    </row>
    <row r="87" spans="1:47" x14ac:dyDescent="0.25">
      <c r="A87" s="37"/>
      <c r="B87" s="42">
        <v>10202050103</v>
      </c>
      <c r="C87" s="39" t="s">
        <v>123</v>
      </c>
      <c r="D87" s="40">
        <v>7130000</v>
      </c>
      <c r="E87" s="40">
        <v>41130000</v>
      </c>
      <c r="F87" s="40">
        <v>5130000</v>
      </c>
      <c r="G87" s="40">
        <v>130000</v>
      </c>
      <c r="H87" s="40">
        <v>130000</v>
      </c>
      <c r="I87" s="40">
        <v>130000</v>
      </c>
      <c r="J87" s="40">
        <v>48130000</v>
      </c>
      <c r="K87" s="40">
        <v>5130000</v>
      </c>
      <c r="L87" s="40">
        <v>580000</v>
      </c>
      <c r="M87" s="40">
        <v>580000</v>
      </c>
      <c r="N87" s="40">
        <v>130000</v>
      </c>
      <c r="O87" s="40">
        <v>130000</v>
      </c>
      <c r="P87" s="40">
        <v>108460000</v>
      </c>
      <c r="R87" s="40">
        <v>0</v>
      </c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>
        <f t="shared" si="15"/>
        <v>0</v>
      </c>
      <c r="AF87" s="10" t="s">
        <v>118</v>
      </c>
      <c r="AG87" s="19" t="s">
        <v>82</v>
      </c>
      <c r="AH87" s="20">
        <v>0</v>
      </c>
      <c r="AI87" s="40">
        <f t="shared" si="16"/>
        <v>-1</v>
      </c>
      <c r="AJ87" s="40">
        <f t="shared" si="3"/>
        <v>-1</v>
      </c>
      <c r="AK87" s="40">
        <f t="shared" si="4"/>
        <v>-1</v>
      </c>
      <c r="AL87" s="40">
        <f t="shared" si="5"/>
        <v>-1</v>
      </c>
      <c r="AM87" s="40">
        <f t="shared" si="6"/>
        <v>-1</v>
      </c>
      <c r="AN87" s="40">
        <f t="shared" si="7"/>
        <v>-1</v>
      </c>
      <c r="AO87" s="40">
        <f t="shared" si="8"/>
        <v>-1</v>
      </c>
      <c r="AP87" s="40">
        <f t="shared" si="9"/>
        <v>-1</v>
      </c>
      <c r="AQ87" s="40">
        <f t="shared" si="10"/>
        <v>-1</v>
      </c>
      <c r="AR87" s="40">
        <f t="shared" si="11"/>
        <v>-1</v>
      </c>
      <c r="AS87" s="40">
        <f t="shared" si="12"/>
        <v>-1</v>
      </c>
      <c r="AT87" s="40">
        <f t="shared" si="13"/>
        <v>-1</v>
      </c>
      <c r="AU87" s="40">
        <f t="shared" si="14"/>
        <v>-1</v>
      </c>
    </row>
    <row r="88" spans="1:47" x14ac:dyDescent="0.25">
      <c r="A88" s="34">
        <v>2023</v>
      </c>
      <c r="B88" s="35" t="s">
        <v>115</v>
      </c>
      <c r="C88" s="36" t="s">
        <v>50</v>
      </c>
      <c r="D88" s="33">
        <v>91839205.452866673</v>
      </c>
      <c r="E88" s="33">
        <v>93209205.452866673</v>
      </c>
      <c r="F88" s="33">
        <v>103575098.45286667</v>
      </c>
      <c r="G88" s="33">
        <v>92109205.452866673</v>
      </c>
      <c r="H88" s="33">
        <v>92109205.452866673</v>
      </c>
      <c r="I88" s="33">
        <v>91839205.452866673</v>
      </c>
      <c r="J88" s="33">
        <v>91839205.452866673</v>
      </c>
      <c r="K88" s="33">
        <v>103305098.45286667</v>
      </c>
      <c r="L88" s="33">
        <v>92109205.452866673</v>
      </c>
      <c r="M88" s="33">
        <v>92109205.452866673</v>
      </c>
      <c r="N88" s="33">
        <v>92109205.452866673</v>
      </c>
      <c r="O88" s="33">
        <v>92109205.452866673</v>
      </c>
      <c r="P88" s="33">
        <v>1128262251.4344001</v>
      </c>
      <c r="R88" s="33">
        <v>0</v>
      </c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>
        <f t="shared" si="15"/>
        <v>0</v>
      </c>
      <c r="AF88" s="11" t="s">
        <v>119</v>
      </c>
      <c r="AG88" s="6" t="s">
        <v>53</v>
      </c>
      <c r="AH88" s="7">
        <f>+AH89</f>
        <v>0</v>
      </c>
      <c r="AI88" s="33">
        <f t="shared" si="16"/>
        <v>-1</v>
      </c>
      <c r="AJ88" s="33">
        <f t="shared" ref="AJ88:AJ151" si="17">+(S88-E88)/E88</f>
        <v>-1</v>
      </c>
      <c r="AK88" s="33">
        <f t="shared" ref="AK88:AK151" si="18">+(T88-F88)/F88</f>
        <v>-1</v>
      </c>
      <c r="AL88" s="33">
        <f t="shared" ref="AL88:AL151" si="19">+(U88-G88)/G88</f>
        <v>-1</v>
      </c>
      <c r="AM88" s="33">
        <f t="shared" ref="AM88:AM151" si="20">+(V88-H88)/H88</f>
        <v>-1</v>
      </c>
      <c r="AN88" s="33">
        <f t="shared" ref="AN88:AN151" si="21">+(W88-I88)/I88</f>
        <v>-1</v>
      </c>
      <c r="AO88" s="33">
        <f t="shared" ref="AO88:AO151" si="22">+(X88-J88)/J88</f>
        <v>-1</v>
      </c>
      <c r="AP88" s="33">
        <f t="shared" ref="AP88:AP151" si="23">+(Y88-K88)/K88</f>
        <v>-1</v>
      </c>
      <c r="AQ88" s="33">
        <f t="shared" ref="AQ88:AQ151" si="24">+(Z88-L88)/L88</f>
        <v>-1</v>
      </c>
      <c r="AR88" s="33">
        <f t="shared" ref="AR88:AR151" si="25">+(AA88-M88)/M88</f>
        <v>-1</v>
      </c>
      <c r="AS88" s="33">
        <f t="shared" ref="AS88:AS151" si="26">+(AB88-N88)/N88</f>
        <v>-1</v>
      </c>
      <c r="AT88" s="33">
        <f t="shared" ref="AT88:AT151" si="27">+(AC88-O88)/O88</f>
        <v>-1</v>
      </c>
      <c r="AU88" s="33">
        <f t="shared" ref="AU88:AU151" si="28">+(AD88-P88)/P88</f>
        <v>-1</v>
      </c>
    </row>
    <row r="89" spans="1:47" x14ac:dyDescent="0.25">
      <c r="A89" s="34">
        <v>2023</v>
      </c>
      <c r="B89" s="35" t="s">
        <v>116</v>
      </c>
      <c r="C89" s="36" t="s">
        <v>50</v>
      </c>
      <c r="D89" s="33">
        <v>91839205.452866673</v>
      </c>
      <c r="E89" s="33">
        <v>93209205.452866673</v>
      </c>
      <c r="F89" s="33">
        <v>103575098.45286667</v>
      </c>
      <c r="G89" s="33">
        <v>92109205.452866673</v>
      </c>
      <c r="H89" s="33">
        <v>92109205.452866673</v>
      </c>
      <c r="I89" s="33">
        <v>91839205.452866673</v>
      </c>
      <c r="J89" s="33">
        <v>91839205.452866673</v>
      </c>
      <c r="K89" s="33">
        <v>103305098.45286667</v>
      </c>
      <c r="L89" s="33">
        <v>92109205.452866673</v>
      </c>
      <c r="M89" s="33">
        <v>92109205.452866673</v>
      </c>
      <c r="N89" s="33">
        <v>92109205.452866673</v>
      </c>
      <c r="O89" s="33">
        <v>92109205.452866673</v>
      </c>
      <c r="P89" s="33">
        <v>1128262251.4344001</v>
      </c>
      <c r="R89" s="33">
        <v>0</v>
      </c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>
        <f t="shared" si="15"/>
        <v>0</v>
      </c>
      <c r="AF89" s="11" t="s">
        <v>120</v>
      </c>
      <c r="AG89" s="6" t="s">
        <v>53</v>
      </c>
      <c r="AH89" s="7">
        <f>+AH90+AH91</f>
        <v>0</v>
      </c>
      <c r="AI89" s="33">
        <f t="shared" si="16"/>
        <v>-1</v>
      </c>
      <c r="AJ89" s="33">
        <f t="shared" si="17"/>
        <v>-1</v>
      </c>
      <c r="AK89" s="33">
        <f t="shared" si="18"/>
        <v>-1</v>
      </c>
      <c r="AL89" s="33">
        <f t="shared" si="19"/>
        <v>-1</v>
      </c>
      <c r="AM89" s="33">
        <f t="shared" si="20"/>
        <v>-1</v>
      </c>
      <c r="AN89" s="33">
        <f t="shared" si="21"/>
        <v>-1</v>
      </c>
      <c r="AO89" s="33">
        <f t="shared" si="22"/>
        <v>-1</v>
      </c>
      <c r="AP89" s="33">
        <f t="shared" si="23"/>
        <v>-1</v>
      </c>
      <c r="AQ89" s="33">
        <f t="shared" si="24"/>
        <v>-1</v>
      </c>
      <c r="AR89" s="33">
        <f t="shared" si="25"/>
        <v>-1</v>
      </c>
      <c r="AS89" s="33">
        <f t="shared" si="26"/>
        <v>-1</v>
      </c>
      <c r="AT89" s="33">
        <f t="shared" si="27"/>
        <v>-1</v>
      </c>
      <c r="AU89" s="33">
        <f t="shared" si="28"/>
        <v>-1</v>
      </c>
    </row>
    <row r="90" spans="1:47" x14ac:dyDescent="0.25">
      <c r="A90" s="37"/>
      <c r="B90" s="42">
        <v>10202040101</v>
      </c>
      <c r="C90" s="39" t="s">
        <v>80</v>
      </c>
      <c r="D90" s="40">
        <v>78959205.452866673</v>
      </c>
      <c r="E90" s="40">
        <v>80329205.452866673</v>
      </c>
      <c r="F90" s="40">
        <v>90695098.452866673</v>
      </c>
      <c r="G90" s="40">
        <v>79229205.452866673</v>
      </c>
      <c r="H90" s="40">
        <v>79229205.452866673</v>
      </c>
      <c r="I90" s="40">
        <v>78959205.452866673</v>
      </c>
      <c r="J90" s="40">
        <v>78959205.452866673</v>
      </c>
      <c r="K90" s="40">
        <v>90425098.452866673</v>
      </c>
      <c r="L90" s="40">
        <v>79229205.452866673</v>
      </c>
      <c r="M90" s="40">
        <v>79229205.452866673</v>
      </c>
      <c r="N90" s="40">
        <v>79229205.452866673</v>
      </c>
      <c r="O90" s="40">
        <v>79229205.452866673</v>
      </c>
      <c r="P90" s="40">
        <v>973702251.43440008</v>
      </c>
      <c r="R90" s="40">
        <v>0</v>
      </c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>
        <f t="shared" si="15"/>
        <v>0</v>
      </c>
      <c r="AF90" s="10" t="s">
        <v>121</v>
      </c>
      <c r="AG90" s="19" t="s">
        <v>80</v>
      </c>
      <c r="AH90" s="20">
        <v>0</v>
      </c>
      <c r="AI90" s="40">
        <f t="shared" si="16"/>
        <v>-1</v>
      </c>
      <c r="AJ90" s="40">
        <f t="shared" si="17"/>
        <v>-1</v>
      </c>
      <c r="AK90" s="40">
        <f t="shared" si="18"/>
        <v>-1</v>
      </c>
      <c r="AL90" s="40">
        <f t="shared" si="19"/>
        <v>-1</v>
      </c>
      <c r="AM90" s="40">
        <f t="shared" si="20"/>
        <v>-1</v>
      </c>
      <c r="AN90" s="40">
        <f t="shared" si="21"/>
        <v>-1</v>
      </c>
      <c r="AO90" s="40">
        <f t="shared" si="22"/>
        <v>-1</v>
      </c>
      <c r="AP90" s="40">
        <f t="shared" si="23"/>
        <v>-1</v>
      </c>
      <c r="AQ90" s="40">
        <f t="shared" si="24"/>
        <v>-1</v>
      </c>
      <c r="AR90" s="40">
        <f t="shared" si="25"/>
        <v>-1</v>
      </c>
      <c r="AS90" s="40">
        <f t="shared" si="26"/>
        <v>-1</v>
      </c>
      <c r="AT90" s="40">
        <f t="shared" si="27"/>
        <v>-1</v>
      </c>
      <c r="AU90" s="40">
        <f t="shared" si="28"/>
        <v>-1</v>
      </c>
    </row>
    <row r="91" spans="1:47" x14ac:dyDescent="0.25">
      <c r="A91" s="37"/>
      <c r="B91" s="42">
        <v>10202040102</v>
      </c>
      <c r="C91" s="39" t="s">
        <v>82</v>
      </c>
      <c r="D91" s="40">
        <v>12880000</v>
      </c>
      <c r="E91" s="40">
        <v>12880000</v>
      </c>
      <c r="F91" s="40">
        <v>12880000</v>
      </c>
      <c r="G91" s="40">
        <v>12880000</v>
      </c>
      <c r="H91" s="40">
        <v>12880000</v>
      </c>
      <c r="I91" s="40">
        <v>12880000</v>
      </c>
      <c r="J91" s="40">
        <v>12880000</v>
      </c>
      <c r="K91" s="40">
        <v>12880000</v>
      </c>
      <c r="L91" s="40">
        <v>12880000</v>
      </c>
      <c r="M91" s="40">
        <v>12880000</v>
      </c>
      <c r="N91" s="40">
        <v>12880000</v>
      </c>
      <c r="O91" s="40">
        <v>12880000</v>
      </c>
      <c r="P91" s="40">
        <v>154560000</v>
      </c>
      <c r="R91" s="40">
        <v>0</v>
      </c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>
        <f t="shared" si="15"/>
        <v>0</v>
      </c>
      <c r="AF91" s="10" t="s">
        <v>122</v>
      </c>
      <c r="AG91" s="19" t="s">
        <v>123</v>
      </c>
      <c r="AH91" s="20">
        <v>0</v>
      </c>
      <c r="AI91" s="40">
        <f t="shared" si="16"/>
        <v>-1</v>
      </c>
      <c r="AJ91" s="40">
        <f t="shared" si="17"/>
        <v>-1</v>
      </c>
      <c r="AK91" s="40">
        <f t="shared" si="18"/>
        <v>-1</v>
      </c>
      <c r="AL91" s="40">
        <f t="shared" si="19"/>
        <v>-1</v>
      </c>
      <c r="AM91" s="40">
        <f t="shared" si="20"/>
        <v>-1</v>
      </c>
      <c r="AN91" s="40">
        <f t="shared" si="21"/>
        <v>-1</v>
      </c>
      <c r="AO91" s="40">
        <f t="shared" si="22"/>
        <v>-1</v>
      </c>
      <c r="AP91" s="40">
        <f t="shared" si="23"/>
        <v>-1</v>
      </c>
      <c r="AQ91" s="40">
        <f t="shared" si="24"/>
        <v>-1</v>
      </c>
      <c r="AR91" s="40">
        <f t="shared" si="25"/>
        <v>-1</v>
      </c>
      <c r="AS91" s="40">
        <f t="shared" si="26"/>
        <v>-1</v>
      </c>
      <c r="AT91" s="40">
        <f t="shared" si="27"/>
        <v>-1</v>
      </c>
      <c r="AU91" s="40">
        <f t="shared" si="28"/>
        <v>-1</v>
      </c>
    </row>
    <row r="92" spans="1:47" x14ac:dyDescent="0.25">
      <c r="A92" s="34">
        <v>2023</v>
      </c>
      <c r="B92" s="35" t="s">
        <v>124</v>
      </c>
      <c r="C92" s="36" t="s">
        <v>56</v>
      </c>
      <c r="D92" s="33">
        <v>52969404.089649998</v>
      </c>
      <c r="E92" s="33">
        <v>54051904.089649998</v>
      </c>
      <c r="F92" s="33">
        <v>54901904.089649998</v>
      </c>
      <c r="G92" s="33">
        <v>53171904.089649998</v>
      </c>
      <c r="H92" s="33">
        <v>53171904.089649998</v>
      </c>
      <c r="I92" s="33">
        <v>52969404.089649998</v>
      </c>
      <c r="J92" s="33">
        <v>52969404.089649998</v>
      </c>
      <c r="K92" s="33">
        <v>55579404.089649998</v>
      </c>
      <c r="L92" s="33">
        <v>53171904.089649998</v>
      </c>
      <c r="M92" s="33">
        <v>53171904.089649998</v>
      </c>
      <c r="N92" s="33">
        <v>53171904.089649998</v>
      </c>
      <c r="O92" s="33">
        <v>53171904.089649998</v>
      </c>
      <c r="P92" s="33">
        <v>642472849.07579994</v>
      </c>
      <c r="R92" s="33">
        <v>0</v>
      </c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>
        <f t="shared" si="15"/>
        <v>0</v>
      </c>
      <c r="AF92" s="11" t="s">
        <v>124</v>
      </c>
      <c r="AG92" s="6" t="s">
        <v>56</v>
      </c>
      <c r="AH92" s="7">
        <f>+AH93</f>
        <v>0</v>
      </c>
      <c r="AI92" s="33">
        <f t="shared" si="16"/>
        <v>-1</v>
      </c>
      <c r="AJ92" s="33">
        <f t="shared" si="17"/>
        <v>-1</v>
      </c>
      <c r="AK92" s="33">
        <f t="shared" si="18"/>
        <v>-1</v>
      </c>
      <c r="AL92" s="33">
        <f t="shared" si="19"/>
        <v>-1</v>
      </c>
      <c r="AM92" s="33">
        <f t="shared" si="20"/>
        <v>-1</v>
      </c>
      <c r="AN92" s="33">
        <f t="shared" si="21"/>
        <v>-1</v>
      </c>
      <c r="AO92" s="33">
        <f t="shared" si="22"/>
        <v>-1</v>
      </c>
      <c r="AP92" s="33">
        <f t="shared" si="23"/>
        <v>-1</v>
      </c>
      <c r="AQ92" s="33">
        <f t="shared" si="24"/>
        <v>-1</v>
      </c>
      <c r="AR92" s="33">
        <f t="shared" si="25"/>
        <v>-1</v>
      </c>
      <c r="AS92" s="33">
        <f t="shared" si="26"/>
        <v>-1</v>
      </c>
      <c r="AT92" s="33">
        <f t="shared" si="27"/>
        <v>-1</v>
      </c>
      <c r="AU92" s="33">
        <f t="shared" si="28"/>
        <v>-1</v>
      </c>
    </row>
    <row r="93" spans="1:47" x14ac:dyDescent="0.25">
      <c r="A93" s="34">
        <v>2023</v>
      </c>
      <c r="B93" s="35" t="s">
        <v>125</v>
      </c>
      <c r="C93" s="36" t="s">
        <v>56</v>
      </c>
      <c r="D93" s="33">
        <v>52969404.089649998</v>
      </c>
      <c r="E93" s="33">
        <v>54051904.089649998</v>
      </c>
      <c r="F93" s="33">
        <v>54901904.089649998</v>
      </c>
      <c r="G93" s="33">
        <v>53171904.089649998</v>
      </c>
      <c r="H93" s="33">
        <v>53171904.089649998</v>
      </c>
      <c r="I93" s="33">
        <v>52969404.089649998</v>
      </c>
      <c r="J93" s="33">
        <v>52969404.089649998</v>
      </c>
      <c r="K93" s="33">
        <v>55579404.089649998</v>
      </c>
      <c r="L93" s="33">
        <v>53171904.089649998</v>
      </c>
      <c r="M93" s="33">
        <v>53171904.089649998</v>
      </c>
      <c r="N93" s="33">
        <v>53171904.089649998</v>
      </c>
      <c r="O93" s="33">
        <v>53171904.089649998</v>
      </c>
      <c r="P93" s="33">
        <v>642472849.07579994</v>
      </c>
      <c r="R93" s="33">
        <v>0</v>
      </c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>
        <f t="shared" si="15"/>
        <v>0</v>
      </c>
      <c r="AF93" s="11" t="s">
        <v>125</v>
      </c>
      <c r="AG93" s="6" t="s">
        <v>56</v>
      </c>
      <c r="AH93" s="7">
        <f>+AH94</f>
        <v>0</v>
      </c>
      <c r="AI93" s="33">
        <f t="shared" si="16"/>
        <v>-1</v>
      </c>
      <c r="AJ93" s="33">
        <f t="shared" si="17"/>
        <v>-1</v>
      </c>
      <c r="AK93" s="33">
        <f t="shared" si="18"/>
        <v>-1</v>
      </c>
      <c r="AL93" s="33">
        <f t="shared" si="19"/>
        <v>-1</v>
      </c>
      <c r="AM93" s="33">
        <f t="shared" si="20"/>
        <v>-1</v>
      </c>
      <c r="AN93" s="33">
        <f t="shared" si="21"/>
        <v>-1</v>
      </c>
      <c r="AO93" s="33">
        <f t="shared" si="22"/>
        <v>-1</v>
      </c>
      <c r="AP93" s="33">
        <f t="shared" si="23"/>
        <v>-1</v>
      </c>
      <c r="AQ93" s="33">
        <f t="shared" si="24"/>
        <v>-1</v>
      </c>
      <c r="AR93" s="33">
        <f t="shared" si="25"/>
        <v>-1</v>
      </c>
      <c r="AS93" s="33">
        <f t="shared" si="26"/>
        <v>-1</v>
      </c>
      <c r="AT93" s="33">
        <f t="shared" si="27"/>
        <v>-1</v>
      </c>
      <c r="AU93" s="33">
        <f t="shared" si="28"/>
        <v>-1</v>
      </c>
    </row>
    <row r="94" spans="1:47" x14ac:dyDescent="0.25">
      <c r="A94" s="37"/>
      <c r="B94" s="42">
        <v>10202060101</v>
      </c>
      <c r="C94" s="39" t="s">
        <v>80</v>
      </c>
      <c r="D94" s="40">
        <v>52969404.089649998</v>
      </c>
      <c r="E94" s="40">
        <v>54051904.089649998</v>
      </c>
      <c r="F94" s="40">
        <v>54901904.089649998</v>
      </c>
      <c r="G94" s="40">
        <v>53171904.089649998</v>
      </c>
      <c r="H94" s="40">
        <v>53171904.089649998</v>
      </c>
      <c r="I94" s="40">
        <v>52969404.089649998</v>
      </c>
      <c r="J94" s="40">
        <v>52969404.089649998</v>
      </c>
      <c r="K94" s="40">
        <v>55579404.089649998</v>
      </c>
      <c r="L94" s="40">
        <v>53171904.089649998</v>
      </c>
      <c r="M94" s="40">
        <v>53171904.089649998</v>
      </c>
      <c r="N94" s="40">
        <v>53171904.089649998</v>
      </c>
      <c r="O94" s="40">
        <v>53171904.089649998</v>
      </c>
      <c r="P94" s="40">
        <v>642472849.07579994</v>
      </c>
      <c r="R94" s="40">
        <v>0</v>
      </c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>
        <f t="shared" si="15"/>
        <v>0</v>
      </c>
      <c r="AF94" s="10" t="s">
        <v>126</v>
      </c>
      <c r="AG94" s="19" t="s">
        <v>80</v>
      </c>
      <c r="AH94" s="20">
        <v>0</v>
      </c>
      <c r="AI94" s="40">
        <f t="shared" si="16"/>
        <v>-1</v>
      </c>
      <c r="AJ94" s="40">
        <f t="shared" si="17"/>
        <v>-1</v>
      </c>
      <c r="AK94" s="40">
        <f t="shared" si="18"/>
        <v>-1</v>
      </c>
      <c r="AL94" s="40">
        <f t="shared" si="19"/>
        <v>-1</v>
      </c>
      <c r="AM94" s="40">
        <f t="shared" si="20"/>
        <v>-1</v>
      </c>
      <c r="AN94" s="40">
        <f t="shared" si="21"/>
        <v>-1</v>
      </c>
      <c r="AO94" s="40">
        <f t="shared" si="22"/>
        <v>-1</v>
      </c>
      <c r="AP94" s="40">
        <f t="shared" si="23"/>
        <v>-1</v>
      </c>
      <c r="AQ94" s="40">
        <f t="shared" si="24"/>
        <v>-1</v>
      </c>
      <c r="AR94" s="40">
        <f t="shared" si="25"/>
        <v>-1</v>
      </c>
      <c r="AS94" s="40">
        <f t="shared" si="26"/>
        <v>-1</v>
      </c>
      <c r="AT94" s="40">
        <f t="shared" si="27"/>
        <v>-1</v>
      </c>
      <c r="AU94" s="40">
        <f t="shared" si="28"/>
        <v>-1</v>
      </c>
    </row>
    <row r="95" spans="1:47" x14ac:dyDescent="0.25">
      <c r="A95" s="34">
        <v>2023</v>
      </c>
      <c r="B95" s="35" t="s">
        <v>127</v>
      </c>
      <c r="C95" s="36" t="s">
        <v>59</v>
      </c>
      <c r="D95" s="33">
        <v>43073333</v>
      </c>
      <c r="E95" s="33">
        <v>43086486</v>
      </c>
      <c r="F95" s="33">
        <v>43086486</v>
      </c>
      <c r="G95" s="33">
        <v>43086486</v>
      </c>
      <c r="H95" s="33">
        <v>43086486</v>
      </c>
      <c r="I95" s="33">
        <v>43073333</v>
      </c>
      <c r="J95" s="33">
        <v>43073333</v>
      </c>
      <c r="K95" s="33">
        <v>43073333</v>
      </c>
      <c r="L95" s="33">
        <v>43086486</v>
      </c>
      <c r="M95" s="33">
        <v>43086486</v>
      </c>
      <c r="N95" s="33">
        <v>43086486</v>
      </c>
      <c r="O95" s="33">
        <v>231576331</v>
      </c>
      <c r="P95" s="33">
        <v>705475065</v>
      </c>
      <c r="R95" s="33">
        <v>0</v>
      </c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>
        <f t="shared" si="15"/>
        <v>0</v>
      </c>
      <c r="AF95" s="8" t="s">
        <v>127</v>
      </c>
      <c r="AG95" s="2" t="s">
        <v>59</v>
      </c>
      <c r="AH95" s="3">
        <f>+AH96</f>
        <v>0</v>
      </c>
      <c r="AI95" s="33">
        <f t="shared" si="16"/>
        <v>-1</v>
      </c>
      <c r="AJ95" s="33">
        <f t="shared" si="17"/>
        <v>-1</v>
      </c>
      <c r="AK95" s="33">
        <f t="shared" si="18"/>
        <v>-1</v>
      </c>
      <c r="AL95" s="33">
        <f t="shared" si="19"/>
        <v>-1</v>
      </c>
      <c r="AM95" s="33">
        <f t="shared" si="20"/>
        <v>-1</v>
      </c>
      <c r="AN95" s="33">
        <f t="shared" si="21"/>
        <v>-1</v>
      </c>
      <c r="AO95" s="33">
        <f t="shared" si="22"/>
        <v>-1</v>
      </c>
      <c r="AP95" s="33">
        <f t="shared" si="23"/>
        <v>-1</v>
      </c>
      <c r="AQ95" s="33">
        <f t="shared" si="24"/>
        <v>-1</v>
      </c>
      <c r="AR95" s="33">
        <f t="shared" si="25"/>
        <v>-1</v>
      </c>
      <c r="AS95" s="33">
        <f t="shared" si="26"/>
        <v>-1</v>
      </c>
      <c r="AT95" s="33">
        <f t="shared" si="27"/>
        <v>-1</v>
      </c>
      <c r="AU95" s="33">
        <f t="shared" si="28"/>
        <v>-1</v>
      </c>
    </row>
    <row r="96" spans="1:47" x14ac:dyDescent="0.25">
      <c r="A96" s="34">
        <v>2023</v>
      </c>
      <c r="B96" s="35" t="s">
        <v>128</v>
      </c>
      <c r="C96" s="36" t="s">
        <v>61</v>
      </c>
      <c r="D96" s="33">
        <v>43073333</v>
      </c>
      <c r="E96" s="33">
        <v>43086486</v>
      </c>
      <c r="F96" s="33">
        <v>43086486</v>
      </c>
      <c r="G96" s="33">
        <v>43086486</v>
      </c>
      <c r="H96" s="33">
        <v>43086486</v>
      </c>
      <c r="I96" s="33">
        <v>43073333</v>
      </c>
      <c r="J96" s="33">
        <v>43073333</v>
      </c>
      <c r="K96" s="33">
        <v>43073333</v>
      </c>
      <c r="L96" s="33">
        <v>43086486</v>
      </c>
      <c r="M96" s="33">
        <v>43086486</v>
      </c>
      <c r="N96" s="33">
        <v>43086486</v>
      </c>
      <c r="O96" s="33">
        <v>231576331</v>
      </c>
      <c r="P96" s="33">
        <v>705475065</v>
      </c>
      <c r="R96" s="33">
        <v>0</v>
      </c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>
        <f t="shared" si="15"/>
        <v>0</v>
      </c>
      <c r="AF96" s="11" t="s">
        <v>128</v>
      </c>
      <c r="AG96" s="6" t="s">
        <v>61</v>
      </c>
      <c r="AH96" s="7">
        <f>+AH97+AH98+AH99</f>
        <v>0</v>
      </c>
      <c r="AI96" s="33">
        <f t="shared" si="16"/>
        <v>-1</v>
      </c>
      <c r="AJ96" s="33">
        <f t="shared" si="17"/>
        <v>-1</v>
      </c>
      <c r="AK96" s="33">
        <f t="shared" si="18"/>
        <v>-1</v>
      </c>
      <c r="AL96" s="33">
        <f t="shared" si="19"/>
        <v>-1</v>
      </c>
      <c r="AM96" s="33">
        <f t="shared" si="20"/>
        <v>-1</v>
      </c>
      <c r="AN96" s="33">
        <f t="shared" si="21"/>
        <v>-1</v>
      </c>
      <c r="AO96" s="33">
        <f t="shared" si="22"/>
        <v>-1</v>
      </c>
      <c r="AP96" s="33">
        <f t="shared" si="23"/>
        <v>-1</v>
      </c>
      <c r="AQ96" s="33">
        <f t="shared" si="24"/>
        <v>-1</v>
      </c>
      <c r="AR96" s="33">
        <f t="shared" si="25"/>
        <v>-1</v>
      </c>
      <c r="AS96" s="33">
        <f t="shared" si="26"/>
        <v>-1</v>
      </c>
      <c r="AT96" s="33">
        <f t="shared" si="27"/>
        <v>-1</v>
      </c>
      <c r="AU96" s="33">
        <f t="shared" si="28"/>
        <v>-1</v>
      </c>
    </row>
    <row r="97" spans="1:47" x14ac:dyDescent="0.25">
      <c r="A97" s="37">
        <v>2023</v>
      </c>
      <c r="B97" s="42">
        <v>102030102</v>
      </c>
      <c r="C97" s="39" t="s">
        <v>130</v>
      </c>
      <c r="D97" s="40">
        <v>0</v>
      </c>
      <c r="E97" s="40">
        <v>13153</v>
      </c>
      <c r="F97" s="40">
        <v>13153</v>
      </c>
      <c r="G97" s="40">
        <v>13153</v>
      </c>
      <c r="H97" s="40">
        <v>13153</v>
      </c>
      <c r="I97" s="40">
        <v>0</v>
      </c>
      <c r="J97" s="40">
        <v>0</v>
      </c>
      <c r="K97" s="40">
        <v>0</v>
      </c>
      <c r="L97" s="40">
        <v>13153</v>
      </c>
      <c r="M97" s="40">
        <v>13153</v>
      </c>
      <c r="N97" s="40">
        <v>13153</v>
      </c>
      <c r="O97" s="40">
        <v>169058524</v>
      </c>
      <c r="P97" s="40">
        <v>169150595</v>
      </c>
      <c r="R97" s="40">
        <v>0</v>
      </c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>
        <f t="shared" si="15"/>
        <v>0</v>
      </c>
      <c r="AF97" s="10" t="s">
        <v>129</v>
      </c>
      <c r="AG97" s="19" t="s">
        <v>130</v>
      </c>
      <c r="AH97" s="20">
        <v>0</v>
      </c>
      <c r="AI97" s="40" t="e">
        <f t="shared" si="16"/>
        <v>#DIV/0!</v>
      </c>
      <c r="AJ97" s="40">
        <f t="shared" si="17"/>
        <v>-1</v>
      </c>
      <c r="AK97" s="40">
        <f t="shared" si="18"/>
        <v>-1</v>
      </c>
      <c r="AL97" s="40">
        <f t="shared" si="19"/>
        <v>-1</v>
      </c>
      <c r="AM97" s="40">
        <f t="shared" si="20"/>
        <v>-1</v>
      </c>
      <c r="AN97" s="40" t="e">
        <f t="shared" si="21"/>
        <v>#DIV/0!</v>
      </c>
      <c r="AO97" s="40" t="e">
        <f t="shared" si="22"/>
        <v>#DIV/0!</v>
      </c>
      <c r="AP97" s="40" t="e">
        <f t="shared" si="23"/>
        <v>#DIV/0!</v>
      </c>
      <c r="AQ97" s="40">
        <f t="shared" si="24"/>
        <v>-1</v>
      </c>
      <c r="AR97" s="40">
        <f t="shared" si="25"/>
        <v>-1</v>
      </c>
      <c r="AS97" s="40">
        <f t="shared" si="26"/>
        <v>-1</v>
      </c>
      <c r="AT97" s="40">
        <f t="shared" si="27"/>
        <v>-1</v>
      </c>
      <c r="AU97" s="40">
        <f t="shared" si="28"/>
        <v>-1</v>
      </c>
    </row>
    <row r="98" spans="1:47" x14ac:dyDescent="0.25">
      <c r="A98" s="37">
        <v>2023</v>
      </c>
      <c r="B98" s="42" t="s">
        <v>131</v>
      </c>
      <c r="C98" s="39" t="s">
        <v>65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19444474</v>
      </c>
      <c r="P98" s="40">
        <v>19444474</v>
      </c>
      <c r="R98" s="40">
        <v>0</v>
      </c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>
        <f t="shared" si="15"/>
        <v>0</v>
      </c>
      <c r="AF98" s="10" t="s">
        <v>131</v>
      </c>
      <c r="AG98" s="19" t="s">
        <v>65</v>
      </c>
      <c r="AH98" s="20">
        <v>0</v>
      </c>
      <c r="AI98" s="40" t="e">
        <f t="shared" si="16"/>
        <v>#DIV/0!</v>
      </c>
      <c r="AJ98" s="40" t="e">
        <f t="shared" si="17"/>
        <v>#DIV/0!</v>
      </c>
      <c r="AK98" s="40" t="e">
        <f t="shared" si="18"/>
        <v>#DIV/0!</v>
      </c>
      <c r="AL98" s="40" t="e">
        <f t="shared" si="19"/>
        <v>#DIV/0!</v>
      </c>
      <c r="AM98" s="40" t="e">
        <f t="shared" si="20"/>
        <v>#DIV/0!</v>
      </c>
      <c r="AN98" s="40" t="e">
        <f t="shared" si="21"/>
        <v>#DIV/0!</v>
      </c>
      <c r="AO98" s="40" t="e">
        <f t="shared" si="22"/>
        <v>#DIV/0!</v>
      </c>
      <c r="AP98" s="40" t="e">
        <f t="shared" si="23"/>
        <v>#DIV/0!</v>
      </c>
      <c r="AQ98" s="40" t="e">
        <f t="shared" si="24"/>
        <v>#DIV/0!</v>
      </c>
      <c r="AR98" s="40" t="e">
        <f t="shared" si="25"/>
        <v>#DIV/0!</v>
      </c>
      <c r="AS98" s="40" t="e">
        <f t="shared" si="26"/>
        <v>#DIV/0!</v>
      </c>
      <c r="AT98" s="40">
        <f t="shared" si="27"/>
        <v>-1</v>
      </c>
      <c r="AU98" s="40">
        <f t="shared" si="28"/>
        <v>-1</v>
      </c>
    </row>
    <row r="99" spans="1:47" x14ac:dyDescent="0.25">
      <c r="A99" s="37">
        <v>2023</v>
      </c>
      <c r="B99" s="42" t="s">
        <v>132</v>
      </c>
      <c r="C99" s="39" t="s">
        <v>73</v>
      </c>
      <c r="D99" s="40">
        <v>43073333</v>
      </c>
      <c r="E99" s="40">
        <v>43073333</v>
      </c>
      <c r="F99" s="40">
        <v>43073333</v>
      </c>
      <c r="G99" s="40">
        <v>43073333</v>
      </c>
      <c r="H99" s="40">
        <v>43073333</v>
      </c>
      <c r="I99" s="40">
        <v>43073333</v>
      </c>
      <c r="J99" s="40">
        <v>43073333</v>
      </c>
      <c r="K99" s="40">
        <v>43073333</v>
      </c>
      <c r="L99" s="40">
        <v>43073333</v>
      </c>
      <c r="M99" s="40">
        <v>43073333</v>
      </c>
      <c r="N99" s="40">
        <v>43073333</v>
      </c>
      <c r="O99" s="40">
        <v>43073333</v>
      </c>
      <c r="P99" s="40">
        <v>516879996</v>
      </c>
      <c r="R99" s="40">
        <v>0</v>
      </c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>
        <f t="shared" ref="AD99:AD111" si="29">SUM(R99:AC99)</f>
        <v>0</v>
      </c>
      <c r="AF99" s="10" t="s">
        <v>132</v>
      </c>
      <c r="AG99" s="19" t="s">
        <v>73</v>
      </c>
      <c r="AH99" s="20">
        <v>0</v>
      </c>
      <c r="AI99" s="40">
        <f t="shared" si="16"/>
        <v>-1</v>
      </c>
      <c r="AJ99" s="40">
        <f t="shared" si="17"/>
        <v>-1</v>
      </c>
      <c r="AK99" s="40">
        <f t="shared" si="18"/>
        <v>-1</v>
      </c>
      <c r="AL99" s="40">
        <f t="shared" si="19"/>
        <v>-1</v>
      </c>
      <c r="AM99" s="40">
        <f t="shared" si="20"/>
        <v>-1</v>
      </c>
      <c r="AN99" s="40">
        <f t="shared" si="21"/>
        <v>-1</v>
      </c>
      <c r="AO99" s="40">
        <f t="shared" si="22"/>
        <v>-1</v>
      </c>
      <c r="AP99" s="40">
        <f t="shared" si="23"/>
        <v>-1</v>
      </c>
      <c r="AQ99" s="40">
        <f t="shared" si="24"/>
        <v>-1</v>
      </c>
      <c r="AR99" s="40">
        <f t="shared" si="25"/>
        <v>-1</v>
      </c>
      <c r="AS99" s="40">
        <f t="shared" si="26"/>
        <v>-1</v>
      </c>
      <c r="AT99" s="40">
        <f t="shared" si="27"/>
        <v>-1</v>
      </c>
      <c r="AU99" s="40">
        <f t="shared" si="28"/>
        <v>-1</v>
      </c>
    </row>
    <row r="100" spans="1:47" x14ac:dyDescent="0.25">
      <c r="A100" s="34">
        <v>2023</v>
      </c>
      <c r="B100" s="35" t="s">
        <v>133</v>
      </c>
      <c r="C100" s="36" t="s">
        <v>134</v>
      </c>
      <c r="D100" s="33">
        <v>4029975528.0653329</v>
      </c>
      <c r="E100" s="33">
        <v>2507482192.9855146</v>
      </c>
      <c r="F100" s="33">
        <v>2578990893.1125154</v>
      </c>
      <c r="G100" s="33">
        <v>1006699996.8305151</v>
      </c>
      <c r="H100" s="33">
        <v>547031945.61051512</v>
      </c>
      <c r="I100" s="33">
        <v>573037168.61451519</v>
      </c>
      <c r="J100" s="33">
        <v>590883943.1305151</v>
      </c>
      <c r="K100" s="33">
        <v>881494381.13751507</v>
      </c>
      <c r="L100" s="33">
        <v>798838728.61451519</v>
      </c>
      <c r="M100" s="33">
        <v>443206768.61451513</v>
      </c>
      <c r="N100" s="33">
        <v>442498748.03051507</v>
      </c>
      <c r="O100" s="33">
        <v>321421263.47851527</v>
      </c>
      <c r="P100" s="33">
        <v>14721561558.225004</v>
      </c>
      <c r="R100" s="33">
        <v>201058692</v>
      </c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>
        <f t="shared" si="29"/>
        <v>201058692</v>
      </c>
      <c r="AF100" s="8" t="s">
        <v>133</v>
      </c>
      <c r="AG100" s="2" t="s">
        <v>134</v>
      </c>
      <c r="AH100" s="3">
        <f>+AH101+AH141</f>
        <v>201058692</v>
      </c>
      <c r="AI100" s="33">
        <f t="shared" si="16"/>
        <v>-0.95010920274830502</v>
      </c>
      <c r="AJ100" s="33">
        <f t="shared" si="17"/>
        <v>-1</v>
      </c>
      <c r="AK100" s="33">
        <f t="shared" si="18"/>
        <v>-1</v>
      </c>
      <c r="AL100" s="33">
        <f t="shared" si="19"/>
        <v>-1</v>
      </c>
      <c r="AM100" s="33">
        <f t="shared" si="20"/>
        <v>-1</v>
      </c>
      <c r="AN100" s="33">
        <f t="shared" si="21"/>
        <v>-1</v>
      </c>
      <c r="AO100" s="33">
        <f t="shared" si="22"/>
        <v>-1</v>
      </c>
      <c r="AP100" s="33">
        <f t="shared" si="23"/>
        <v>-1</v>
      </c>
      <c r="AQ100" s="33">
        <f t="shared" si="24"/>
        <v>-1</v>
      </c>
      <c r="AR100" s="33">
        <f t="shared" si="25"/>
        <v>-1</v>
      </c>
      <c r="AS100" s="33">
        <f t="shared" si="26"/>
        <v>-1</v>
      </c>
      <c r="AT100" s="33">
        <f t="shared" si="27"/>
        <v>-1</v>
      </c>
      <c r="AU100" s="33">
        <f t="shared" si="28"/>
        <v>-0.98634257030378225</v>
      </c>
    </row>
    <row r="101" spans="1:47" x14ac:dyDescent="0.25">
      <c r="A101" s="34">
        <v>2023</v>
      </c>
      <c r="B101" s="35" t="s">
        <v>135</v>
      </c>
      <c r="C101" s="36" t="s">
        <v>136</v>
      </c>
      <c r="D101" s="33">
        <v>217750000</v>
      </c>
      <c r="E101" s="33">
        <v>130156580</v>
      </c>
      <c r="F101" s="33">
        <v>87259700</v>
      </c>
      <c r="G101" s="33">
        <v>176024691</v>
      </c>
      <c r="H101" s="33">
        <v>12750000</v>
      </c>
      <c r="I101" s="33">
        <v>32750000</v>
      </c>
      <c r="J101" s="33">
        <v>14750000</v>
      </c>
      <c r="K101" s="33">
        <v>160710000</v>
      </c>
      <c r="L101" s="33">
        <v>92750000</v>
      </c>
      <c r="M101" s="33">
        <v>20750000</v>
      </c>
      <c r="N101" s="33">
        <v>2750000</v>
      </c>
      <c r="O101" s="33">
        <v>12750000</v>
      </c>
      <c r="P101" s="33">
        <v>961150971</v>
      </c>
      <c r="R101" s="33">
        <v>1700000</v>
      </c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>
        <f t="shared" si="29"/>
        <v>1700000</v>
      </c>
      <c r="AF101" s="8" t="s">
        <v>135</v>
      </c>
      <c r="AG101" s="2" t="s">
        <v>136</v>
      </c>
      <c r="AH101" s="3">
        <f>+AH102</f>
        <v>1700000</v>
      </c>
      <c r="AI101" s="33">
        <f t="shared" si="16"/>
        <v>-0.99219288174512055</v>
      </c>
      <c r="AJ101" s="33">
        <f t="shared" si="17"/>
        <v>-1</v>
      </c>
      <c r="AK101" s="33">
        <f t="shared" si="18"/>
        <v>-1</v>
      </c>
      <c r="AL101" s="33">
        <f t="shared" si="19"/>
        <v>-1</v>
      </c>
      <c r="AM101" s="33">
        <f t="shared" si="20"/>
        <v>-1</v>
      </c>
      <c r="AN101" s="33">
        <f t="shared" si="21"/>
        <v>-1</v>
      </c>
      <c r="AO101" s="33">
        <f t="shared" si="22"/>
        <v>-1</v>
      </c>
      <c r="AP101" s="33">
        <f t="shared" si="23"/>
        <v>-1</v>
      </c>
      <c r="AQ101" s="33">
        <f t="shared" si="24"/>
        <v>-1</v>
      </c>
      <c r="AR101" s="33">
        <f t="shared" si="25"/>
        <v>-1</v>
      </c>
      <c r="AS101" s="33">
        <f t="shared" si="26"/>
        <v>-1</v>
      </c>
      <c r="AT101" s="33">
        <f t="shared" si="27"/>
        <v>-1</v>
      </c>
      <c r="AU101" s="33">
        <f t="shared" si="28"/>
        <v>-0.99823128722615628</v>
      </c>
    </row>
    <row r="102" spans="1:47" x14ac:dyDescent="0.25">
      <c r="A102" s="34">
        <v>2023</v>
      </c>
      <c r="B102" s="35" t="s">
        <v>137</v>
      </c>
      <c r="C102" s="36" t="s">
        <v>138</v>
      </c>
      <c r="D102" s="33">
        <v>217750000</v>
      </c>
      <c r="E102" s="33">
        <v>130156580</v>
      </c>
      <c r="F102" s="33">
        <v>87259700</v>
      </c>
      <c r="G102" s="33">
        <v>176024691</v>
      </c>
      <c r="H102" s="33">
        <v>12750000</v>
      </c>
      <c r="I102" s="33">
        <v>32750000</v>
      </c>
      <c r="J102" s="33">
        <v>14750000</v>
      </c>
      <c r="K102" s="33">
        <v>160710000</v>
      </c>
      <c r="L102" s="33">
        <v>92750000</v>
      </c>
      <c r="M102" s="33">
        <v>20750000</v>
      </c>
      <c r="N102" s="33">
        <v>2750000</v>
      </c>
      <c r="O102" s="33">
        <v>12750000</v>
      </c>
      <c r="P102" s="33">
        <v>961150971</v>
      </c>
      <c r="R102" s="33">
        <v>1700000</v>
      </c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>
        <f t="shared" si="29"/>
        <v>1700000</v>
      </c>
      <c r="AF102" s="8" t="s">
        <v>137</v>
      </c>
      <c r="AG102" s="2" t="s">
        <v>138</v>
      </c>
      <c r="AH102" s="3">
        <f>+AH103+AH108+AH134</f>
        <v>1700000</v>
      </c>
      <c r="AI102" s="33">
        <f t="shared" si="16"/>
        <v>-0.99219288174512055</v>
      </c>
      <c r="AJ102" s="33">
        <f t="shared" si="17"/>
        <v>-1</v>
      </c>
      <c r="AK102" s="33">
        <f t="shared" si="18"/>
        <v>-1</v>
      </c>
      <c r="AL102" s="33">
        <f t="shared" si="19"/>
        <v>-1</v>
      </c>
      <c r="AM102" s="33">
        <f t="shared" si="20"/>
        <v>-1</v>
      </c>
      <c r="AN102" s="33">
        <f t="shared" si="21"/>
        <v>-1</v>
      </c>
      <c r="AO102" s="33">
        <f t="shared" si="22"/>
        <v>-1</v>
      </c>
      <c r="AP102" s="33">
        <f t="shared" si="23"/>
        <v>-1</v>
      </c>
      <c r="AQ102" s="33">
        <f t="shared" si="24"/>
        <v>-1</v>
      </c>
      <c r="AR102" s="33">
        <f t="shared" si="25"/>
        <v>-1</v>
      </c>
      <c r="AS102" s="33">
        <f t="shared" si="26"/>
        <v>-1</v>
      </c>
      <c r="AT102" s="33">
        <f t="shared" si="27"/>
        <v>-1</v>
      </c>
      <c r="AU102" s="33">
        <f t="shared" si="28"/>
        <v>-0.99823128722615628</v>
      </c>
    </row>
    <row r="103" spans="1:47" x14ac:dyDescent="0.25">
      <c r="A103" s="34">
        <v>2023</v>
      </c>
      <c r="B103" s="35" t="s">
        <v>139</v>
      </c>
      <c r="C103" s="36" t="s">
        <v>140</v>
      </c>
      <c r="D103" s="33">
        <v>0</v>
      </c>
      <c r="E103" s="33">
        <v>20000000</v>
      </c>
      <c r="F103" s="33">
        <v>47009700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67009700</v>
      </c>
      <c r="R103" s="33">
        <v>0</v>
      </c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>
        <f t="shared" si="29"/>
        <v>0</v>
      </c>
      <c r="AF103" s="11" t="s">
        <v>139</v>
      </c>
      <c r="AG103" s="6" t="s">
        <v>140</v>
      </c>
      <c r="AH103" s="7">
        <f>+AH104</f>
        <v>0</v>
      </c>
      <c r="AI103" s="33" t="e">
        <f t="shared" si="16"/>
        <v>#DIV/0!</v>
      </c>
      <c r="AJ103" s="33">
        <f t="shared" si="17"/>
        <v>-1</v>
      </c>
      <c r="AK103" s="33">
        <f t="shared" si="18"/>
        <v>-1</v>
      </c>
      <c r="AL103" s="33" t="e">
        <f t="shared" si="19"/>
        <v>#DIV/0!</v>
      </c>
      <c r="AM103" s="33" t="e">
        <f t="shared" si="20"/>
        <v>#DIV/0!</v>
      </c>
      <c r="AN103" s="33" t="e">
        <f t="shared" si="21"/>
        <v>#DIV/0!</v>
      </c>
      <c r="AO103" s="33" t="e">
        <f t="shared" si="22"/>
        <v>#DIV/0!</v>
      </c>
      <c r="AP103" s="33" t="e">
        <f t="shared" si="23"/>
        <v>#DIV/0!</v>
      </c>
      <c r="AQ103" s="33" t="e">
        <f t="shared" si="24"/>
        <v>#DIV/0!</v>
      </c>
      <c r="AR103" s="33" t="e">
        <f t="shared" si="25"/>
        <v>#DIV/0!</v>
      </c>
      <c r="AS103" s="33" t="e">
        <f t="shared" si="26"/>
        <v>#DIV/0!</v>
      </c>
      <c r="AT103" s="33" t="e">
        <f t="shared" si="27"/>
        <v>#DIV/0!</v>
      </c>
      <c r="AU103" s="33">
        <f t="shared" si="28"/>
        <v>-1</v>
      </c>
    </row>
    <row r="104" spans="1:47" x14ac:dyDescent="0.25">
      <c r="A104" s="34">
        <v>2023</v>
      </c>
      <c r="B104" s="35" t="s">
        <v>141</v>
      </c>
      <c r="C104" s="36" t="s">
        <v>142</v>
      </c>
      <c r="D104" s="33">
        <v>0</v>
      </c>
      <c r="E104" s="33">
        <v>20000000</v>
      </c>
      <c r="F104" s="33">
        <v>47009700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67009700</v>
      </c>
      <c r="R104" s="33">
        <v>0</v>
      </c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>
        <f t="shared" si="29"/>
        <v>0</v>
      </c>
      <c r="AF104" s="11" t="s">
        <v>141</v>
      </c>
      <c r="AG104" s="6" t="s">
        <v>142</v>
      </c>
      <c r="AH104" s="7">
        <f>+AH105</f>
        <v>0</v>
      </c>
      <c r="AI104" s="33" t="e">
        <f t="shared" si="16"/>
        <v>#DIV/0!</v>
      </c>
      <c r="AJ104" s="33">
        <f t="shared" si="17"/>
        <v>-1</v>
      </c>
      <c r="AK104" s="33">
        <f t="shared" si="18"/>
        <v>-1</v>
      </c>
      <c r="AL104" s="33" t="e">
        <f t="shared" si="19"/>
        <v>#DIV/0!</v>
      </c>
      <c r="AM104" s="33" t="e">
        <f t="shared" si="20"/>
        <v>#DIV/0!</v>
      </c>
      <c r="AN104" s="33" t="e">
        <f t="shared" si="21"/>
        <v>#DIV/0!</v>
      </c>
      <c r="AO104" s="33" t="e">
        <f t="shared" si="22"/>
        <v>#DIV/0!</v>
      </c>
      <c r="AP104" s="33" t="e">
        <f t="shared" si="23"/>
        <v>#DIV/0!</v>
      </c>
      <c r="AQ104" s="33" t="e">
        <f t="shared" si="24"/>
        <v>#DIV/0!</v>
      </c>
      <c r="AR104" s="33" t="e">
        <f t="shared" si="25"/>
        <v>#DIV/0!</v>
      </c>
      <c r="AS104" s="33" t="e">
        <f t="shared" si="26"/>
        <v>#DIV/0!</v>
      </c>
      <c r="AT104" s="33" t="e">
        <f t="shared" si="27"/>
        <v>#DIV/0!</v>
      </c>
      <c r="AU104" s="33">
        <f t="shared" si="28"/>
        <v>-1</v>
      </c>
    </row>
    <row r="105" spans="1:47" x14ac:dyDescent="0.25">
      <c r="A105" s="34">
        <v>2023</v>
      </c>
      <c r="B105" s="35" t="s">
        <v>143</v>
      </c>
      <c r="C105" s="36" t="s">
        <v>144</v>
      </c>
      <c r="D105" s="33">
        <v>0</v>
      </c>
      <c r="E105" s="33">
        <v>20000000</v>
      </c>
      <c r="F105" s="33">
        <v>47009700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67009700</v>
      </c>
      <c r="R105" s="33">
        <v>0</v>
      </c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>
        <f t="shared" si="29"/>
        <v>0</v>
      </c>
      <c r="AF105" s="11" t="s">
        <v>143</v>
      </c>
      <c r="AG105" s="6" t="s">
        <v>144</v>
      </c>
      <c r="AH105" s="7">
        <f>+AH106+AH107</f>
        <v>0</v>
      </c>
      <c r="AI105" s="33" t="e">
        <f t="shared" si="16"/>
        <v>#DIV/0!</v>
      </c>
      <c r="AJ105" s="33">
        <f t="shared" si="17"/>
        <v>-1</v>
      </c>
      <c r="AK105" s="33">
        <f t="shared" si="18"/>
        <v>-1</v>
      </c>
      <c r="AL105" s="33" t="e">
        <f t="shared" si="19"/>
        <v>#DIV/0!</v>
      </c>
      <c r="AM105" s="33" t="e">
        <f t="shared" si="20"/>
        <v>#DIV/0!</v>
      </c>
      <c r="AN105" s="33" t="e">
        <f t="shared" si="21"/>
        <v>#DIV/0!</v>
      </c>
      <c r="AO105" s="33" t="e">
        <f t="shared" si="22"/>
        <v>#DIV/0!</v>
      </c>
      <c r="AP105" s="33" t="e">
        <f t="shared" si="23"/>
        <v>#DIV/0!</v>
      </c>
      <c r="AQ105" s="33" t="e">
        <f t="shared" si="24"/>
        <v>#DIV/0!</v>
      </c>
      <c r="AR105" s="33" t="e">
        <f t="shared" si="25"/>
        <v>#DIV/0!</v>
      </c>
      <c r="AS105" s="33" t="e">
        <f t="shared" si="26"/>
        <v>#DIV/0!</v>
      </c>
      <c r="AT105" s="33" t="e">
        <f t="shared" si="27"/>
        <v>#DIV/0!</v>
      </c>
      <c r="AU105" s="33">
        <f t="shared" si="28"/>
        <v>-1</v>
      </c>
    </row>
    <row r="106" spans="1:47" x14ac:dyDescent="0.25">
      <c r="A106" s="37">
        <v>2023</v>
      </c>
      <c r="B106" s="38" t="s">
        <v>145</v>
      </c>
      <c r="C106" s="39" t="s">
        <v>146</v>
      </c>
      <c r="D106" s="40">
        <v>0</v>
      </c>
      <c r="E106" s="40">
        <v>0</v>
      </c>
      <c r="F106" s="40">
        <v>41500000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41500000</v>
      </c>
      <c r="R106" s="40">
        <v>0</v>
      </c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>
        <f t="shared" si="29"/>
        <v>0</v>
      </c>
      <c r="AF106" s="10" t="s">
        <v>145</v>
      </c>
      <c r="AG106" s="19" t="s">
        <v>146</v>
      </c>
      <c r="AH106" s="20">
        <v>0</v>
      </c>
      <c r="AI106" s="40" t="e">
        <f t="shared" si="16"/>
        <v>#DIV/0!</v>
      </c>
      <c r="AJ106" s="40" t="e">
        <f t="shared" si="17"/>
        <v>#DIV/0!</v>
      </c>
      <c r="AK106" s="40">
        <f t="shared" si="18"/>
        <v>-1</v>
      </c>
      <c r="AL106" s="40" t="e">
        <f t="shared" si="19"/>
        <v>#DIV/0!</v>
      </c>
      <c r="AM106" s="40" t="e">
        <f t="shared" si="20"/>
        <v>#DIV/0!</v>
      </c>
      <c r="AN106" s="40" t="e">
        <f t="shared" si="21"/>
        <v>#DIV/0!</v>
      </c>
      <c r="AO106" s="40" t="e">
        <f t="shared" si="22"/>
        <v>#DIV/0!</v>
      </c>
      <c r="AP106" s="40" t="e">
        <f t="shared" si="23"/>
        <v>#DIV/0!</v>
      </c>
      <c r="AQ106" s="40" t="e">
        <f t="shared" si="24"/>
        <v>#DIV/0!</v>
      </c>
      <c r="AR106" s="40" t="e">
        <f t="shared" si="25"/>
        <v>#DIV/0!</v>
      </c>
      <c r="AS106" s="40" t="e">
        <f t="shared" si="26"/>
        <v>#DIV/0!</v>
      </c>
      <c r="AT106" s="40" t="e">
        <f t="shared" si="27"/>
        <v>#DIV/0!</v>
      </c>
      <c r="AU106" s="40">
        <f t="shared" si="28"/>
        <v>-1</v>
      </c>
    </row>
    <row r="107" spans="1:47" x14ac:dyDescent="0.25">
      <c r="A107" s="37">
        <v>2023</v>
      </c>
      <c r="B107" s="38" t="s">
        <v>147</v>
      </c>
      <c r="C107" s="39" t="s">
        <v>148</v>
      </c>
      <c r="D107" s="40">
        <v>0</v>
      </c>
      <c r="E107" s="40">
        <v>20000000</v>
      </c>
      <c r="F107" s="40">
        <v>5509700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25509700</v>
      </c>
      <c r="R107" s="40">
        <v>0</v>
      </c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>
        <f t="shared" si="29"/>
        <v>0</v>
      </c>
      <c r="AF107" s="10" t="s">
        <v>147</v>
      </c>
      <c r="AG107" s="19" t="s">
        <v>148</v>
      </c>
      <c r="AH107" s="20">
        <v>0</v>
      </c>
      <c r="AI107" s="40" t="e">
        <f t="shared" si="16"/>
        <v>#DIV/0!</v>
      </c>
      <c r="AJ107" s="40">
        <f t="shared" si="17"/>
        <v>-1</v>
      </c>
      <c r="AK107" s="40">
        <f t="shared" si="18"/>
        <v>-1</v>
      </c>
      <c r="AL107" s="40" t="e">
        <f t="shared" si="19"/>
        <v>#DIV/0!</v>
      </c>
      <c r="AM107" s="40" t="e">
        <f t="shared" si="20"/>
        <v>#DIV/0!</v>
      </c>
      <c r="AN107" s="40" t="e">
        <f t="shared" si="21"/>
        <v>#DIV/0!</v>
      </c>
      <c r="AO107" s="40" t="e">
        <f t="shared" si="22"/>
        <v>#DIV/0!</v>
      </c>
      <c r="AP107" s="40" t="e">
        <f t="shared" si="23"/>
        <v>#DIV/0!</v>
      </c>
      <c r="AQ107" s="40" t="e">
        <f t="shared" si="24"/>
        <v>#DIV/0!</v>
      </c>
      <c r="AR107" s="40" t="e">
        <f t="shared" si="25"/>
        <v>#DIV/0!</v>
      </c>
      <c r="AS107" s="40" t="e">
        <f t="shared" si="26"/>
        <v>#DIV/0!</v>
      </c>
      <c r="AT107" s="40" t="e">
        <f t="shared" si="27"/>
        <v>#DIV/0!</v>
      </c>
      <c r="AU107" s="40">
        <f t="shared" si="28"/>
        <v>-1</v>
      </c>
    </row>
    <row r="108" spans="1:47" x14ac:dyDescent="0.25">
      <c r="A108" s="34">
        <v>2023</v>
      </c>
      <c r="B108" s="35" t="s">
        <v>149</v>
      </c>
      <c r="C108" s="36" t="s">
        <v>150</v>
      </c>
      <c r="D108" s="33">
        <v>151750000</v>
      </c>
      <c r="E108" s="33">
        <v>72750000</v>
      </c>
      <c r="F108" s="33">
        <v>27750000</v>
      </c>
      <c r="G108" s="33">
        <v>176024691</v>
      </c>
      <c r="H108" s="33">
        <v>12750000</v>
      </c>
      <c r="I108" s="33">
        <v>32750000</v>
      </c>
      <c r="J108" s="33">
        <v>10750000</v>
      </c>
      <c r="K108" s="33">
        <v>160710000</v>
      </c>
      <c r="L108" s="33">
        <v>92750000</v>
      </c>
      <c r="M108" s="33">
        <v>12750000</v>
      </c>
      <c r="N108" s="33">
        <v>2750000</v>
      </c>
      <c r="O108" s="33">
        <v>2750000</v>
      </c>
      <c r="P108" s="33">
        <v>756234691</v>
      </c>
      <c r="R108" s="33">
        <v>1700000</v>
      </c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>
        <f t="shared" si="29"/>
        <v>1700000</v>
      </c>
      <c r="AF108" s="11" t="s">
        <v>149</v>
      </c>
      <c r="AG108" s="6" t="s">
        <v>150</v>
      </c>
      <c r="AH108" s="7">
        <f>+AH109+AH113+AH118+AH120+AH126+AH129+AH132</f>
        <v>1700000</v>
      </c>
      <c r="AI108" s="33">
        <f t="shared" si="16"/>
        <v>-0.98879736408566721</v>
      </c>
      <c r="AJ108" s="33">
        <f t="shared" si="17"/>
        <v>-1</v>
      </c>
      <c r="AK108" s="33">
        <f t="shared" si="18"/>
        <v>-1</v>
      </c>
      <c r="AL108" s="33">
        <f t="shared" si="19"/>
        <v>-1</v>
      </c>
      <c r="AM108" s="33">
        <f t="shared" si="20"/>
        <v>-1</v>
      </c>
      <c r="AN108" s="33">
        <f t="shared" si="21"/>
        <v>-1</v>
      </c>
      <c r="AO108" s="33">
        <f t="shared" si="22"/>
        <v>-1</v>
      </c>
      <c r="AP108" s="33">
        <f t="shared" si="23"/>
        <v>-1</v>
      </c>
      <c r="AQ108" s="33">
        <f t="shared" si="24"/>
        <v>-1</v>
      </c>
      <c r="AR108" s="33">
        <f t="shared" si="25"/>
        <v>-1</v>
      </c>
      <c r="AS108" s="33">
        <f t="shared" si="26"/>
        <v>-1</v>
      </c>
      <c r="AT108" s="33">
        <f t="shared" si="27"/>
        <v>-1</v>
      </c>
      <c r="AU108" s="33">
        <f t="shared" si="28"/>
        <v>-0.99775202060916823</v>
      </c>
    </row>
    <row r="109" spans="1:47" x14ac:dyDescent="0.25">
      <c r="A109" s="34">
        <v>2023</v>
      </c>
      <c r="B109" s="35" t="s">
        <v>151</v>
      </c>
      <c r="C109" s="36" t="s">
        <v>152</v>
      </c>
      <c r="D109" s="33">
        <v>0</v>
      </c>
      <c r="E109" s="33">
        <v>0</v>
      </c>
      <c r="F109" s="33">
        <v>0</v>
      </c>
      <c r="G109" s="33">
        <v>12960000</v>
      </c>
      <c r="H109" s="33">
        <v>0</v>
      </c>
      <c r="I109" s="33">
        <v>25000000</v>
      </c>
      <c r="J109" s="33">
        <v>0</v>
      </c>
      <c r="K109" s="33">
        <v>25960000</v>
      </c>
      <c r="L109" s="33">
        <v>0</v>
      </c>
      <c r="M109" s="33">
        <v>0</v>
      </c>
      <c r="N109" s="33">
        <v>0</v>
      </c>
      <c r="O109" s="33">
        <v>0</v>
      </c>
      <c r="P109" s="33">
        <v>63920000</v>
      </c>
      <c r="R109" s="33">
        <v>0</v>
      </c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>
        <f t="shared" si="29"/>
        <v>0</v>
      </c>
      <c r="AF109" s="11" t="s">
        <v>151</v>
      </c>
      <c r="AG109" s="6" t="s">
        <v>152</v>
      </c>
      <c r="AH109" s="7">
        <f>+AH110+AH111+AH112</f>
        <v>0</v>
      </c>
      <c r="AI109" s="33" t="e">
        <f t="shared" si="16"/>
        <v>#DIV/0!</v>
      </c>
      <c r="AJ109" s="33" t="e">
        <f t="shared" si="17"/>
        <v>#DIV/0!</v>
      </c>
      <c r="AK109" s="33" t="e">
        <f t="shared" si="18"/>
        <v>#DIV/0!</v>
      </c>
      <c r="AL109" s="33">
        <f t="shared" si="19"/>
        <v>-1</v>
      </c>
      <c r="AM109" s="33" t="e">
        <f t="shared" si="20"/>
        <v>#DIV/0!</v>
      </c>
      <c r="AN109" s="33">
        <f t="shared" si="21"/>
        <v>-1</v>
      </c>
      <c r="AO109" s="33" t="e">
        <f t="shared" si="22"/>
        <v>#DIV/0!</v>
      </c>
      <c r="AP109" s="33">
        <f t="shared" si="23"/>
        <v>-1</v>
      </c>
      <c r="AQ109" s="33" t="e">
        <f t="shared" si="24"/>
        <v>#DIV/0!</v>
      </c>
      <c r="AR109" s="33" t="e">
        <f t="shared" si="25"/>
        <v>#DIV/0!</v>
      </c>
      <c r="AS109" s="33" t="e">
        <f t="shared" si="26"/>
        <v>#DIV/0!</v>
      </c>
      <c r="AT109" s="33" t="e">
        <f t="shared" si="27"/>
        <v>#DIV/0!</v>
      </c>
      <c r="AU109" s="33">
        <f t="shared" si="28"/>
        <v>-1</v>
      </c>
    </row>
    <row r="110" spans="1:47" x14ac:dyDescent="0.25">
      <c r="A110" s="37">
        <v>2023</v>
      </c>
      <c r="B110" s="38" t="s">
        <v>153</v>
      </c>
      <c r="C110" s="39" t="s">
        <v>154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20000000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20000000</v>
      </c>
      <c r="R110" s="40">
        <v>0</v>
      </c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>
        <f t="shared" si="29"/>
        <v>0</v>
      </c>
      <c r="AF110" s="10" t="s">
        <v>153</v>
      </c>
      <c r="AG110" s="19" t="s">
        <v>154</v>
      </c>
      <c r="AH110" s="20">
        <v>0</v>
      </c>
      <c r="AI110" s="40" t="e">
        <f t="shared" si="16"/>
        <v>#DIV/0!</v>
      </c>
      <c r="AJ110" s="40" t="e">
        <f t="shared" si="17"/>
        <v>#DIV/0!</v>
      </c>
      <c r="AK110" s="40" t="e">
        <f t="shared" si="18"/>
        <v>#DIV/0!</v>
      </c>
      <c r="AL110" s="40" t="e">
        <f t="shared" si="19"/>
        <v>#DIV/0!</v>
      </c>
      <c r="AM110" s="40" t="e">
        <f t="shared" si="20"/>
        <v>#DIV/0!</v>
      </c>
      <c r="AN110" s="40">
        <f t="shared" si="21"/>
        <v>-1</v>
      </c>
      <c r="AO110" s="40" t="e">
        <f t="shared" si="22"/>
        <v>#DIV/0!</v>
      </c>
      <c r="AP110" s="40" t="e">
        <f t="shared" si="23"/>
        <v>#DIV/0!</v>
      </c>
      <c r="AQ110" s="40" t="e">
        <f t="shared" si="24"/>
        <v>#DIV/0!</v>
      </c>
      <c r="AR110" s="40" t="e">
        <f t="shared" si="25"/>
        <v>#DIV/0!</v>
      </c>
      <c r="AS110" s="40" t="e">
        <f t="shared" si="26"/>
        <v>#DIV/0!</v>
      </c>
      <c r="AT110" s="40" t="e">
        <f t="shared" si="27"/>
        <v>#DIV/0!</v>
      </c>
      <c r="AU110" s="40">
        <f t="shared" si="28"/>
        <v>-1</v>
      </c>
    </row>
    <row r="111" spans="1:47" x14ac:dyDescent="0.25">
      <c r="A111" s="37">
        <v>2023</v>
      </c>
      <c r="B111" s="38" t="s">
        <v>155</v>
      </c>
      <c r="C111" s="39" t="s">
        <v>779</v>
      </c>
      <c r="D111" s="40">
        <v>0</v>
      </c>
      <c r="E111" s="40">
        <v>0</v>
      </c>
      <c r="F111" s="40">
        <v>0</v>
      </c>
      <c r="G111" s="40">
        <v>12960000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12960000</v>
      </c>
      <c r="R111" s="40">
        <v>0</v>
      </c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>
        <f t="shared" si="29"/>
        <v>0</v>
      </c>
      <c r="AF111" s="10" t="s">
        <v>155</v>
      </c>
      <c r="AG111" s="19" t="s">
        <v>156</v>
      </c>
      <c r="AH111" s="20">
        <v>0</v>
      </c>
      <c r="AI111" s="40" t="e">
        <f t="shared" si="16"/>
        <v>#DIV/0!</v>
      </c>
      <c r="AJ111" s="40" t="e">
        <f t="shared" si="17"/>
        <v>#DIV/0!</v>
      </c>
      <c r="AK111" s="40" t="e">
        <f t="shared" si="18"/>
        <v>#DIV/0!</v>
      </c>
      <c r="AL111" s="40">
        <f t="shared" si="19"/>
        <v>-1</v>
      </c>
      <c r="AM111" s="40" t="e">
        <f t="shared" si="20"/>
        <v>#DIV/0!</v>
      </c>
      <c r="AN111" s="40" t="e">
        <f t="shared" si="21"/>
        <v>#DIV/0!</v>
      </c>
      <c r="AO111" s="40" t="e">
        <f t="shared" si="22"/>
        <v>#DIV/0!</v>
      </c>
      <c r="AP111" s="40" t="e">
        <f t="shared" si="23"/>
        <v>#DIV/0!</v>
      </c>
      <c r="AQ111" s="40" t="e">
        <f t="shared" si="24"/>
        <v>#DIV/0!</v>
      </c>
      <c r="AR111" s="40" t="e">
        <f t="shared" si="25"/>
        <v>#DIV/0!</v>
      </c>
      <c r="AS111" s="40" t="e">
        <f t="shared" si="26"/>
        <v>#DIV/0!</v>
      </c>
      <c r="AT111" s="40" t="e">
        <f t="shared" si="27"/>
        <v>#DIV/0!</v>
      </c>
      <c r="AU111" s="40">
        <f t="shared" si="28"/>
        <v>-1</v>
      </c>
    </row>
    <row r="112" spans="1:47" x14ac:dyDescent="0.25">
      <c r="A112" s="37">
        <v>2023</v>
      </c>
      <c r="B112" s="38" t="s">
        <v>157</v>
      </c>
      <c r="C112" s="39" t="s">
        <v>158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5000000</v>
      </c>
      <c r="J112" s="40">
        <v>0</v>
      </c>
      <c r="K112" s="40">
        <v>25960000</v>
      </c>
      <c r="L112" s="40">
        <v>0</v>
      </c>
      <c r="M112" s="40">
        <v>0</v>
      </c>
      <c r="N112" s="40">
        <v>0</v>
      </c>
      <c r="O112" s="40">
        <v>0</v>
      </c>
      <c r="P112" s="40">
        <v>30960000</v>
      </c>
      <c r="R112" s="40">
        <v>0</v>
      </c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>
        <f t="shared" ref="AD112:AD134" si="30">SUM(R112:AC112)</f>
        <v>0</v>
      </c>
      <c r="AF112" s="10" t="s">
        <v>157</v>
      </c>
      <c r="AG112" s="19" t="s">
        <v>158</v>
      </c>
      <c r="AH112" s="20">
        <v>0</v>
      </c>
      <c r="AI112" s="40" t="e">
        <f t="shared" si="16"/>
        <v>#DIV/0!</v>
      </c>
      <c r="AJ112" s="40" t="e">
        <f t="shared" si="17"/>
        <v>#DIV/0!</v>
      </c>
      <c r="AK112" s="40" t="e">
        <f t="shared" si="18"/>
        <v>#DIV/0!</v>
      </c>
      <c r="AL112" s="40" t="e">
        <f t="shared" si="19"/>
        <v>#DIV/0!</v>
      </c>
      <c r="AM112" s="40" t="e">
        <f t="shared" si="20"/>
        <v>#DIV/0!</v>
      </c>
      <c r="AN112" s="40">
        <f t="shared" si="21"/>
        <v>-1</v>
      </c>
      <c r="AO112" s="40" t="e">
        <f t="shared" si="22"/>
        <v>#DIV/0!</v>
      </c>
      <c r="AP112" s="40">
        <f t="shared" si="23"/>
        <v>-1</v>
      </c>
      <c r="AQ112" s="40" t="e">
        <f t="shared" si="24"/>
        <v>#DIV/0!</v>
      </c>
      <c r="AR112" s="40" t="e">
        <f t="shared" si="25"/>
        <v>#DIV/0!</v>
      </c>
      <c r="AS112" s="40" t="e">
        <f t="shared" si="26"/>
        <v>#DIV/0!</v>
      </c>
      <c r="AT112" s="40" t="e">
        <f t="shared" si="27"/>
        <v>#DIV/0!</v>
      </c>
      <c r="AU112" s="40">
        <f t="shared" si="28"/>
        <v>-1</v>
      </c>
    </row>
    <row r="113" spans="1:47" x14ac:dyDescent="0.25">
      <c r="A113" s="34">
        <v>2023</v>
      </c>
      <c r="B113" s="35" t="s">
        <v>159</v>
      </c>
      <c r="C113" s="36" t="s">
        <v>160</v>
      </c>
      <c r="D113" s="33">
        <v>61750000</v>
      </c>
      <c r="E113" s="33">
        <v>31750000</v>
      </c>
      <c r="F113" s="33">
        <v>1750000</v>
      </c>
      <c r="G113" s="33">
        <v>13750000</v>
      </c>
      <c r="H113" s="33">
        <v>1750000</v>
      </c>
      <c r="I113" s="33">
        <v>1750000</v>
      </c>
      <c r="J113" s="33">
        <v>1750000</v>
      </c>
      <c r="K113" s="33">
        <v>11750000</v>
      </c>
      <c r="L113" s="33">
        <v>1750000</v>
      </c>
      <c r="M113" s="33">
        <v>1750000</v>
      </c>
      <c r="N113" s="33">
        <v>1750000</v>
      </c>
      <c r="O113" s="33">
        <v>1750000</v>
      </c>
      <c r="P113" s="33">
        <v>133000000</v>
      </c>
      <c r="R113" s="33">
        <v>0</v>
      </c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>
        <f t="shared" si="30"/>
        <v>0</v>
      </c>
      <c r="AF113" s="11" t="s">
        <v>159</v>
      </c>
      <c r="AG113" s="6" t="s">
        <v>160</v>
      </c>
      <c r="AH113" s="7">
        <f>+AH114+AH115+AH116+AH117</f>
        <v>0</v>
      </c>
      <c r="AI113" s="33">
        <f t="shared" si="16"/>
        <v>-1</v>
      </c>
      <c r="AJ113" s="33">
        <f t="shared" si="17"/>
        <v>-1</v>
      </c>
      <c r="AK113" s="33">
        <f t="shared" si="18"/>
        <v>-1</v>
      </c>
      <c r="AL113" s="33">
        <f t="shared" si="19"/>
        <v>-1</v>
      </c>
      <c r="AM113" s="33">
        <f t="shared" si="20"/>
        <v>-1</v>
      </c>
      <c r="AN113" s="33">
        <f t="shared" si="21"/>
        <v>-1</v>
      </c>
      <c r="AO113" s="33">
        <f t="shared" si="22"/>
        <v>-1</v>
      </c>
      <c r="AP113" s="33">
        <f t="shared" si="23"/>
        <v>-1</v>
      </c>
      <c r="AQ113" s="33">
        <f t="shared" si="24"/>
        <v>-1</v>
      </c>
      <c r="AR113" s="33">
        <f t="shared" si="25"/>
        <v>-1</v>
      </c>
      <c r="AS113" s="33">
        <f t="shared" si="26"/>
        <v>-1</v>
      </c>
      <c r="AT113" s="33">
        <f t="shared" si="27"/>
        <v>-1</v>
      </c>
      <c r="AU113" s="33">
        <f t="shared" si="28"/>
        <v>-1</v>
      </c>
    </row>
    <row r="114" spans="1:47" x14ac:dyDescent="0.25">
      <c r="A114" s="37">
        <v>2023</v>
      </c>
      <c r="B114" s="38" t="s">
        <v>161</v>
      </c>
      <c r="C114" s="39" t="s">
        <v>162</v>
      </c>
      <c r="D114" s="40">
        <v>31750000</v>
      </c>
      <c r="E114" s="40">
        <v>21750000</v>
      </c>
      <c r="F114" s="40">
        <v>1750000</v>
      </c>
      <c r="G114" s="40">
        <v>1750000</v>
      </c>
      <c r="H114" s="40">
        <v>1750000</v>
      </c>
      <c r="I114" s="40">
        <v>1750000</v>
      </c>
      <c r="J114" s="40">
        <v>1750000</v>
      </c>
      <c r="K114" s="40">
        <v>1750000</v>
      </c>
      <c r="L114" s="40">
        <v>1750000</v>
      </c>
      <c r="M114" s="40">
        <v>1750000</v>
      </c>
      <c r="N114" s="40">
        <v>1750000</v>
      </c>
      <c r="O114" s="40">
        <v>1750000</v>
      </c>
      <c r="P114" s="40">
        <v>71000000</v>
      </c>
      <c r="R114" s="40">
        <v>0</v>
      </c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>
        <f t="shared" si="30"/>
        <v>0</v>
      </c>
      <c r="AF114" s="10" t="s">
        <v>161</v>
      </c>
      <c r="AG114" s="19" t="s">
        <v>162</v>
      </c>
      <c r="AH114" s="20">
        <v>0</v>
      </c>
      <c r="AI114" s="40">
        <f t="shared" si="16"/>
        <v>-1</v>
      </c>
      <c r="AJ114" s="40">
        <f t="shared" si="17"/>
        <v>-1</v>
      </c>
      <c r="AK114" s="40">
        <f t="shared" si="18"/>
        <v>-1</v>
      </c>
      <c r="AL114" s="40">
        <f t="shared" si="19"/>
        <v>-1</v>
      </c>
      <c r="AM114" s="40">
        <f t="shared" si="20"/>
        <v>-1</v>
      </c>
      <c r="AN114" s="40">
        <f t="shared" si="21"/>
        <v>-1</v>
      </c>
      <c r="AO114" s="40">
        <f t="shared" si="22"/>
        <v>-1</v>
      </c>
      <c r="AP114" s="40">
        <f t="shared" si="23"/>
        <v>-1</v>
      </c>
      <c r="AQ114" s="40">
        <f t="shared" si="24"/>
        <v>-1</v>
      </c>
      <c r="AR114" s="40">
        <f t="shared" si="25"/>
        <v>-1</v>
      </c>
      <c r="AS114" s="40">
        <f t="shared" si="26"/>
        <v>-1</v>
      </c>
      <c r="AT114" s="40">
        <f t="shared" si="27"/>
        <v>-1</v>
      </c>
      <c r="AU114" s="40">
        <f t="shared" si="28"/>
        <v>-1</v>
      </c>
    </row>
    <row r="115" spans="1:47" x14ac:dyDescent="0.25">
      <c r="A115" s="37">
        <v>2023</v>
      </c>
      <c r="B115" s="38" t="s">
        <v>163</v>
      </c>
      <c r="C115" s="39" t="s">
        <v>164</v>
      </c>
      <c r="D115" s="40">
        <v>0</v>
      </c>
      <c r="E115" s="40">
        <v>0</v>
      </c>
      <c r="F115" s="40">
        <v>0</v>
      </c>
      <c r="G115" s="40">
        <v>12000000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12000000</v>
      </c>
      <c r="R115" s="40">
        <v>0</v>
      </c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>
        <f t="shared" si="30"/>
        <v>0</v>
      </c>
      <c r="AF115" s="10" t="s">
        <v>163</v>
      </c>
      <c r="AG115" s="19" t="s">
        <v>164</v>
      </c>
      <c r="AH115" s="20">
        <v>0</v>
      </c>
      <c r="AI115" s="40" t="e">
        <f t="shared" si="16"/>
        <v>#DIV/0!</v>
      </c>
      <c r="AJ115" s="40" t="e">
        <f t="shared" si="17"/>
        <v>#DIV/0!</v>
      </c>
      <c r="AK115" s="40" t="e">
        <f t="shared" si="18"/>
        <v>#DIV/0!</v>
      </c>
      <c r="AL115" s="40">
        <f t="shared" si="19"/>
        <v>-1</v>
      </c>
      <c r="AM115" s="40" t="e">
        <f t="shared" si="20"/>
        <v>#DIV/0!</v>
      </c>
      <c r="AN115" s="40" t="e">
        <f t="shared" si="21"/>
        <v>#DIV/0!</v>
      </c>
      <c r="AO115" s="40" t="e">
        <f t="shared" si="22"/>
        <v>#DIV/0!</v>
      </c>
      <c r="AP115" s="40" t="e">
        <f t="shared" si="23"/>
        <v>#DIV/0!</v>
      </c>
      <c r="AQ115" s="40" t="e">
        <f t="shared" si="24"/>
        <v>#DIV/0!</v>
      </c>
      <c r="AR115" s="40" t="e">
        <f t="shared" si="25"/>
        <v>#DIV/0!</v>
      </c>
      <c r="AS115" s="40" t="e">
        <f t="shared" si="26"/>
        <v>#DIV/0!</v>
      </c>
      <c r="AT115" s="40" t="e">
        <f t="shared" si="27"/>
        <v>#DIV/0!</v>
      </c>
      <c r="AU115" s="40">
        <f t="shared" si="28"/>
        <v>-1</v>
      </c>
    </row>
    <row r="116" spans="1:47" x14ac:dyDescent="0.25">
      <c r="A116" s="37">
        <v>2023</v>
      </c>
      <c r="B116" s="38" t="s">
        <v>165</v>
      </c>
      <c r="C116" s="39" t="s">
        <v>166</v>
      </c>
      <c r="D116" s="40">
        <v>0</v>
      </c>
      <c r="E116" s="40">
        <v>10000000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10000000</v>
      </c>
      <c r="L116" s="40">
        <v>0</v>
      </c>
      <c r="M116" s="40">
        <v>0</v>
      </c>
      <c r="N116" s="40">
        <v>0</v>
      </c>
      <c r="O116" s="40">
        <v>0</v>
      </c>
      <c r="P116" s="40">
        <v>20000000</v>
      </c>
      <c r="R116" s="40">
        <v>0</v>
      </c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>
        <f t="shared" si="30"/>
        <v>0</v>
      </c>
      <c r="AF116" s="10" t="s">
        <v>165</v>
      </c>
      <c r="AG116" s="19" t="s">
        <v>166</v>
      </c>
      <c r="AH116" s="20">
        <v>0</v>
      </c>
      <c r="AI116" s="40" t="e">
        <f t="shared" si="16"/>
        <v>#DIV/0!</v>
      </c>
      <c r="AJ116" s="40">
        <f t="shared" si="17"/>
        <v>-1</v>
      </c>
      <c r="AK116" s="40" t="e">
        <f t="shared" si="18"/>
        <v>#DIV/0!</v>
      </c>
      <c r="AL116" s="40" t="e">
        <f t="shared" si="19"/>
        <v>#DIV/0!</v>
      </c>
      <c r="AM116" s="40" t="e">
        <f t="shared" si="20"/>
        <v>#DIV/0!</v>
      </c>
      <c r="AN116" s="40" t="e">
        <f t="shared" si="21"/>
        <v>#DIV/0!</v>
      </c>
      <c r="AO116" s="40" t="e">
        <f t="shared" si="22"/>
        <v>#DIV/0!</v>
      </c>
      <c r="AP116" s="40">
        <f t="shared" si="23"/>
        <v>-1</v>
      </c>
      <c r="AQ116" s="40" t="e">
        <f t="shared" si="24"/>
        <v>#DIV/0!</v>
      </c>
      <c r="AR116" s="40" t="e">
        <f t="shared" si="25"/>
        <v>#DIV/0!</v>
      </c>
      <c r="AS116" s="40" t="e">
        <f t="shared" si="26"/>
        <v>#DIV/0!</v>
      </c>
      <c r="AT116" s="40" t="e">
        <f t="shared" si="27"/>
        <v>#DIV/0!</v>
      </c>
      <c r="AU116" s="40">
        <f t="shared" si="28"/>
        <v>-1</v>
      </c>
    </row>
    <row r="117" spans="1:47" x14ac:dyDescent="0.25">
      <c r="A117" s="37">
        <v>2023</v>
      </c>
      <c r="B117" s="38" t="s">
        <v>167</v>
      </c>
      <c r="C117" s="39" t="s">
        <v>168</v>
      </c>
      <c r="D117" s="40">
        <v>30000000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30000000</v>
      </c>
      <c r="R117" s="40">
        <v>0</v>
      </c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>
        <f t="shared" si="30"/>
        <v>0</v>
      </c>
      <c r="AF117" s="10" t="s">
        <v>167</v>
      </c>
      <c r="AG117" s="19" t="s">
        <v>168</v>
      </c>
      <c r="AH117" s="20">
        <v>0</v>
      </c>
      <c r="AI117" s="40">
        <f t="shared" si="16"/>
        <v>-1</v>
      </c>
      <c r="AJ117" s="40" t="e">
        <f t="shared" si="17"/>
        <v>#DIV/0!</v>
      </c>
      <c r="AK117" s="40" t="e">
        <f t="shared" si="18"/>
        <v>#DIV/0!</v>
      </c>
      <c r="AL117" s="40" t="e">
        <f t="shared" si="19"/>
        <v>#DIV/0!</v>
      </c>
      <c r="AM117" s="40" t="e">
        <f t="shared" si="20"/>
        <v>#DIV/0!</v>
      </c>
      <c r="AN117" s="40" t="e">
        <f t="shared" si="21"/>
        <v>#DIV/0!</v>
      </c>
      <c r="AO117" s="40" t="e">
        <f t="shared" si="22"/>
        <v>#DIV/0!</v>
      </c>
      <c r="AP117" s="40" t="e">
        <f t="shared" si="23"/>
        <v>#DIV/0!</v>
      </c>
      <c r="AQ117" s="40" t="e">
        <f t="shared" si="24"/>
        <v>#DIV/0!</v>
      </c>
      <c r="AR117" s="40" t="e">
        <f t="shared" si="25"/>
        <v>#DIV/0!</v>
      </c>
      <c r="AS117" s="40" t="e">
        <f t="shared" si="26"/>
        <v>#DIV/0!</v>
      </c>
      <c r="AT117" s="40" t="e">
        <f t="shared" si="27"/>
        <v>#DIV/0!</v>
      </c>
      <c r="AU117" s="40">
        <f t="shared" si="28"/>
        <v>-1</v>
      </c>
    </row>
    <row r="118" spans="1:47" x14ac:dyDescent="0.25">
      <c r="A118" s="34">
        <v>2023</v>
      </c>
      <c r="B118" s="35" t="s">
        <v>169</v>
      </c>
      <c r="C118" s="36" t="s">
        <v>170</v>
      </c>
      <c r="D118" s="33">
        <v>60000000</v>
      </c>
      <c r="E118" s="33">
        <v>14000000</v>
      </c>
      <c r="F118" s="33">
        <v>0</v>
      </c>
      <c r="G118" s="33">
        <v>26000000</v>
      </c>
      <c r="H118" s="33">
        <v>0</v>
      </c>
      <c r="I118" s="33">
        <v>0</v>
      </c>
      <c r="J118" s="33">
        <v>3000000</v>
      </c>
      <c r="K118" s="33">
        <v>122000000</v>
      </c>
      <c r="L118" s="33">
        <v>0</v>
      </c>
      <c r="M118" s="33">
        <v>0</v>
      </c>
      <c r="N118" s="33">
        <v>0</v>
      </c>
      <c r="O118" s="33">
        <v>0</v>
      </c>
      <c r="P118" s="33">
        <v>225000000</v>
      </c>
      <c r="R118" s="33">
        <v>0</v>
      </c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>
        <f t="shared" si="30"/>
        <v>0</v>
      </c>
      <c r="AF118" s="11" t="s">
        <v>169</v>
      </c>
      <c r="AG118" s="6" t="s">
        <v>170</v>
      </c>
      <c r="AH118" s="7">
        <f>+AH119</f>
        <v>0</v>
      </c>
      <c r="AI118" s="33">
        <f t="shared" si="16"/>
        <v>-1</v>
      </c>
      <c r="AJ118" s="33">
        <f t="shared" si="17"/>
        <v>-1</v>
      </c>
      <c r="AK118" s="33" t="e">
        <f t="shared" si="18"/>
        <v>#DIV/0!</v>
      </c>
      <c r="AL118" s="33">
        <f t="shared" si="19"/>
        <v>-1</v>
      </c>
      <c r="AM118" s="33" t="e">
        <f t="shared" si="20"/>
        <v>#DIV/0!</v>
      </c>
      <c r="AN118" s="33" t="e">
        <f t="shared" si="21"/>
        <v>#DIV/0!</v>
      </c>
      <c r="AO118" s="33">
        <f t="shared" si="22"/>
        <v>-1</v>
      </c>
      <c r="AP118" s="33">
        <f t="shared" si="23"/>
        <v>-1</v>
      </c>
      <c r="AQ118" s="33" t="e">
        <f t="shared" si="24"/>
        <v>#DIV/0!</v>
      </c>
      <c r="AR118" s="33" t="e">
        <f t="shared" si="25"/>
        <v>#DIV/0!</v>
      </c>
      <c r="AS118" s="33" t="e">
        <f t="shared" si="26"/>
        <v>#DIV/0!</v>
      </c>
      <c r="AT118" s="33" t="e">
        <f t="shared" si="27"/>
        <v>#DIV/0!</v>
      </c>
      <c r="AU118" s="33">
        <f t="shared" si="28"/>
        <v>-1</v>
      </c>
    </row>
    <row r="119" spans="1:47" x14ac:dyDescent="0.25">
      <c r="A119" s="37">
        <v>2023</v>
      </c>
      <c r="B119" s="38" t="s">
        <v>171</v>
      </c>
      <c r="C119" s="39" t="s">
        <v>172</v>
      </c>
      <c r="D119" s="40">
        <v>60000000</v>
      </c>
      <c r="E119" s="40">
        <v>14000000</v>
      </c>
      <c r="F119" s="40">
        <v>0</v>
      </c>
      <c r="G119" s="40">
        <v>26000000</v>
      </c>
      <c r="H119" s="40">
        <v>0</v>
      </c>
      <c r="I119" s="40">
        <v>0</v>
      </c>
      <c r="J119" s="40">
        <v>3000000</v>
      </c>
      <c r="K119" s="40">
        <v>122000000</v>
      </c>
      <c r="L119" s="40">
        <v>0</v>
      </c>
      <c r="M119" s="40">
        <v>0</v>
      </c>
      <c r="N119" s="40">
        <v>0</v>
      </c>
      <c r="O119" s="40">
        <v>0</v>
      </c>
      <c r="P119" s="40">
        <v>225000000</v>
      </c>
      <c r="R119" s="40">
        <v>0</v>
      </c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>
        <f t="shared" si="30"/>
        <v>0</v>
      </c>
      <c r="AF119" s="10" t="s">
        <v>171</v>
      </c>
      <c r="AG119" s="19" t="s">
        <v>172</v>
      </c>
      <c r="AH119" s="20">
        <v>0</v>
      </c>
      <c r="AI119" s="40">
        <f t="shared" si="16"/>
        <v>-1</v>
      </c>
      <c r="AJ119" s="40">
        <f t="shared" si="17"/>
        <v>-1</v>
      </c>
      <c r="AK119" s="40" t="e">
        <f t="shared" si="18"/>
        <v>#DIV/0!</v>
      </c>
      <c r="AL119" s="40">
        <f t="shared" si="19"/>
        <v>-1</v>
      </c>
      <c r="AM119" s="40" t="e">
        <f t="shared" si="20"/>
        <v>#DIV/0!</v>
      </c>
      <c r="AN119" s="40" t="e">
        <f t="shared" si="21"/>
        <v>#DIV/0!</v>
      </c>
      <c r="AO119" s="40">
        <f t="shared" si="22"/>
        <v>-1</v>
      </c>
      <c r="AP119" s="40">
        <f t="shared" si="23"/>
        <v>-1</v>
      </c>
      <c r="AQ119" s="40" t="e">
        <f t="shared" si="24"/>
        <v>#DIV/0!</v>
      </c>
      <c r="AR119" s="40" t="e">
        <f t="shared" si="25"/>
        <v>#DIV/0!</v>
      </c>
      <c r="AS119" s="40" t="e">
        <f t="shared" si="26"/>
        <v>#DIV/0!</v>
      </c>
      <c r="AT119" s="40" t="e">
        <f t="shared" si="27"/>
        <v>#DIV/0!</v>
      </c>
      <c r="AU119" s="40">
        <f t="shared" si="28"/>
        <v>-1</v>
      </c>
    </row>
    <row r="120" spans="1:47" x14ac:dyDescent="0.25">
      <c r="A120" s="34">
        <v>2023</v>
      </c>
      <c r="B120" s="35" t="s">
        <v>173</v>
      </c>
      <c r="C120" s="36" t="s">
        <v>174</v>
      </c>
      <c r="D120" s="33">
        <v>0</v>
      </c>
      <c r="E120" s="33">
        <v>27000000</v>
      </c>
      <c r="F120" s="33">
        <v>21000000</v>
      </c>
      <c r="G120" s="33">
        <v>21000000</v>
      </c>
      <c r="H120" s="33">
        <v>11000000</v>
      </c>
      <c r="I120" s="33">
        <v>1000000</v>
      </c>
      <c r="J120" s="33">
        <v>1000000</v>
      </c>
      <c r="K120" s="33">
        <v>1000000</v>
      </c>
      <c r="L120" s="33">
        <v>1000000</v>
      </c>
      <c r="M120" s="33">
        <v>11000000</v>
      </c>
      <c r="N120" s="33">
        <v>1000000</v>
      </c>
      <c r="O120" s="33">
        <v>1000000</v>
      </c>
      <c r="P120" s="33">
        <v>97000000</v>
      </c>
      <c r="R120" s="33">
        <v>1700000</v>
      </c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>
        <f t="shared" si="30"/>
        <v>1700000</v>
      </c>
      <c r="AF120" s="11" t="s">
        <v>173</v>
      </c>
      <c r="AG120" s="6" t="s">
        <v>174</v>
      </c>
      <c r="AH120" s="7">
        <f>+AH121+AH122+AH123+AH124+AH125</f>
        <v>1700000</v>
      </c>
      <c r="AI120" s="33" t="e">
        <f t="shared" si="16"/>
        <v>#DIV/0!</v>
      </c>
      <c r="AJ120" s="33">
        <f t="shared" si="17"/>
        <v>-1</v>
      </c>
      <c r="AK120" s="33">
        <f t="shared" si="18"/>
        <v>-1</v>
      </c>
      <c r="AL120" s="33">
        <f t="shared" si="19"/>
        <v>-1</v>
      </c>
      <c r="AM120" s="33">
        <f t="shared" si="20"/>
        <v>-1</v>
      </c>
      <c r="AN120" s="33">
        <f t="shared" si="21"/>
        <v>-1</v>
      </c>
      <c r="AO120" s="33">
        <f t="shared" si="22"/>
        <v>-1</v>
      </c>
      <c r="AP120" s="33">
        <f t="shared" si="23"/>
        <v>-1</v>
      </c>
      <c r="AQ120" s="33">
        <f t="shared" si="24"/>
        <v>-1</v>
      </c>
      <c r="AR120" s="33">
        <f t="shared" si="25"/>
        <v>-1</v>
      </c>
      <c r="AS120" s="33">
        <f t="shared" si="26"/>
        <v>-1</v>
      </c>
      <c r="AT120" s="33">
        <f t="shared" si="27"/>
        <v>-1</v>
      </c>
      <c r="AU120" s="33">
        <f t="shared" si="28"/>
        <v>-0.98247422680412366</v>
      </c>
    </row>
    <row r="121" spans="1:47" x14ac:dyDescent="0.25">
      <c r="A121" s="37">
        <v>2023</v>
      </c>
      <c r="B121" s="38" t="s">
        <v>175</v>
      </c>
      <c r="C121" s="39" t="s">
        <v>176</v>
      </c>
      <c r="D121" s="40">
        <v>0</v>
      </c>
      <c r="E121" s="40">
        <v>0</v>
      </c>
      <c r="F121" s="40">
        <v>0</v>
      </c>
      <c r="G121" s="40">
        <v>20000000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20000000</v>
      </c>
      <c r="R121" s="40">
        <v>0</v>
      </c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>
        <f t="shared" si="30"/>
        <v>0</v>
      </c>
      <c r="AF121" s="10" t="s">
        <v>175</v>
      </c>
      <c r="AG121" s="19" t="s">
        <v>176</v>
      </c>
      <c r="AH121" s="20">
        <v>0</v>
      </c>
      <c r="AI121" s="40" t="e">
        <f t="shared" si="16"/>
        <v>#DIV/0!</v>
      </c>
      <c r="AJ121" s="40" t="e">
        <f t="shared" si="17"/>
        <v>#DIV/0!</v>
      </c>
      <c r="AK121" s="40" t="e">
        <f t="shared" si="18"/>
        <v>#DIV/0!</v>
      </c>
      <c r="AL121" s="40">
        <f t="shared" si="19"/>
        <v>-1</v>
      </c>
      <c r="AM121" s="40" t="e">
        <f t="shared" si="20"/>
        <v>#DIV/0!</v>
      </c>
      <c r="AN121" s="40" t="e">
        <f t="shared" si="21"/>
        <v>#DIV/0!</v>
      </c>
      <c r="AO121" s="40" t="e">
        <f t="shared" si="22"/>
        <v>#DIV/0!</v>
      </c>
      <c r="AP121" s="40" t="e">
        <f t="shared" si="23"/>
        <v>#DIV/0!</v>
      </c>
      <c r="AQ121" s="40" t="e">
        <f t="shared" si="24"/>
        <v>#DIV/0!</v>
      </c>
      <c r="AR121" s="40" t="e">
        <f t="shared" si="25"/>
        <v>#DIV/0!</v>
      </c>
      <c r="AS121" s="40" t="e">
        <f t="shared" si="26"/>
        <v>#DIV/0!</v>
      </c>
      <c r="AT121" s="40" t="e">
        <f t="shared" si="27"/>
        <v>#DIV/0!</v>
      </c>
      <c r="AU121" s="40">
        <f t="shared" si="28"/>
        <v>-1</v>
      </c>
    </row>
    <row r="122" spans="1:47" x14ac:dyDescent="0.25">
      <c r="A122" s="37">
        <v>2023</v>
      </c>
      <c r="B122" s="38" t="s">
        <v>177</v>
      </c>
      <c r="C122" s="39" t="s">
        <v>178</v>
      </c>
      <c r="D122" s="40">
        <v>0</v>
      </c>
      <c r="E122" s="40">
        <v>0</v>
      </c>
      <c r="F122" s="40">
        <v>0</v>
      </c>
      <c r="G122" s="40">
        <v>0</v>
      </c>
      <c r="H122" s="40">
        <v>10000000</v>
      </c>
      <c r="I122" s="40">
        <v>0</v>
      </c>
      <c r="J122" s="40">
        <v>0</v>
      </c>
      <c r="K122" s="40">
        <v>0</v>
      </c>
      <c r="L122" s="40">
        <v>0</v>
      </c>
      <c r="M122" s="40">
        <v>10000000</v>
      </c>
      <c r="N122" s="40">
        <v>0</v>
      </c>
      <c r="O122" s="40">
        <v>0</v>
      </c>
      <c r="P122" s="40">
        <v>20000000</v>
      </c>
      <c r="R122" s="40">
        <v>0</v>
      </c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>
        <f t="shared" si="30"/>
        <v>0</v>
      </c>
      <c r="AF122" s="10" t="s">
        <v>177</v>
      </c>
      <c r="AG122" s="19" t="s">
        <v>178</v>
      </c>
      <c r="AH122" s="20">
        <v>0</v>
      </c>
      <c r="AI122" s="40" t="e">
        <f t="shared" si="16"/>
        <v>#DIV/0!</v>
      </c>
      <c r="AJ122" s="40" t="e">
        <f t="shared" si="17"/>
        <v>#DIV/0!</v>
      </c>
      <c r="AK122" s="40" t="e">
        <f t="shared" si="18"/>
        <v>#DIV/0!</v>
      </c>
      <c r="AL122" s="40" t="e">
        <f t="shared" si="19"/>
        <v>#DIV/0!</v>
      </c>
      <c r="AM122" s="40">
        <f t="shared" si="20"/>
        <v>-1</v>
      </c>
      <c r="AN122" s="40" t="e">
        <f t="shared" si="21"/>
        <v>#DIV/0!</v>
      </c>
      <c r="AO122" s="40" t="e">
        <f t="shared" si="22"/>
        <v>#DIV/0!</v>
      </c>
      <c r="AP122" s="40" t="e">
        <f t="shared" si="23"/>
        <v>#DIV/0!</v>
      </c>
      <c r="AQ122" s="40" t="e">
        <f t="shared" si="24"/>
        <v>#DIV/0!</v>
      </c>
      <c r="AR122" s="40">
        <f t="shared" si="25"/>
        <v>-1</v>
      </c>
      <c r="AS122" s="40" t="e">
        <f t="shared" si="26"/>
        <v>#DIV/0!</v>
      </c>
      <c r="AT122" s="40" t="e">
        <f t="shared" si="27"/>
        <v>#DIV/0!</v>
      </c>
      <c r="AU122" s="40">
        <f t="shared" si="28"/>
        <v>-1</v>
      </c>
    </row>
    <row r="123" spans="1:47" x14ac:dyDescent="0.25">
      <c r="A123" s="37">
        <v>2023</v>
      </c>
      <c r="B123" s="38" t="s">
        <v>179</v>
      </c>
      <c r="C123" s="39" t="s">
        <v>180</v>
      </c>
      <c r="D123" s="40">
        <v>0</v>
      </c>
      <c r="E123" s="40">
        <v>1000000</v>
      </c>
      <c r="F123" s="40">
        <v>1000000</v>
      </c>
      <c r="G123" s="40">
        <v>1000000</v>
      </c>
      <c r="H123" s="40">
        <v>1000000</v>
      </c>
      <c r="I123" s="40">
        <v>1000000</v>
      </c>
      <c r="J123" s="40">
        <v>1000000</v>
      </c>
      <c r="K123" s="40">
        <v>1000000</v>
      </c>
      <c r="L123" s="40">
        <v>1000000</v>
      </c>
      <c r="M123" s="40">
        <v>1000000</v>
      </c>
      <c r="N123" s="40">
        <v>1000000</v>
      </c>
      <c r="O123" s="40">
        <v>1000000</v>
      </c>
      <c r="P123" s="40">
        <v>11000000</v>
      </c>
      <c r="R123" s="40">
        <v>0</v>
      </c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>
        <f t="shared" si="30"/>
        <v>0</v>
      </c>
      <c r="AF123" s="10" t="s">
        <v>179</v>
      </c>
      <c r="AG123" s="19" t="s">
        <v>180</v>
      </c>
      <c r="AH123" s="20">
        <v>0</v>
      </c>
      <c r="AI123" s="40" t="e">
        <f t="shared" si="16"/>
        <v>#DIV/0!</v>
      </c>
      <c r="AJ123" s="40">
        <f t="shared" si="17"/>
        <v>-1</v>
      </c>
      <c r="AK123" s="40">
        <f t="shared" si="18"/>
        <v>-1</v>
      </c>
      <c r="AL123" s="40">
        <f t="shared" si="19"/>
        <v>-1</v>
      </c>
      <c r="AM123" s="40">
        <f t="shared" si="20"/>
        <v>-1</v>
      </c>
      <c r="AN123" s="40">
        <f t="shared" si="21"/>
        <v>-1</v>
      </c>
      <c r="AO123" s="40">
        <f t="shared" si="22"/>
        <v>-1</v>
      </c>
      <c r="AP123" s="40">
        <f t="shared" si="23"/>
        <v>-1</v>
      </c>
      <c r="AQ123" s="40">
        <f t="shared" si="24"/>
        <v>-1</v>
      </c>
      <c r="AR123" s="40">
        <f t="shared" si="25"/>
        <v>-1</v>
      </c>
      <c r="AS123" s="40">
        <f t="shared" si="26"/>
        <v>-1</v>
      </c>
      <c r="AT123" s="40">
        <f t="shared" si="27"/>
        <v>-1</v>
      </c>
      <c r="AU123" s="40">
        <f t="shared" si="28"/>
        <v>-1</v>
      </c>
    </row>
    <row r="124" spans="1:47" x14ac:dyDescent="0.25">
      <c r="A124" s="37">
        <v>2023</v>
      </c>
      <c r="B124" s="38" t="s">
        <v>181</v>
      </c>
      <c r="C124" s="39" t="s">
        <v>780</v>
      </c>
      <c r="D124" s="40">
        <v>0</v>
      </c>
      <c r="E124" s="40">
        <v>0</v>
      </c>
      <c r="F124" s="40">
        <v>20000000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20000000</v>
      </c>
      <c r="R124" s="40">
        <v>0</v>
      </c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>
        <f t="shared" si="30"/>
        <v>0</v>
      </c>
      <c r="AF124" s="10" t="s">
        <v>181</v>
      </c>
      <c r="AG124" s="19" t="s">
        <v>182</v>
      </c>
      <c r="AH124" s="20">
        <v>0</v>
      </c>
      <c r="AI124" s="40" t="e">
        <f t="shared" si="16"/>
        <v>#DIV/0!</v>
      </c>
      <c r="AJ124" s="40" t="e">
        <f t="shared" si="17"/>
        <v>#DIV/0!</v>
      </c>
      <c r="AK124" s="40">
        <f t="shared" si="18"/>
        <v>-1</v>
      </c>
      <c r="AL124" s="40" t="e">
        <f t="shared" si="19"/>
        <v>#DIV/0!</v>
      </c>
      <c r="AM124" s="40" t="e">
        <f t="shared" si="20"/>
        <v>#DIV/0!</v>
      </c>
      <c r="AN124" s="40" t="e">
        <f t="shared" si="21"/>
        <v>#DIV/0!</v>
      </c>
      <c r="AO124" s="40" t="e">
        <f t="shared" si="22"/>
        <v>#DIV/0!</v>
      </c>
      <c r="AP124" s="40" t="e">
        <f t="shared" si="23"/>
        <v>#DIV/0!</v>
      </c>
      <c r="AQ124" s="40" t="e">
        <f t="shared" si="24"/>
        <v>#DIV/0!</v>
      </c>
      <c r="AR124" s="40" t="e">
        <f t="shared" si="25"/>
        <v>#DIV/0!</v>
      </c>
      <c r="AS124" s="40" t="e">
        <f t="shared" si="26"/>
        <v>#DIV/0!</v>
      </c>
      <c r="AT124" s="40" t="e">
        <f t="shared" si="27"/>
        <v>#DIV/0!</v>
      </c>
      <c r="AU124" s="40">
        <f t="shared" si="28"/>
        <v>-1</v>
      </c>
    </row>
    <row r="125" spans="1:47" x14ac:dyDescent="0.25">
      <c r="A125" s="37">
        <v>2023</v>
      </c>
      <c r="B125" s="38" t="s">
        <v>183</v>
      </c>
      <c r="C125" s="39" t="s">
        <v>184</v>
      </c>
      <c r="D125" s="40">
        <v>0</v>
      </c>
      <c r="E125" s="40">
        <v>26000000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26000000</v>
      </c>
      <c r="R125" s="40">
        <v>1700000</v>
      </c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>
        <f t="shared" si="30"/>
        <v>1700000</v>
      </c>
      <c r="AF125" s="10" t="s">
        <v>183</v>
      </c>
      <c r="AG125" s="19" t="s">
        <v>184</v>
      </c>
      <c r="AH125" s="20">
        <v>1700000</v>
      </c>
      <c r="AI125" s="40" t="e">
        <f t="shared" si="16"/>
        <v>#DIV/0!</v>
      </c>
      <c r="AJ125" s="40">
        <f t="shared" si="17"/>
        <v>-1</v>
      </c>
      <c r="AK125" s="40" t="e">
        <f t="shared" si="18"/>
        <v>#DIV/0!</v>
      </c>
      <c r="AL125" s="40" t="e">
        <f t="shared" si="19"/>
        <v>#DIV/0!</v>
      </c>
      <c r="AM125" s="40" t="e">
        <f t="shared" si="20"/>
        <v>#DIV/0!</v>
      </c>
      <c r="AN125" s="40" t="e">
        <f t="shared" si="21"/>
        <v>#DIV/0!</v>
      </c>
      <c r="AO125" s="40" t="e">
        <f t="shared" si="22"/>
        <v>#DIV/0!</v>
      </c>
      <c r="AP125" s="40" t="e">
        <f t="shared" si="23"/>
        <v>#DIV/0!</v>
      </c>
      <c r="AQ125" s="40" t="e">
        <f t="shared" si="24"/>
        <v>#DIV/0!</v>
      </c>
      <c r="AR125" s="40" t="e">
        <f t="shared" si="25"/>
        <v>#DIV/0!</v>
      </c>
      <c r="AS125" s="40" t="e">
        <f t="shared" si="26"/>
        <v>#DIV/0!</v>
      </c>
      <c r="AT125" s="40" t="e">
        <f t="shared" si="27"/>
        <v>#DIV/0!</v>
      </c>
      <c r="AU125" s="40">
        <f t="shared" si="28"/>
        <v>-0.93461538461538463</v>
      </c>
    </row>
    <row r="126" spans="1:47" x14ac:dyDescent="0.25">
      <c r="A126" s="34">
        <v>2023</v>
      </c>
      <c r="B126" s="35" t="s">
        <v>185</v>
      </c>
      <c r="C126" s="36" t="s">
        <v>186</v>
      </c>
      <c r="D126" s="33">
        <v>0</v>
      </c>
      <c r="E126" s="33">
        <v>0</v>
      </c>
      <c r="F126" s="33">
        <v>5000000</v>
      </c>
      <c r="G126" s="33">
        <v>0</v>
      </c>
      <c r="H126" s="33">
        <v>0</v>
      </c>
      <c r="I126" s="33">
        <v>5000000</v>
      </c>
      <c r="J126" s="33">
        <v>5000000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15000000</v>
      </c>
      <c r="R126" s="33">
        <v>0</v>
      </c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>
        <f t="shared" si="30"/>
        <v>0</v>
      </c>
      <c r="AF126" s="11" t="s">
        <v>185</v>
      </c>
      <c r="AG126" s="6" t="s">
        <v>186</v>
      </c>
      <c r="AH126" s="7">
        <f>+AH127+AH128</f>
        <v>0</v>
      </c>
      <c r="AI126" s="33" t="e">
        <f t="shared" si="16"/>
        <v>#DIV/0!</v>
      </c>
      <c r="AJ126" s="33" t="e">
        <f t="shared" si="17"/>
        <v>#DIV/0!</v>
      </c>
      <c r="AK126" s="33">
        <f t="shared" si="18"/>
        <v>-1</v>
      </c>
      <c r="AL126" s="33" t="e">
        <f t="shared" si="19"/>
        <v>#DIV/0!</v>
      </c>
      <c r="AM126" s="33" t="e">
        <f t="shared" si="20"/>
        <v>#DIV/0!</v>
      </c>
      <c r="AN126" s="33">
        <f t="shared" si="21"/>
        <v>-1</v>
      </c>
      <c r="AO126" s="33">
        <f t="shared" si="22"/>
        <v>-1</v>
      </c>
      <c r="AP126" s="33" t="e">
        <f t="shared" si="23"/>
        <v>#DIV/0!</v>
      </c>
      <c r="AQ126" s="33" t="e">
        <f t="shared" si="24"/>
        <v>#DIV/0!</v>
      </c>
      <c r="AR126" s="33" t="e">
        <f t="shared" si="25"/>
        <v>#DIV/0!</v>
      </c>
      <c r="AS126" s="33" t="e">
        <f t="shared" si="26"/>
        <v>#DIV/0!</v>
      </c>
      <c r="AT126" s="33" t="e">
        <f t="shared" si="27"/>
        <v>#DIV/0!</v>
      </c>
      <c r="AU126" s="33">
        <f t="shared" si="28"/>
        <v>-1</v>
      </c>
    </row>
    <row r="127" spans="1:47" x14ac:dyDescent="0.25">
      <c r="A127" s="37">
        <v>2023</v>
      </c>
      <c r="B127" s="38" t="s">
        <v>187</v>
      </c>
      <c r="C127" s="39" t="s">
        <v>781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5000000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5000000</v>
      </c>
      <c r="R127" s="40">
        <v>0</v>
      </c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>
        <f t="shared" si="30"/>
        <v>0</v>
      </c>
      <c r="AF127" s="10" t="s">
        <v>187</v>
      </c>
      <c r="AG127" s="19" t="s">
        <v>188</v>
      </c>
      <c r="AH127" s="20">
        <v>0</v>
      </c>
      <c r="AI127" s="40" t="e">
        <f t="shared" si="16"/>
        <v>#DIV/0!</v>
      </c>
      <c r="AJ127" s="40" t="e">
        <f t="shared" si="17"/>
        <v>#DIV/0!</v>
      </c>
      <c r="AK127" s="40" t="e">
        <f t="shared" si="18"/>
        <v>#DIV/0!</v>
      </c>
      <c r="AL127" s="40" t="e">
        <f t="shared" si="19"/>
        <v>#DIV/0!</v>
      </c>
      <c r="AM127" s="40" t="e">
        <f t="shared" si="20"/>
        <v>#DIV/0!</v>
      </c>
      <c r="AN127" s="40">
        <f t="shared" si="21"/>
        <v>-1</v>
      </c>
      <c r="AO127" s="40" t="e">
        <f t="shared" si="22"/>
        <v>#DIV/0!</v>
      </c>
      <c r="AP127" s="40" t="e">
        <f t="shared" si="23"/>
        <v>#DIV/0!</v>
      </c>
      <c r="AQ127" s="40" t="e">
        <f t="shared" si="24"/>
        <v>#DIV/0!</v>
      </c>
      <c r="AR127" s="40" t="e">
        <f t="shared" si="25"/>
        <v>#DIV/0!</v>
      </c>
      <c r="AS127" s="40" t="e">
        <f t="shared" si="26"/>
        <v>#DIV/0!</v>
      </c>
      <c r="AT127" s="40" t="e">
        <f t="shared" si="27"/>
        <v>#DIV/0!</v>
      </c>
      <c r="AU127" s="40">
        <f t="shared" si="28"/>
        <v>-1</v>
      </c>
    </row>
    <row r="128" spans="1:47" x14ac:dyDescent="0.25">
      <c r="A128" s="37">
        <v>2023</v>
      </c>
      <c r="B128" s="38" t="s">
        <v>189</v>
      </c>
      <c r="C128" s="39" t="s">
        <v>782</v>
      </c>
      <c r="D128" s="40">
        <v>0</v>
      </c>
      <c r="E128" s="40">
        <v>0</v>
      </c>
      <c r="F128" s="40">
        <v>5000000</v>
      </c>
      <c r="G128" s="40">
        <v>0</v>
      </c>
      <c r="H128" s="40">
        <v>0</v>
      </c>
      <c r="I128" s="40">
        <v>0</v>
      </c>
      <c r="J128" s="40">
        <v>5000000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10000000</v>
      </c>
      <c r="R128" s="40">
        <v>0</v>
      </c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>
        <f t="shared" si="30"/>
        <v>0</v>
      </c>
      <c r="AF128" s="10" t="s">
        <v>189</v>
      </c>
      <c r="AG128" s="19" t="s">
        <v>190</v>
      </c>
      <c r="AH128" s="20">
        <v>0</v>
      </c>
      <c r="AI128" s="40" t="e">
        <f t="shared" si="16"/>
        <v>#DIV/0!</v>
      </c>
      <c r="AJ128" s="40" t="e">
        <f t="shared" si="17"/>
        <v>#DIV/0!</v>
      </c>
      <c r="AK128" s="40">
        <f t="shared" si="18"/>
        <v>-1</v>
      </c>
      <c r="AL128" s="40" t="e">
        <f t="shared" si="19"/>
        <v>#DIV/0!</v>
      </c>
      <c r="AM128" s="40" t="e">
        <f t="shared" si="20"/>
        <v>#DIV/0!</v>
      </c>
      <c r="AN128" s="40" t="e">
        <f t="shared" si="21"/>
        <v>#DIV/0!</v>
      </c>
      <c r="AO128" s="40">
        <f t="shared" si="22"/>
        <v>-1</v>
      </c>
      <c r="AP128" s="40" t="e">
        <f t="shared" si="23"/>
        <v>#DIV/0!</v>
      </c>
      <c r="AQ128" s="40" t="e">
        <f t="shared" si="24"/>
        <v>#DIV/0!</v>
      </c>
      <c r="AR128" s="40" t="e">
        <f t="shared" si="25"/>
        <v>#DIV/0!</v>
      </c>
      <c r="AS128" s="40" t="e">
        <f t="shared" si="26"/>
        <v>#DIV/0!</v>
      </c>
      <c r="AT128" s="40" t="e">
        <f t="shared" si="27"/>
        <v>#DIV/0!</v>
      </c>
      <c r="AU128" s="40">
        <f t="shared" si="28"/>
        <v>-1</v>
      </c>
    </row>
    <row r="129" spans="1:47" x14ac:dyDescent="0.25">
      <c r="A129" s="34">
        <v>2023</v>
      </c>
      <c r="B129" s="35" t="s">
        <v>191</v>
      </c>
      <c r="C129" s="36" t="s">
        <v>192</v>
      </c>
      <c r="D129" s="33">
        <v>30000000</v>
      </c>
      <c r="E129" s="33">
        <v>0</v>
      </c>
      <c r="F129" s="33">
        <v>0</v>
      </c>
      <c r="G129" s="33">
        <v>97314691</v>
      </c>
      <c r="H129" s="33">
        <v>0</v>
      </c>
      <c r="I129" s="33">
        <v>0</v>
      </c>
      <c r="J129" s="33">
        <v>0</v>
      </c>
      <c r="K129" s="33">
        <v>0</v>
      </c>
      <c r="L129" s="33">
        <v>90000000</v>
      </c>
      <c r="M129" s="33">
        <v>0</v>
      </c>
      <c r="N129" s="33">
        <v>0</v>
      </c>
      <c r="O129" s="33">
        <v>0</v>
      </c>
      <c r="P129" s="33">
        <v>217314691</v>
      </c>
      <c r="R129" s="33">
        <v>0</v>
      </c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>
        <f t="shared" si="30"/>
        <v>0</v>
      </c>
      <c r="AF129" s="11" t="s">
        <v>191</v>
      </c>
      <c r="AG129" s="6" t="s">
        <v>192</v>
      </c>
      <c r="AH129" s="7">
        <f>+AH130+AH131</f>
        <v>0</v>
      </c>
      <c r="AI129" s="33">
        <f t="shared" si="16"/>
        <v>-1</v>
      </c>
      <c r="AJ129" s="33" t="e">
        <f t="shared" si="17"/>
        <v>#DIV/0!</v>
      </c>
      <c r="AK129" s="33" t="e">
        <f t="shared" si="18"/>
        <v>#DIV/0!</v>
      </c>
      <c r="AL129" s="33">
        <f t="shared" si="19"/>
        <v>-1</v>
      </c>
      <c r="AM129" s="33" t="e">
        <f t="shared" si="20"/>
        <v>#DIV/0!</v>
      </c>
      <c r="AN129" s="33" t="e">
        <f t="shared" si="21"/>
        <v>#DIV/0!</v>
      </c>
      <c r="AO129" s="33" t="e">
        <f t="shared" si="22"/>
        <v>#DIV/0!</v>
      </c>
      <c r="AP129" s="33" t="e">
        <f t="shared" si="23"/>
        <v>#DIV/0!</v>
      </c>
      <c r="AQ129" s="33">
        <f t="shared" si="24"/>
        <v>-1</v>
      </c>
      <c r="AR129" s="33" t="e">
        <f t="shared" si="25"/>
        <v>#DIV/0!</v>
      </c>
      <c r="AS129" s="33" t="e">
        <f t="shared" si="26"/>
        <v>#DIV/0!</v>
      </c>
      <c r="AT129" s="33" t="e">
        <f t="shared" si="27"/>
        <v>#DIV/0!</v>
      </c>
      <c r="AU129" s="33">
        <f t="shared" si="28"/>
        <v>-1</v>
      </c>
    </row>
    <row r="130" spans="1:47" x14ac:dyDescent="0.25">
      <c r="A130" s="37">
        <v>2023</v>
      </c>
      <c r="B130" s="38" t="s">
        <v>193</v>
      </c>
      <c r="C130" s="39" t="s">
        <v>194</v>
      </c>
      <c r="D130" s="40">
        <v>30000000</v>
      </c>
      <c r="E130" s="40">
        <v>0</v>
      </c>
      <c r="F130" s="40">
        <v>0</v>
      </c>
      <c r="G130" s="40">
        <v>71314691</v>
      </c>
      <c r="H130" s="40">
        <v>0</v>
      </c>
      <c r="I130" s="40">
        <v>0</v>
      </c>
      <c r="J130" s="40">
        <v>0</v>
      </c>
      <c r="K130" s="40">
        <v>0</v>
      </c>
      <c r="L130" s="40">
        <v>70000000</v>
      </c>
      <c r="M130" s="40">
        <v>0</v>
      </c>
      <c r="N130" s="40">
        <v>0</v>
      </c>
      <c r="O130" s="40">
        <v>0</v>
      </c>
      <c r="P130" s="40">
        <v>171314691</v>
      </c>
      <c r="R130" s="40">
        <v>0</v>
      </c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>
        <f t="shared" si="30"/>
        <v>0</v>
      </c>
      <c r="AF130" s="10" t="s">
        <v>193</v>
      </c>
      <c r="AG130" s="19" t="s">
        <v>194</v>
      </c>
      <c r="AH130" s="20">
        <v>0</v>
      </c>
      <c r="AI130" s="40">
        <f t="shared" si="16"/>
        <v>-1</v>
      </c>
      <c r="AJ130" s="40" t="e">
        <f t="shared" si="17"/>
        <v>#DIV/0!</v>
      </c>
      <c r="AK130" s="40" t="e">
        <f t="shared" si="18"/>
        <v>#DIV/0!</v>
      </c>
      <c r="AL130" s="40">
        <f t="shared" si="19"/>
        <v>-1</v>
      </c>
      <c r="AM130" s="40" t="e">
        <f t="shared" si="20"/>
        <v>#DIV/0!</v>
      </c>
      <c r="AN130" s="40" t="e">
        <f t="shared" si="21"/>
        <v>#DIV/0!</v>
      </c>
      <c r="AO130" s="40" t="e">
        <f t="shared" si="22"/>
        <v>#DIV/0!</v>
      </c>
      <c r="AP130" s="40" t="e">
        <f t="shared" si="23"/>
        <v>#DIV/0!</v>
      </c>
      <c r="AQ130" s="40">
        <f t="shared" si="24"/>
        <v>-1</v>
      </c>
      <c r="AR130" s="40" t="e">
        <f t="shared" si="25"/>
        <v>#DIV/0!</v>
      </c>
      <c r="AS130" s="40" t="e">
        <f t="shared" si="26"/>
        <v>#DIV/0!</v>
      </c>
      <c r="AT130" s="40" t="e">
        <f t="shared" si="27"/>
        <v>#DIV/0!</v>
      </c>
      <c r="AU130" s="40">
        <f t="shared" si="28"/>
        <v>-1</v>
      </c>
    </row>
    <row r="131" spans="1:47" x14ac:dyDescent="0.25">
      <c r="A131" s="37">
        <v>2023</v>
      </c>
      <c r="B131" s="38" t="s">
        <v>195</v>
      </c>
      <c r="C131" s="39" t="s">
        <v>196</v>
      </c>
      <c r="D131" s="40">
        <v>0</v>
      </c>
      <c r="E131" s="40">
        <v>0</v>
      </c>
      <c r="F131" s="40">
        <v>0</v>
      </c>
      <c r="G131" s="40">
        <v>26000000</v>
      </c>
      <c r="H131" s="40">
        <v>0</v>
      </c>
      <c r="I131" s="40">
        <v>0</v>
      </c>
      <c r="J131" s="40">
        <v>0</v>
      </c>
      <c r="K131" s="40">
        <v>0</v>
      </c>
      <c r="L131" s="40">
        <v>20000000</v>
      </c>
      <c r="M131" s="40">
        <v>0</v>
      </c>
      <c r="N131" s="40">
        <v>0</v>
      </c>
      <c r="O131" s="40">
        <v>0</v>
      </c>
      <c r="P131" s="40">
        <v>46000000</v>
      </c>
      <c r="R131" s="40">
        <v>0</v>
      </c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>
        <f t="shared" si="30"/>
        <v>0</v>
      </c>
      <c r="AF131" s="10" t="s">
        <v>195</v>
      </c>
      <c r="AG131" s="19" t="s">
        <v>196</v>
      </c>
      <c r="AH131" s="20">
        <v>0</v>
      </c>
      <c r="AI131" s="40" t="e">
        <f t="shared" si="16"/>
        <v>#DIV/0!</v>
      </c>
      <c r="AJ131" s="40" t="e">
        <f t="shared" si="17"/>
        <v>#DIV/0!</v>
      </c>
      <c r="AK131" s="40" t="e">
        <f t="shared" si="18"/>
        <v>#DIV/0!</v>
      </c>
      <c r="AL131" s="40">
        <f t="shared" si="19"/>
        <v>-1</v>
      </c>
      <c r="AM131" s="40" t="e">
        <f t="shared" si="20"/>
        <v>#DIV/0!</v>
      </c>
      <c r="AN131" s="40" t="e">
        <f t="shared" si="21"/>
        <v>#DIV/0!</v>
      </c>
      <c r="AO131" s="40" t="e">
        <f t="shared" si="22"/>
        <v>#DIV/0!</v>
      </c>
      <c r="AP131" s="40" t="e">
        <f t="shared" si="23"/>
        <v>#DIV/0!</v>
      </c>
      <c r="AQ131" s="40">
        <f t="shared" si="24"/>
        <v>-1</v>
      </c>
      <c r="AR131" s="40" t="e">
        <f t="shared" si="25"/>
        <v>#DIV/0!</v>
      </c>
      <c r="AS131" s="40" t="e">
        <f t="shared" si="26"/>
        <v>#DIV/0!</v>
      </c>
      <c r="AT131" s="40" t="e">
        <f t="shared" si="27"/>
        <v>#DIV/0!</v>
      </c>
      <c r="AU131" s="40">
        <f t="shared" si="28"/>
        <v>-1</v>
      </c>
    </row>
    <row r="132" spans="1:47" x14ac:dyDescent="0.25">
      <c r="A132" s="34">
        <v>2023</v>
      </c>
      <c r="B132" s="35" t="s">
        <v>197</v>
      </c>
      <c r="C132" s="36" t="s">
        <v>198</v>
      </c>
      <c r="D132" s="33">
        <v>0</v>
      </c>
      <c r="E132" s="33">
        <v>0</v>
      </c>
      <c r="F132" s="33">
        <v>0</v>
      </c>
      <c r="G132" s="33">
        <v>5000000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5000000</v>
      </c>
      <c r="R132" s="33">
        <v>0</v>
      </c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>
        <f t="shared" si="30"/>
        <v>0</v>
      </c>
      <c r="AF132" s="11" t="s">
        <v>197</v>
      </c>
      <c r="AG132" s="6" t="s">
        <v>198</v>
      </c>
      <c r="AH132" s="7">
        <f>+AH133</f>
        <v>0</v>
      </c>
      <c r="AI132" s="33" t="e">
        <f t="shared" si="16"/>
        <v>#DIV/0!</v>
      </c>
      <c r="AJ132" s="33" t="e">
        <f t="shared" si="17"/>
        <v>#DIV/0!</v>
      </c>
      <c r="AK132" s="33" t="e">
        <f t="shared" si="18"/>
        <v>#DIV/0!</v>
      </c>
      <c r="AL132" s="33">
        <f t="shared" si="19"/>
        <v>-1</v>
      </c>
      <c r="AM132" s="33" t="e">
        <f t="shared" si="20"/>
        <v>#DIV/0!</v>
      </c>
      <c r="AN132" s="33" t="e">
        <f t="shared" si="21"/>
        <v>#DIV/0!</v>
      </c>
      <c r="AO132" s="33" t="e">
        <f t="shared" si="22"/>
        <v>#DIV/0!</v>
      </c>
      <c r="AP132" s="33" t="e">
        <f t="shared" si="23"/>
        <v>#DIV/0!</v>
      </c>
      <c r="AQ132" s="33" t="e">
        <f t="shared" si="24"/>
        <v>#DIV/0!</v>
      </c>
      <c r="AR132" s="33" t="e">
        <f t="shared" si="25"/>
        <v>#DIV/0!</v>
      </c>
      <c r="AS132" s="33" t="e">
        <f t="shared" si="26"/>
        <v>#DIV/0!</v>
      </c>
      <c r="AT132" s="33" t="e">
        <f t="shared" si="27"/>
        <v>#DIV/0!</v>
      </c>
      <c r="AU132" s="33">
        <f t="shared" si="28"/>
        <v>-1</v>
      </c>
    </row>
    <row r="133" spans="1:47" x14ac:dyDescent="0.25">
      <c r="A133" s="37">
        <v>2023</v>
      </c>
      <c r="B133" s="38" t="s">
        <v>199</v>
      </c>
      <c r="C133" s="39" t="s">
        <v>783</v>
      </c>
      <c r="D133" s="40">
        <v>0</v>
      </c>
      <c r="E133" s="40">
        <v>0</v>
      </c>
      <c r="F133" s="40">
        <v>0</v>
      </c>
      <c r="G133" s="40">
        <v>5000000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5000000</v>
      </c>
      <c r="R133" s="40">
        <v>0</v>
      </c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>
        <f t="shared" si="30"/>
        <v>0</v>
      </c>
      <c r="AF133" s="10" t="s">
        <v>199</v>
      </c>
      <c r="AG133" s="19" t="s">
        <v>200</v>
      </c>
      <c r="AH133" s="20">
        <v>0</v>
      </c>
      <c r="AI133" s="40" t="e">
        <f t="shared" si="16"/>
        <v>#DIV/0!</v>
      </c>
      <c r="AJ133" s="40" t="e">
        <f t="shared" si="17"/>
        <v>#DIV/0!</v>
      </c>
      <c r="AK133" s="40" t="e">
        <f t="shared" si="18"/>
        <v>#DIV/0!</v>
      </c>
      <c r="AL133" s="40">
        <f t="shared" si="19"/>
        <v>-1</v>
      </c>
      <c r="AM133" s="40" t="e">
        <f t="shared" si="20"/>
        <v>#DIV/0!</v>
      </c>
      <c r="AN133" s="40" t="e">
        <f t="shared" si="21"/>
        <v>#DIV/0!</v>
      </c>
      <c r="AO133" s="40" t="e">
        <f t="shared" si="22"/>
        <v>#DIV/0!</v>
      </c>
      <c r="AP133" s="40" t="e">
        <f t="shared" si="23"/>
        <v>#DIV/0!</v>
      </c>
      <c r="AQ133" s="40" t="e">
        <f t="shared" si="24"/>
        <v>#DIV/0!</v>
      </c>
      <c r="AR133" s="40" t="e">
        <f t="shared" si="25"/>
        <v>#DIV/0!</v>
      </c>
      <c r="AS133" s="40" t="e">
        <f t="shared" si="26"/>
        <v>#DIV/0!</v>
      </c>
      <c r="AT133" s="40" t="e">
        <f t="shared" si="27"/>
        <v>#DIV/0!</v>
      </c>
      <c r="AU133" s="40">
        <f t="shared" si="28"/>
        <v>-1</v>
      </c>
    </row>
    <row r="134" spans="1:47" x14ac:dyDescent="0.25">
      <c r="A134" s="34">
        <v>2023</v>
      </c>
      <c r="B134" s="35" t="s">
        <v>201</v>
      </c>
      <c r="C134" s="36" t="s">
        <v>202</v>
      </c>
      <c r="D134" s="33">
        <v>66000000</v>
      </c>
      <c r="E134" s="33">
        <v>37406580</v>
      </c>
      <c r="F134" s="33">
        <v>12500000</v>
      </c>
      <c r="G134" s="33">
        <v>0</v>
      </c>
      <c r="H134" s="33">
        <v>0</v>
      </c>
      <c r="I134" s="33">
        <v>0</v>
      </c>
      <c r="J134" s="33">
        <v>4000000</v>
      </c>
      <c r="K134" s="33">
        <v>0</v>
      </c>
      <c r="L134" s="33">
        <v>0</v>
      </c>
      <c r="M134" s="33">
        <v>8000000</v>
      </c>
      <c r="N134" s="33">
        <v>0</v>
      </c>
      <c r="O134" s="33">
        <v>10000000</v>
      </c>
      <c r="P134" s="33">
        <v>137906580</v>
      </c>
      <c r="R134" s="33">
        <v>0</v>
      </c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>
        <f t="shared" si="30"/>
        <v>0</v>
      </c>
      <c r="AF134" s="11" t="s">
        <v>201</v>
      </c>
      <c r="AG134" s="6" t="s">
        <v>202</v>
      </c>
      <c r="AH134" s="7">
        <f>+AH135</f>
        <v>0</v>
      </c>
      <c r="AI134" s="33">
        <f t="shared" si="16"/>
        <v>-1</v>
      </c>
      <c r="AJ134" s="33">
        <f t="shared" si="17"/>
        <v>-1</v>
      </c>
      <c r="AK134" s="33">
        <f t="shared" si="18"/>
        <v>-1</v>
      </c>
      <c r="AL134" s="33" t="e">
        <f t="shared" si="19"/>
        <v>#DIV/0!</v>
      </c>
      <c r="AM134" s="33" t="e">
        <f t="shared" si="20"/>
        <v>#DIV/0!</v>
      </c>
      <c r="AN134" s="33" t="e">
        <f t="shared" si="21"/>
        <v>#DIV/0!</v>
      </c>
      <c r="AO134" s="33">
        <f t="shared" si="22"/>
        <v>-1</v>
      </c>
      <c r="AP134" s="33" t="e">
        <f t="shared" si="23"/>
        <v>#DIV/0!</v>
      </c>
      <c r="AQ134" s="33" t="e">
        <f t="shared" si="24"/>
        <v>#DIV/0!</v>
      </c>
      <c r="AR134" s="33">
        <f t="shared" si="25"/>
        <v>-1</v>
      </c>
      <c r="AS134" s="33" t="e">
        <f t="shared" si="26"/>
        <v>#DIV/0!</v>
      </c>
      <c r="AT134" s="33">
        <f t="shared" si="27"/>
        <v>-1</v>
      </c>
      <c r="AU134" s="33">
        <f t="shared" si="28"/>
        <v>-1</v>
      </c>
    </row>
    <row r="135" spans="1:47" x14ac:dyDescent="0.25">
      <c r="A135" s="34">
        <v>2023</v>
      </c>
      <c r="B135" s="35" t="s">
        <v>203</v>
      </c>
      <c r="C135" s="36" t="s">
        <v>204</v>
      </c>
      <c r="D135" s="33">
        <v>66000000</v>
      </c>
      <c r="E135" s="33">
        <v>37406580</v>
      </c>
      <c r="F135" s="33">
        <v>12500000</v>
      </c>
      <c r="G135" s="33">
        <v>0</v>
      </c>
      <c r="H135" s="33">
        <v>0</v>
      </c>
      <c r="I135" s="33">
        <v>0</v>
      </c>
      <c r="J135" s="33">
        <v>4000000</v>
      </c>
      <c r="K135" s="33">
        <v>0</v>
      </c>
      <c r="L135" s="33">
        <v>0</v>
      </c>
      <c r="M135" s="33">
        <v>8000000</v>
      </c>
      <c r="N135" s="33">
        <v>0</v>
      </c>
      <c r="O135" s="33">
        <v>10000000</v>
      </c>
      <c r="P135" s="33">
        <v>137906580</v>
      </c>
      <c r="R135" s="33">
        <v>0</v>
      </c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>
        <f t="shared" ref="AD135:AD158" si="31">SUM(R135:AC135)</f>
        <v>0</v>
      </c>
      <c r="AF135" s="11" t="s">
        <v>203</v>
      </c>
      <c r="AG135" s="6" t="s">
        <v>204</v>
      </c>
      <c r="AH135" s="7">
        <f>+AH136+AH137</f>
        <v>0</v>
      </c>
      <c r="AI135" s="33">
        <f t="shared" si="16"/>
        <v>-1</v>
      </c>
      <c r="AJ135" s="33">
        <f t="shared" si="17"/>
        <v>-1</v>
      </c>
      <c r="AK135" s="33">
        <f t="shared" si="18"/>
        <v>-1</v>
      </c>
      <c r="AL135" s="33" t="e">
        <f t="shared" si="19"/>
        <v>#DIV/0!</v>
      </c>
      <c r="AM135" s="33" t="e">
        <f t="shared" si="20"/>
        <v>#DIV/0!</v>
      </c>
      <c r="AN135" s="33" t="e">
        <f t="shared" si="21"/>
        <v>#DIV/0!</v>
      </c>
      <c r="AO135" s="33">
        <f t="shared" si="22"/>
        <v>-1</v>
      </c>
      <c r="AP135" s="33" t="e">
        <f t="shared" si="23"/>
        <v>#DIV/0!</v>
      </c>
      <c r="AQ135" s="33" t="e">
        <f t="shared" si="24"/>
        <v>#DIV/0!</v>
      </c>
      <c r="AR135" s="33">
        <f t="shared" si="25"/>
        <v>-1</v>
      </c>
      <c r="AS135" s="33" t="e">
        <f t="shared" si="26"/>
        <v>#DIV/0!</v>
      </c>
      <c r="AT135" s="33">
        <f t="shared" si="27"/>
        <v>-1</v>
      </c>
      <c r="AU135" s="33">
        <f t="shared" si="28"/>
        <v>-1</v>
      </c>
    </row>
    <row r="136" spans="1:47" x14ac:dyDescent="0.25">
      <c r="A136" s="37">
        <v>2023</v>
      </c>
      <c r="B136" s="38" t="s">
        <v>205</v>
      </c>
      <c r="C136" s="39" t="s">
        <v>206</v>
      </c>
      <c r="D136" s="40">
        <v>36000000</v>
      </c>
      <c r="E136" s="40">
        <v>17406580</v>
      </c>
      <c r="F136" s="40">
        <v>12500000</v>
      </c>
      <c r="G136" s="40">
        <v>0</v>
      </c>
      <c r="H136" s="40">
        <v>0</v>
      </c>
      <c r="I136" s="40">
        <v>0</v>
      </c>
      <c r="J136" s="40">
        <v>4000000</v>
      </c>
      <c r="K136" s="40">
        <v>0</v>
      </c>
      <c r="L136" s="40">
        <v>0</v>
      </c>
      <c r="M136" s="40">
        <v>8000000</v>
      </c>
      <c r="N136" s="40">
        <v>0</v>
      </c>
      <c r="O136" s="40">
        <v>0</v>
      </c>
      <c r="P136" s="40">
        <v>77906580</v>
      </c>
      <c r="R136" s="40">
        <v>0</v>
      </c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>
        <f t="shared" si="31"/>
        <v>0</v>
      </c>
      <c r="AF136" s="10" t="s">
        <v>205</v>
      </c>
      <c r="AG136" s="19" t="s">
        <v>206</v>
      </c>
      <c r="AH136" s="20">
        <v>0</v>
      </c>
      <c r="AI136" s="40">
        <f t="shared" si="16"/>
        <v>-1</v>
      </c>
      <c r="AJ136" s="40">
        <f t="shared" si="17"/>
        <v>-1</v>
      </c>
      <c r="AK136" s="40">
        <f t="shared" si="18"/>
        <v>-1</v>
      </c>
      <c r="AL136" s="40" t="e">
        <f t="shared" si="19"/>
        <v>#DIV/0!</v>
      </c>
      <c r="AM136" s="40" t="e">
        <f t="shared" si="20"/>
        <v>#DIV/0!</v>
      </c>
      <c r="AN136" s="40" t="e">
        <f t="shared" si="21"/>
        <v>#DIV/0!</v>
      </c>
      <c r="AO136" s="40">
        <f t="shared" si="22"/>
        <v>-1</v>
      </c>
      <c r="AP136" s="40" t="e">
        <f t="shared" si="23"/>
        <v>#DIV/0!</v>
      </c>
      <c r="AQ136" s="40" t="e">
        <f t="shared" si="24"/>
        <v>#DIV/0!</v>
      </c>
      <c r="AR136" s="40">
        <f t="shared" si="25"/>
        <v>-1</v>
      </c>
      <c r="AS136" s="40" t="e">
        <f t="shared" si="26"/>
        <v>#DIV/0!</v>
      </c>
      <c r="AT136" s="40" t="e">
        <f t="shared" si="27"/>
        <v>#DIV/0!</v>
      </c>
      <c r="AU136" s="40">
        <f t="shared" si="28"/>
        <v>-1</v>
      </c>
    </row>
    <row r="137" spans="1:47" x14ac:dyDescent="0.25">
      <c r="A137" s="34">
        <v>2023</v>
      </c>
      <c r="B137" s="35" t="s">
        <v>207</v>
      </c>
      <c r="C137" s="36" t="s">
        <v>208</v>
      </c>
      <c r="D137" s="33">
        <v>30000000</v>
      </c>
      <c r="E137" s="33">
        <v>20000000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10000000</v>
      </c>
      <c r="P137" s="33">
        <v>60000000</v>
      </c>
      <c r="R137" s="33">
        <v>0</v>
      </c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>
        <f t="shared" si="31"/>
        <v>0</v>
      </c>
      <c r="AF137" s="11" t="s">
        <v>207</v>
      </c>
      <c r="AG137" s="6" t="s">
        <v>208</v>
      </c>
      <c r="AH137" s="7">
        <v>0</v>
      </c>
      <c r="AI137" s="33">
        <f t="shared" ref="AI137:AI200" si="32">+(R137-D137)/D137</f>
        <v>-1</v>
      </c>
      <c r="AJ137" s="33">
        <f t="shared" si="17"/>
        <v>-1</v>
      </c>
      <c r="AK137" s="33" t="e">
        <f t="shared" si="18"/>
        <v>#DIV/0!</v>
      </c>
      <c r="AL137" s="33" t="e">
        <f t="shared" si="19"/>
        <v>#DIV/0!</v>
      </c>
      <c r="AM137" s="33" t="e">
        <f t="shared" si="20"/>
        <v>#DIV/0!</v>
      </c>
      <c r="AN137" s="33" t="e">
        <f t="shared" si="21"/>
        <v>#DIV/0!</v>
      </c>
      <c r="AO137" s="33" t="e">
        <f t="shared" si="22"/>
        <v>#DIV/0!</v>
      </c>
      <c r="AP137" s="33" t="e">
        <f t="shared" si="23"/>
        <v>#DIV/0!</v>
      </c>
      <c r="AQ137" s="33" t="e">
        <f t="shared" si="24"/>
        <v>#DIV/0!</v>
      </c>
      <c r="AR137" s="33" t="e">
        <f t="shared" si="25"/>
        <v>#DIV/0!</v>
      </c>
      <c r="AS137" s="33" t="e">
        <f t="shared" si="26"/>
        <v>#DIV/0!</v>
      </c>
      <c r="AT137" s="33">
        <f t="shared" si="27"/>
        <v>-1</v>
      </c>
      <c r="AU137" s="33">
        <f t="shared" si="28"/>
        <v>-1</v>
      </c>
    </row>
    <row r="138" spans="1:47" x14ac:dyDescent="0.25">
      <c r="A138" s="34">
        <v>2023</v>
      </c>
      <c r="B138" s="35" t="s">
        <v>209</v>
      </c>
      <c r="C138" s="36" t="s">
        <v>210</v>
      </c>
      <c r="D138" s="33">
        <v>30000000</v>
      </c>
      <c r="E138" s="33">
        <v>10000000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5000000</v>
      </c>
      <c r="P138" s="33">
        <v>45000000</v>
      </c>
      <c r="R138" s="33">
        <v>0</v>
      </c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>
        <f t="shared" si="31"/>
        <v>0</v>
      </c>
      <c r="AF138" s="11" t="s">
        <v>209</v>
      </c>
      <c r="AG138" s="6" t="s">
        <v>210</v>
      </c>
      <c r="AH138" s="7">
        <f>+AH139</f>
        <v>0</v>
      </c>
      <c r="AI138" s="33">
        <f t="shared" si="32"/>
        <v>-1</v>
      </c>
      <c r="AJ138" s="33">
        <f t="shared" si="17"/>
        <v>-1</v>
      </c>
      <c r="AK138" s="33" t="e">
        <f t="shared" si="18"/>
        <v>#DIV/0!</v>
      </c>
      <c r="AL138" s="33" t="e">
        <f t="shared" si="19"/>
        <v>#DIV/0!</v>
      </c>
      <c r="AM138" s="33" t="e">
        <f t="shared" si="20"/>
        <v>#DIV/0!</v>
      </c>
      <c r="AN138" s="33" t="e">
        <f t="shared" si="21"/>
        <v>#DIV/0!</v>
      </c>
      <c r="AO138" s="33" t="e">
        <f t="shared" si="22"/>
        <v>#DIV/0!</v>
      </c>
      <c r="AP138" s="33" t="e">
        <f t="shared" si="23"/>
        <v>#DIV/0!</v>
      </c>
      <c r="AQ138" s="33" t="e">
        <f t="shared" si="24"/>
        <v>#DIV/0!</v>
      </c>
      <c r="AR138" s="33" t="e">
        <f t="shared" si="25"/>
        <v>#DIV/0!</v>
      </c>
      <c r="AS138" s="33" t="e">
        <f t="shared" si="26"/>
        <v>#DIV/0!</v>
      </c>
      <c r="AT138" s="33">
        <f t="shared" si="27"/>
        <v>-1</v>
      </c>
      <c r="AU138" s="33">
        <f t="shared" si="28"/>
        <v>-1</v>
      </c>
    </row>
    <row r="139" spans="1:47" x14ac:dyDescent="0.25">
      <c r="A139" s="37">
        <v>2023</v>
      </c>
      <c r="B139" s="38" t="s">
        <v>211</v>
      </c>
      <c r="C139" s="39" t="s">
        <v>212</v>
      </c>
      <c r="D139" s="40">
        <v>30000000</v>
      </c>
      <c r="E139" s="40">
        <v>10000000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5000000</v>
      </c>
      <c r="P139" s="40">
        <v>45000000</v>
      </c>
      <c r="R139" s="40">
        <v>0</v>
      </c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>
        <f t="shared" si="31"/>
        <v>0</v>
      </c>
      <c r="AF139" s="10" t="s">
        <v>211</v>
      </c>
      <c r="AG139" s="19" t="s">
        <v>212</v>
      </c>
      <c r="AH139" s="20">
        <v>0</v>
      </c>
      <c r="AI139" s="40">
        <f t="shared" si="32"/>
        <v>-1</v>
      </c>
      <c r="AJ139" s="40">
        <f t="shared" si="17"/>
        <v>-1</v>
      </c>
      <c r="AK139" s="40" t="e">
        <f t="shared" si="18"/>
        <v>#DIV/0!</v>
      </c>
      <c r="AL139" s="40" t="e">
        <f t="shared" si="19"/>
        <v>#DIV/0!</v>
      </c>
      <c r="AM139" s="40" t="e">
        <f t="shared" si="20"/>
        <v>#DIV/0!</v>
      </c>
      <c r="AN139" s="40" t="e">
        <f t="shared" si="21"/>
        <v>#DIV/0!</v>
      </c>
      <c r="AO139" s="40" t="e">
        <f t="shared" si="22"/>
        <v>#DIV/0!</v>
      </c>
      <c r="AP139" s="40" t="e">
        <f t="shared" si="23"/>
        <v>#DIV/0!</v>
      </c>
      <c r="AQ139" s="40" t="e">
        <f t="shared" si="24"/>
        <v>#DIV/0!</v>
      </c>
      <c r="AR139" s="40" t="e">
        <f t="shared" si="25"/>
        <v>#DIV/0!</v>
      </c>
      <c r="AS139" s="40" t="e">
        <f t="shared" si="26"/>
        <v>#DIV/0!</v>
      </c>
      <c r="AT139" s="40">
        <f t="shared" si="27"/>
        <v>-1</v>
      </c>
      <c r="AU139" s="40">
        <f t="shared" si="28"/>
        <v>-1</v>
      </c>
    </row>
    <row r="140" spans="1:47" x14ac:dyDescent="0.25">
      <c r="A140" s="37">
        <v>2023</v>
      </c>
      <c r="B140" s="38" t="s">
        <v>213</v>
      </c>
      <c r="C140" s="39" t="s">
        <v>214</v>
      </c>
      <c r="D140" s="40">
        <v>0</v>
      </c>
      <c r="E140" s="40">
        <v>10000000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5000000</v>
      </c>
      <c r="P140" s="40">
        <v>15000000</v>
      </c>
      <c r="R140" s="40">
        <v>0</v>
      </c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>
        <f t="shared" si="31"/>
        <v>0</v>
      </c>
      <c r="AF140" s="10" t="s">
        <v>213</v>
      </c>
      <c r="AG140" s="19" t="s">
        <v>214</v>
      </c>
      <c r="AH140" s="20">
        <v>0</v>
      </c>
      <c r="AI140" s="40" t="e">
        <f t="shared" si="32"/>
        <v>#DIV/0!</v>
      </c>
      <c r="AJ140" s="40">
        <f t="shared" si="17"/>
        <v>-1</v>
      </c>
      <c r="AK140" s="40" t="e">
        <f t="shared" si="18"/>
        <v>#DIV/0!</v>
      </c>
      <c r="AL140" s="40" t="e">
        <f t="shared" si="19"/>
        <v>#DIV/0!</v>
      </c>
      <c r="AM140" s="40" t="e">
        <f t="shared" si="20"/>
        <v>#DIV/0!</v>
      </c>
      <c r="AN140" s="40" t="e">
        <f t="shared" si="21"/>
        <v>#DIV/0!</v>
      </c>
      <c r="AO140" s="40" t="e">
        <f t="shared" si="22"/>
        <v>#DIV/0!</v>
      </c>
      <c r="AP140" s="40" t="e">
        <f t="shared" si="23"/>
        <v>#DIV/0!</v>
      </c>
      <c r="AQ140" s="40" t="e">
        <f t="shared" si="24"/>
        <v>#DIV/0!</v>
      </c>
      <c r="AR140" s="40" t="e">
        <f t="shared" si="25"/>
        <v>#DIV/0!</v>
      </c>
      <c r="AS140" s="40" t="e">
        <f t="shared" si="26"/>
        <v>#DIV/0!</v>
      </c>
      <c r="AT140" s="40">
        <f t="shared" si="27"/>
        <v>-1</v>
      </c>
      <c r="AU140" s="40">
        <f t="shared" si="28"/>
        <v>-1</v>
      </c>
    </row>
    <row r="141" spans="1:47" x14ac:dyDescent="0.25">
      <c r="A141" s="34">
        <v>2023</v>
      </c>
      <c r="B141" s="35" t="s">
        <v>215</v>
      </c>
      <c r="C141" s="36" t="s">
        <v>216</v>
      </c>
      <c r="D141" s="33">
        <v>3812225528.0653329</v>
      </c>
      <c r="E141" s="33">
        <v>2377325612.9855146</v>
      </c>
      <c r="F141" s="33">
        <v>2491731193.1125154</v>
      </c>
      <c r="G141" s="33">
        <v>830675305.83051515</v>
      </c>
      <c r="H141" s="33">
        <v>534281945.61051512</v>
      </c>
      <c r="I141" s="33">
        <v>540287168.61451519</v>
      </c>
      <c r="J141" s="33">
        <v>576133943.1305151</v>
      </c>
      <c r="K141" s="33">
        <v>720784381.13751507</v>
      </c>
      <c r="L141" s="33">
        <v>706088728.61451519</v>
      </c>
      <c r="M141" s="33">
        <v>422456768.61451513</v>
      </c>
      <c r="N141" s="33">
        <v>439748748.03051507</v>
      </c>
      <c r="O141" s="33">
        <v>308671263.47851527</v>
      </c>
      <c r="P141" s="33">
        <v>13760410587.225004</v>
      </c>
      <c r="R141" s="33">
        <v>199358692</v>
      </c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>
        <f t="shared" si="31"/>
        <v>199358692</v>
      </c>
      <c r="AF141" s="8" t="s">
        <v>215</v>
      </c>
      <c r="AG141" s="2" t="s">
        <v>216</v>
      </c>
      <c r="AH141" s="3">
        <f>+AH142+AH217</f>
        <v>199358692</v>
      </c>
      <c r="AI141" s="33">
        <f t="shared" si="32"/>
        <v>-0.94770543071695645</v>
      </c>
      <c r="AJ141" s="33">
        <f t="shared" si="17"/>
        <v>-1</v>
      </c>
      <c r="AK141" s="33">
        <f t="shared" si="18"/>
        <v>-1</v>
      </c>
      <c r="AL141" s="33">
        <f t="shared" si="19"/>
        <v>-1</v>
      </c>
      <c r="AM141" s="33">
        <f t="shared" si="20"/>
        <v>-1</v>
      </c>
      <c r="AN141" s="33">
        <f t="shared" si="21"/>
        <v>-1</v>
      </c>
      <c r="AO141" s="33">
        <f t="shared" si="22"/>
        <v>-1</v>
      </c>
      <c r="AP141" s="33">
        <f t="shared" si="23"/>
        <v>-1</v>
      </c>
      <c r="AQ141" s="33">
        <f t="shared" si="24"/>
        <v>-1</v>
      </c>
      <c r="AR141" s="33">
        <f t="shared" si="25"/>
        <v>-1</v>
      </c>
      <c r="AS141" s="33">
        <f t="shared" si="26"/>
        <v>-1</v>
      </c>
      <c r="AT141" s="33">
        <f t="shared" si="27"/>
        <v>-1</v>
      </c>
      <c r="AU141" s="33">
        <f t="shared" si="28"/>
        <v>-0.98551215527063685</v>
      </c>
    </row>
    <row r="142" spans="1:47" x14ac:dyDescent="0.25">
      <c r="A142" s="34">
        <v>2023</v>
      </c>
      <c r="B142" s="35" t="s">
        <v>217</v>
      </c>
      <c r="C142" s="36" t="s">
        <v>218</v>
      </c>
      <c r="D142" s="33">
        <v>204517137.11333257</v>
      </c>
      <c r="E142" s="33">
        <v>363306816.3333329</v>
      </c>
      <c r="F142" s="33">
        <v>290022603.33333337</v>
      </c>
      <c r="G142" s="33">
        <v>453006333.33333337</v>
      </c>
      <c r="H142" s="33">
        <v>138056333.33333331</v>
      </c>
      <c r="I142" s="33">
        <v>88656333.333333328</v>
      </c>
      <c r="J142" s="33">
        <v>113656333.33333333</v>
      </c>
      <c r="K142" s="33">
        <v>163506333.33333331</v>
      </c>
      <c r="L142" s="33">
        <v>80056333.333333343</v>
      </c>
      <c r="M142" s="33">
        <v>62626333.333333336</v>
      </c>
      <c r="N142" s="33">
        <v>69556333.333333343</v>
      </c>
      <c r="O142" s="33">
        <v>68756333.333333343</v>
      </c>
      <c r="P142" s="33">
        <v>2095723556.7799983</v>
      </c>
      <c r="R142" s="33">
        <v>5151226</v>
      </c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>
        <f t="shared" si="31"/>
        <v>5151226</v>
      </c>
      <c r="AF142" s="8" t="s">
        <v>217</v>
      </c>
      <c r="AG142" s="2" t="s">
        <v>218</v>
      </c>
      <c r="AH142" s="3">
        <f>+AH143+AH157+AH160+AH171+AH206</f>
        <v>5151226</v>
      </c>
      <c r="AI142" s="33">
        <f t="shared" si="32"/>
        <v>-0.97481274150075026</v>
      </c>
      <c r="AJ142" s="33">
        <f t="shared" si="17"/>
        <v>-1</v>
      </c>
      <c r="AK142" s="33">
        <f t="shared" si="18"/>
        <v>-1</v>
      </c>
      <c r="AL142" s="33">
        <f t="shared" si="19"/>
        <v>-1</v>
      </c>
      <c r="AM142" s="33">
        <f t="shared" si="20"/>
        <v>-1</v>
      </c>
      <c r="AN142" s="33">
        <f t="shared" si="21"/>
        <v>-1</v>
      </c>
      <c r="AO142" s="33">
        <f t="shared" si="22"/>
        <v>-1</v>
      </c>
      <c r="AP142" s="33">
        <f t="shared" si="23"/>
        <v>-1</v>
      </c>
      <c r="AQ142" s="33">
        <f t="shared" si="24"/>
        <v>-1</v>
      </c>
      <c r="AR142" s="33">
        <f t="shared" si="25"/>
        <v>-1</v>
      </c>
      <c r="AS142" s="33">
        <f t="shared" si="26"/>
        <v>-1</v>
      </c>
      <c r="AT142" s="33">
        <f t="shared" si="27"/>
        <v>-1</v>
      </c>
      <c r="AU142" s="33">
        <f t="shared" si="28"/>
        <v>-0.99754202982385964</v>
      </c>
    </row>
    <row r="143" spans="1:47" x14ac:dyDescent="0.25">
      <c r="A143" s="34">
        <v>2023</v>
      </c>
      <c r="B143" s="35" t="s">
        <v>219</v>
      </c>
      <c r="C143" s="36" t="s">
        <v>220</v>
      </c>
      <c r="D143" s="33">
        <v>70500000</v>
      </c>
      <c r="E143" s="33">
        <v>14500000</v>
      </c>
      <c r="F143" s="33">
        <v>21500000</v>
      </c>
      <c r="G143" s="33">
        <v>500000</v>
      </c>
      <c r="H143" s="33">
        <v>500000</v>
      </c>
      <c r="I143" s="33">
        <v>500000</v>
      </c>
      <c r="J143" s="33">
        <v>25500000</v>
      </c>
      <c r="K143" s="33">
        <v>5500000</v>
      </c>
      <c r="L143" s="33">
        <v>500000</v>
      </c>
      <c r="M143" s="33">
        <v>500000</v>
      </c>
      <c r="N143" s="33">
        <v>500000</v>
      </c>
      <c r="O143" s="33">
        <v>500000</v>
      </c>
      <c r="P143" s="33">
        <v>141000000</v>
      </c>
      <c r="R143" s="33">
        <v>0</v>
      </c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>
        <f t="shared" si="31"/>
        <v>0</v>
      </c>
      <c r="AF143" s="11" t="s">
        <v>219</v>
      </c>
      <c r="AG143" s="6" t="s">
        <v>220</v>
      </c>
      <c r="AH143" s="7">
        <f>+AH144+AH148</f>
        <v>0</v>
      </c>
      <c r="AI143" s="33">
        <f t="shared" si="32"/>
        <v>-1</v>
      </c>
      <c r="AJ143" s="33">
        <f t="shared" si="17"/>
        <v>-1</v>
      </c>
      <c r="AK143" s="33">
        <f t="shared" si="18"/>
        <v>-1</v>
      </c>
      <c r="AL143" s="33">
        <f t="shared" si="19"/>
        <v>-1</v>
      </c>
      <c r="AM143" s="33">
        <f t="shared" si="20"/>
        <v>-1</v>
      </c>
      <c r="AN143" s="33">
        <f t="shared" si="21"/>
        <v>-1</v>
      </c>
      <c r="AO143" s="33">
        <f t="shared" si="22"/>
        <v>-1</v>
      </c>
      <c r="AP143" s="33">
        <f t="shared" si="23"/>
        <v>-1</v>
      </c>
      <c r="AQ143" s="33">
        <f t="shared" si="24"/>
        <v>-1</v>
      </c>
      <c r="AR143" s="33">
        <f t="shared" si="25"/>
        <v>-1</v>
      </c>
      <c r="AS143" s="33">
        <f t="shared" si="26"/>
        <v>-1</v>
      </c>
      <c r="AT143" s="33">
        <f t="shared" si="27"/>
        <v>-1</v>
      </c>
      <c r="AU143" s="33">
        <f t="shared" si="28"/>
        <v>-1</v>
      </c>
    </row>
    <row r="144" spans="1:47" x14ac:dyDescent="0.25">
      <c r="A144" s="34">
        <v>2023</v>
      </c>
      <c r="B144" s="35" t="s">
        <v>221</v>
      </c>
      <c r="C144" s="36" t="s">
        <v>222</v>
      </c>
      <c r="D144" s="33">
        <v>40000000</v>
      </c>
      <c r="E144" s="33">
        <v>0</v>
      </c>
      <c r="F144" s="33">
        <v>300000</v>
      </c>
      <c r="G144" s="33">
        <v>0</v>
      </c>
      <c r="H144" s="33">
        <v>0</v>
      </c>
      <c r="I144" s="33">
        <v>0</v>
      </c>
      <c r="J144" s="33">
        <v>20000000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60300000</v>
      </c>
      <c r="R144" s="33">
        <v>0</v>
      </c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>
        <f t="shared" si="31"/>
        <v>0</v>
      </c>
      <c r="AF144" s="11" t="s">
        <v>221</v>
      </c>
      <c r="AG144" s="6" t="s">
        <v>222</v>
      </c>
      <c r="AH144" s="7">
        <f>+AH145+AH146+AH147</f>
        <v>0</v>
      </c>
      <c r="AI144" s="33">
        <f t="shared" si="32"/>
        <v>-1</v>
      </c>
      <c r="AJ144" s="33" t="e">
        <f t="shared" si="17"/>
        <v>#DIV/0!</v>
      </c>
      <c r="AK144" s="33">
        <f t="shared" si="18"/>
        <v>-1</v>
      </c>
      <c r="AL144" s="33" t="e">
        <f t="shared" si="19"/>
        <v>#DIV/0!</v>
      </c>
      <c r="AM144" s="33" t="e">
        <f t="shared" si="20"/>
        <v>#DIV/0!</v>
      </c>
      <c r="AN144" s="33" t="e">
        <f t="shared" si="21"/>
        <v>#DIV/0!</v>
      </c>
      <c r="AO144" s="33">
        <f t="shared" si="22"/>
        <v>-1</v>
      </c>
      <c r="AP144" s="33" t="e">
        <f t="shared" si="23"/>
        <v>#DIV/0!</v>
      </c>
      <c r="AQ144" s="33" t="e">
        <f t="shared" si="24"/>
        <v>#DIV/0!</v>
      </c>
      <c r="AR144" s="33" t="e">
        <f t="shared" si="25"/>
        <v>#DIV/0!</v>
      </c>
      <c r="AS144" s="33" t="e">
        <f t="shared" si="26"/>
        <v>#DIV/0!</v>
      </c>
      <c r="AT144" s="33" t="e">
        <f t="shared" si="27"/>
        <v>#DIV/0!</v>
      </c>
      <c r="AU144" s="33">
        <f t="shared" si="28"/>
        <v>-1</v>
      </c>
    </row>
    <row r="145" spans="1:47" x14ac:dyDescent="0.25">
      <c r="A145" s="37">
        <v>2023</v>
      </c>
      <c r="B145" s="38" t="s">
        <v>223</v>
      </c>
      <c r="C145" s="39" t="s">
        <v>224</v>
      </c>
      <c r="D145" s="40">
        <v>0</v>
      </c>
      <c r="E145" s="40">
        <v>0</v>
      </c>
      <c r="F145" s="40">
        <v>300000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300000</v>
      </c>
      <c r="R145" s="40">
        <v>0</v>
      </c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>
        <f t="shared" si="31"/>
        <v>0</v>
      </c>
      <c r="AF145" s="10" t="s">
        <v>223</v>
      </c>
      <c r="AG145" s="19" t="s">
        <v>224</v>
      </c>
      <c r="AH145" s="20">
        <v>0</v>
      </c>
      <c r="AI145" s="40" t="e">
        <f t="shared" si="32"/>
        <v>#DIV/0!</v>
      </c>
      <c r="AJ145" s="40" t="e">
        <f t="shared" si="17"/>
        <v>#DIV/0!</v>
      </c>
      <c r="AK145" s="40">
        <f t="shared" si="18"/>
        <v>-1</v>
      </c>
      <c r="AL145" s="40" t="e">
        <f t="shared" si="19"/>
        <v>#DIV/0!</v>
      </c>
      <c r="AM145" s="40" t="e">
        <f t="shared" si="20"/>
        <v>#DIV/0!</v>
      </c>
      <c r="AN145" s="40" t="e">
        <f t="shared" si="21"/>
        <v>#DIV/0!</v>
      </c>
      <c r="AO145" s="40" t="e">
        <f t="shared" si="22"/>
        <v>#DIV/0!</v>
      </c>
      <c r="AP145" s="40" t="e">
        <f t="shared" si="23"/>
        <v>#DIV/0!</v>
      </c>
      <c r="AQ145" s="40" t="e">
        <f t="shared" si="24"/>
        <v>#DIV/0!</v>
      </c>
      <c r="AR145" s="40" t="e">
        <f t="shared" si="25"/>
        <v>#DIV/0!</v>
      </c>
      <c r="AS145" s="40" t="e">
        <f t="shared" si="26"/>
        <v>#DIV/0!</v>
      </c>
      <c r="AT145" s="40" t="e">
        <f t="shared" si="27"/>
        <v>#DIV/0!</v>
      </c>
      <c r="AU145" s="40">
        <f t="shared" si="28"/>
        <v>-1</v>
      </c>
    </row>
    <row r="146" spans="1:47" x14ac:dyDescent="0.25">
      <c r="A146" s="37">
        <v>2023</v>
      </c>
      <c r="B146" s="38" t="s">
        <v>225</v>
      </c>
      <c r="C146" s="39" t="s">
        <v>226</v>
      </c>
      <c r="D146" s="40">
        <v>20000000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20000000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40000000</v>
      </c>
      <c r="R146" s="40">
        <v>0</v>
      </c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>
        <f t="shared" si="31"/>
        <v>0</v>
      </c>
      <c r="AF146" s="10" t="s">
        <v>225</v>
      </c>
      <c r="AG146" s="19" t="s">
        <v>226</v>
      </c>
      <c r="AH146" s="20">
        <v>0</v>
      </c>
      <c r="AI146" s="40">
        <f t="shared" si="32"/>
        <v>-1</v>
      </c>
      <c r="AJ146" s="40" t="e">
        <f t="shared" si="17"/>
        <v>#DIV/0!</v>
      </c>
      <c r="AK146" s="40" t="e">
        <f t="shared" si="18"/>
        <v>#DIV/0!</v>
      </c>
      <c r="AL146" s="40" t="e">
        <f t="shared" si="19"/>
        <v>#DIV/0!</v>
      </c>
      <c r="AM146" s="40" t="e">
        <f t="shared" si="20"/>
        <v>#DIV/0!</v>
      </c>
      <c r="AN146" s="40" t="e">
        <f t="shared" si="21"/>
        <v>#DIV/0!</v>
      </c>
      <c r="AO146" s="40">
        <f t="shared" si="22"/>
        <v>-1</v>
      </c>
      <c r="AP146" s="40" t="e">
        <f t="shared" si="23"/>
        <v>#DIV/0!</v>
      </c>
      <c r="AQ146" s="40" t="e">
        <f t="shared" si="24"/>
        <v>#DIV/0!</v>
      </c>
      <c r="AR146" s="40" t="e">
        <f t="shared" si="25"/>
        <v>#DIV/0!</v>
      </c>
      <c r="AS146" s="40" t="e">
        <f t="shared" si="26"/>
        <v>#DIV/0!</v>
      </c>
      <c r="AT146" s="40" t="e">
        <f t="shared" si="27"/>
        <v>#DIV/0!</v>
      </c>
      <c r="AU146" s="40">
        <f t="shared" si="28"/>
        <v>-1</v>
      </c>
    </row>
    <row r="147" spans="1:47" x14ac:dyDescent="0.25">
      <c r="A147" s="37">
        <v>2023</v>
      </c>
      <c r="B147" s="38" t="s">
        <v>227</v>
      </c>
      <c r="C147" s="39" t="s">
        <v>784</v>
      </c>
      <c r="D147" s="40">
        <v>20000000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20000000</v>
      </c>
      <c r="R147" s="40">
        <v>0</v>
      </c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>
        <f t="shared" si="31"/>
        <v>0</v>
      </c>
      <c r="AF147" s="10" t="s">
        <v>227</v>
      </c>
      <c r="AG147" s="19" t="s">
        <v>228</v>
      </c>
      <c r="AH147" s="20">
        <v>0</v>
      </c>
      <c r="AI147" s="40">
        <f t="shared" si="32"/>
        <v>-1</v>
      </c>
      <c r="AJ147" s="40" t="e">
        <f t="shared" si="17"/>
        <v>#DIV/0!</v>
      </c>
      <c r="AK147" s="40" t="e">
        <f t="shared" si="18"/>
        <v>#DIV/0!</v>
      </c>
      <c r="AL147" s="40" t="e">
        <f t="shared" si="19"/>
        <v>#DIV/0!</v>
      </c>
      <c r="AM147" s="40" t="e">
        <f t="shared" si="20"/>
        <v>#DIV/0!</v>
      </c>
      <c r="AN147" s="40" t="e">
        <f t="shared" si="21"/>
        <v>#DIV/0!</v>
      </c>
      <c r="AO147" s="40" t="e">
        <f t="shared" si="22"/>
        <v>#DIV/0!</v>
      </c>
      <c r="AP147" s="40" t="e">
        <f t="shared" si="23"/>
        <v>#DIV/0!</v>
      </c>
      <c r="AQ147" s="40" t="e">
        <f t="shared" si="24"/>
        <v>#DIV/0!</v>
      </c>
      <c r="AR147" s="40" t="e">
        <f t="shared" si="25"/>
        <v>#DIV/0!</v>
      </c>
      <c r="AS147" s="40" t="e">
        <f t="shared" si="26"/>
        <v>#DIV/0!</v>
      </c>
      <c r="AT147" s="40" t="e">
        <f t="shared" si="27"/>
        <v>#DIV/0!</v>
      </c>
      <c r="AU147" s="40">
        <f t="shared" si="28"/>
        <v>-1</v>
      </c>
    </row>
    <row r="148" spans="1:47" x14ac:dyDescent="0.25">
      <c r="A148" s="34">
        <v>2023</v>
      </c>
      <c r="B148" s="35" t="s">
        <v>229</v>
      </c>
      <c r="C148" s="36" t="s">
        <v>230</v>
      </c>
      <c r="D148" s="33">
        <v>30500000</v>
      </c>
      <c r="E148" s="33">
        <v>14500000</v>
      </c>
      <c r="F148" s="33">
        <v>21200000</v>
      </c>
      <c r="G148" s="33">
        <v>500000</v>
      </c>
      <c r="H148" s="33">
        <v>500000</v>
      </c>
      <c r="I148" s="33">
        <v>500000</v>
      </c>
      <c r="J148" s="33">
        <v>5500000</v>
      </c>
      <c r="K148" s="33">
        <v>5500000</v>
      </c>
      <c r="L148" s="33">
        <v>500000</v>
      </c>
      <c r="M148" s="33">
        <v>500000</v>
      </c>
      <c r="N148" s="33">
        <v>500000</v>
      </c>
      <c r="O148" s="33">
        <v>500000</v>
      </c>
      <c r="P148" s="33">
        <v>80700000</v>
      </c>
      <c r="R148" s="33">
        <v>0</v>
      </c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>
        <f t="shared" si="31"/>
        <v>0</v>
      </c>
      <c r="AF148" s="11" t="s">
        <v>229</v>
      </c>
      <c r="AG148" s="6" t="s">
        <v>230</v>
      </c>
      <c r="AH148" s="7">
        <f>+AH149+AH155+AH156</f>
        <v>0</v>
      </c>
      <c r="AI148" s="33">
        <f t="shared" si="32"/>
        <v>-1</v>
      </c>
      <c r="AJ148" s="33">
        <f t="shared" si="17"/>
        <v>-1</v>
      </c>
      <c r="AK148" s="33">
        <f t="shared" si="18"/>
        <v>-1</v>
      </c>
      <c r="AL148" s="33">
        <f t="shared" si="19"/>
        <v>-1</v>
      </c>
      <c r="AM148" s="33">
        <f t="shared" si="20"/>
        <v>-1</v>
      </c>
      <c r="AN148" s="33">
        <f t="shared" si="21"/>
        <v>-1</v>
      </c>
      <c r="AO148" s="33">
        <f t="shared" si="22"/>
        <v>-1</v>
      </c>
      <c r="AP148" s="33">
        <f t="shared" si="23"/>
        <v>-1</v>
      </c>
      <c r="AQ148" s="33">
        <f t="shared" si="24"/>
        <v>-1</v>
      </c>
      <c r="AR148" s="33">
        <f t="shared" si="25"/>
        <v>-1</v>
      </c>
      <c r="AS148" s="33">
        <f t="shared" si="26"/>
        <v>-1</v>
      </c>
      <c r="AT148" s="33">
        <f t="shared" si="27"/>
        <v>-1</v>
      </c>
      <c r="AU148" s="33">
        <f t="shared" si="28"/>
        <v>-1</v>
      </c>
    </row>
    <row r="149" spans="1:47" x14ac:dyDescent="0.25">
      <c r="A149" s="34">
        <v>2023</v>
      </c>
      <c r="B149" s="35" t="s">
        <v>231</v>
      </c>
      <c r="C149" s="36" t="s">
        <v>232</v>
      </c>
      <c r="D149" s="33">
        <v>30500000</v>
      </c>
      <c r="E149" s="33">
        <v>14500000</v>
      </c>
      <c r="F149" s="33">
        <v>20500000</v>
      </c>
      <c r="G149" s="33">
        <v>500000</v>
      </c>
      <c r="H149" s="33">
        <v>500000</v>
      </c>
      <c r="I149" s="33">
        <v>500000</v>
      </c>
      <c r="J149" s="33">
        <v>5500000</v>
      </c>
      <c r="K149" s="33">
        <v>5500000</v>
      </c>
      <c r="L149" s="33">
        <v>500000</v>
      </c>
      <c r="M149" s="33">
        <v>500000</v>
      </c>
      <c r="N149" s="33">
        <v>500000</v>
      </c>
      <c r="O149" s="33">
        <v>500000</v>
      </c>
      <c r="P149" s="33">
        <v>80000000</v>
      </c>
      <c r="R149" s="33">
        <v>0</v>
      </c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>
        <f t="shared" si="31"/>
        <v>0</v>
      </c>
      <c r="AF149" s="11" t="s">
        <v>231</v>
      </c>
      <c r="AG149" s="6" t="s">
        <v>232</v>
      </c>
      <c r="AH149" s="7">
        <f>+AH150+AH151+AH152+AH153+AH154</f>
        <v>0</v>
      </c>
      <c r="AI149" s="33">
        <f t="shared" si="32"/>
        <v>-1</v>
      </c>
      <c r="AJ149" s="33">
        <f t="shared" si="17"/>
        <v>-1</v>
      </c>
      <c r="AK149" s="33">
        <f t="shared" si="18"/>
        <v>-1</v>
      </c>
      <c r="AL149" s="33">
        <f t="shared" si="19"/>
        <v>-1</v>
      </c>
      <c r="AM149" s="33">
        <f t="shared" si="20"/>
        <v>-1</v>
      </c>
      <c r="AN149" s="33">
        <f t="shared" si="21"/>
        <v>-1</v>
      </c>
      <c r="AO149" s="33">
        <f t="shared" si="22"/>
        <v>-1</v>
      </c>
      <c r="AP149" s="33">
        <f t="shared" si="23"/>
        <v>-1</v>
      </c>
      <c r="AQ149" s="33">
        <f t="shared" si="24"/>
        <v>-1</v>
      </c>
      <c r="AR149" s="33">
        <f t="shared" si="25"/>
        <v>-1</v>
      </c>
      <c r="AS149" s="33">
        <f t="shared" si="26"/>
        <v>-1</v>
      </c>
      <c r="AT149" s="33">
        <f t="shared" si="27"/>
        <v>-1</v>
      </c>
      <c r="AU149" s="33">
        <f t="shared" si="28"/>
        <v>-1</v>
      </c>
    </row>
    <row r="150" spans="1:47" x14ac:dyDescent="0.25">
      <c r="A150" s="37">
        <v>2023</v>
      </c>
      <c r="B150" s="38" t="s">
        <v>233</v>
      </c>
      <c r="C150" s="39" t="s">
        <v>234</v>
      </c>
      <c r="D150" s="40">
        <v>0</v>
      </c>
      <c r="E150" s="40">
        <v>0</v>
      </c>
      <c r="F150" s="40">
        <v>20000000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20000000</v>
      </c>
      <c r="R150" s="40">
        <v>0</v>
      </c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>
        <f t="shared" si="31"/>
        <v>0</v>
      </c>
      <c r="AF150" s="10" t="s">
        <v>233</v>
      </c>
      <c r="AG150" s="19" t="s">
        <v>234</v>
      </c>
      <c r="AH150" s="20">
        <v>0</v>
      </c>
      <c r="AI150" s="40" t="e">
        <f t="shared" si="32"/>
        <v>#DIV/0!</v>
      </c>
      <c r="AJ150" s="40" t="e">
        <f t="shared" si="17"/>
        <v>#DIV/0!</v>
      </c>
      <c r="AK150" s="40">
        <f t="shared" si="18"/>
        <v>-1</v>
      </c>
      <c r="AL150" s="40" t="e">
        <f t="shared" si="19"/>
        <v>#DIV/0!</v>
      </c>
      <c r="AM150" s="40" t="e">
        <f t="shared" si="20"/>
        <v>#DIV/0!</v>
      </c>
      <c r="AN150" s="40" t="e">
        <f t="shared" si="21"/>
        <v>#DIV/0!</v>
      </c>
      <c r="AO150" s="40" t="e">
        <f t="shared" si="22"/>
        <v>#DIV/0!</v>
      </c>
      <c r="AP150" s="40" t="e">
        <f t="shared" si="23"/>
        <v>#DIV/0!</v>
      </c>
      <c r="AQ150" s="40" t="e">
        <f t="shared" si="24"/>
        <v>#DIV/0!</v>
      </c>
      <c r="AR150" s="40" t="e">
        <f t="shared" si="25"/>
        <v>#DIV/0!</v>
      </c>
      <c r="AS150" s="40" t="e">
        <f t="shared" si="26"/>
        <v>#DIV/0!</v>
      </c>
      <c r="AT150" s="40" t="e">
        <f t="shared" si="27"/>
        <v>#DIV/0!</v>
      </c>
      <c r="AU150" s="40">
        <f t="shared" si="28"/>
        <v>-1</v>
      </c>
    </row>
    <row r="151" spans="1:47" x14ac:dyDescent="0.25">
      <c r="A151" s="37">
        <v>2023</v>
      </c>
      <c r="B151" s="38" t="s">
        <v>235</v>
      </c>
      <c r="C151" s="39" t="s">
        <v>236</v>
      </c>
      <c r="D151" s="40">
        <v>0</v>
      </c>
      <c r="E151" s="40">
        <v>4000000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4000000</v>
      </c>
      <c r="R151" s="40">
        <v>0</v>
      </c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>
        <f t="shared" si="31"/>
        <v>0</v>
      </c>
      <c r="AF151" s="10" t="s">
        <v>235</v>
      </c>
      <c r="AG151" s="19" t="s">
        <v>236</v>
      </c>
      <c r="AH151" s="20">
        <v>0</v>
      </c>
      <c r="AI151" s="40" t="e">
        <f t="shared" si="32"/>
        <v>#DIV/0!</v>
      </c>
      <c r="AJ151" s="40">
        <f t="shared" si="17"/>
        <v>-1</v>
      </c>
      <c r="AK151" s="40" t="e">
        <f t="shared" si="18"/>
        <v>#DIV/0!</v>
      </c>
      <c r="AL151" s="40" t="e">
        <f t="shared" si="19"/>
        <v>#DIV/0!</v>
      </c>
      <c r="AM151" s="40" t="e">
        <f t="shared" si="20"/>
        <v>#DIV/0!</v>
      </c>
      <c r="AN151" s="40" t="e">
        <f t="shared" si="21"/>
        <v>#DIV/0!</v>
      </c>
      <c r="AO151" s="40" t="e">
        <f t="shared" si="22"/>
        <v>#DIV/0!</v>
      </c>
      <c r="AP151" s="40" t="e">
        <f t="shared" si="23"/>
        <v>#DIV/0!</v>
      </c>
      <c r="AQ151" s="40" t="e">
        <f t="shared" si="24"/>
        <v>#DIV/0!</v>
      </c>
      <c r="AR151" s="40" t="e">
        <f t="shared" si="25"/>
        <v>#DIV/0!</v>
      </c>
      <c r="AS151" s="40" t="e">
        <f t="shared" si="26"/>
        <v>#DIV/0!</v>
      </c>
      <c r="AT151" s="40" t="e">
        <f t="shared" si="27"/>
        <v>#DIV/0!</v>
      </c>
      <c r="AU151" s="40">
        <f t="shared" si="28"/>
        <v>-1</v>
      </c>
    </row>
    <row r="152" spans="1:47" x14ac:dyDescent="0.25">
      <c r="A152" s="37">
        <v>2023</v>
      </c>
      <c r="B152" s="38" t="s">
        <v>237</v>
      </c>
      <c r="C152" s="39" t="s">
        <v>238</v>
      </c>
      <c r="D152" s="40">
        <v>500000</v>
      </c>
      <c r="E152" s="40">
        <v>500000</v>
      </c>
      <c r="F152" s="40">
        <v>500000</v>
      </c>
      <c r="G152" s="40">
        <v>500000</v>
      </c>
      <c r="H152" s="40">
        <v>500000</v>
      </c>
      <c r="I152" s="40">
        <v>500000</v>
      </c>
      <c r="J152" s="40">
        <v>500000</v>
      </c>
      <c r="K152" s="40">
        <v>500000</v>
      </c>
      <c r="L152" s="40">
        <v>500000</v>
      </c>
      <c r="M152" s="40">
        <v>500000</v>
      </c>
      <c r="N152" s="40">
        <v>500000</v>
      </c>
      <c r="O152" s="40">
        <v>500000</v>
      </c>
      <c r="P152" s="40">
        <v>6000000</v>
      </c>
      <c r="R152" s="40">
        <v>0</v>
      </c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>
        <f t="shared" si="31"/>
        <v>0</v>
      </c>
      <c r="AF152" s="10" t="s">
        <v>237</v>
      </c>
      <c r="AG152" s="19" t="s">
        <v>238</v>
      </c>
      <c r="AH152" s="20">
        <v>0</v>
      </c>
      <c r="AI152" s="40">
        <f t="shared" si="32"/>
        <v>-1</v>
      </c>
      <c r="AJ152" s="40">
        <f t="shared" ref="AJ152:AJ215" si="33">+(S152-E152)/E152</f>
        <v>-1</v>
      </c>
      <c r="AK152" s="40">
        <f t="shared" ref="AK152:AK215" si="34">+(T152-F152)/F152</f>
        <v>-1</v>
      </c>
      <c r="AL152" s="40">
        <f t="shared" ref="AL152:AL215" si="35">+(U152-G152)/G152</f>
        <v>-1</v>
      </c>
      <c r="AM152" s="40">
        <f t="shared" ref="AM152:AM215" si="36">+(V152-H152)/H152</f>
        <v>-1</v>
      </c>
      <c r="AN152" s="40">
        <f t="shared" ref="AN152:AN215" si="37">+(W152-I152)/I152</f>
        <v>-1</v>
      </c>
      <c r="AO152" s="40">
        <f t="shared" ref="AO152:AO215" si="38">+(X152-J152)/J152</f>
        <v>-1</v>
      </c>
      <c r="AP152" s="40">
        <f t="shared" ref="AP152:AP215" si="39">+(Y152-K152)/K152</f>
        <v>-1</v>
      </c>
      <c r="AQ152" s="40">
        <f t="shared" ref="AQ152:AQ215" si="40">+(Z152-L152)/L152</f>
        <v>-1</v>
      </c>
      <c r="AR152" s="40">
        <f t="shared" ref="AR152:AR215" si="41">+(AA152-M152)/M152</f>
        <v>-1</v>
      </c>
      <c r="AS152" s="40">
        <f t="shared" ref="AS152:AS215" si="42">+(AB152-N152)/N152</f>
        <v>-1</v>
      </c>
      <c r="AT152" s="40">
        <f t="shared" ref="AT152:AT215" si="43">+(AC152-O152)/O152</f>
        <v>-1</v>
      </c>
      <c r="AU152" s="40">
        <f t="shared" ref="AU152:AU215" si="44">+(AD152-P152)/P152</f>
        <v>-1</v>
      </c>
    </row>
    <row r="153" spans="1:47" x14ac:dyDescent="0.25">
      <c r="A153" s="37">
        <v>2023</v>
      </c>
      <c r="B153" s="38" t="s">
        <v>239</v>
      </c>
      <c r="C153" s="39" t="s">
        <v>240</v>
      </c>
      <c r="D153" s="40">
        <v>0</v>
      </c>
      <c r="E153" s="40">
        <v>5000000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5000000</v>
      </c>
      <c r="L153" s="40">
        <v>0</v>
      </c>
      <c r="M153" s="40">
        <v>0</v>
      </c>
      <c r="N153" s="40">
        <v>0</v>
      </c>
      <c r="O153" s="40">
        <v>0</v>
      </c>
      <c r="P153" s="40">
        <v>10000000</v>
      </c>
      <c r="R153" s="40">
        <v>0</v>
      </c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>
        <f t="shared" si="31"/>
        <v>0</v>
      </c>
      <c r="AF153" s="10" t="s">
        <v>239</v>
      </c>
      <c r="AG153" s="19" t="s">
        <v>240</v>
      </c>
      <c r="AH153" s="20">
        <v>0</v>
      </c>
      <c r="AI153" s="40" t="e">
        <f t="shared" si="32"/>
        <v>#DIV/0!</v>
      </c>
      <c r="AJ153" s="40">
        <f t="shared" si="33"/>
        <v>-1</v>
      </c>
      <c r="AK153" s="40" t="e">
        <f t="shared" si="34"/>
        <v>#DIV/0!</v>
      </c>
      <c r="AL153" s="40" t="e">
        <f t="shared" si="35"/>
        <v>#DIV/0!</v>
      </c>
      <c r="AM153" s="40" t="e">
        <f t="shared" si="36"/>
        <v>#DIV/0!</v>
      </c>
      <c r="AN153" s="40" t="e">
        <f t="shared" si="37"/>
        <v>#DIV/0!</v>
      </c>
      <c r="AO153" s="40" t="e">
        <f t="shared" si="38"/>
        <v>#DIV/0!</v>
      </c>
      <c r="AP153" s="40">
        <f t="shared" si="39"/>
        <v>-1</v>
      </c>
      <c r="AQ153" s="40" t="e">
        <f t="shared" si="40"/>
        <v>#DIV/0!</v>
      </c>
      <c r="AR153" s="40" t="e">
        <f t="shared" si="41"/>
        <v>#DIV/0!</v>
      </c>
      <c r="AS153" s="40" t="e">
        <f t="shared" si="42"/>
        <v>#DIV/0!</v>
      </c>
      <c r="AT153" s="40" t="e">
        <f t="shared" si="43"/>
        <v>#DIV/0!</v>
      </c>
      <c r="AU153" s="40">
        <f t="shared" si="44"/>
        <v>-1</v>
      </c>
    </row>
    <row r="154" spans="1:47" x14ac:dyDescent="0.25">
      <c r="A154" s="37">
        <v>2023</v>
      </c>
      <c r="B154" s="38" t="s">
        <v>241</v>
      </c>
      <c r="C154" s="39" t="s">
        <v>242</v>
      </c>
      <c r="D154" s="40">
        <v>30000000</v>
      </c>
      <c r="E154" s="40">
        <v>5000000</v>
      </c>
      <c r="F154" s="40">
        <v>0</v>
      </c>
      <c r="G154" s="40">
        <v>0</v>
      </c>
      <c r="H154" s="40">
        <v>0</v>
      </c>
      <c r="I154" s="40">
        <v>0</v>
      </c>
      <c r="J154" s="40">
        <v>5000000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40000000</v>
      </c>
      <c r="R154" s="40">
        <v>0</v>
      </c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>
        <f t="shared" si="31"/>
        <v>0</v>
      </c>
      <c r="AF154" s="10" t="s">
        <v>241</v>
      </c>
      <c r="AG154" s="19" t="s">
        <v>242</v>
      </c>
      <c r="AH154" s="20">
        <v>0</v>
      </c>
      <c r="AI154" s="40">
        <f t="shared" si="32"/>
        <v>-1</v>
      </c>
      <c r="AJ154" s="40">
        <f t="shared" si="33"/>
        <v>-1</v>
      </c>
      <c r="AK154" s="40" t="e">
        <f t="shared" si="34"/>
        <v>#DIV/0!</v>
      </c>
      <c r="AL154" s="40" t="e">
        <f t="shared" si="35"/>
        <v>#DIV/0!</v>
      </c>
      <c r="AM154" s="40" t="e">
        <f t="shared" si="36"/>
        <v>#DIV/0!</v>
      </c>
      <c r="AN154" s="40" t="e">
        <f t="shared" si="37"/>
        <v>#DIV/0!</v>
      </c>
      <c r="AO154" s="40">
        <f t="shared" si="38"/>
        <v>-1</v>
      </c>
      <c r="AP154" s="40" t="e">
        <f t="shared" si="39"/>
        <v>#DIV/0!</v>
      </c>
      <c r="AQ154" s="40" t="e">
        <f t="shared" si="40"/>
        <v>#DIV/0!</v>
      </c>
      <c r="AR154" s="40" t="e">
        <f t="shared" si="41"/>
        <v>#DIV/0!</v>
      </c>
      <c r="AS154" s="40" t="e">
        <f t="shared" si="42"/>
        <v>#DIV/0!</v>
      </c>
      <c r="AT154" s="40" t="e">
        <f t="shared" si="43"/>
        <v>#DIV/0!</v>
      </c>
      <c r="AU154" s="40">
        <f t="shared" si="44"/>
        <v>-1</v>
      </c>
    </row>
    <row r="155" spans="1:47" x14ac:dyDescent="0.25">
      <c r="A155" s="37">
        <v>2023</v>
      </c>
      <c r="B155" s="38" t="s">
        <v>243</v>
      </c>
      <c r="C155" s="39" t="s">
        <v>244</v>
      </c>
      <c r="D155" s="40">
        <v>0</v>
      </c>
      <c r="E155" s="40">
        <v>0</v>
      </c>
      <c r="F155" s="40">
        <v>200000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200000</v>
      </c>
      <c r="R155" s="40">
        <v>0</v>
      </c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>
        <f t="shared" si="31"/>
        <v>0</v>
      </c>
      <c r="AF155" s="10" t="s">
        <v>243</v>
      </c>
      <c r="AG155" s="19" t="s">
        <v>244</v>
      </c>
      <c r="AH155" s="20">
        <v>0</v>
      </c>
      <c r="AI155" s="40" t="e">
        <f t="shared" si="32"/>
        <v>#DIV/0!</v>
      </c>
      <c r="AJ155" s="40" t="e">
        <f t="shared" si="33"/>
        <v>#DIV/0!</v>
      </c>
      <c r="AK155" s="40">
        <f t="shared" si="34"/>
        <v>-1</v>
      </c>
      <c r="AL155" s="40" t="e">
        <f t="shared" si="35"/>
        <v>#DIV/0!</v>
      </c>
      <c r="AM155" s="40" t="e">
        <f t="shared" si="36"/>
        <v>#DIV/0!</v>
      </c>
      <c r="AN155" s="40" t="e">
        <f t="shared" si="37"/>
        <v>#DIV/0!</v>
      </c>
      <c r="AO155" s="40" t="e">
        <f t="shared" si="38"/>
        <v>#DIV/0!</v>
      </c>
      <c r="AP155" s="40" t="e">
        <f t="shared" si="39"/>
        <v>#DIV/0!</v>
      </c>
      <c r="AQ155" s="40" t="e">
        <f t="shared" si="40"/>
        <v>#DIV/0!</v>
      </c>
      <c r="AR155" s="40" t="e">
        <f t="shared" si="41"/>
        <v>#DIV/0!</v>
      </c>
      <c r="AS155" s="40" t="e">
        <f t="shared" si="42"/>
        <v>#DIV/0!</v>
      </c>
      <c r="AT155" s="40" t="e">
        <f t="shared" si="43"/>
        <v>#DIV/0!</v>
      </c>
      <c r="AU155" s="40">
        <f t="shared" si="44"/>
        <v>-1</v>
      </c>
    </row>
    <row r="156" spans="1:47" x14ac:dyDescent="0.25">
      <c r="A156" s="37">
        <v>2023</v>
      </c>
      <c r="B156" s="38" t="s">
        <v>245</v>
      </c>
      <c r="C156" s="39" t="s">
        <v>246</v>
      </c>
      <c r="D156" s="40">
        <v>0</v>
      </c>
      <c r="E156" s="40">
        <v>0</v>
      </c>
      <c r="F156" s="40">
        <v>500000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500000</v>
      </c>
      <c r="R156" s="40">
        <v>0</v>
      </c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>
        <f t="shared" si="31"/>
        <v>0</v>
      </c>
      <c r="AF156" s="10" t="s">
        <v>245</v>
      </c>
      <c r="AG156" s="19" t="s">
        <v>246</v>
      </c>
      <c r="AH156" s="20">
        <v>0</v>
      </c>
      <c r="AI156" s="40" t="e">
        <f t="shared" si="32"/>
        <v>#DIV/0!</v>
      </c>
      <c r="AJ156" s="40" t="e">
        <f t="shared" si="33"/>
        <v>#DIV/0!</v>
      </c>
      <c r="AK156" s="40">
        <f t="shared" si="34"/>
        <v>-1</v>
      </c>
      <c r="AL156" s="40" t="e">
        <f t="shared" si="35"/>
        <v>#DIV/0!</v>
      </c>
      <c r="AM156" s="40" t="e">
        <f t="shared" si="36"/>
        <v>#DIV/0!</v>
      </c>
      <c r="AN156" s="40" t="e">
        <f t="shared" si="37"/>
        <v>#DIV/0!</v>
      </c>
      <c r="AO156" s="40" t="e">
        <f t="shared" si="38"/>
        <v>#DIV/0!</v>
      </c>
      <c r="AP156" s="40" t="e">
        <f t="shared" si="39"/>
        <v>#DIV/0!</v>
      </c>
      <c r="AQ156" s="40" t="e">
        <f t="shared" si="40"/>
        <v>#DIV/0!</v>
      </c>
      <c r="AR156" s="40" t="e">
        <f t="shared" si="41"/>
        <v>#DIV/0!</v>
      </c>
      <c r="AS156" s="40" t="e">
        <f t="shared" si="42"/>
        <v>#DIV/0!</v>
      </c>
      <c r="AT156" s="40" t="e">
        <f t="shared" si="43"/>
        <v>#DIV/0!</v>
      </c>
      <c r="AU156" s="40">
        <f t="shared" si="44"/>
        <v>-1</v>
      </c>
    </row>
    <row r="157" spans="1:47" x14ac:dyDescent="0.25">
      <c r="A157" s="34">
        <v>2023</v>
      </c>
      <c r="B157" s="35" t="s">
        <v>247</v>
      </c>
      <c r="C157" s="36" t="s">
        <v>248</v>
      </c>
      <c r="D157" s="33">
        <v>10900000</v>
      </c>
      <c r="E157" s="33">
        <v>0</v>
      </c>
      <c r="F157" s="33">
        <v>0</v>
      </c>
      <c r="G157" s="33">
        <v>5900000</v>
      </c>
      <c r="H157" s="33">
        <v>0</v>
      </c>
      <c r="I157" s="33">
        <v>0</v>
      </c>
      <c r="J157" s="33">
        <v>0</v>
      </c>
      <c r="K157" s="33">
        <v>5900000</v>
      </c>
      <c r="L157" s="33">
        <v>0</v>
      </c>
      <c r="M157" s="33">
        <v>0</v>
      </c>
      <c r="N157" s="33">
        <v>5900000</v>
      </c>
      <c r="O157" s="33">
        <v>0</v>
      </c>
      <c r="P157" s="33">
        <v>28600000</v>
      </c>
      <c r="R157" s="33">
        <v>3151226</v>
      </c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>
        <f t="shared" si="31"/>
        <v>3151226</v>
      </c>
      <c r="AF157" s="11" t="s">
        <v>247</v>
      </c>
      <c r="AG157" s="6" t="s">
        <v>248</v>
      </c>
      <c r="AH157" s="7">
        <f>+AH158+AH159</f>
        <v>3151226</v>
      </c>
      <c r="AI157" s="33">
        <f t="shared" si="32"/>
        <v>-0.71089669724770643</v>
      </c>
      <c r="AJ157" s="33" t="e">
        <f t="shared" si="33"/>
        <v>#DIV/0!</v>
      </c>
      <c r="AK157" s="33" t="e">
        <f t="shared" si="34"/>
        <v>#DIV/0!</v>
      </c>
      <c r="AL157" s="33">
        <f t="shared" si="35"/>
        <v>-1</v>
      </c>
      <c r="AM157" s="33" t="e">
        <f t="shared" si="36"/>
        <v>#DIV/0!</v>
      </c>
      <c r="AN157" s="33" t="e">
        <f t="shared" si="37"/>
        <v>#DIV/0!</v>
      </c>
      <c r="AO157" s="33" t="e">
        <f t="shared" si="38"/>
        <v>#DIV/0!</v>
      </c>
      <c r="AP157" s="33">
        <f t="shared" si="39"/>
        <v>-1</v>
      </c>
      <c r="AQ157" s="33" t="e">
        <f t="shared" si="40"/>
        <v>#DIV/0!</v>
      </c>
      <c r="AR157" s="33" t="e">
        <f t="shared" si="41"/>
        <v>#DIV/0!</v>
      </c>
      <c r="AS157" s="33">
        <f t="shared" si="42"/>
        <v>-1</v>
      </c>
      <c r="AT157" s="33" t="e">
        <f t="shared" si="43"/>
        <v>#DIV/0!</v>
      </c>
      <c r="AU157" s="33">
        <f t="shared" si="44"/>
        <v>-0.88981727272727273</v>
      </c>
    </row>
    <row r="158" spans="1:47" x14ac:dyDescent="0.25">
      <c r="A158" s="37">
        <v>2023</v>
      </c>
      <c r="B158" s="38" t="s">
        <v>249</v>
      </c>
      <c r="C158" s="39" t="s">
        <v>250</v>
      </c>
      <c r="D158" s="40">
        <v>5000000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5000000</v>
      </c>
      <c r="R158" s="40">
        <v>0</v>
      </c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>
        <f t="shared" si="31"/>
        <v>0</v>
      </c>
      <c r="AF158" s="10" t="s">
        <v>249</v>
      </c>
      <c r="AG158" s="19" t="s">
        <v>250</v>
      </c>
      <c r="AH158" s="20">
        <v>0</v>
      </c>
      <c r="AI158" s="40">
        <f t="shared" si="32"/>
        <v>-1</v>
      </c>
      <c r="AJ158" s="40" t="e">
        <f t="shared" si="33"/>
        <v>#DIV/0!</v>
      </c>
      <c r="AK158" s="40" t="e">
        <f t="shared" si="34"/>
        <v>#DIV/0!</v>
      </c>
      <c r="AL158" s="40" t="e">
        <f t="shared" si="35"/>
        <v>#DIV/0!</v>
      </c>
      <c r="AM158" s="40" t="e">
        <f t="shared" si="36"/>
        <v>#DIV/0!</v>
      </c>
      <c r="AN158" s="40" t="e">
        <f t="shared" si="37"/>
        <v>#DIV/0!</v>
      </c>
      <c r="AO158" s="40" t="e">
        <f t="shared" si="38"/>
        <v>#DIV/0!</v>
      </c>
      <c r="AP158" s="40" t="e">
        <f t="shared" si="39"/>
        <v>#DIV/0!</v>
      </c>
      <c r="AQ158" s="40" t="e">
        <f t="shared" si="40"/>
        <v>#DIV/0!</v>
      </c>
      <c r="AR158" s="40" t="e">
        <f t="shared" si="41"/>
        <v>#DIV/0!</v>
      </c>
      <c r="AS158" s="40" t="e">
        <f t="shared" si="42"/>
        <v>#DIV/0!</v>
      </c>
      <c r="AT158" s="40" t="e">
        <f t="shared" si="43"/>
        <v>#DIV/0!</v>
      </c>
      <c r="AU158" s="40">
        <f t="shared" si="44"/>
        <v>-1</v>
      </c>
    </row>
    <row r="159" spans="1:47" x14ac:dyDescent="0.25">
      <c r="A159" s="37">
        <v>2023</v>
      </c>
      <c r="B159" s="38" t="s">
        <v>251</v>
      </c>
      <c r="C159" s="39" t="s">
        <v>252</v>
      </c>
      <c r="D159" s="40">
        <v>5900000</v>
      </c>
      <c r="E159" s="40">
        <v>0</v>
      </c>
      <c r="F159" s="40">
        <v>0</v>
      </c>
      <c r="G159" s="40">
        <v>5900000</v>
      </c>
      <c r="H159" s="40">
        <v>0</v>
      </c>
      <c r="I159" s="40">
        <v>0</v>
      </c>
      <c r="J159" s="40">
        <v>0</v>
      </c>
      <c r="K159" s="40">
        <v>5900000</v>
      </c>
      <c r="L159" s="40">
        <v>0</v>
      </c>
      <c r="M159" s="40">
        <v>0</v>
      </c>
      <c r="N159" s="40">
        <v>5900000</v>
      </c>
      <c r="O159" s="40">
        <v>0</v>
      </c>
      <c r="P159" s="40">
        <v>23600000</v>
      </c>
      <c r="R159" s="40">
        <v>3151226</v>
      </c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>
        <f t="shared" ref="AD159:AD191" si="45">SUM(R159:AC159)</f>
        <v>3151226</v>
      </c>
      <c r="AF159" s="10" t="s">
        <v>251</v>
      </c>
      <c r="AG159" s="19" t="s">
        <v>252</v>
      </c>
      <c r="AH159" s="20">
        <v>3151226</v>
      </c>
      <c r="AI159" s="40">
        <f t="shared" si="32"/>
        <v>-0.46589389830508476</v>
      </c>
      <c r="AJ159" s="40" t="e">
        <f t="shared" si="33"/>
        <v>#DIV/0!</v>
      </c>
      <c r="AK159" s="40" t="e">
        <f t="shared" si="34"/>
        <v>#DIV/0!</v>
      </c>
      <c r="AL159" s="40">
        <f t="shared" si="35"/>
        <v>-1</v>
      </c>
      <c r="AM159" s="40" t="e">
        <f t="shared" si="36"/>
        <v>#DIV/0!</v>
      </c>
      <c r="AN159" s="40" t="e">
        <f t="shared" si="37"/>
        <v>#DIV/0!</v>
      </c>
      <c r="AO159" s="40" t="e">
        <f t="shared" si="38"/>
        <v>#DIV/0!</v>
      </c>
      <c r="AP159" s="40">
        <f t="shared" si="39"/>
        <v>-1</v>
      </c>
      <c r="AQ159" s="40" t="e">
        <f t="shared" si="40"/>
        <v>#DIV/0!</v>
      </c>
      <c r="AR159" s="40" t="e">
        <f t="shared" si="41"/>
        <v>#DIV/0!</v>
      </c>
      <c r="AS159" s="40">
        <f t="shared" si="42"/>
        <v>-1</v>
      </c>
      <c r="AT159" s="40" t="e">
        <f t="shared" si="43"/>
        <v>#DIV/0!</v>
      </c>
      <c r="AU159" s="40">
        <f t="shared" si="44"/>
        <v>-0.86647347457627122</v>
      </c>
    </row>
    <row r="160" spans="1:47" x14ac:dyDescent="0.25">
      <c r="A160" s="34">
        <v>2023</v>
      </c>
      <c r="B160" s="35" t="s">
        <v>253</v>
      </c>
      <c r="C160" s="36" t="s">
        <v>254</v>
      </c>
      <c r="D160" s="33">
        <v>11000000</v>
      </c>
      <c r="E160" s="33">
        <v>15000000</v>
      </c>
      <c r="F160" s="33">
        <v>20600413</v>
      </c>
      <c r="G160" s="33">
        <v>375000000</v>
      </c>
      <c r="H160" s="33">
        <v>15000000</v>
      </c>
      <c r="I160" s="33">
        <v>15000000</v>
      </c>
      <c r="J160" s="33">
        <v>15000000</v>
      </c>
      <c r="K160" s="33">
        <v>15000000</v>
      </c>
      <c r="L160" s="33">
        <v>15000000</v>
      </c>
      <c r="M160" s="33">
        <v>15000000</v>
      </c>
      <c r="N160" s="33">
        <v>15000000</v>
      </c>
      <c r="O160" s="33">
        <v>15000000</v>
      </c>
      <c r="P160" s="33">
        <v>541600413</v>
      </c>
      <c r="R160" s="33">
        <v>2000000</v>
      </c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>
        <f t="shared" si="45"/>
        <v>2000000</v>
      </c>
      <c r="AF160" s="11" t="s">
        <v>253</v>
      </c>
      <c r="AG160" s="6" t="s">
        <v>254</v>
      </c>
      <c r="AH160" s="7">
        <f>+AH161+AH164+AH165+AH170</f>
        <v>2000000</v>
      </c>
      <c r="AI160" s="33">
        <f t="shared" si="32"/>
        <v>-0.81818181818181823</v>
      </c>
      <c r="AJ160" s="33">
        <f t="shared" si="33"/>
        <v>-1</v>
      </c>
      <c r="AK160" s="33">
        <f t="shared" si="34"/>
        <v>-1</v>
      </c>
      <c r="AL160" s="33">
        <f t="shared" si="35"/>
        <v>-1</v>
      </c>
      <c r="AM160" s="33">
        <f t="shared" si="36"/>
        <v>-1</v>
      </c>
      <c r="AN160" s="33">
        <f t="shared" si="37"/>
        <v>-1</v>
      </c>
      <c r="AO160" s="33">
        <f t="shared" si="38"/>
        <v>-1</v>
      </c>
      <c r="AP160" s="33">
        <f t="shared" si="39"/>
        <v>-1</v>
      </c>
      <c r="AQ160" s="33">
        <f t="shared" si="40"/>
        <v>-1</v>
      </c>
      <c r="AR160" s="33">
        <f t="shared" si="41"/>
        <v>-1</v>
      </c>
      <c r="AS160" s="33">
        <f t="shared" si="42"/>
        <v>-1</v>
      </c>
      <c r="AT160" s="33">
        <f t="shared" si="43"/>
        <v>-1</v>
      </c>
      <c r="AU160" s="33">
        <f t="shared" si="44"/>
        <v>-0.99630724062981835</v>
      </c>
    </row>
    <row r="161" spans="1:47" x14ac:dyDescent="0.25">
      <c r="A161" s="34">
        <v>2023</v>
      </c>
      <c r="B161" s="35" t="s">
        <v>255</v>
      </c>
      <c r="C161" s="36" t="s">
        <v>256</v>
      </c>
      <c r="D161" s="33">
        <v>0</v>
      </c>
      <c r="E161" s="33">
        <v>0</v>
      </c>
      <c r="F161" s="33">
        <v>800000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800000</v>
      </c>
      <c r="R161" s="33">
        <v>0</v>
      </c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>
        <f t="shared" si="45"/>
        <v>0</v>
      </c>
      <c r="AF161" s="11" t="s">
        <v>255</v>
      </c>
      <c r="AG161" s="6" t="s">
        <v>256</v>
      </c>
      <c r="AH161" s="7">
        <f>+AH162+AH163</f>
        <v>0</v>
      </c>
      <c r="AI161" s="33" t="e">
        <f t="shared" si="32"/>
        <v>#DIV/0!</v>
      </c>
      <c r="AJ161" s="33" t="e">
        <f t="shared" si="33"/>
        <v>#DIV/0!</v>
      </c>
      <c r="AK161" s="33">
        <f t="shared" si="34"/>
        <v>-1</v>
      </c>
      <c r="AL161" s="33" t="e">
        <f t="shared" si="35"/>
        <v>#DIV/0!</v>
      </c>
      <c r="AM161" s="33" t="e">
        <f t="shared" si="36"/>
        <v>#DIV/0!</v>
      </c>
      <c r="AN161" s="33" t="e">
        <f t="shared" si="37"/>
        <v>#DIV/0!</v>
      </c>
      <c r="AO161" s="33" t="e">
        <f t="shared" si="38"/>
        <v>#DIV/0!</v>
      </c>
      <c r="AP161" s="33" t="e">
        <f t="shared" si="39"/>
        <v>#DIV/0!</v>
      </c>
      <c r="AQ161" s="33" t="e">
        <f t="shared" si="40"/>
        <v>#DIV/0!</v>
      </c>
      <c r="AR161" s="33" t="e">
        <f t="shared" si="41"/>
        <v>#DIV/0!</v>
      </c>
      <c r="AS161" s="33" t="e">
        <f t="shared" si="42"/>
        <v>#DIV/0!</v>
      </c>
      <c r="AT161" s="33" t="e">
        <f t="shared" si="43"/>
        <v>#DIV/0!</v>
      </c>
      <c r="AU161" s="33">
        <f t="shared" si="44"/>
        <v>-1</v>
      </c>
    </row>
    <row r="162" spans="1:47" x14ac:dyDescent="0.25">
      <c r="A162" s="37">
        <v>2023</v>
      </c>
      <c r="B162" s="38" t="s">
        <v>257</v>
      </c>
      <c r="C162" s="39" t="s">
        <v>258</v>
      </c>
      <c r="D162" s="40">
        <v>0</v>
      </c>
      <c r="E162" s="40">
        <v>0</v>
      </c>
      <c r="F162" s="40">
        <v>600000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600000</v>
      </c>
      <c r="R162" s="40">
        <v>0</v>
      </c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>
        <f t="shared" si="45"/>
        <v>0</v>
      </c>
      <c r="AF162" s="10" t="s">
        <v>257</v>
      </c>
      <c r="AG162" s="19" t="s">
        <v>258</v>
      </c>
      <c r="AH162" s="20">
        <v>0</v>
      </c>
      <c r="AI162" s="40" t="e">
        <f t="shared" si="32"/>
        <v>#DIV/0!</v>
      </c>
      <c r="AJ162" s="40" t="e">
        <f t="shared" si="33"/>
        <v>#DIV/0!</v>
      </c>
      <c r="AK162" s="40">
        <f t="shared" si="34"/>
        <v>-1</v>
      </c>
      <c r="AL162" s="40" t="e">
        <f t="shared" si="35"/>
        <v>#DIV/0!</v>
      </c>
      <c r="AM162" s="40" t="e">
        <f t="shared" si="36"/>
        <v>#DIV/0!</v>
      </c>
      <c r="AN162" s="40" t="e">
        <f t="shared" si="37"/>
        <v>#DIV/0!</v>
      </c>
      <c r="AO162" s="40" t="e">
        <f t="shared" si="38"/>
        <v>#DIV/0!</v>
      </c>
      <c r="AP162" s="40" t="e">
        <f t="shared" si="39"/>
        <v>#DIV/0!</v>
      </c>
      <c r="AQ162" s="40" t="e">
        <f t="shared" si="40"/>
        <v>#DIV/0!</v>
      </c>
      <c r="AR162" s="40" t="e">
        <f t="shared" si="41"/>
        <v>#DIV/0!</v>
      </c>
      <c r="AS162" s="40" t="e">
        <f t="shared" si="42"/>
        <v>#DIV/0!</v>
      </c>
      <c r="AT162" s="40" t="e">
        <f t="shared" si="43"/>
        <v>#DIV/0!</v>
      </c>
      <c r="AU162" s="40">
        <f t="shared" si="44"/>
        <v>-1</v>
      </c>
    </row>
    <row r="163" spans="1:47" x14ac:dyDescent="0.25">
      <c r="A163" s="37">
        <v>2023</v>
      </c>
      <c r="B163" s="38" t="s">
        <v>259</v>
      </c>
      <c r="C163" s="39" t="s">
        <v>260</v>
      </c>
      <c r="D163" s="40">
        <v>0</v>
      </c>
      <c r="E163" s="40">
        <v>0</v>
      </c>
      <c r="F163" s="40">
        <v>200000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200000</v>
      </c>
      <c r="R163" s="40">
        <v>0</v>
      </c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>
        <f t="shared" si="45"/>
        <v>0</v>
      </c>
      <c r="AF163" s="10" t="s">
        <v>259</v>
      </c>
      <c r="AG163" s="19" t="s">
        <v>260</v>
      </c>
      <c r="AH163" s="20">
        <v>0</v>
      </c>
      <c r="AI163" s="40" t="e">
        <f t="shared" si="32"/>
        <v>#DIV/0!</v>
      </c>
      <c r="AJ163" s="40" t="e">
        <f t="shared" si="33"/>
        <v>#DIV/0!</v>
      </c>
      <c r="AK163" s="40">
        <f t="shared" si="34"/>
        <v>-1</v>
      </c>
      <c r="AL163" s="40" t="e">
        <f t="shared" si="35"/>
        <v>#DIV/0!</v>
      </c>
      <c r="AM163" s="40" t="e">
        <f t="shared" si="36"/>
        <v>#DIV/0!</v>
      </c>
      <c r="AN163" s="40" t="e">
        <f t="shared" si="37"/>
        <v>#DIV/0!</v>
      </c>
      <c r="AO163" s="40" t="e">
        <f t="shared" si="38"/>
        <v>#DIV/0!</v>
      </c>
      <c r="AP163" s="40" t="e">
        <f t="shared" si="39"/>
        <v>#DIV/0!</v>
      </c>
      <c r="AQ163" s="40" t="e">
        <f t="shared" si="40"/>
        <v>#DIV/0!</v>
      </c>
      <c r="AR163" s="40" t="e">
        <f t="shared" si="41"/>
        <v>#DIV/0!</v>
      </c>
      <c r="AS163" s="40" t="e">
        <f t="shared" si="42"/>
        <v>#DIV/0!</v>
      </c>
      <c r="AT163" s="40" t="e">
        <f t="shared" si="43"/>
        <v>#DIV/0!</v>
      </c>
      <c r="AU163" s="40">
        <f t="shared" si="44"/>
        <v>-1</v>
      </c>
    </row>
    <row r="164" spans="1:47" x14ac:dyDescent="0.25">
      <c r="A164" s="37">
        <v>2023</v>
      </c>
      <c r="B164" s="38" t="s">
        <v>261</v>
      </c>
      <c r="C164" s="39" t="s">
        <v>262</v>
      </c>
      <c r="D164" s="40">
        <v>0</v>
      </c>
      <c r="E164" s="40">
        <v>0</v>
      </c>
      <c r="F164" s="40">
        <v>200000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200000</v>
      </c>
      <c r="R164" s="40">
        <v>0</v>
      </c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>
        <f t="shared" si="45"/>
        <v>0</v>
      </c>
      <c r="AF164" s="10" t="s">
        <v>261</v>
      </c>
      <c r="AG164" s="19" t="s">
        <v>262</v>
      </c>
      <c r="AH164" s="20">
        <v>0</v>
      </c>
      <c r="AI164" s="40" t="e">
        <f t="shared" si="32"/>
        <v>#DIV/0!</v>
      </c>
      <c r="AJ164" s="40" t="e">
        <f t="shared" si="33"/>
        <v>#DIV/0!</v>
      </c>
      <c r="AK164" s="40">
        <f t="shared" si="34"/>
        <v>-1</v>
      </c>
      <c r="AL164" s="40" t="e">
        <f t="shared" si="35"/>
        <v>#DIV/0!</v>
      </c>
      <c r="AM164" s="40" t="e">
        <f t="shared" si="36"/>
        <v>#DIV/0!</v>
      </c>
      <c r="AN164" s="40" t="e">
        <f t="shared" si="37"/>
        <v>#DIV/0!</v>
      </c>
      <c r="AO164" s="40" t="e">
        <f t="shared" si="38"/>
        <v>#DIV/0!</v>
      </c>
      <c r="AP164" s="40" t="e">
        <f t="shared" si="39"/>
        <v>#DIV/0!</v>
      </c>
      <c r="AQ164" s="40" t="e">
        <f t="shared" si="40"/>
        <v>#DIV/0!</v>
      </c>
      <c r="AR164" s="40" t="e">
        <f t="shared" si="41"/>
        <v>#DIV/0!</v>
      </c>
      <c r="AS164" s="40" t="e">
        <f t="shared" si="42"/>
        <v>#DIV/0!</v>
      </c>
      <c r="AT164" s="40" t="e">
        <f t="shared" si="43"/>
        <v>#DIV/0!</v>
      </c>
      <c r="AU164" s="40">
        <f t="shared" si="44"/>
        <v>-1</v>
      </c>
    </row>
    <row r="165" spans="1:47" x14ac:dyDescent="0.25">
      <c r="A165" s="34">
        <v>2023</v>
      </c>
      <c r="B165" s="35" t="s">
        <v>263</v>
      </c>
      <c r="C165" s="36" t="s">
        <v>785</v>
      </c>
      <c r="D165" s="33">
        <v>11000000</v>
      </c>
      <c r="E165" s="33">
        <v>15000000</v>
      </c>
      <c r="F165" s="33">
        <v>19505000</v>
      </c>
      <c r="G165" s="33">
        <v>15000000</v>
      </c>
      <c r="H165" s="33">
        <v>15000000</v>
      </c>
      <c r="I165" s="33">
        <v>15000000</v>
      </c>
      <c r="J165" s="33">
        <v>15000000</v>
      </c>
      <c r="K165" s="33">
        <v>15000000</v>
      </c>
      <c r="L165" s="33">
        <v>15000000</v>
      </c>
      <c r="M165" s="33">
        <v>15000000</v>
      </c>
      <c r="N165" s="33">
        <v>15000000</v>
      </c>
      <c r="O165" s="33">
        <v>15000000</v>
      </c>
      <c r="P165" s="33">
        <v>180505000</v>
      </c>
      <c r="R165" s="33">
        <v>2000000</v>
      </c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>
        <f t="shared" si="45"/>
        <v>2000000</v>
      </c>
      <c r="AF165" s="11" t="s">
        <v>263</v>
      </c>
      <c r="AG165" s="6" t="s">
        <v>264</v>
      </c>
      <c r="AH165" s="7">
        <f>+AH166+AH167+AH168+AH169</f>
        <v>2000000</v>
      </c>
      <c r="AI165" s="33">
        <f t="shared" si="32"/>
        <v>-0.81818181818181823</v>
      </c>
      <c r="AJ165" s="33">
        <f t="shared" si="33"/>
        <v>-1</v>
      </c>
      <c r="AK165" s="33">
        <f t="shared" si="34"/>
        <v>-1</v>
      </c>
      <c r="AL165" s="33">
        <f t="shared" si="35"/>
        <v>-1</v>
      </c>
      <c r="AM165" s="33">
        <f t="shared" si="36"/>
        <v>-1</v>
      </c>
      <c r="AN165" s="33">
        <f t="shared" si="37"/>
        <v>-1</v>
      </c>
      <c r="AO165" s="33">
        <f t="shared" si="38"/>
        <v>-1</v>
      </c>
      <c r="AP165" s="33">
        <f t="shared" si="39"/>
        <v>-1</v>
      </c>
      <c r="AQ165" s="33">
        <f t="shared" si="40"/>
        <v>-1</v>
      </c>
      <c r="AR165" s="33">
        <f t="shared" si="41"/>
        <v>-1</v>
      </c>
      <c r="AS165" s="33">
        <f t="shared" si="42"/>
        <v>-1</v>
      </c>
      <c r="AT165" s="33">
        <f t="shared" si="43"/>
        <v>-1</v>
      </c>
      <c r="AU165" s="33">
        <f t="shared" si="44"/>
        <v>-0.98891997451594138</v>
      </c>
    </row>
    <row r="166" spans="1:47" x14ac:dyDescent="0.25">
      <c r="A166" s="37">
        <v>2023</v>
      </c>
      <c r="B166" s="38" t="s">
        <v>265</v>
      </c>
      <c r="C166" s="39" t="s">
        <v>266</v>
      </c>
      <c r="D166" s="40">
        <v>11000000</v>
      </c>
      <c r="E166" s="40">
        <v>11000000</v>
      </c>
      <c r="F166" s="40">
        <v>11000000</v>
      </c>
      <c r="G166" s="40">
        <v>11000000</v>
      </c>
      <c r="H166" s="40">
        <v>11000000</v>
      </c>
      <c r="I166" s="40">
        <v>11000000</v>
      </c>
      <c r="J166" s="40">
        <v>11000000</v>
      </c>
      <c r="K166" s="40">
        <v>11000000</v>
      </c>
      <c r="L166" s="40">
        <v>11000000</v>
      </c>
      <c r="M166" s="40">
        <v>11000000</v>
      </c>
      <c r="N166" s="40">
        <v>11000000</v>
      </c>
      <c r="O166" s="40">
        <v>11000000</v>
      </c>
      <c r="P166" s="40">
        <v>132000000</v>
      </c>
      <c r="R166" s="40">
        <v>0</v>
      </c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>
        <f t="shared" si="45"/>
        <v>0</v>
      </c>
      <c r="AF166" s="10" t="s">
        <v>265</v>
      </c>
      <c r="AG166" s="19" t="s">
        <v>266</v>
      </c>
      <c r="AH166" s="20">
        <v>0</v>
      </c>
      <c r="AI166" s="40">
        <f t="shared" si="32"/>
        <v>-1</v>
      </c>
      <c r="AJ166" s="40">
        <f t="shared" si="33"/>
        <v>-1</v>
      </c>
      <c r="AK166" s="40">
        <f t="shared" si="34"/>
        <v>-1</v>
      </c>
      <c r="AL166" s="40">
        <f t="shared" si="35"/>
        <v>-1</v>
      </c>
      <c r="AM166" s="40">
        <f t="shared" si="36"/>
        <v>-1</v>
      </c>
      <c r="AN166" s="40">
        <f t="shared" si="37"/>
        <v>-1</v>
      </c>
      <c r="AO166" s="40">
        <f t="shared" si="38"/>
        <v>-1</v>
      </c>
      <c r="AP166" s="40">
        <f t="shared" si="39"/>
        <v>-1</v>
      </c>
      <c r="AQ166" s="40">
        <f t="shared" si="40"/>
        <v>-1</v>
      </c>
      <c r="AR166" s="40">
        <f t="shared" si="41"/>
        <v>-1</v>
      </c>
      <c r="AS166" s="40">
        <f t="shared" si="42"/>
        <v>-1</v>
      </c>
      <c r="AT166" s="40">
        <f t="shared" si="43"/>
        <v>-1</v>
      </c>
      <c r="AU166" s="40">
        <f t="shared" si="44"/>
        <v>-1</v>
      </c>
    </row>
    <row r="167" spans="1:47" x14ac:dyDescent="0.25">
      <c r="A167" s="37">
        <v>2023</v>
      </c>
      <c r="B167" s="38" t="s">
        <v>267</v>
      </c>
      <c r="C167" s="39" t="s">
        <v>268</v>
      </c>
      <c r="D167" s="40">
        <v>0</v>
      </c>
      <c r="E167" s="40">
        <v>1000000</v>
      </c>
      <c r="F167" s="40">
        <v>1100000</v>
      </c>
      <c r="G167" s="40">
        <v>1000000</v>
      </c>
      <c r="H167" s="40">
        <v>1000000</v>
      </c>
      <c r="I167" s="40">
        <v>1000000</v>
      </c>
      <c r="J167" s="40">
        <v>1000000</v>
      </c>
      <c r="K167" s="40">
        <v>1000000</v>
      </c>
      <c r="L167" s="40">
        <v>1000000</v>
      </c>
      <c r="M167" s="40">
        <v>1000000</v>
      </c>
      <c r="N167" s="40">
        <v>1000000</v>
      </c>
      <c r="O167" s="40">
        <v>1000000</v>
      </c>
      <c r="P167" s="40">
        <v>11100000</v>
      </c>
      <c r="R167" s="40">
        <v>0</v>
      </c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>
        <f t="shared" si="45"/>
        <v>0</v>
      </c>
      <c r="AF167" s="10" t="s">
        <v>267</v>
      </c>
      <c r="AG167" s="19" t="s">
        <v>268</v>
      </c>
      <c r="AH167" s="20">
        <v>0</v>
      </c>
      <c r="AI167" s="40" t="e">
        <f t="shared" si="32"/>
        <v>#DIV/0!</v>
      </c>
      <c r="AJ167" s="40">
        <f t="shared" si="33"/>
        <v>-1</v>
      </c>
      <c r="AK167" s="40">
        <f t="shared" si="34"/>
        <v>-1</v>
      </c>
      <c r="AL167" s="40">
        <f t="shared" si="35"/>
        <v>-1</v>
      </c>
      <c r="AM167" s="40">
        <f t="shared" si="36"/>
        <v>-1</v>
      </c>
      <c r="AN167" s="40">
        <f t="shared" si="37"/>
        <v>-1</v>
      </c>
      <c r="AO167" s="40">
        <f t="shared" si="38"/>
        <v>-1</v>
      </c>
      <c r="AP167" s="40">
        <f t="shared" si="39"/>
        <v>-1</v>
      </c>
      <c r="AQ167" s="40">
        <f t="shared" si="40"/>
        <v>-1</v>
      </c>
      <c r="AR167" s="40">
        <f t="shared" si="41"/>
        <v>-1</v>
      </c>
      <c r="AS167" s="40">
        <f t="shared" si="42"/>
        <v>-1</v>
      </c>
      <c r="AT167" s="40">
        <f t="shared" si="43"/>
        <v>-1</v>
      </c>
      <c r="AU167" s="40">
        <f t="shared" si="44"/>
        <v>-1</v>
      </c>
    </row>
    <row r="168" spans="1:47" x14ac:dyDescent="0.25">
      <c r="A168" s="37">
        <v>2023</v>
      </c>
      <c r="B168" s="38" t="s">
        <v>269</v>
      </c>
      <c r="C168" s="39" t="s">
        <v>270</v>
      </c>
      <c r="D168" s="40">
        <v>0</v>
      </c>
      <c r="E168" s="40">
        <v>1500000</v>
      </c>
      <c r="F168" s="40">
        <v>1500000</v>
      </c>
      <c r="G168" s="40">
        <v>1500000</v>
      </c>
      <c r="H168" s="40">
        <v>1500000</v>
      </c>
      <c r="I168" s="40">
        <v>1500000</v>
      </c>
      <c r="J168" s="40">
        <v>1500000</v>
      </c>
      <c r="K168" s="40">
        <v>1500000</v>
      </c>
      <c r="L168" s="40">
        <v>1500000</v>
      </c>
      <c r="M168" s="40">
        <v>1500000</v>
      </c>
      <c r="N168" s="40">
        <v>1500000</v>
      </c>
      <c r="O168" s="40">
        <v>1500000</v>
      </c>
      <c r="P168" s="40">
        <v>16500000</v>
      </c>
      <c r="R168" s="40">
        <v>0</v>
      </c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>
        <f t="shared" si="45"/>
        <v>0</v>
      </c>
      <c r="AF168" s="10" t="s">
        <v>269</v>
      </c>
      <c r="AG168" s="19" t="s">
        <v>270</v>
      </c>
      <c r="AH168" s="20">
        <v>0</v>
      </c>
      <c r="AI168" s="40" t="e">
        <f t="shared" si="32"/>
        <v>#DIV/0!</v>
      </c>
      <c r="AJ168" s="40">
        <f t="shared" si="33"/>
        <v>-1</v>
      </c>
      <c r="AK168" s="40">
        <f t="shared" si="34"/>
        <v>-1</v>
      </c>
      <c r="AL168" s="40">
        <f t="shared" si="35"/>
        <v>-1</v>
      </c>
      <c r="AM168" s="40">
        <f t="shared" si="36"/>
        <v>-1</v>
      </c>
      <c r="AN168" s="40">
        <f t="shared" si="37"/>
        <v>-1</v>
      </c>
      <c r="AO168" s="40">
        <f t="shared" si="38"/>
        <v>-1</v>
      </c>
      <c r="AP168" s="40">
        <f t="shared" si="39"/>
        <v>-1</v>
      </c>
      <c r="AQ168" s="40">
        <f t="shared" si="40"/>
        <v>-1</v>
      </c>
      <c r="AR168" s="40">
        <f t="shared" si="41"/>
        <v>-1</v>
      </c>
      <c r="AS168" s="40">
        <f t="shared" si="42"/>
        <v>-1</v>
      </c>
      <c r="AT168" s="40">
        <f t="shared" si="43"/>
        <v>-1</v>
      </c>
      <c r="AU168" s="40">
        <f t="shared" si="44"/>
        <v>-1</v>
      </c>
    </row>
    <row r="169" spans="1:47" x14ac:dyDescent="0.25">
      <c r="A169" s="37">
        <v>2023</v>
      </c>
      <c r="B169" s="38">
        <v>20201020309</v>
      </c>
      <c r="C169" s="39" t="s">
        <v>272</v>
      </c>
      <c r="D169" s="40">
        <v>0</v>
      </c>
      <c r="E169" s="40">
        <v>1500000</v>
      </c>
      <c r="F169" s="40">
        <v>5905000</v>
      </c>
      <c r="G169" s="40">
        <v>1500000</v>
      </c>
      <c r="H169" s="40">
        <v>1500000</v>
      </c>
      <c r="I169" s="40">
        <v>1500000</v>
      </c>
      <c r="J169" s="40">
        <v>1500000</v>
      </c>
      <c r="K169" s="40">
        <v>1500000</v>
      </c>
      <c r="L169" s="40">
        <v>1500000</v>
      </c>
      <c r="M169" s="40">
        <v>1500000</v>
      </c>
      <c r="N169" s="40">
        <v>1500000</v>
      </c>
      <c r="O169" s="40">
        <v>1500000</v>
      </c>
      <c r="P169" s="40">
        <v>20905000</v>
      </c>
      <c r="R169" s="40">
        <v>2000000</v>
      </c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>
        <f t="shared" si="45"/>
        <v>2000000</v>
      </c>
      <c r="AF169" s="10" t="s">
        <v>271</v>
      </c>
      <c r="AG169" s="19" t="s">
        <v>272</v>
      </c>
      <c r="AH169" s="20">
        <v>2000000</v>
      </c>
      <c r="AI169" s="40" t="e">
        <f t="shared" si="32"/>
        <v>#DIV/0!</v>
      </c>
      <c r="AJ169" s="40">
        <f t="shared" si="33"/>
        <v>-1</v>
      </c>
      <c r="AK169" s="40">
        <f t="shared" si="34"/>
        <v>-1</v>
      </c>
      <c r="AL169" s="40">
        <f t="shared" si="35"/>
        <v>-1</v>
      </c>
      <c r="AM169" s="40">
        <f t="shared" si="36"/>
        <v>-1</v>
      </c>
      <c r="AN169" s="40">
        <f t="shared" si="37"/>
        <v>-1</v>
      </c>
      <c r="AO169" s="40">
        <f t="shared" si="38"/>
        <v>-1</v>
      </c>
      <c r="AP169" s="40">
        <f t="shared" si="39"/>
        <v>-1</v>
      </c>
      <c r="AQ169" s="40">
        <f t="shared" si="40"/>
        <v>-1</v>
      </c>
      <c r="AR169" s="40">
        <f t="shared" si="41"/>
        <v>-1</v>
      </c>
      <c r="AS169" s="40">
        <f t="shared" si="42"/>
        <v>-1</v>
      </c>
      <c r="AT169" s="40">
        <f t="shared" si="43"/>
        <v>-1</v>
      </c>
      <c r="AU169" s="40">
        <f t="shared" si="44"/>
        <v>-0.90432910786893084</v>
      </c>
    </row>
    <row r="170" spans="1:47" x14ac:dyDescent="0.25">
      <c r="A170" s="37">
        <v>2023</v>
      </c>
      <c r="B170" s="38" t="s">
        <v>273</v>
      </c>
      <c r="C170" s="39" t="s">
        <v>274</v>
      </c>
      <c r="D170" s="40">
        <v>0</v>
      </c>
      <c r="E170" s="40">
        <v>0</v>
      </c>
      <c r="F170" s="40">
        <v>95413</v>
      </c>
      <c r="G170" s="40">
        <v>360000000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360095413</v>
      </c>
      <c r="R170" s="40">
        <v>0</v>
      </c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>
        <f t="shared" si="45"/>
        <v>0</v>
      </c>
      <c r="AF170" s="10" t="s">
        <v>273</v>
      </c>
      <c r="AG170" s="19" t="s">
        <v>274</v>
      </c>
      <c r="AH170" s="20">
        <v>0</v>
      </c>
      <c r="AI170" s="40" t="e">
        <f t="shared" si="32"/>
        <v>#DIV/0!</v>
      </c>
      <c r="AJ170" s="40" t="e">
        <f t="shared" si="33"/>
        <v>#DIV/0!</v>
      </c>
      <c r="AK170" s="40">
        <f t="shared" si="34"/>
        <v>-1</v>
      </c>
      <c r="AL170" s="40">
        <f t="shared" si="35"/>
        <v>-1</v>
      </c>
      <c r="AM170" s="40" t="e">
        <f t="shared" si="36"/>
        <v>#DIV/0!</v>
      </c>
      <c r="AN170" s="40" t="e">
        <f t="shared" si="37"/>
        <v>#DIV/0!</v>
      </c>
      <c r="AO170" s="40" t="e">
        <f t="shared" si="38"/>
        <v>#DIV/0!</v>
      </c>
      <c r="AP170" s="40" t="e">
        <f t="shared" si="39"/>
        <v>#DIV/0!</v>
      </c>
      <c r="AQ170" s="40" t="e">
        <f t="shared" si="40"/>
        <v>#DIV/0!</v>
      </c>
      <c r="AR170" s="40" t="e">
        <f t="shared" si="41"/>
        <v>#DIV/0!</v>
      </c>
      <c r="AS170" s="40" t="e">
        <f t="shared" si="42"/>
        <v>#DIV/0!</v>
      </c>
      <c r="AT170" s="40" t="e">
        <f t="shared" si="43"/>
        <v>#DIV/0!</v>
      </c>
      <c r="AU170" s="40">
        <f t="shared" si="44"/>
        <v>-1</v>
      </c>
    </row>
    <row r="171" spans="1:47" x14ac:dyDescent="0.25">
      <c r="A171" s="34">
        <v>2023</v>
      </c>
      <c r="B171" s="35" t="s">
        <v>275</v>
      </c>
      <c r="C171" s="36" t="s">
        <v>276</v>
      </c>
      <c r="D171" s="33">
        <v>108317137.11333258</v>
      </c>
      <c r="E171" s="33">
        <v>287011803.3333329</v>
      </c>
      <c r="F171" s="33">
        <v>233755947.33333334</v>
      </c>
      <c r="G171" s="33">
        <v>67606333.333333343</v>
      </c>
      <c r="H171" s="33">
        <v>122556333.33333333</v>
      </c>
      <c r="I171" s="33">
        <v>73156333.333333328</v>
      </c>
      <c r="J171" s="33">
        <v>69356333.333333328</v>
      </c>
      <c r="K171" s="33">
        <v>115106333.33333333</v>
      </c>
      <c r="L171" s="33">
        <v>64556333.333333336</v>
      </c>
      <c r="M171" s="33">
        <v>47126333.333333336</v>
      </c>
      <c r="N171" s="33">
        <v>48156333.333333336</v>
      </c>
      <c r="O171" s="33">
        <v>45656333.333333336</v>
      </c>
      <c r="P171" s="33">
        <v>1282361887.7799985</v>
      </c>
      <c r="R171" s="33">
        <v>0</v>
      </c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>
        <f t="shared" si="45"/>
        <v>0</v>
      </c>
      <c r="AF171" s="11" t="s">
        <v>275</v>
      </c>
      <c r="AG171" s="6" t="s">
        <v>276</v>
      </c>
      <c r="AH171" s="7">
        <f>+AH172+AH180+AH182+AH188+AH193+AH196+AH199+AH205</f>
        <v>0</v>
      </c>
      <c r="AI171" s="33">
        <f t="shared" si="32"/>
        <v>-1</v>
      </c>
      <c r="AJ171" s="33">
        <f t="shared" si="33"/>
        <v>-1</v>
      </c>
      <c r="AK171" s="33">
        <f t="shared" si="34"/>
        <v>-1</v>
      </c>
      <c r="AL171" s="33">
        <f t="shared" si="35"/>
        <v>-1</v>
      </c>
      <c r="AM171" s="33">
        <f t="shared" si="36"/>
        <v>-1</v>
      </c>
      <c r="AN171" s="33">
        <f t="shared" si="37"/>
        <v>-1</v>
      </c>
      <c r="AO171" s="33">
        <f t="shared" si="38"/>
        <v>-1</v>
      </c>
      <c r="AP171" s="33">
        <f t="shared" si="39"/>
        <v>-1</v>
      </c>
      <c r="AQ171" s="33">
        <f t="shared" si="40"/>
        <v>-1</v>
      </c>
      <c r="AR171" s="33">
        <f t="shared" si="41"/>
        <v>-1</v>
      </c>
      <c r="AS171" s="33">
        <f t="shared" si="42"/>
        <v>-1</v>
      </c>
      <c r="AT171" s="33">
        <f t="shared" si="43"/>
        <v>-1</v>
      </c>
      <c r="AU171" s="33">
        <f t="shared" si="44"/>
        <v>-1</v>
      </c>
    </row>
    <row r="172" spans="1:47" x14ac:dyDescent="0.25">
      <c r="A172" s="34">
        <v>2023</v>
      </c>
      <c r="B172" s="35" t="s">
        <v>277</v>
      </c>
      <c r="C172" s="36" t="s">
        <v>278</v>
      </c>
      <c r="D172" s="33">
        <v>1100000</v>
      </c>
      <c r="E172" s="33">
        <v>96726675</v>
      </c>
      <c r="F172" s="33">
        <v>3713224</v>
      </c>
      <c r="G172" s="33">
        <v>1600000</v>
      </c>
      <c r="H172" s="33">
        <v>24300000</v>
      </c>
      <c r="I172" s="33">
        <v>24100000</v>
      </c>
      <c r="J172" s="33">
        <v>27300000</v>
      </c>
      <c r="K172" s="33">
        <v>10100000</v>
      </c>
      <c r="L172" s="33">
        <v>300000</v>
      </c>
      <c r="M172" s="33">
        <v>4600000</v>
      </c>
      <c r="N172" s="33">
        <v>4300000</v>
      </c>
      <c r="O172" s="33">
        <v>1900000</v>
      </c>
      <c r="P172" s="33">
        <v>200039899</v>
      </c>
      <c r="R172" s="33">
        <v>0</v>
      </c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>
        <f t="shared" si="45"/>
        <v>0</v>
      </c>
      <c r="AF172" s="11" t="s">
        <v>277</v>
      </c>
      <c r="AG172" s="6" t="s">
        <v>278</v>
      </c>
      <c r="AH172" s="7">
        <f>+AH173+AH174+AH175+AH176+AH177+AH178+AH179</f>
        <v>0</v>
      </c>
      <c r="AI172" s="33">
        <f t="shared" si="32"/>
        <v>-1</v>
      </c>
      <c r="AJ172" s="33">
        <f t="shared" si="33"/>
        <v>-1</v>
      </c>
      <c r="AK172" s="33">
        <f t="shared" si="34"/>
        <v>-1</v>
      </c>
      <c r="AL172" s="33">
        <f t="shared" si="35"/>
        <v>-1</v>
      </c>
      <c r="AM172" s="33">
        <f t="shared" si="36"/>
        <v>-1</v>
      </c>
      <c r="AN172" s="33">
        <f t="shared" si="37"/>
        <v>-1</v>
      </c>
      <c r="AO172" s="33">
        <f t="shared" si="38"/>
        <v>-1</v>
      </c>
      <c r="AP172" s="33">
        <f t="shared" si="39"/>
        <v>-1</v>
      </c>
      <c r="AQ172" s="33">
        <f t="shared" si="40"/>
        <v>-1</v>
      </c>
      <c r="AR172" s="33">
        <f t="shared" si="41"/>
        <v>-1</v>
      </c>
      <c r="AS172" s="33">
        <f t="shared" si="42"/>
        <v>-1</v>
      </c>
      <c r="AT172" s="33">
        <f t="shared" si="43"/>
        <v>-1</v>
      </c>
      <c r="AU172" s="33">
        <f t="shared" si="44"/>
        <v>-1</v>
      </c>
    </row>
    <row r="173" spans="1:47" x14ac:dyDescent="0.25">
      <c r="A173" s="37">
        <v>2023</v>
      </c>
      <c r="B173" s="38" t="s">
        <v>279</v>
      </c>
      <c r="C173" s="39" t="s">
        <v>280</v>
      </c>
      <c r="D173" s="40">
        <v>600000</v>
      </c>
      <c r="E173" s="40">
        <v>7426675</v>
      </c>
      <c r="F173" s="40">
        <v>3713224</v>
      </c>
      <c r="G173" s="40">
        <v>1600000</v>
      </c>
      <c r="H173" s="40">
        <v>4300000</v>
      </c>
      <c r="I173" s="40">
        <v>600000</v>
      </c>
      <c r="J173" s="40">
        <v>1300000</v>
      </c>
      <c r="K173" s="40">
        <v>4300000</v>
      </c>
      <c r="L173" s="40">
        <v>300000</v>
      </c>
      <c r="M173" s="40">
        <v>4600000</v>
      </c>
      <c r="N173" s="40">
        <v>4300000</v>
      </c>
      <c r="O173" s="40">
        <v>1300000</v>
      </c>
      <c r="P173" s="40">
        <v>34339899</v>
      </c>
      <c r="R173" s="40">
        <v>0</v>
      </c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>
        <f t="shared" si="45"/>
        <v>0</v>
      </c>
      <c r="AF173" s="10" t="s">
        <v>279</v>
      </c>
      <c r="AG173" s="19" t="s">
        <v>280</v>
      </c>
      <c r="AH173" s="20">
        <v>0</v>
      </c>
      <c r="AI173" s="40">
        <f t="shared" si="32"/>
        <v>-1</v>
      </c>
      <c r="AJ173" s="40">
        <f t="shared" si="33"/>
        <v>-1</v>
      </c>
      <c r="AK173" s="40">
        <f t="shared" si="34"/>
        <v>-1</v>
      </c>
      <c r="AL173" s="40">
        <f t="shared" si="35"/>
        <v>-1</v>
      </c>
      <c r="AM173" s="40">
        <f t="shared" si="36"/>
        <v>-1</v>
      </c>
      <c r="AN173" s="40">
        <f t="shared" si="37"/>
        <v>-1</v>
      </c>
      <c r="AO173" s="40">
        <f t="shared" si="38"/>
        <v>-1</v>
      </c>
      <c r="AP173" s="40">
        <f t="shared" si="39"/>
        <v>-1</v>
      </c>
      <c r="AQ173" s="40">
        <f t="shared" si="40"/>
        <v>-1</v>
      </c>
      <c r="AR173" s="40">
        <f t="shared" si="41"/>
        <v>-1</v>
      </c>
      <c r="AS173" s="40">
        <f t="shared" si="42"/>
        <v>-1</v>
      </c>
      <c r="AT173" s="40">
        <f t="shared" si="43"/>
        <v>-1</v>
      </c>
      <c r="AU173" s="40">
        <f t="shared" si="44"/>
        <v>-1</v>
      </c>
    </row>
    <row r="174" spans="1:47" x14ac:dyDescent="0.25">
      <c r="A174" s="37">
        <v>2023</v>
      </c>
      <c r="B174" s="38" t="s">
        <v>281</v>
      </c>
      <c r="C174" s="39" t="s">
        <v>282</v>
      </c>
      <c r="D174" s="40">
        <v>0</v>
      </c>
      <c r="E174" s="40">
        <v>19500000</v>
      </c>
      <c r="F174" s="40">
        <v>0</v>
      </c>
      <c r="G174" s="40">
        <v>0</v>
      </c>
      <c r="H174" s="40">
        <v>0</v>
      </c>
      <c r="I174" s="40">
        <v>0</v>
      </c>
      <c r="J174" s="40">
        <v>26000000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45500000</v>
      </c>
      <c r="R174" s="40">
        <v>0</v>
      </c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>
        <f t="shared" si="45"/>
        <v>0</v>
      </c>
      <c r="AF174" s="10" t="s">
        <v>281</v>
      </c>
      <c r="AG174" s="19" t="s">
        <v>282</v>
      </c>
      <c r="AH174" s="20">
        <v>0</v>
      </c>
      <c r="AI174" s="40" t="e">
        <f t="shared" si="32"/>
        <v>#DIV/0!</v>
      </c>
      <c r="AJ174" s="40">
        <f t="shared" si="33"/>
        <v>-1</v>
      </c>
      <c r="AK174" s="40" t="e">
        <f t="shared" si="34"/>
        <v>#DIV/0!</v>
      </c>
      <c r="AL174" s="40" t="e">
        <f t="shared" si="35"/>
        <v>#DIV/0!</v>
      </c>
      <c r="AM174" s="40" t="e">
        <f t="shared" si="36"/>
        <v>#DIV/0!</v>
      </c>
      <c r="AN174" s="40" t="e">
        <f t="shared" si="37"/>
        <v>#DIV/0!</v>
      </c>
      <c r="AO174" s="40">
        <f t="shared" si="38"/>
        <v>-1</v>
      </c>
      <c r="AP174" s="40" t="e">
        <f t="shared" si="39"/>
        <v>#DIV/0!</v>
      </c>
      <c r="AQ174" s="40" t="e">
        <f t="shared" si="40"/>
        <v>#DIV/0!</v>
      </c>
      <c r="AR174" s="40" t="e">
        <f t="shared" si="41"/>
        <v>#DIV/0!</v>
      </c>
      <c r="AS174" s="40" t="e">
        <f t="shared" si="42"/>
        <v>#DIV/0!</v>
      </c>
      <c r="AT174" s="40" t="e">
        <f t="shared" si="43"/>
        <v>#DIV/0!</v>
      </c>
      <c r="AU174" s="40">
        <f t="shared" si="44"/>
        <v>-1</v>
      </c>
    </row>
    <row r="175" spans="1:47" x14ac:dyDescent="0.25">
      <c r="A175" s="37">
        <v>2023</v>
      </c>
      <c r="B175" s="38" t="s">
        <v>283</v>
      </c>
      <c r="C175" s="39" t="s">
        <v>786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20000000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20000000</v>
      </c>
      <c r="R175" s="40">
        <v>0</v>
      </c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>
        <f t="shared" si="45"/>
        <v>0</v>
      </c>
      <c r="AF175" s="10" t="s">
        <v>283</v>
      </c>
      <c r="AG175" s="19" t="s">
        <v>284</v>
      </c>
      <c r="AH175" s="20">
        <v>0</v>
      </c>
      <c r="AI175" s="40" t="e">
        <f t="shared" si="32"/>
        <v>#DIV/0!</v>
      </c>
      <c r="AJ175" s="40" t="e">
        <f t="shared" si="33"/>
        <v>#DIV/0!</v>
      </c>
      <c r="AK175" s="40" t="e">
        <f t="shared" si="34"/>
        <v>#DIV/0!</v>
      </c>
      <c r="AL175" s="40" t="e">
        <f t="shared" si="35"/>
        <v>#DIV/0!</v>
      </c>
      <c r="AM175" s="40" t="e">
        <f t="shared" si="36"/>
        <v>#DIV/0!</v>
      </c>
      <c r="AN175" s="40">
        <f t="shared" si="37"/>
        <v>-1</v>
      </c>
      <c r="AO175" s="40" t="e">
        <f t="shared" si="38"/>
        <v>#DIV/0!</v>
      </c>
      <c r="AP175" s="40" t="e">
        <f t="shared" si="39"/>
        <v>#DIV/0!</v>
      </c>
      <c r="AQ175" s="40" t="e">
        <f t="shared" si="40"/>
        <v>#DIV/0!</v>
      </c>
      <c r="AR175" s="40" t="e">
        <f t="shared" si="41"/>
        <v>#DIV/0!</v>
      </c>
      <c r="AS175" s="40" t="e">
        <f t="shared" si="42"/>
        <v>#DIV/0!</v>
      </c>
      <c r="AT175" s="40" t="e">
        <f t="shared" si="43"/>
        <v>#DIV/0!</v>
      </c>
      <c r="AU175" s="40">
        <f t="shared" si="44"/>
        <v>-1</v>
      </c>
    </row>
    <row r="176" spans="1:47" x14ac:dyDescent="0.25">
      <c r="A176" s="37">
        <v>2023</v>
      </c>
      <c r="B176" s="38" t="s">
        <v>285</v>
      </c>
      <c r="C176" s="39" t="s">
        <v>286</v>
      </c>
      <c r="D176" s="40">
        <v>0</v>
      </c>
      <c r="E176" s="40">
        <v>5800000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5800000</v>
      </c>
      <c r="L176" s="40">
        <v>0</v>
      </c>
      <c r="M176" s="40">
        <v>0</v>
      </c>
      <c r="N176" s="40">
        <v>0</v>
      </c>
      <c r="O176" s="40">
        <v>600000</v>
      </c>
      <c r="P176" s="40">
        <v>12200000</v>
      </c>
      <c r="R176" s="40">
        <v>0</v>
      </c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>
        <f t="shared" si="45"/>
        <v>0</v>
      </c>
      <c r="AF176" s="10" t="s">
        <v>285</v>
      </c>
      <c r="AG176" s="19" t="s">
        <v>286</v>
      </c>
      <c r="AH176" s="20">
        <v>0</v>
      </c>
      <c r="AI176" s="40" t="e">
        <f t="shared" si="32"/>
        <v>#DIV/0!</v>
      </c>
      <c r="AJ176" s="40">
        <f t="shared" si="33"/>
        <v>-1</v>
      </c>
      <c r="AK176" s="40" t="e">
        <f t="shared" si="34"/>
        <v>#DIV/0!</v>
      </c>
      <c r="AL176" s="40" t="e">
        <f t="shared" si="35"/>
        <v>#DIV/0!</v>
      </c>
      <c r="AM176" s="40" t="e">
        <f t="shared" si="36"/>
        <v>#DIV/0!</v>
      </c>
      <c r="AN176" s="40" t="e">
        <f t="shared" si="37"/>
        <v>#DIV/0!</v>
      </c>
      <c r="AO176" s="40" t="e">
        <f t="shared" si="38"/>
        <v>#DIV/0!</v>
      </c>
      <c r="AP176" s="40">
        <f t="shared" si="39"/>
        <v>-1</v>
      </c>
      <c r="AQ176" s="40" t="e">
        <f t="shared" si="40"/>
        <v>#DIV/0!</v>
      </c>
      <c r="AR176" s="40" t="e">
        <f t="shared" si="41"/>
        <v>#DIV/0!</v>
      </c>
      <c r="AS176" s="40" t="e">
        <f t="shared" si="42"/>
        <v>#DIV/0!</v>
      </c>
      <c r="AT176" s="40">
        <f t="shared" si="43"/>
        <v>-1</v>
      </c>
      <c r="AU176" s="40">
        <f t="shared" si="44"/>
        <v>-1</v>
      </c>
    </row>
    <row r="177" spans="1:47" x14ac:dyDescent="0.25">
      <c r="A177" s="37">
        <v>2023</v>
      </c>
      <c r="B177" s="38" t="s">
        <v>287</v>
      </c>
      <c r="C177" s="39" t="s">
        <v>787</v>
      </c>
      <c r="D177" s="40">
        <v>0</v>
      </c>
      <c r="E177" s="40">
        <v>0</v>
      </c>
      <c r="F177" s="40">
        <v>0</v>
      </c>
      <c r="G177" s="40">
        <v>0</v>
      </c>
      <c r="H177" s="40">
        <v>20000000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20000000</v>
      </c>
      <c r="R177" s="40">
        <v>0</v>
      </c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>
        <f t="shared" si="45"/>
        <v>0</v>
      </c>
      <c r="AF177" s="10" t="s">
        <v>287</v>
      </c>
      <c r="AG177" s="19" t="s">
        <v>288</v>
      </c>
      <c r="AH177" s="20">
        <v>0</v>
      </c>
      <c r="AI177" s="40" t="e">
        <f t="shared" si="32"/>
        <v>#DIV/0!</v>
      </c>
      <c r="AJ177" s="40" t="e">
        <f t="shared" si="33"/>
        <v>#DIV/0!</v>
      </c>
      <c r="AK177" s="40" t="e">
        <f t="shared" si="34"/>
        <v>#DIV/0!</v>
      </c>
      <c r="AL177" s="40" t="e">
        <f t="shared" si="35"/>
        <v>#DIV/0!</v>
      </c>
      <c r="AM177" s="40">
        <f t="shared" si="36"/>
        <v>-1</v>
      </c>
      <c r="AN177" s="40" t="e">
        <f t="shared" si="37"/>
        <v>#DIV/0!</v>
      </c>
      <c r="AO177" s="40" t="e">
        <f t="shared" si="38"/>
        <v>#DIV/0!</v>
      </c>
      <c r="AP177" s="40" t="e">
        <f t="shared" si="39"/>
        <v>#DIV/0!</v>
      </c>
      <c r="AQ177" s="40" t="e">
        <f t="shared" si="40"/>
        <v>#DIV/0!</v>
      </c>
      <c r="AR177" s="40" t="e">
        <f t="shared" si="41"/>
        <v>#DIV/0!</v>
      </c>
      <c r="AS177" s="40" t="e">
        <f t="shared" si="42"/>
        <v>#DIV/0!</v>
      </c>
      <c r="AT177" s="40" t="e">
        <f t="shared" si="43"/>
        <v>#DIV/0!</v>
      </c>
      <c r="AU177" s="40">
        <f t="shared" si="44"/>
        <v>-1</v>
      </c>
    </row>
    <row r="178" spans="1:47" x14ac:dyDescent="0.25">
      <c r="A178" s="37">
        <v>2023</v>
      </c>
      <c r="B178" s="38" t="s">
        <v>289</v>
      </c>
      <c r="C178" s="39" t="s">
        <v>788</v>
      </c>
      <c r="D178" s="40">
        <v>500000</v>
      </c>
      <c r="E178" s="40">
        <v>62000000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62500000</v>
      </c>
      <c r="R178" s="40">
        <v>0</v>
      </c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>
        <f t="shared" si="45"/>
        <v>0</v>
      </c>
      <c r="AF178" s="10" t="s">
        <v>289</v>
      </c>
      <c r="AG178" s="19" t="s">
        <v>290</v>
      </c>
      <c r="AH178" s="20">
        <v>0</v>
      </c>
      <c r="AI178" s="40">
        <f t="shared" si="32"/>
        <v>-1</v>
      </c>
      <c r="AJ178" s="40">
        <f t="shared" si="33"/>
        <v>-1</v>
      </c>
      <c r="AK178" s="40" t="e">
        <f t="shared" si="34"/>
        <v>#DIV/0!</v>
      </c>
      <c r="AL178" s="40" t="e">
        <f t="shared" si="35"/>
        <v>#DIV/0!</v>
      </c>
      <c r="AM178" s="40" t="e">
        <f t="shared" si="36"/>
        <v>#DIV/0!</v>
      </c>
      <c r="AN178" s="40" t="e">
        <f t="shared" si="37"/>
        <v>#DIV/0!</v>
      </c>
      <c r="AO178" s="40" t="e">
        <f t="shared" si="38"/>
        <v>#DIV/0!</v>
      </c>
      <c r="AP178" s="40" t="e">
        <f t="shared" si="39"/>
        <v>#DIV/0!</v>
      </c>
      <c r="AQ178" s="40" t="e">
        <f t="shared" si="40"/>
        <v>#DIV/0!</v>
      </c>
      <c r="AR178" s="40" t="e">
        <f t="shared" si="41"/>
        <v>#DIV/0!</v>
      </c>
      <c r="AS178" s="40" t="e">
        <f t="shared" si="42"/>
        <v>#DIV/0!</v>
      </c>
      <c r="AT178" s="40" t="e">
        <f t="shared" si="43"/>
        <v>#DIV/0!</v>
      </c>
      <c r="AU178" s="40">
        <f t="shared" si="44"/>
        <v>-1</v>
      </c>
    </row>
    <row r="179" spans="1:47" x14ac:dyDescent="0.25">
      <c r="A179" s="37">
        <v>2023</v>
      </c>
      <c r="B179" s="38" t="s">
        <v>291</v>
      </c>
      <c r="C179" s="39" t="s">
        <v>789</v>
      </c>
      <c r="D179" s="40">
        <v>0</v>
      </c>
      <c r="E179" s="40">
        <v>2000000</v>
      </c>
      <c r="F179" s="40">
        <v>0</v>
      </c>
      <c r="G179" s="40">
        <v>0</v>
      </c>
      <c r="H179" s="40">
        <v>0</v>
      </c>
      <c r="I179" s="40">
        <v>3500000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5500000</v>
      </c>
      <c r="R179" s="40">
        <v>0</v>
      </c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>
        <f t="shared" si="45"/>
        <v>0</v>
      </c>
      <c r="AF179" s="10" t="s">
        <v>291</v>
      </c>
      <c r="AG179" s="19" t="s">
        <v>292</v>
      </c>
      <c r="AH179" s="20">
        <v>0</v>
      </c>
      <c r="AI179" s="40" t="e">
        <f t="shared" si="32"/>
        <v>#DIV/0!</v>
      </c>
      <c r="AJ179" s="40">
        <f t="shared" si="33"/>
        <v>-1</v>
      </c>
      <c r="AK179" s="40" t="e">
        <f t="shared" si="34"/>
        <v>#DIV/0!</v>
      </c>
      <c r="AL179" s="40" t="e">
        <f t="shared" si="35"/>
        <v>#DIV/0!</v>
      </c>
      <c r="AM179" s="40" t="e">
        <f t="shared" si="36"/>
        <v>#DIV/0!</v>
      </c>
      <c r="AN179" s="40">
        <f t="shared" si="37"/>
        <v>-1</v>
      </c>
      <c r="AO179" s="40" t="e">
        <f t="shared" si="38"/>
        <v>#DIV/0!</v>
      </c>
      <c r="AP179" s="40" t="e">
        <f t="shared" si="39"/>
        <v>#DIV/0!</v>
      </c>
      <c r="AQ179" s="40" t="e">
        <f t="shared" si="40"/>
        <v>#DIV/0!</v>
      </c>
      <c r="AR179" s="40" t="e">
        <f t="shared" si="41"/>
        <v>#DIV/0!</v>
      </c>
      <c r="AS179" s="40" t="e">
        <f t="shared" si="42"/>
        <v>#DIV/0!</v>
      </c>
      <c r="AT179" s="40" t="e">
        <f t="shared" si="43"/>
        <v>#DIV/0!</v>
      </c>
      <c r="AU179" s="40">
        <f t="shared" si="44"/>
        <v>-1</v>
      </c>
    </row>
    <row r="180" spans="1:47" x14ac:dyDescent="0.25">
      <c r="A180" s="34">
        <v>2023</v>
      </c>
      <c r="B180" s="35" t="s">
        <v>293</v>
      </c>
      <c r="C180" s="36" t="s">
        <v>294</v>
      </c>
      <c r="D180" s="33">
        <v>2900000</v>
      </c>
      <c r="E180" s="33">
        <v>5900000</v>
      </c>
      <c r="F180" s="33">
        <v>3500000</v>
      </c>
      <c r="G180" s="33">
        <v>2900000</v>
      </c>
      <c r="H180" s="33">
        <v>2900000</v>
      </c>
      <c r="I180" s="33">
        <v>2900000</v>
      </c>
      <c r="J180" s="33">
        <v>2900000</v>
      </c>
      <c r="K180" s="33">
        <v>2900000</v>
      </c>
      <c r="L180" s="33">
        <v>2900000</v>
      </c>
      <c r="M180" s="33">
        <v>2900000</v>
      </c>
      <c r="N180" s="33">
        <v>2900000</v>
      </c>
      <c r="O180" s="33">
        <v>2900000</v>
      </c>
      <c r="P180" s="33">
        <v>38400000</v>
      </c>
      <c r="R180" s="33">
        <v>0</v>
      </c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>
        <f t="shared" si="45"/>
        <v>0</v>
      </c>
      <c r="AF180" s="11" t="s">
        <v>293</v>
      </c>
      <c r="AG180" s="6" t="s">
        <v>294</v>
      </c>
      <c r="AH180" s="7">
        <f>+AH181</f>
        <v>0</v>
      </c>
      <c r="AI180" s="33">
        <f t="shared" si="32"/>
        <v>-1</v>
      </c>
      <c r="AJ180" s="33">
        <f t="shared" si="33"/>
        <v>-1</v>
      </c>
      <c r="AK180" s="33">
        <f t="shared" si="34"/>
        <v>-1</v>
      </c>
      <c r="AL180" s="33">
        <f t="shared" si="35"/>
        <v>-1</v>
      </c>
      <c r="AM180" s="33">
        <f t="shared" si="36"/>
        <v>-1</v>
      </c>
      <c r="AN180" s="33">
        <f t="shared" si="37"/>
        <v>-1</v>
      </c>
      <c r="AO180" s="33">
        <f t="shared" si="38"/>
        <v>-1</v>
      </c>
      <c r="AP180" s="33">
        <f t="shared" si="39"/>
        <v>-1</v>
      </c>
      <c r="AQ180" s="33">
        <f t="shared" si="40"/>
        <v>-1</v>
      </c>
      <c r="AR180" s="33">
        <f t="shared" si="41"/>
        <v>-1</v>
      </c>
      <c r="AS180" s="33">
        <f t="shared" si="42"/>
        <v>-1</v>
      </c>
      <c r="AT180" s="33">
        <f t="shared" si="43"/>
        <v>-1</v>
      </c>
      <c r="AU180" s="33">
        <f t="shared" si="44"/>
        <v>-1</v>
      </c>
    </row>
    <row r="181" spans="1:47" x14ac:dyDescent="0.25">
      <c r="A181" s="37">
        <v>2023</v>
      </c>
      <c r="B181" s="38">
        <v>20201030303</v>
      </c>
      <c r="C181" s="39" t="s">
        <v>790</v>
      </c>
      <c r="D181" s="40">
        <v>2900000</v>
      </c>
      <c r="E181" s="40">
        <v>5900000</v>
      </c>
      <c r="F181" s="40">
        <v>3500000</v>
      </c>
      <c r="G181" s="40">
        <v>2900000</v>
      </c>
      <c r="H181" s="40">
        <v>2900000</v>
      </c>
      <c r="I181" s="40">
        <v>2900000</v>
      </c>
      <c r="J181" s="40">
        <v>2900000</v>
      </c>
      <c r="K181" s="40">
        <v>2900000</v>
      </c>
      <c r="L181" s="40">
        <v>2900000</v>
      </c>
      <c r="M181" s="40">
        <v>2900000</v>
      </c>
      <c r="N181" s="40">
        <v>2900000</v>
      </c>
      <c r="O181" s="40">
        <v>2900000</v>
      </c>
      <c r="P181" s="40">
        <v>38400000</v>
      </c>
      <c r="R181" s="40">
        <v>0</v>
      </c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>
        <f t="shared" si="45"/>
        <v>0</v>
      </c>
      <c r="AF181" s="10" t="s">
        <v>295</v>
      </c>
      <c r="AG181" s="19" t="s">
        <v>296</v>
      </c>
      <c r="AH181" s="20">
        <v>0</v>
      </c>
      <c r="AI181" s="40">
        <f t="shared" si="32"/>
        <v>-1</v>
      </c>
      <c r="AJ181" s="40">
        <f t="shared" si="33"/>
        <v>-1</v>
      </c>
      <c r="AK181" s="40">
        <f t="shared" si="34"/>
        <v>-1</v>
      </c>
      <c r="AL181" s="40">
        <f t="shared" si="35"/>
        <v>-1</v>
      </c>
      <c r="AM181" s="40">
        <f t="shared" si="36"/>
        <v>-1</v>
      </c>
      <c r="AN181" s="40">
        <f t="shared" si="37"/>
        <v>-1</v>
      </c>
      <c r="AO181" s="40">
        <f t="shared" si="38"/>
        <v>-1</v>
      </c>
      <c r="AP181" s="40">
        <f t="shared" si="39"/>
        <v>-1</v>
      </c>
      <c r="AQ181" s="40">
        <f t="shared" si="40"/>
        <v>-1</v>
      </c>
      <c r="AR181" s="40">
        <f t="shared" si="41"/>
        <v>-1</v>
      </c>
      <c r="AS181" s="40">
        <f t="shared" si="42"/>
        <v>-1</v>
      </c>
      <c r="AT181" s="40">
        <f t="shared" si="43"/>
        <v>-1</v>
      </c>
      <c r="AU181" s="40">
        <f t="shared" si="44"/>
        <v>-1</v>
      </c>
    </row>
    <row r="182" spans="1:47" x14ac:dyDescent="0.25">
      <c r="A182" s="34">
        <v>2023</v>
      </c>
      <c r="B182" s="35" t="s">
        <v>297</v>
      </c>
      <c r="C182" s="36" t="s">
        <v>298</v>
      </c>
      <c r="D182" s="33">
        <v>79660803.779999256</v>
      </c>
      <c r="E182" s="33">
        <v>40900000</v>
      </c>
      <c r="F182" s="33">
        <v>149436770</v>
      </c>
      <c r="G182" s="33">
        <v>16500000</v>
      </c>
      <c r="H182" s="33">
        <v>26500000</v>
      </c>
      <c r="I182" s="33">
        <v>26500000</v>
      </c>
      <c r="J182" s="33">
        <v>16500000</v>
      </c>
      <c r="K182" s="33">
        <v>38100000</v>
      </c>
      <c r="L182" s="33">
        <v>16500000</v>
      </c>
      <c r="M182" s="33">
        <v>16500000</v>
      </c>
      <c r="N182" s="33">
        <v>16500000</v>
      </c>
      <c r="O182" s="33">
        <v>18500000</v>
      </c>
      <c r="P182" s="33">
        <v>462097573.77999926</v>
      </c>
      <c r="R182" s="33">
        <v>0</v>
      </c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>
        <f t="shared" si="45"/>
        <v>0</v>
      </c>
      <c r="AF182" s="11" t="s">
        <v>297</v>
      </c>
      <c r="AG182" s="6" t="s">
        <v>298</v>
      </c>
      <c r="AH182" s="7">
        <f>+AH183+AH184+AH185+AH186+AH187</f>
        <v>0</v>
      </c>
      <c r="AI182" s="33">
        <f t="shared" si="32"/>
        <v>-1</v>
      </c>
      <c r="AJ182" s="33">
        <f t="shared" si="33"/>
        <v>-1</v>
      </c>
      <c r="AK182" s="33">
        <f t="shared" si="34"/>
        <v>-1</v>
      </c>
      <c r="AL182" s="33">
        <f t="shared" si="35"/>
        <v>-1</v>
      </c>
      <c r="AM182" s="33">
        <f t="shared" si="36"/>
        <v>-1</v>
      </c>
      <c r="AN182" s="33">
        <f t="shared" si="37"/>
        <v>-1</v>
      </c>
      <c r="AO182" s="33">
        <f t="shared" si="38"/>
        <v>-1</v>
      </c>
      <c r="AP182" s="33">
        <f t="shared" si="39"/>
        <v>-1</v>
      </c>
      <c r="AQ182" s="33">
        <f t="shared" si="40"/>
        <v>-1</v>
      </c>
      <c r="AR182" s="33">
        <f t="shared" si="41"/>
        <v>-1</v>
      </c>
      <c r="AS182" s="33">
        <f t="shared" si="42"/>
        <v>-1</v>
      </c>
      <c r="AT182" s="33">
        <f t="shared" si="43"/>
        <v>-1</v>
      </c>
      <c r="AU182" s="33">
        <f t="shared" si="44"/>
        <v>-1</v>
      </c>
    </row>
    <row r="183" spans="1:47" x14ac:dyDescent="0.25">
      <c r="A183" s="37">
        <v>2023</v>
      </c>
      <c r="B183" s="38" t="s">
        <v>299</v>
      </c>
      <c r="C183" s="39" t="s">
        <v>300</v>
      </c>
      <c r="D183" s="40">
        <v>0</v>
      </c>
      <c r="E183" s="40">
        <v>18600000</v>
      </c>
      <c r="F183" s="40">
        <v>115936770</v>
      </c>
      <c r="G183" s="40">
        <v>0</v>
      </c>
      <c r="H183" s="40">
        <v>10000000</v>
      </c>
      <c r="I183" s="40">
        <v>0</v>
      </c>
      <c r="J183" s="40">
        <v>0</v>
      </c>
      <c r="K183" s="40">
        <v>14600000</v>
      </c>
      <c r="L183" s="40">
        <v>0</v>
      </c>
      <c r="M183" s="40">
        <v>0</v>
      </c>
      <c r="N183" s="40">
        <v>0</v>
      </c>
      <c r="O183" s="40">
        <v>0</v>
      </c>
      <c r="P183" s="40">
        <v>159136770</v>
      </c>
      <c r="R183" s="40">
        <v>0</v>
      </c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>
        <f t="shared" si="45"/>
        <v>0</v>
      </c>
      <c r="AF183" s="10" t="s">
        <v>299</v>
      </c>
      <c r="AG183" s="19" t="s">
        <v>300</v>
      </c>
      <c r="AH183" s="20">
        <v>0</v>
      </c>
      <c r="AI183" s="40" t="e">
        <f t="shared" si="32"/>
        <v>#DIV/0!</v>
      </c>
      <c r="AJ183" s="40">
        <f t="shared" si="33"/>
        <v>-1</v>
      </c>
      <c r="AK183" s="40">
        <f t="shared" si="34"/>
        <v>-1</v>
      </c>
      <c r="AL183" s="40" t="e">
        <f t="shared" si="35"/>
        <v>#DIV/0!</v>
      </c>
      <c r="AM183" s="40">
        <f t="shared" si="36"/>
        <v>-1</v>
      </c>
      <c r="AN183" s="40" t="e">
        <f t="shared" si="37"/>
        <v>#DIV/0!</v>
      </c>
      <c r="AO183" s="40" t="e">
        <f t="shared" si="38"/>
        <v>#DIV/0!</v>
      </c>
      <c r="AP183" s="40">
        <f t="shared" si="39"/>
        <v>-1</v>
      </c>
      <c r="AQ183" s="40" t="e">
        <f t="shared" si="40"/>
        <v>#DIV/0!</v>
      </c>
      <c r="AR183" s="40" t="e">
        <f t="shared" si="41"/>
        <v>#DIV/0!</v>
      </c>
      <c r="AS183" s="40" t="e">
        <f t="shared" si="42"/>
        <v>#DIV/0!</v>
      </c>
      <c r="AT183" s="40" t="e">
        <f t="shared" si="43"/>
        <v>#DIV/0!</v>
      </c>
      <c r="AU183" s="40">
        <f t="shared" si="44"/>
        <v>-1</v>
      </c>
    </row>
    <row r="184" spans="1:47" x14ac:dyDescent="0.25">
      <c r="A184" s="37">
        <v>2023</v>
      </c>
      <c r="B184" s="38" t="s">
        <v>301</v>
      </c>
      <c r="C184" s="39" t="s">
        <v>302</v>
      </c>
      <c r="D184" s="40">
        <v>63160803.779999256</v>
      </c>
      <c r="E184" s="40">
        <v>5000000</v>
      </c>
      <c r="F184" s="40">
        <v>12000000</v>
      </c>
      <c r="G184" s="40">
        <v>0</v>
      </c>
      <c r="H184" s="40">
        <v>0</v>
      </c>
      <c r="I184" s="40">
        <v>10000000</v>
      </c>
      <c r="J184" s="40">
        <v>0</v>
      </c>
      <c r="K184" s="40">
        <v>7000000</v>
      </c>
      <c r="L184" s="40">
        <v>0</v>
      </c>
      <c r="M184" s="40">
        <v>0</v>
      </c>
      <c r="N184" s="40">
        <v>0</v>
      </c>
      <c r="O184" s="40">
        <v>0</v>
      </c>
      <c r="P184" s="40">
        <v>97160803.779999256</v>
      </c>
      <c r="R184" s="40">
        <v>0</v>
      </c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>
        <f t="shared" si="45"/>
        <v>0</v>
      </c>
      <c r="AF184" s="10" t="s">
        <v>301</v>
      </c>
      <c r="AG184" s="19" t="s">
        <v>302</v>
      </c>
      <c r="AH184" s="20">
        <v>0</v>
      </c>
      <c r="AI184" s="40">
        <f t="shared" si="32"/>
        <v>-1</v>
      </c>
      <c r="AJ184" s="40">
        <f t="shared" si="33"/>
        <v>-1</v>
      </c>
      <c r="AK184" s="40">
        <f t="shared" si="34"/>
        <v>-1</v>
      </c>
      <c r="AL184" s="40" t="e">
        <f t="shared" si="35"/>
        <v>#DIV/0!</v>
      </c>
      <c r="AM184" s="40" t="e">
        <f t="shared" si="36"/>
        <v>#DIV/0!</v>
      </c>
      <c r="AN184" s="40">
        <f t="shared" si="37"/>
        <v>-1</v>
      </c>
      <c r="AO184" s="40" t="e">
        <f t="shared" si="38"/>
        <v>#DIV/0!</v>
      </c>
      <c r="AP184" s="40">
        <f t="shared" si="39"/>
        <v>-1</v>
      </c>
      <c r="AQ184" s="40" t="e">
        <f t="shared" si="40"/>
        <v>#DIV/0!</v>
      </c>
      <c r="AR184" s="40" t="e">
        <f t="shared" si="41"/>
        <v>#DIV/0!</v>
      </c>
      <c r="AS184" s="40" t="e">
        <f t="shared" si="42"/>
        <v>#DIV/0!</v>
      </c>
      <c r="AT184" s="40" t="e">
        <f t="shared" si="43"/>
        <v>#DIV/0!</v>
      </c>
      <c r="AU184" s="40">
        <f t="shared" si="44"/>
        <v>-1</v>
      </c>
    </row>
    <row r="185" spans="1:47" x14ac:dyDescent="0.25">
      <c r="A185" s="37">
        <v>2023</v>
      </c>
      <c r="B185" s="38" t="s">
        <v>303</v>
      </c>
      <c r="C185" s="39" t="s">
        <v>304</v>
      </c>
      <c r="D185" s="40">
        <v>0</v>
      </c>
      <c r="E185" s="40">
        <v>800000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800000</v>
      </c>
      <c r="R185" s="40">
        <v>0</v>
      </c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>
        <f t="shared" si="45"/>
        <v>0</v>
      </c>
      <c r="AF185" s="10" t="s">
        <v>303</v>
      </c>
      <c r="AG185" s="19" t="s">
        <v>304</v>
      </c>
      <c r="AH185" s="20">
        <v>0</v>
      </c>
      <c r="AI185" s="40" t="e">
        <f t="shared" si="32"/>
        <v>#DIV/0!</v>
      </c>
      <c r="AJ185" s="40">
        <f t="shared" si="33"/>
        <v>-1</v>
      </c>
      <c r="AK185" s="40" t="e">
        <f t="shared" si="34"/>
        <v>#DIV/0!</v>
      </c>
      <c r="AL185" s="40" t="e">
        <f t="shared" si="35"/>
        <v>#DIV/0!</v>
      </c>
      <c r="AM185" s="40" t="e">
        <f t="shared" si="36"/>
        <v>#DIV/0!</v>
      </c>
      <c r="AN185" s="40" t="e">
        <f t="shared" si="37"/>
        <v>#DIV/0!</v>
      </c>
      <c r="AO185" s="40" t="e">
        <f t="shared" si="38"/>
        <v>#DIV/0!</v>
      </c>
      <c r="AP185" s="40" t="e">
        <f t="shared" si="39"/>
        <v>#DIV/0!</v>
      </c>
      <c r="AQ185" s="40" t="e">
        <f t="shared" si="40"/>
        <v>#DIV/0!</v>
      </c>
      <c r="AR185" s="40" t="e">
        <f t="shared" si="41"/>
        <v>#DIV/0!</v>
      </c>
      <c r="AS185" s="40" t="e">
        <f t="shared" si="42"/>
        <v>#DIV/0!</v>
      </c>
      <c r="AT185" s="40" t="e">
        <f t="shared" si="43"/>
        <v>#DIV/0!</v>
      </c>
      <c r="AU185" s="40">
        <f t="shared" si="44"/>
        <v>-1</v>
      </c>
    </row>
    <row r="186" spans="1:47" x14ac:dyDescent="0.25">
      <c r="A186" s="37">
        <v>2023</v>
      </c>
      <c r="B186" s="38" t="s">
        <v>305</v>
      </c>
      <c r="C186" s="39" t="s">
        <v>306</v>
      </c>
      <c r="D186" s="40">
        <v>0</v>
      </c>
      <c r="E186" s="40">
        <v>0</v>
      </c>
      <c r="F186" s="40">
        <v>5000000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5000000</v>
      </c>
      <c r="R186" s="40">
        <v>0</v>
      </c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>
        <f t="shared" si="45"/>
        <v>0</v>
      </c>
      <c r="AF186" s="10" t="s">
        <v>305</v>
      </c>
      <c r="AG186" s="19" t="s">
        <v>306</v>
      </c>
      <c r="AH186" s="20">
        <v>0</v>
      </c>
      <c r="AI186" s="40" t="e">
        <f t="shared" si="32"/>
        <v>#DIV/0!</v>
      </c>
      <c r="AJ186" s="40" t="e">
        <f t="shared" si="33"/>
        <v>#DIV/0!</v>
      </c>
      <c r="AK186" s="40">
        <f t="shared" si="34"/>
        <v>-1</v>
      </c>
      <c r="AL186" s="40" t="e">
        <f t="shared" si="35"/>
        <v>#DIV/0!</v>
      </c>
      <c r="AM186" s="40" t="e">
        <f t="shared" si="36"/>
        <v>#DIV/0!</v>
      </c>
      <c r="AN186" s="40" t="e">
        <f t="shared" si="37"/>
        <v>#DIV/0!</v>
      </c>
      <c r="AO186" s="40" t="e">
        <f t="shared" si="38"/>
        <v>#DIV/0!</v>
      </c>
      <c r="AP186" s="40" t="e">
        <f t="shared" si="39"/>
        <v>#DIV/0!</v>
      </c>
      <c r="AQ186" s="40" t="e">
        <f t="shared" si="40"/>
        <v>#DIV/0!</v>
      </c>
      <c r="AR186" s="40" t="e">
        <f t="shared" si="41"/>
        <v>#DIV/0!</v>
      </c>
      <c r="AS186" s="40" t="e">
        <f t="shared" si="42"/>
        <v>#DIV/0!</v>
      </c>
      <c r="AT186" s="40" t="e">
        <f t="shared" si="43"/>
        <v>#DIV/0!</v>
      </c>
      <c r="AU186" s="40">
        <f t="shared" si="44"/>
        <v>-1</v>
      </c>
    </row>
    <row r="187" spans="1:47" x14ac:dyDescent="0.25">
      <c r="A187" s="37">
        <v>2023</v>
      </c>
      <c r="B187" s="38" t="s">
        <v>307</v>
      </c>
      <c r="C187" s="39" t="s">
        <v>308</v>
      </c>
      <c r="D187" s="40">
        <v>16500000</v>
      </c>
      <c r="E187" s="40">
        <v>16500000</v>
      </c>
      <c r="F187" s="40">
        <v>16500000</v>
      </c>
      <c r="G187" s="40">
        <v>16500000</v>
      </c>
      <c r="H187" s="40">
        <v>16500000</v>
      </c>
      <c r="I187" s="40">
        <v>16500000</v>
      </c>
      <c r="J187" s="40">
        <v>16500000</v>
      </c>
      <c r="K187" s="40">
        <v>16500000</v>
      </c>
      <c r="L187" s="40">
        <v>16500000</v>
      </c>
      <c r="M187" s="40">
        <v>16500000</v>
      </c>
      <c r="N187" s="40">
        <v>16500000</v>
      </c>
      <c r="O187" s="40">
        <v>18500000</v>
      </c>
      <c r="P187" s="40">
        <v>200000000</v>
      </c>
      <c r="R187" s="40">
        <v>0</v>
      </c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>
        <f t="shared" si="45"/>
        <v>0</v>
      </c>
      <c r="AF187" s="10" t="s">
        <v>307</v>
      </c>
      <c r="AG187" s="19" t="s">
        <v>308</v>
      </c>
      <c r="AH187" s="20">
        <v>0</v>
      </c>
      <c r="AI187" s="40">
        <f t="shared" si="32"/>
        <v>-1</v>
      </c>
      <c r="AJ187" s="40">
        <f t="shared" si="33"/>
        <v>-1</v>
      </c>
      <c r="AK187" s="40">
        <f t="shared" si="34"/>
        <v>-1</v>
      </c>
      <c r="AL187" s="40">
        <f t="shared" si="35"/>
        <v>-1</v>
      </c>
      <c r="AM187" s="40">
        <f t="shared" si="36"/>
        <v>-1</v>
      </c>
      <c r="AN187" s="40">
        <f t="shared" si="37"/>
        <v>-1</v>
      </c>
      <c r="AO187" s="40">
        <f t="shared" si="38"/>
        <v>-1</v>
      </c>
      <c r="AP187" s="40">
        <f t="shared" si="39"/>
        <v>-1</v>
      </c>
      <c r="AQ187" s="40">
        <f t="shared" si="40"/>
        <v>-1</v>
      </c>
      <c r="AR187" s="40">
        <f t="shared" si="41"/>
        <v>-1</v>
      </c>
      <c r="AS187" s="40">
        <f t="shared" si="42"/>
        <v>-1</v>
      </c>
      <c r="AT187" s="40">
        <f t="shared" si="43"/>
        <v>-1</v>
      </c>
      <c r="AU187" s="40">
        <f t="shared" si="44"/>
        <v>-1</v>
      </c>
    </row>
    <row r="188" spans="1:47" x14ac:dyDescent="0.25">
      <c r="A188" s="34">
        <v>2023</v>
      </c>
      <c r="B188" s="35" t="s">
        <v>309</v>
      </c>
      <c r="C188" s="36" t="s">
        <v>310</v>
      </c>
      <c r="D188" s="33">
        <v>15623000</v>
      </c>
      <c r="E188" s="33">
        <v>95923000</v>
      </c>
      <c r="F188" s="33">
        <v>48617821</v>
      </c>
      <c r="G188" s="33">
        <v>42773000</v>
      </c>
      <c r="H188" s="33">
        <v>41523000</v>
      </c>
      <c r="I188" s="33">
        <v>16023000</v>
      </c>
      <c r="J188" s="33">
        <v>17623000</v>
      </c>
      <c r="K188" s="33">
        <v>54823000</v>
      </c>
      <c r="L188" s="33">
        <v>41523000</v>
      </c>
      <c r="M188" s="33">
        <v>19793000</v>
      </c>
      <c r="N188" s="33">
        <v>21123000</v>
      </c>
      <c r="O188" s="33">
        <v>17623000</v>
      </c>
      <c r="P188" s="33">
        <v>432990821</v>
      </c>
      <c r="R188" s="33">
        <v>0</v>
      </c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>
        <f t="shared" si="45"/>
        <v>0</v>
      </c>
      <c r="AF188" s="11" t="s">
        <v>309</v>
      </c>
      <c r="AG188" s="6" t="s">
        <v>310</v>
      </c>
      <c r="AH188" s="7">
        <f>+AH189+AH190+AH191+AH192</f>
        <v>0</v>
      </c>
      <c r="AI188" s="33">
        <f t="shared" si="32"/>
        <v>-1</v>
      </c>
      <c r="AJ188" s="33">
        <f t="shared" si="33"/>
        <v>-1</v>
      </c>
      <c r="AK188" s="33">
        <f t="shared" si="34"/>
        <v>-1</v>
      </c>
      <c r="AL188" s="33">
        <f t="shared" si="35"/>
        <v>-1</v>
      </c>
      <c r="AM188" s="33">
        <f t="shared" si="36"/>
        <v>-1</v>
      </c>
      <c r="AN188" s="33">
        <f t="shared" si="37"/>
        <v>-1</v>
      </c>
      <c r="AO188" s="33">
        <f t="shared" si="38"/>
        <v>-1</v>
      </c>
      <c r="AP188" s="33">
        <f t="shared" si="39"/>
        <v>-1</v>
      </c>
      <c r="AQ188" s="33">
        <f t="shared" si="40"/>
        <v>-1</v>
      </c>
      <c r="AR188" s="33">
        <f t="shared" si="41"/>
        <v>-1</v>
      </c>
      <c r="AS188" s="33">
        <f t="shared" si="42"/>
        <v>-1</v>
      </c>
      <c r="AT188" s="33">
        <f t="shared" si="43"/>
        <v>-1</v>
      </c>
      <c r="AU188" s="33">
        <f t="shared" si="44"/>
        <v>-1</v>
      </c>
    </row>
    <row r="189" spans="1:47" x14ac:dyDescent="0.25">
      <c r="A189" s="37">
        <v>2023</v>
      </c>
      <c r="B189" s="38" t="s">
        <v>311</v>
      </c>
      <c r="C189" s="39" t="s">
        <v>312</v>
      </c>
      <c r="D189" s="40">
        <v>0</v>
      </c>
      <c r="E189" s="40">
        <v>31000000</v>
      </c>
      <c r="F189" s="40">
        <v>3699800</v>
      </c>
      <c r="G189" s="40">
        <v>1000000</v>
      </c>
      <c r="H189" s="40">
        <v>0</v>
      </c>
      <c r="I189" s="40">
        <v>400000</v>
      </c>
      <c r="J189" s="40">
        <v>2000000</v>
      </c>
      <c r="K189" s="40">
        <v>1000000</v>
      </c>
      <c r="L189" s="40">
        <v>0</v>
      </c>
      <c r="M189" s="40">
        <v>0</v>
      </c>
      <c r="N189" s="40">
        <v>0</v>
      </c>
      <c r="O189" s="40">
        <v>0</v>
      </c>
      <c r="P189" s="40">
        <v>39099800</v>
      </c>
      <c r="R189" s="40">
        <v>0</v>
      </c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>
        <f t="shared" si="45"/>
        <v>0</v>
      </c>
      <c r="AF189" s="10" t="s">
        <v>311</v>
      </c>
      <c r="AG189" s="19" t="s">
        <v>312</v>
      </c>
      <c r="AH189" s="20">
        <v>0</v>
      </c>
      <c r="AI189" s="40" t="e">
        <f t="shared" si="32"/>
        <v>#DIV/0!</v>
      </c>
      <c r="AJ189" s="40">
        <f t="shared" si="33"/>
        <v>-1</v>
      </c>
      <c r="AK189" s="40">
        <f t="shared" si="34"/>
        <v>-1</v>
      </c>
      <c r="AL189" s="40">
        <f t="shared" si="35"/>
        <v>-1</v>
      </c>
      <c r="AM189" s="40" t="e">
        <f t="shared" si="36"/>
        <v>#DIV/0!</v>
      </c>
      <c r="AN189" s="40">
        <f t="shared" si="37"/>
        <v>-1</v>
      </c>
      <c r="AO189" s="40">
        <f t="shared" si="38"/>
        <v>-1</v>
      </c>
      <c r="AP189" s="40">
        <f t="shared" si="39"/>
        <v>-1</v>
      </c>
      <c r="AQ189" s="40" t="e">
        <f t="shared" si="40"/>
        <v>#DIV/0!</v>
      </c>
      <c r="AR189" s="40" t="e">
        <f t="shared" si="41"/>
        <v>#DIV/0!</v>
      </c>
      <c r="AS189" s="40" t="e">
        <f t="shared" si="42"/>
        <v>#DIV/0!</v>
      </c>
      <c r="AT189" s="40" t="e">
        <f t="shared" si="43"/>
        <v>#DIV/0!</v>
      </c>
      <c r="AU189" s="40">
        <f t="shared" si="44"/>
        <v>-1</v>
      </c>
    </row>
    <row r="190" spans="1:47" x14ac:dyDescent="0.25">
      <c r="A190" s="37">
        <v>2023</v>
      </c>
      <c r="B190" s="38" t="s">
        <v>313</v>
      </c>
      <c r="C190" s="39" t="s">
        <v>314</v>
      </c>
      <c r="D190" s="40">
        <v>15623000</v>
      </c>
      <c r="E190" s="40">
        <v>34923000</v>
      </c>
      <c r="F190" s="40">
        <v>41523000</v>
      </c>
      <c r="G190" s="40">
        <v>41523000</v>
      </c>
      <c r="H190" s="40">
        <v>41523000</v>
      </c>
      <c r="I190" s="40">
        <v>15623000</v>
      </c>
      <c r="J190" s="40">
        <v>15623000</v>
      </c>
      <c r="K190" s="40">
        <v>53823000</v>
      </c>
      <c r="L190" s="40">
        <v>41523000</v>
      </c>
      <c r="M190" s="40">
        <v>19793000</v>
      </c>
      <c r="N190" s="40">
        <v>21123000</v>
      </c>
      <c r="O190" s="40">
        <v>17623000</v>
      </c>
      <c r="P190" s="40">
        <v>360246000</v>
      </c>
      <c r="R190" s="40">
        <v>0</v>
      </c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>
        <f t="shared" si="45"/>
        <v>0</v>
      </c>
      <c r="AF190" s="10" t="s">
        <v>313</v>
      </c>
      <c r="AG190" s="19" t="s">
        <v>314</v>
      </c>
      <c r="AH190" s="20">
        <v>0</v>
      </c>
      <c r="AI190" s="40">
        <f t="shared" si="32"/>
        <v>-1</v>
      </c>
      <c r="AJ190" s="40">
        <f t="shared" si="33"/>
        <v>-1</v>
      </c>
      <c r="AK190" s="40">
        <f t="shared" si="34"/>
        <v>-1</v>
      </c>
      <c r="AL190" s="40">
        <f t="shared" si="35"/>
        <v>-1</v>
      </c>
      <c r="AM190" s="40">
        <f t="shared" si="36"/>
        <v>-1</v>
      </c>
      <c r="AN190" s="40">
        <f t="shared" si="37"/>
        <v>-1</v>
      </c>
      <c r="AO190" s="40">
        <f t="shared" si="38"/>
        <v>-1</v>
      </c>
      <c r="AP190" s="40">
        <f t="shared" si="39"/>
        <v>-1</v>
      </c>
      <c r="AQ190" s="40">
        <f t="shared" si="40"/>
        <v>-1</v>
      </c>
      <c r="AR190" s="40">
        <f t="shared" si="41"/>
        <v>-1</v>
      </c>
      <c r="AS190" s="40">
        <f t="shared" si="42"/>
        <v>-1</v>
      </c>
      <c r="AT190" s="40">
        <f t="shared" si="43"/>
        <v>-1</v>
      </c>
      <c r="AU190" s="40">
        <f t="shared" si="44"/>
        <v>-1</v>
      </c>
    </row>
    <row r="191" spans="1:47" x14ac:dyDescent="0.25">
      <c r="A191" s="37">
        <v>2023</v>
      </c>
      <c r="B191" s="38" t="s">
        <v>315</v>
      </c>
      <c r="C191" s="39" t="s">
        <v>316</v>
      </c>
      <c r="D191" s="40">
        <v>0</v>
      </c>
      <c r="E191" s="40">
        <v>30000000</v>
      </c>
      <c r="F191" s="40">
        <v>3395021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33395021</v>
      </c>
      <c r="R191" s="40">
        <v>0</v>
      </c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>
        <f t="shared" si="45"/>
        <v>0</v>
      </c>
      <c r="AF191" s="10" t="s">
        <v>315</v>
      </c>
      <c r="AG191" s="19" t="s">
        <v>316</v>
      </c>
      <c r="AH191" s="20">
        <v>0</v>
      </c>
      <c r="AI191" s="40" t="e">
        <f t="shared" si="32"/>
        <v>#DIV/0!</v>
      </c>
      <c r="AJ191" s="40">
        <f t="shared" si="33"/>
        <v>-1</v>
      </c>
      <c r="AK191" s="40">
        <f t="shared" si="34"/>
        <v>-1</v>
      </c>
      <c r="AL191" s="40" t="e">
        <f t="shared" si="35"/>
        <v>#DIV/0!</v>
      </c>
      <c r="AM191" s="40" t="e">
        <f t="shared" si="36"/>
        <v>#DIV/0!</v>
      </c>
      <c r="AN191" s="40" t="e">
        <f t="shared" si="37"/>
        <v>#DIV/0!</v>
      </c>
      <c r="AO191" s="40" t="e">
        <f t="shared" si="38"/>
        <v>#DIV/0!</v>
      </c>
      <c r="AP191" s="40" t="e">
        <f t="shared" si="39"/>
        <v>#DIV/0!</v>
      </c>
      <c r="AQ191" s="40" t="e">
        <f t="shared" si="40"/>
        <v>#DIV/0!</v>
      </c>
      <c r="AR191" s="40" t="e">
        <f t="shared" si="41"/>
        <v>#DIV/0!</v>
      </c>
      <c r="AS191" s="40" t="e">
        <f t="shared" si="42"/>
        <v>#DIV/0!</v>
      </c>
      <c r="AT191" s="40" t="e">
        <f t="shared" si="43"/>
        <v>#DIV/0!</v>
      </c>
      <c r="AU191" s="40">
        <f t="shared" si="44"/>
        <v>-1</v>
      </c>
    </row>
    <row r="192" spans="1:47" x14ac:dyDescent="0.25">
      <c r="A192" s="37">
        <v>2023</v>
      </c>
      <c r="B192" s="38" t="s">
        <v>317</v>
      </c>
      <c r="C192" s="39" t="s">
        <v>318</v>
      </c>
      <c r="D192" s="40">
        <v>0</v>
      </c>
      <c r="E192" s="40">
        <v>0</v>
      </c>
      <c r="F192" s="40">
        <v>0</v>
      </c>
      <c r="G192" s="40">
        <v>250000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250000</v>
      </c>
      <c r="R192" s="40">
        <v>0</v>
      </c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>
        <f t="shared" ref="AD192:AD216" si="46">SUM(R192:AC192)</f>
        <v>0</v>
      </c>
      <c r="AF192" s="10" t="s">
        <v>317</v>
      </c>
      <c r="AG192" s="19" t="s">
        <v>318</v>
      </c>
      <c r="AH192" s="20">
        <v>0</v>
      </c>
      <c r="AI192" s="40" t="e">
        <f t="shared" si="32"/>
        <v>#DIV/0!</v>
      </c>
      <c r="AJ192" s="40" t="e">
        <f t="shared" si="33"/>
        <v>#DIV/0!</v>
      </c>
      <c r="AK192" s="40" t="e">
        <f t="shared" si="34"/>
        <v>#DIV/0!</v>
      </c>
      <c r="AL192" s="40">
        <f t="shared" si="35"/>
        <v>-1</v>
      </c>
      <c r="AM192" s="40" t="e">
        <f t="shared" si="36"/>
        <v>#DIV/0!</v>
      </c>
      <c r="AN192" s="40" t="e">
        <f t="shared" si="37"/>
        <v>#DIV/0!</v>
      </c>
      <c r="AO192" s="40" t="e">
        <f t="shared" si="38"/>
        <v>#DIV/0!</v>
      </c>
      <c r="AP192" s="40" t="e">
        <f t="shared" si="39"/>
        <v>#DIV/0!</v>
      </c>
      <c r="AQ192" s="40" t="e">
        <f t="shared" si="40"/>
        <v>#DIV/0!</v>
      </c>
      <c r="AR192" s="40" t="e">
        <f t="shared" si="41"/>
        <v>#DIV/0!</v>
      </c>
      <c r="AS192" s="40" t="e">
        <f t="shared" si="42"/>
        <v>#DIV/0!</v>
      </c>
      <c r="AT192" s="40" t="e">
        <f t="shared" si="43"/>
        <v>#DIV/0!</v>
      </c>
      <c r="AU192" s="40">
        <f t="shared" si="44"/>
        <v>-1</v>
      </c>
    </row>
    <row r="193" spans="1:47" x14ac:dyDescent="0.25">
      <c r="A193" s="34">
        <v>2023</v>
      </c>
      <c r="B193" s="35" t="s">
        <v>319</v>
      </c>
      <c r="C193" s="36" t="s">
        <v>320</v>
      </c>
      <c r="D193" s="33">
        <v>5700000</v>
      </c>
      <c r="E193" s="33">
        <v>4000000</v>
      </c>
      <c r="F193" s="33">
        <v>500000</v>
      </c>
      <c r="G193" s="33">
        <v>0</v>
      </c>
      <c r="H193" s="33">
        <v>20000000</v>
      </c>
      <c r="I193" s="33">
        <v>0</v>
      </c>
      <c r="J193" s="33">
        <v>700000</v>
      </c>
      <c r="K193" s="33">
        <v>4000000</v>
      </c>
      <c r="L193" s="33">
        <v>0</v>
      </c>
      <c r="M193" s="33">
        <v>0</v>
      </c>
      <c r="N193" s="33">
        <v>0</v>
      </c>
      <c r="O193" s="33">
        <v>1400000</v>
      </c>
      <c r="P193" s="33">
        <v>36300000</v>
      </c>
      <c r="R193" s="33">
        <v>0</v>
      </c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>
        <f t="shared" si="46"/>
        <v>0</v>
      </c>
      <c r="AF193" s="11" t="s">
        <v>319</v>
      </c>
      <c r="AG193" s="6" t="s">
        <v>320</v>
      </c>
      <c r="AH193" s="7">
        <f>+AH194+AH195</f>
        <v>0</v>
      </c>
      <c r="AI193" s="33">
        <f t="shared" si="32"/>
        <v>-1</v>
      </c>
      <c r="AJ193" s="33">
        <f t="shared" si="33"/>
        <v>-1</v>
      </c>
      <c r="AK193" s="33">
        <f t="shared" si="34"/>
        <v>-1</v>
      </c>
      <c r="AL193" s="33" t="e">
        <f t="shared" si="35"/>
        <v>#DIV/0!</v>
      </c>
      <c r="AM193" s="33">
        <f t="shared" si="36"/>
        <v>-1</v>
      </c>
      <c r="AN193" s="33" t="e">
        <f t="shared" si="37"/>
        <v>#DIV/0!</v>
      </c>
      <c r="AO193" s="33">
        <f t="shared" si="38"/>
        <v>-1</v>
      </c>
      <c r="AP193" s="33">
        <f t="shared" si="39"/>
        <v>-1</v>
      </c>
      <c r="AQ193" s="33" t="e">
        <f t="shared" si="40"/>
        <v>#DIV/0!</v>
      </c>
      <c r="AR193" s="33" t="e">
        <f t="shared" si="41"/>
        <v>#DIV/0!</v>
      </c>
      <c r="AS193" s="33" t="e">
        <f t="shared" si="42"/>
        <v>#DIV/0!</v>
      </c>
      <c r="AT193" s="33">
        <f t="shared" si="43"/>
        <v>-1</v>
      </c>
      <c r="AU193" s="33">
        <f t="shared" si="44"/>
        <v>-1</v>
      </c>
    </row>
    <row r="194" spans="1:47" x14ac:dyDescent="0.25">
      <c r="A194" s="37">
        <v>2023</v>
      </c>
      <c r="B194" s="38" t="s">
        <v>321</v>
      </c>
      <c r="C194" s="39" t="s">
        <v>322</v>
      </c>
      <c r="D194" s="40">
        <v>0</v>
      </c>
      <c r="E194" s="40">
        <v>0</v>
      </c>
      <c r="F194" s="40">
        <v>0</v>
      </c>
      <c r="G194" s="40">
        <v>0</v>
      </c>
      <c r="H194" s="40">
        <v>20000000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20000000</v>
      </c>
      <c r="R194" s="40">
        <v>0</v>
      </c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>
        <f t="shared" si="46"/>
        <v>0</v>
      </c>
      <c r="AF194" s="10" t="s">
        <v>321</v>
      </c>
      <c r="AG194" s="19" t="s">
        <v>322</v>
      </c>
      <c r="AH194" s="20">
        <v>0</v>
      </c>
      <c r="AI194" s="40" t="e">
        <f t="shared" si="32"/>
        <v>#DIV/0!</v>
      </c>
      <c r="AJ194" s="40" t="e">
        <f t="shared" si="33"/>
        <v>#DIV/0!</v>
      </c>
      <c r="AK194" s="40" t="e">
        <f t="shared" si="34"/>
        <v>#DIV/0!</v>
      </c>
      <c r="AL194" s="40" t="e">
        <f t="shared" si="35"/>
        <v>#DIV/0!</v>
      </c>
      <c r="AM194" s="40">
        <f t="shared" si="36"/>
        <v>-1</v>
      </c>
      <c r="AN194" s="40" t="e">
        <f t="shared" si="37"/>
        <v>#DIV/0!</v>
      </c>
      <c r="AO194" s="40" t="e">
        <f t="shared" si="38"/>
        <v>#DIV/0!</v>
      </c>
      <c r="AP194" s="40" t="e">
        <f t="shared" si="39"/>
        <v>#DIV/0!</v>
      </c>
      <c r="AQ194" s="40" t="e">
        <f t="shared" si="40"/>
        <v>#DIV/0!</v>
      </c>
      <c r="AR194" s="40" t="e">
        <f t="shared" si="41"/>
        <v>#DIV/0!</v>
      </c>
      <c r="AS194" s="40" t="e">
        <f t="shared" si="42"/>
        <v>#DIV/0!</v>
      </c>
      <c r="AT194" s="40" t="e">
        <f t="shared" si="43"/>
        <v>#DIV/0!</v>
      </c>
      <c r="AU194" s="40">
        <f t="shared" si="44"/>
        <v>-1</v>
      </c>
    </row>
    <row r="195" spans="1:47" x14ac:dyDescent="0.25">
      <c r="A195" s="37">
        <v>2023</v>
      </c>
      <c r="B195" s="38" t="s">
        <v>323</v>
      </c>
      <c r="C195" s="39" t="s">
        <v>324</v>
      </c>
      <c r="D195" s="40">
        <v>5700000</v>
      </c>
      <c r="E195" s="40">
        <v>4000000</v>
      </c>
      <c r="F195" s="40">
        <v>500000</v>
      </c>
      <c r="G195" s="40">
        <v>0</v>
      </c>
      <c r="H195" s="40">
        <v>0</v>
      </c>
      <c r="I195" s="40">
        <v>0</v>
      </c>
      <c r="J195" s="40">
        <v>700000</v>
      </c>
      <c r="K195" s="40">
        <v>4000000</v>
      </c>
      <c r="L195" s="40">
        <v>0</v>
      </c>
      <c r="M195" s="40">
        <v>0</v>
      </c>
      <c r="N195" s="40">
        <v>0</v>
      </c>
      <c r="O195" s="40">
        <v>1400000</v>
      </c>
      <c r="P195" s="40">
        <v>16300000</v>
      </c>
      <c r="R195" s="40">
        <v>0</v>
      </c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>
        <f t="shared" si="46"/>
        <v>0</v>
      </c>
      <c r="AF195" s="10" t="s">
        <v>323</v>
      </c>
      <c r="AG195" s="19" t="s">
        <v>324</v>
      </c>
      <c r="AH195" s="20">
        <v>0</v>
      </c>
      <c r="AI195" s="40">
        <f t="shared" si="32"/>
        <v>-1</v>
      </c>
      <c r="AJ195" s="40">
        <f t="shared" si="33"/>
        <v>-1</v>
      </c>
      <c r="AK195" s="40">
        <f t="shared" si="34"/>
        <v>-1</v>
      </c>
      <c r="AL195" s="40" t="e">
        <f t="shared" si="35"/>
        <v>#DIV/0!</v>
      </c>
      <c r="AM195" s="40" t="e">
        <f t="shared" si="36"/>
        <v>#DIV/0!</v>
      </c>
      <c r="AN195" s="40" t="e">
        <f t="shared" si="37"/>
        <v>#DIV/0!</v>
      </c>
      <c r="AO195" s="40">
        <f t="shared" si="38"/>
        <v>-1</v>
      </c>
      <c r="AP195" s="40">
        <f t="shared" si="39"/>
        <v>-1</v>
      </c>
      <c r="AQ195" s="40" t="e">
        <f t="shared" si="40"/>
        <v>#DIV/0!</v>
      </c>
      <c r="AR195" s="40" t="e">
        <f t="shared" si="41"/>
        <v>#DIV/0!</v>
      </c>
      <c r="AS195" s="40" t="e">
        <f t="shared" si="42"/>
        <v>#DIV/0!</v>
      </c>
      <c r="AT195" s="40">
        <f t="shared" si="43"/>
        <v>-1</v>
      </c>
      <c r="AU195" s="40">
        <f t="shared" si="44"/>
        <v>-1</v>
      </c>
    </row>
    <row r="196" spans="1:47" x14ac:dyDescent="0.25">
      <c r="A196" s="34">
        <v>2023</v>
      </c>
      <c r="B196" s="35" t="s">
        <v>325</v>
      </c>
      <c r="C196" s="36" t="s">
        <v>326</v>
      </c>
      <c r="D196" s="33">
        <v>3333333.3333333335</v>
      </c>
      <c r="E196" s="33">
        <v>4683333.333333334</v>
      </c>
      <c r="F196" s="33">
        <v>3633333.3333333335</v>
      </c>
      <c r="G196" s="33">
        <v>3333333.3333333335</v>
      </c>
      <c r="H196" s="33">
        <v>3333333.3333333335</v>
      </c>
      <c r="I196" s="33">
        <v>3333333.3333333335</v>
      </c>
      <c r="J196" s="33">
        <v>3333333.3333333335</v>
      </c>
      <c r="K196" s="33">
        <v>4683333.333333334</v>
      </c>
      <c r="L196" s="33">
        <v>3333333.3333333335</v>
      </c>
      <c r="M196" s="33">
        <v>3333333.3333333335</v>
      </c>
      <c r="N196" s="33">
        <v>3333333.3333333335</v>
      </c>
      <c r="O196" s="33">
        <v>3333333.3333333335</v>
      </c>
      <c r="P196" s="33">
        <v>43000000</v>
      </c>
      <c r="R196" s="33">
        <v>0</v>
      </c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>
        <f t="shared" si="46"/>
        <v>0</v>
      </c>
      <c r="AF196" s="11" t="s">
        <v>325</v>
      </c>
      <c r="AG196" s="6" t="s">
        <v>326</v>
      </c>
      <c r="AH196" s="7">
        <f>+AH197+AH198</f>
        <v>0</v>
      </c>
      <c r="AI196" s="33">
        <f t="shared" si="32"/>
        <v>-1</v>
      </c>
      <c r="AJ196" s="33">
        <f t="shared" si="33"/>
        <v>-1</v>
      </c>
      <c r="AK196" s="33">
        <f t="shared" si="34"/>
        <v>-1</v>
      </c>
      <c r="AL196" s="33">
        <f t="shared" si="35"/>
        <v>-1</v>
      </c>
      <c r="AM196" s="33">
        <f t="shared" si="36"/>
        <v>-1</v>
      </c>
      <c r="AN196" s="33">
        <f t="shared" si="37"/>
        <v>-1</v>
      </c>
      <c r="AO196" s="33">
        <f t="shared" si="38"/>
        <v>-1</v>
      </c>
      <c r="AP196" s="33">
        <f t="shared" si="39"/>
        <v>-1</v>
      </c>
      <c r="AQ196" s="33">
        <f t="shared" si="40"/>
        <v>-1</v>
      </c>
      <c r="AR196" s="33">
        <f t="shared" si="41"/>
        <v>-1</v>
      </c>
      <c r="AS196" s="33">
        <f t="shared" si="42"/>
        <v>-1</v>
      </c>
      <c r="AT196" s="33">
        <f t="shared" si="43"/>
        <v>-1</v>
      </c>
      <c r="AU196" s="33">
        <f t="shared" si="44"/>
        <v>-1</v>
      </c>
    </row>
    <row r="197" spans="1:47" x14ac:dyDescent="0.25">
      <c r="A197" s="37">
        <v>2023</v>
      </c>
      <c r="B197" s="38" t="s">
        <v>327</v>
      </c>
      <c r="C197" s="39" t="s">
        <v>328</v>
      </c>
      <c r="D197" s="40">
        <v>0</v>
      </c>
      <c r="E197" s="40">
        <v>1350000</v>
      </c>
      <c r="F197" s="40">
        <v>300000</v>
      </c>
      <c r="G197" s="40">
        <v>0</v>
      </c>
      <c r="H197" s="40">
        <v>0</v>
      </c>
      <c r="I197" s="40">
        <v>0</v>
      </c>
      <c r="J197" s="40">
        <v>0</v>
      </c>
      <c r="K197" s="40">
        <v>1350000</v>
      </c>
      <c r="L197" s="40">
        <v>0</v>
      </c>
      <c r="M197" s="40">
        <v>0</v>
      </c>
      <c r="N197" s="40">
        <v>0</v>
      </c>
      <c r="O197" s="40">
        <v>0</v>
      </c>
      <c r="P197" s="40">
        <v>3000000</v>
      </c>
      <c r="R197" s="40">
        <v>0</v>
      </c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>
        <f t="shared" si="46"/>
        <v>0</v>
      </c>
      <c r="AF197" s="10" t="s">
        <v>327</v>
      </c>
      <c r="AG197" s="19" t="s">
        <v>328</v>
      </c>
      <c r="AH197" s="20">
        <v>0</v>
      </c>
      <c r="AI197" s="40" t="e">
        <f t="shared" si="32"/>
        <v>#DIV/0!</v>
      </c>
      <c r="AJ197" s="40">
        <f t="shared" si="33"/>
        <v>-1</v>
      </c>
      <c r="AK197" s="40">
        <f t="shared" si="34"/>
        <v>-1</v>
      </c>
      <c r="AL197" s="40" t="e">
        <f t="shared" si="35"/>
        <v>#DIV/0!</v>
      </c>
      <c r="AM197" s="40" t="e">
        <f t="shared" si="36"/>
        <v>#DIV/0!</v>
      </c>
      <c r="AN197" s="40" t="e">
        <f t="shared" si="37"/>
        <v>#DIV/0!</v>
      </c>
      <c r="AO197" s="40" t="e">
        <f t="shared" si="38"/>
        <v>#DIV/0!</v>
      </c>
      <c r="AP197" s="40">
        <f t="shared" si="39"/>
        <v>-1</v>
      </c>
      <c r="AQ197" s="40" t="e">
        <f t="shared" si="40"/>
        <v>#DIV/0!</v>
      </c>
      <c r="AR197" s="40" t="e">
        <f t="shared" si="41"/>
        <v>#DIV/0!</v>
      </c>
      <c r="AS197" s="40" t="e">
        <f t="shared" si="42"/>
        <v>#DIV/0!</v>
      </c>
      <c r="AT197" s="40" t="e">
        <f t="shared" si="43"/>
        <v>#DIV/0!</v>
      </c>
      <c r="AU197" s="40">
        <f t="shared" si="44"/>
        <v>-1</v>
      </c>
    </row>
    <row r="198" spans="1:47" x14ac:dyDescent="0.25">
      <c r="A198" s="37">
        <v>2023</v>
      </c>
      <c r="B198" s="38" t="s">
        <v>329</v>
      </c>
      <c r="C198" s="39" t="s">
        <v>330</v>
      </c>
      <c r="D198" s="40">
        <v>3333333.3333333335</v>
      </c>
      <c r="E198" s="40">
        <v>3333333.3333333335</v>
      </c>
      <c r="F198" s="40">
        <v>3333333.3333333335</v>
      </c>
      <c r="G198" s="40">
        <v>3333333.3333333335</v>
      </c>
      <c r="H198" s="40">
        <v>3333333.3333333335</v>
      </c>
      <c r="I198" s="40">
        <v>3333333.3333333335</v>
      </c>
      <c r="J198" s="40">
        <v>3333333.3333333335</v>
      </c>
      <c r="K198" s="40">
        <v>3333333.3333333335</v>
      </c>
      <c r="L198" s="40">
        <v>3333333.3333333335</v>
      </c>
      <c r="M198" s="40">
        <v>3333333.3333333335</v>
      </c>
      <c r="N198" s="40">
        <v>3333333.3333333335</v>
      </c>
      <c r="O198" s="40">
        <v>3333333.3333333335</v>
      </c>
      <c r="P198" s="40">
        <v>40000000</v>
      </c>
      <c r="R198" s="40">
        <v>0</v>
      </c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>
        <f t="shared" si="46"/>
        <v>0</v>
      </c>
      <c r="AF198" s="10" t="s">
        <v>329</v>
      </c>
      <c r="AG198" s="19" t="s">
        <v>330</v>
      </c>
      <c r="AH198" s="20">
        <v>0</v>
      </c>
      <c r="AI198" s="40">
        <f t="shared" si="32"/>
        <v>-1</v>
      </c>
      <c r="AJ198" s="40">
        <f t="shared" si="33"/>
        <v>-1</v>
      </c>
      <c r="AK198" s="40">
        <f t="shared" si="34"/>
        <v>-1</v>
      </c>
      <c r="AL198" s="40">
        <f t="shared" si="35"/>
        <v>-1</v>
      </c>
      <c r="AM198" s="40">
        <f t="shared" si="36"/>
        <v>-1</v>
      </c>
      <c r="AN198" s="40">
        <f t="shared" si="37"/>
        <v>-1</v>
      </c>
      <c r="AO198" s="40">
        <f t="shared" si="38"/>
        <v>-1</v>
      </c>
      <c r="AP198" s="40">
        <f t="shared" si="39"/>
        <v>-1</v>
      </c>
      <c r="AQ198" s="40">
        <f t="shared" si="40"/>
        <v>-1</v>
      </c>
      <c r="AR198" s="40">
        <f t="shared" si="41"/>
        <v>-1</v>
      </c>
      <c r="AS198" s="40">
        <f t="shared" si="42"/>
        <v>-1</v>
      </c>
      <c r="AT198" s="40">
        <f t="shared" si="43"/>
        <v>-1</v>
      </c>
      <c r="AU198" s="40">
        <f t="shared" si="44"/>
        <v>-1</v>
      </c>
    </row>
    <row r="199" spans="1:47" x14ac:dyDescent="0.25">
      <c r="A199" s="34">
        <v>2023</v>
      </c>
      <c r="B199" s="35" t="s">
        <v>331</v>
      </c>
      <c r="C199" s="36" t="s">
        <v>332</v>
      </c>
      <c r="D199" s="33">
        <v>0</v>
      </c>
      <c r="E199" s="33">
        <v>35500000</v>
      </c>
      <c r="F199" s="33">
        <v>24354799</v>
      </c>
      <c r="G199" s="33">
        <v>500000</v>
      </c>
      <c r="H199" s="33">
        <v>4000000</v>
      </c>
      <c r="I199" s="33">
        <v>300000</v>
      </c>
      <c r="J199" s="33">
        <v>1000000</v>
      </c>
      <c r="K199" s="33">
        <v>500000</v>
      </c>
      <c r="L199" s="33">
        <v>0</v>
      </c>
      <c r="M199" s="33">
        <v>0</v>
      </c>
      <c r="N199" s="33">
        <v>0</v>
      </c>
      <c r="O199" s="33">
        <v>0</v>
      </c>
      <c r="P199" s="33">
        <v>66154799</v>
      </c>
      <c r="R199" s="33">
        <v>0</v>
      </c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>
        <f t="shared" si="46"/>
        <v>0</v>
      </c>
      <c r="AF199" s="11" t="s">
        <v>331</v>
      </c>
      <c r="AG199" s="6" t="s">
        <v>332</v>
      </c>
      <c r="AH199" s="7">
        <f>+AH200+AH203+AH204</f>
        <v>0</v>
      </c>
      <c r="AI199" s="33" t="e">
        <f t="shared" si="32"/>
        <v>#DIV/0!</v>
      </c>
      <c r="AJ199" s="33">
        <f t="shared" si="33"/>
        <v>-1</v>
      </c>
      <c r="AK199" s="33">
        <f t="shared" si="34"/>
        <v>-1</v>
      </c>
      <c r="AL199" s="33">
        <f t="shared" si="35"/>
        <v>-1</v>
      </c>
      <c r="AM199" s="33">
        <f t="shared" si="36"/>
        <v>-1</v>
      </c>
      <c r="AN199" s="33">
        <f t="shared" si="37"/>
        <v>-1</v>
      </c>
      <c r="AO199" s="33">
        <f t="shared" si="38"/>
        <v>-1</v>
      </c>
      <c r="AP199" s="33">
        <f t="shared" si="39"/>
        <v>-1</v>
      </c>
      <c r="AQ199" s="33" t="e">
        <f t="shared" si="40"/>
        <v>#DIV/0!</v>
      </c>
      <c r="AR199" s="33" t="e">
        <f t="shared" si="41"/>
        <v>#DIV/0!</v>
      </c>
      <c r="AS199" s="33" t="e">
        <f t="shared" si="42"/>
        <v>#DIV/0!</v>
      </c>
      <c r="AT199" s="33" t="e">
        <f t="shared" si="43"/>
        <v>#DIV/0!</v>
      </c>
      <c r="AU199" s="33">
        <f t="shared" si="44"/>
        <v>-1</v>
      </c>
    </row>
    <row r="200" spans="1:47" x14ac:dyDescent="0.25">
      <c r="A200" s="34">
        <v>2023</v>
      </c>
      <c r="B200" s="35" t="s">
        <v>333</v>
      </c>
      <c r="C200" s="36" t="s">
        <v>144</v>
      </c>
      <c r="D200" s="33">
        <v>0</v>
      </c>
      <c r="E200" s="33">
        <v>0</v>
      </c>
      <c r="F200" s="33">
        <v>20000000</v>
      </c>
      <c r="G200" s="33">
        <v>0</v>
      </c>
      <c r="H200" s="33">
        <v>4000000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24000000</v>
      </c>
      <c r="R200" s="33">
        <v>0</v>
      </c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>
        <f t="shared" si="46"/>
        <v>0</v>
      </c>
      <c r="AF200" s="11" t="s">
        <v>333</v>
      </c>
      <c r="AG200" s="6" t="s">
        <v>144</v>
      </c>
      <c r="AH200" s="7">
        <f>+AH201+AH202</f>
        <v>0</v>
      </c>
      <c r="AI200" s="33" t="e">
        <f t="shared" si="32"/>
        <v>#DIV/0!</v>
      </c>
      <c r="AJ200" s="33" t="e">
        <f t="shared" si="33"/>
        <v>#DIV/0!</v>
      </c>
      <c r="AK200" s="33">
        <f t="shared" si="34"/>
        <v>-1</v>
      </c>
      <c r="AL200" s="33" t="e">
        <f t="shared" si="35"/>
        <v>#DIV/0!</v>
      </c>
      <c r="AM200" s="33">
        <f t="shared" si="36"/>
        <v>-1</v>
      </c>
      <c r="AN200" s="33" t="e">
        <f t="shared" si="37"/>
        <v>#DIV/0!</v>
      </c>
      <c r="AO200" s="33" t="e">
        <f t="shared" si="38"/>
        <v>#DIV/0!</v>
      </c>
      <c r="AP200" s="33" t="e">
        <f t="shared" si="39"/>
        <v>#DIV/0!</v>
      </c>
      <c r="AQ200" s="33" t="e">
        <f t="shared" si="40"/>
        <v>#DIV/0!</v>
      </c>
      <c r="AR200" s="33" t="e">
        <f t="shared" si="41"/>
        <v>#DIV/0!</v>
      </c>
      <c r="AS200" s="33" t="e">
        <f t="shared" si="42"/>
        <v>#DIV/0!</v>
      </c>
      <c r="AT200" s="33" t="e">
        <f t="shared" si="43"/>
        <v>#DIV/0!</v>
      </c>
      <c r="AU200" s="33">
        <f t="shared" si="44"/>
        <v>-1</v>
      </c>
    </row>
    <row r="201" spans="1:47" x14ac:dyDescent="0.25">
      <c r="A201" s="37">
        <v>2023</v>
      </c>
      <c r="B201" s="38" t="s">
        <v>334</v>
      </c>
      <c r="C201" s="39" t="s">
        <v>146</v>
      </c>
      <c r="D201" s="40">
        <v>0</v>
      </c>
      <c r="E201" s="40">
        <v>0</v>
      </c>
      <c r="F201" s="40">
        <v>0</v>
      </c>
      <c r="G201" s="40">
        <v>0</v>
      </c>
      <c r="H201" s="40">
        <v>4000000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4000000</v>
      </c>
      <c r="R201" s="40">
        <v>0</v>
      </c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>
        <f t="shared" si="46"/>
        <v>0</v>
      </c>
      <c r="AF201" s="10" t="s">
        <v>334</v>
      </c>
      <c r="AG201" s="19" t="s">
        <v>146</v>
      </c>
      <c r="AH201" s="20">
        <v>0</v>
      </c>
      <c r="AI201" s="40" t="e">
        <f t="shared" ref="AI201:AI264" si="47">+(R201-D201)/D201</f>
        <v>#DIV/0!</v>
      </c>
      <c r="AJ201" s="40" t="e">
        <f t="shared" si="33"/>
        <v>#DIV/0!</v>
      </c>
      <c r="AK201" s="40" t="e">
        <f t="shared" si="34"/>
        <v>#DIV/0!</v>
      </c>
      <c r="AL201" s="40" t="e">
        <f t="shared" si="35"/>
        <v>#DIV/0!</v>
      </c>
      <c r="AM201" s="40">
        <f t="shared" si="36"/>
        <v>-1</v>
      </c>
      <c r="AN201" s="40" t="e">
        <f t="shared" si="37"/>
        <v>#DIV/0!</v>
      </c>
      <c r="AO201" s="40" t="e">
        <f t="shared" si="38"/>
        <v>#DIV/0!</v>
      </c>
      <c r="AP201" s="40" t="e">
        <f t="shared" si="39"/>
        <v>#DIV/0!</v>
      </c>
      <c r="AQ201" s="40" t="e">
        <f t="shared" si="40"/>
        <v>#DIV/0!</v>
      </c>
      <c r="AR201" s="40" t="e">
        <f t="shared" si="41"/>
        <v>#DIV/0!</v>
      </c>
      <c r="AS201" s="40" t="e">
        <f t="shared" si="42"/>
        <v>#DIV/0!</v>
      </c>
      <c r="AT201" s="40" t="e">
        <f t="shared" si="43"/>
        <v>#DIV/0!</v>
      </c>
      <c r="AU201" s="40">
        <f t="shared" si="44"/>
        <v>-1</v>
      </c>
    </row>
    <row r="202" spans="1:47" x14ac:dyDescent="0.25">
      <c r="A202" s="37">
        <v>2023</v>
      </c>
      <c r="B202" s="38" t="s">
        <v>335</v>
      </c>
      <c r="C202" s="39" t="s">
        <v>336</v>
      </c>
      <c r="D202" s="40">
        <v>0</v>
      </c>
      <c r="E202" s="40">
        <v>0</v>
      </c>
      <c r="F202" s="40">
        <v>20000000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20000000</v>
      </c>
      <c r="R202" s="40">
        <v>0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>
        <f t="shared" si="46"/>
        <v>0</v>
      </c>
      <c r="AF202" s="10" t="s">
        <v>335</v>
      </c>
      <c r="AG202" s="19" t="s">
        <v>336</v>
      </c>
      <c r="AH202" s="20">
        <v>0</v>
      </c>
      <c r="AI202" s="40" t="e">
        <f t="shared" si="47"/>
        <v>#DIV/0!</v>
      </c>
      <c r="AJ202" s="40" t="e">
        <f t="shared" si="33"/>
        <v>#DIV/0!</v>
      </c>
      <c r="AK202" s="40">
        <f t="shared" si="34"/>
        <v>-1</v>
      </c>
      <c r="AL202" s="40" t="e">
        <f t="shared" si="35"/>
        <v>#DIV/0!</v>
      </c>
      <c r="AM202" s="40" t="e">
        <f t="shared" si="36"/>
        <v>#DIV/0!</v>
      </c>
      <c r="AN202" s="40" t="e">
        <f t="shared" si="37"/>
        <v>#DIV/0!</v>
      </c>
      <c r="AO202" s="40" t="e">
        <f t="shared" si="38"/>
        <v>#DIV/0!</v>
      </c>
      <c r="AP202" s="40" t="e">
        <f t="shared" si="39"/>
        <v>#DIV/0!</v>
      </c>
      <c r="AQ202" s="40" t="e">
        <f t="shared" si="40"/>
        <v>#DIV/0!</v>
      </c>
      <c r="AR202" s="40" t="e">
        <f t="shared" si="41"/>
        <v>#DIV/0!</v>
      </c>
      <c r="AS202" s="40" t="e">
        <f t="shared" si="42"/>
        <v>#DIV/0!</v>
      </c>
      <c r="AT202" s="40" t="e">
        <f t="shared" si="43"/>
        <v>#DIV/0!</v>
      </c>
      <c r="AU202" s="40">
        <f t="shared" si="44"/>
        <v>-1</v>
      </c>
    </row>
    <row r="203" spans="1:47" x14ac:dyDescent="0.25">
      <c r="A203" s="37">
        <v>2023</v>
      </c>
      <c r="B203" s="38" t="s">
        <v>337</v>
      </c>
      <c r="C203" s="39" t="s">
        <v>338</v>
      </c>
      <c r="D203" s="40">
        <v>0</v>
      </c>
      <c r="E203" s="40">
        <v>8000000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8000000</v>
      </c>
      <c r="R203" s="40">
        <v>0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>
        <f t="shared" si="46"/>
        <v>0</v>
      </c>
      <c r="AF203" s="10" t="s">
        <v>337</v>
      </c>
      <c r="AG203" s="19" t="s">
        <v>338</v>
      </c>
      <c r="AH203" s="20">
        <v>0</v>
      </c>
      <c r="AI203" s="40" t="e">
        <f t="shared" si="47"/>
        <v>#DIV/0!</v>
      </c>
      <c r="AJ203" s="40">
        <f t="shared" si="33"/>
        <v>-1</v>
      </c>
      <c r="AK203" s="40" t="e">
        <f t="shared" si="34"/>
        <v>#DIV/0!</v>
      </c>
      <c r="AL203" s="40" t="e">
        <f t="shared" si="35"/>
        <v>#DIV/0!</v>
      </c>
      <c r="AM203" s="40" t="e">
        <f t="shared" si="36"/>
        <v>#DIV/0!</v>
      </c>
      <c r="AN203" s="40" t="e">
        <f t="shared" si="37"/>
        <v>#DIV/0!</v>
      </c>
      <c r="AO203" s="40" t="e">
        <f t="shared" si="38"/>
        <v>#DIV/0!</v>
      </c>
      <c r="AP203" s="40" t="e">
        <f t="shared" si="39"/>
        <v>#DIV/0!</v>
      </c>
      <c r="AQ203" s="40" t="e">
        <f t="shared" si="40"/>
        <v>#DIV/0!</v>
      </c>
      <c r="AR203" s="40" t="e">
        <f t="shared" si="41"/>
        <v>#DIV/0!</v>
      </c>
      <c r="AS203" s="40" t="e">
        <f t="shared" si="42"/>
        <v>#DIV/0!</v>
      </c>
      <c r="AT203" s="40" t="e">
        <f t="shared" si="43"/>
        <v>#DIV/0!</v>
      </c>
      <c r="AU203" s="40">
        <f t="shared" si="44"/>
        <v>-1</v>
      </c>
    </row>
    <row r="204" spans="1:47" x14ac:dyDescent="0.25">
      <c r="A204" s="37">
        <v>2023</v>
      </c>
      <c r="B204" s="38" t="s">
        <v>339</v>
      </c>
      <c r="C204" s="39" t="s">
        <v>340</v>
      </c>
      <c r="D204" s="40">
        <v>0</v>
      </c>
      <c r="E204" s="40">
        <v>27500000</v>
      </c>
      <c r="F204" s="40">
        <v>4354799</v>
      </c>
      <c r="G204" s="40">
        <v>500000</v>
      </c>
      <c r="H204" s="40">
        <v>0</v>
      </c>
      <c r="I204" s="40">
        <v>300000</v>
      </c>
      <c r="J204" s="40">
        <v>1000000</v>
      </c>
      <c r="K204" s="40">
        <v>500000</v>
      </c>
      <c r="L204" s="40">
        <v>0</v>
      </c>
      <c r="M204" s="40">
        <v>0</v>
      </c>
      <c r="N204" s="40">
        <v>0</v>
      </c>
      <c r="O204" s="40">
        <v>0</v>
      </c>
      <c r="P204" s="40">
        <v>34154799</v>
      </c>
      <c r="R204" s="40">
        <v>0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>
        <f t="shared" si="46"/>
        <v>0</v>
      </c>
      <c r="AF204" s="10" t="s">
        <v>339</v>
      </c>
      <c r="AG204" s="19" t="s">
        <v>340</v>
      </c>
      <c r="AH204" s="20">
        <v>0</v>
      </c>
      <c r="AI204" s="40" t="e">
        <f t="shared" si="47"/>
        <v>#DIV/0!</v>
      </c>
      <c r="AJ204" s="40">
        <f t="shared" si="33"/>
        <v>-1</v>
      </c>
      <c r="AK204" s="40">
        <f t="shared" si="34"/>
        <v>-1</v>
      </c>
      <c r="AL204" s="40">
        <f t="shared" si="35"/>
        <v>-1</v>
      </c>
      <c r="AM204" s="40" t="e">
        <f t="shared" si="36"/>
        <v>#DIV/0!</v>
      </c>
      <c r="AN204" s="40">
        <f t="shared" si="37"/>
        <v>-1</v>
      </c>
      <c r="AO204" s="40">
        <f t="shared" si="38"/>
        <v>-1</v>
      </c>
      <c r="AP204" s="40">
        <f t="shared" si="39"/>
        <v>-1</v>
      </c>
      <c r="AQ204" s="40" t="e">
        <f t="shared" si="40"/>
        <v>#DIV/0!</v>
      </c>
      <c r="AR204" s="40" t="e">
        <f t="shared" si="41"/>
        <v>#DIV/0!</v>
      </c>
      <c r="AS204" s="40" t="e">
        <f t="shared" si="42"/>
        <v>#DIV/0!</v>
      </c>
      <c r="AT204" s="40" t="e">
        <f t="shared" si="43"/>
        <v>#DIV/0!</v>
      </c>
      <c r="AU204" s="40">
        <f t="shared" si="44"/>
        <v>-1</v>
      </c>
    </row>
    <row r="205" spans="1:47" x14ac:dyDescent="0.25">
      <c r="A205" s="37">
        <v>2023</v>
      </c>
      <c r="B205" s="38" t="s">
        <v>341</v>
      </c>
      <c r="C205" s="39" t="s">
        <v>342</v>
      </c>
      <c r="D205" s="40">
        <v>0</v>
      </c>
      <c r="E205" s="40">
        <v>3378794.9999995232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3378794.9999995232</v>
      </c>
      <c r="R205" s="40">
        <v>0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>
        <f t="shared" si="46"/>
        <v>0</v>
      </c>
      <c r="AF205" s="10" t="s">
        <v>341</v>
      </c>
      <c r="AG205" s="19" t="s">
        <v>342</v>
      </c>
      <c r="AH205" s="20">
        <v>0</v>
      </c>
      <c r="AI205" s="40" t="e">
        <f t="shared" si="47"/>
        <v>#DIV/0!</v>
      </c>
      <c r="AJ205" s="40">
        <f t="shared" si="33"/>
        <v>-1</v>
      </c>
      <c r="AK205" s="40" t="e">
        <f t="shared" si="34"/>
        <v>#DIV/0!</v>
      </c>
      <c r="AL205" s="40" t="e">
        <f t="shared" si="35"/>
        <v>#DIV/0!</v>
      </c>
      <c r="AM205" s="40" t="e">
        <f t="shared" si="36"/>
        <v>#DIV/0!</v>
      </c>
      <c r="AN205" s="40" t="e">
        <f t="shared" si="37"/>
        <v>#DIV/0!</v>
      </c>
      <c r="AO205" s="40" t="e">
        <f t="shared" si="38"/>
        <v>#DIV/0!</v>
      </c>
      <c r="AP205" s="40" t="e">
        <f t="shared" si="39"/>
        <v>#DIV/0!</v>
      </c>
      <c r="AQ205" s="40" t="e">
        <f t="shared" si="40"/>
        <v>#DIV/0!</v>
      </c>
      <c r="AR205" s="40" t="e">
        <f t="shared" si="41"/>
        <v>#DIV/0!</v>
      </c>
      <c r="AS205" s="40" t="e">
        <f t="shared" si="42"/>
        <v>#DIV/0!</v>
      </c>
      <c r="AT205" s="40" t="e">
        <f t="shared" si="43"/>
        <v>#DIV/0!</v>
      </c>
      <c r="AU205" s="40">
        <f t="shared" si="44"/>
        <v>-1</v>
      </c>
    </row>
    <row r="206" spans="1:47" x14ac:dyDescent="0.25">
      <c r="A206" s="34">
        <v>2023</v>
      </c>
      <c r="B206" s="35" t="s">
        <v>343</v>
      </c>
      <c r="C206" s="36" t="s">
        <v>344</v>
      </c>
      <c r="D206" s="33">
        <v>3800000</v>
      </c>
      <c r="E206" s="33">
        <v>46795013</v>
      </c>
      <c r="F206" s="33">
        <v>14166243</v>
      </c>
      <c r="G206" s="33">
        <v>4000000</v>
      </c>
      <c r="H206" s="33">
        <v>0</v>
      </c>
      <c r="I206" s="33">
        <v>0</v>
      </c>
      <c r="J206" s="33">
        <v>3800000</v>
      </c>
      <c r="K206" s="33">
        <v>22000000</v>
      </c>
      <c r="L206" s="33">
        <v>0</v>
      </c>
      <c r="M206" s="33">
        <v>0</v>
      </c>
      <c r="N206" s="33">
        <v>0</v>
      </c>
      <c r="O206" s="33">
        <v>7600000</v>
      </c>
      <c r="P206" s="33">
        <v>102161256</v>
      </c>
      <c r="R206" s="33">
        <v>0</v>
      </c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>
        <f t="shared" si="46"/>
        <v>0</v>
      </c>
      <c r="AF206" s="11" t="s">
        <v>343</v>
      </c>
      <c r="AG206" s="6" t="s">
        <v>344</v>
      </c>
      <c r="AH206" s="7">
        <f>+AH207+AH210+AH213+AH215</f>
        <v>0</v>
      </c>
      <c r="AI206" s="33">
        <f t="shared" si="47"/>
        <v>-1</v>
      </c>
      <c r="AJ206" s="33">
        <f t="shared" si="33"/>
        <v>-1</v>
      </c>
      <c r="AK206" s="33">
        <f t="shared" si="34"/>
        <v>-1</v>
      </c>
      <c r="AL206" s="33">
        <f t="shared" si="35"/>
        <v>-1</v>
      </c>
      <c r="AM206" s="33" t="e">
        <f t="shared" si="36"/>
        <v>#DIV/0!</v>
      </c>
      <c r="AN206" s="33" t="e">
        <f t="shared" si="37"/>
        <v>#DIV/0!</v>
      </c>
      <c r="AO206" s="33">
        <f t="shared" si="38"/>
        <v>-1</v>
      </c>
      <c r="AP206" s="33">
        <f t="shared" si="39"/>
        <v>-1</v>
      </c>
      <c r="AQ206" s="33" t="e">
        <f t="shared" si="40"/>
        <v>#DIV/0!</v>
      </c>
      <c r="AR206" s="33" t="e">
        <f t="shared" si="41"/>
        <v>#DIV/0!</v>
      </c>
      <c r="AS206" s="33" t="e">
        <f t="shared" si="42"/>
        <v>#DIV/0!</v>
      </c>
      <c r="AT206" s="33">
        <f t="shared" si="43"/>
        <v>-1</v>
      </c>
      <c r="AU206" s="33">
        <f t="shared" si="44"/>
        <v>-1</v>
      </c>
    </row>
    <row r="207" spans="1:47" x14ac:dyDescent="0.25">
      <c r="A207" s="34">
        <v>2023</v>
      </c>
      <c r="B207" s="35" t="s">
        <v>345</v>
      </c>
      <c r="C207" s="36" t="s">
        <v>160</v>
      </c>
      <c r="D207" s="33">
        <v>0</v>
      </c>
      <c r="E207" s="33">
        <v>16000000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11000000</v>
      </c>
      <c r="L207" s="33">
        <v>0</v>
      </c>
      <c r="M207" s="33">
        <v>0</v>
      </c>
      <c r="N207" s="33">
        <v>0</v>
      </c>
      <c r="O207" s="33">
        <v>0</v>
      </c>
      <c r="P207" s="33">
        <v>27000000</v>
      </c>
      <c r="R207" s="33">
        <v>0</v>
      </c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>
        <f t="shared" si="46"/>
        <v>0</v>
      </c>
      <c r="AF207" s="11" t="s">
        <v>345</v>
      </c>
      <c r="AG207" s="6" t="s">
        <v>160</v>
      </c>
      <c r="AH207" s="7">
        <f>+AH208+AH209</f>
        <v>0</v>
      </c>
      <c r="AI207" s="33" t="e">
        <f t="shared" si="47"/>
        <v>#DIV/0!</v>
      </c>
      <c r="AJ207" s="33">
        <f t="shared" si="33"/>
        <v>-1</v>
      </c>
      <c r="AK207" s="33" t="e">
        <f t="shared" si="34"/>
        <v>#DIV/0!</v>
      </c>
      <c r="AL207" s="33" t="e">
        <f t="shared" si="35"/>
        <v>#DIV/0!</v>
      </c>
      <c r="AM207" s="33" t="e">
        <f t="shared" si="36"/>
        <v>#DIV/0!</v>
      </c>
      <c r="AN207" s="33" t="e">
        <f t="shared" si="37"/>
        <v>#DIV/0!</v>
      </c>
      <c r="AO207" s="33" t="e">
        <f t="shared" si="38"/>
        <v>#DIV/0!</v>
      </c>
      <c r="AP207" s="33">
        <f t="shared" si="39"/>
        <v>-1</v>
      </c>
      <c r="AQ207" s="33" t="e">
        <f t="shared" si="40"/>
        <v>#DIV/0!</v>
      </c>
      <c r="AR207" s="33" t="e">
        <f t="shared" si="41"/>
        <v>#DIV/0!</v>
      </c>
      <c r="AS207" s="33" t="e">
        <f t="shared" si="42"/>
        <v>#DIV/0!</v>
      </c>
      <c r="AT207" s="33" t="e">
        <f t="shared" si="43"/>
        <v>#DIV/0!</v>
      </c>
      <c r="AU207" s="33">
        <f t="shared" si="44"/>
        <v>-1</v>
      </c>
    </row>
    <row r="208" spans="1:47" x14ac:dyDescent="0.25">
      <c r="A208" s="37">
        <v>2023</v>
      </c>
      <c r="B208" s="38" t="s">
        <v>346</v>
      </c>
      <c r="C208" s="39" t="s">
        <v>347</v>
      </c>
      <c r="D208" s="40">
        <v>0</v>
      </c>
      <c r="E208" s="40">
        <v>11000000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40">
        <v>11000000</v>
      </c>
      <c r="L208" s="40">
        <v>0</v>
      </c>
      <c r="M208" s="40">
        <v>0</v>
      </c>
      <c r="N208" s="40">
        <v>0</v>
      </c>
      <c r="O208" s="40">
        <v>0</v>
      </c>
      <c r="P208" s="40">
        <v>22000000</v>
      </c>
      <c r="R208" s="40">
        <v>0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>
        <f t="shared" si="46"/>
        <v>0</v>
      </c>
      <c r="AF208" s="10" t="s">
        <v>346</v>
      </c>
      <c r="AG208" s="19" t="s">
        <v>347</v>
      </c>
      <c r="AH208" s="20">
        <v>0</v>
      </c>
      <c r="AI208" s="40" t="e">
        <f t="shared" si="47"/>
        <v>#DIV/0!</v>
      </c>
      <c r="AJ208" s="40">
        <f t="shared" si="33"/>
        <v>-1</v>
      </c>
      <c r="AK208" s="40" t="e">
        <f t="shared" si="34"/>
        <v>#DIV/0!</v>
      </c>
      <c r="AL208" s="40" t="e">
        <f t="shared" si="35"/>
        <v>#DIV/0!</v>
      </c>
      <c r="AM208" s="40" t="e">
        <f t="shared" si="36"/>
        <v>#DIV/0!</v>
      </c>
      <c r="AN208" s="40" t="e">
        <f t="shared" si="37"/>
        <v>#DIV/0!</v>
      </c>
      <c r="AO208" s="40" t="e">
        <f t="shared" si="38"/>
        <v>#DIV/0!</v>
      </c>
      <c r="AP208" s="40">
        <f t="shared" si="39"/>
        <v>-1</v>
      </c>
      <c r="AQ208" s="40" t="e">
        <f t="shared" si="40"/>
        <v>#DIV/0!</v>
      </c>
      <c r="AR208" s="40" t="e">
        <f t="shared" si="41"/>
        <v>#DIV/0!</v>
      </c>
      <c r="AS208" s="40" t="e">
        <f t="shared" si="42"/>
        <v>#DIV/0!</v>
      </c>
      <c r="AT208" s="40" t="e">
        <f t="shared" si="43"/>
        <v>#DIV/0!</v>
      </c>
      <c r="AU208" s="40">
        <f t="shared" si="44"/>
        <v>-1</v>
      </c>
    </row>
    <row r="209" spans="1:47" x14ac:dyDescent="0.25">
      <c r="A209" s="37">
        <v>2023</v>
      </c>
      <c r="B209" s="38" t="s">
        <v>348</v>
      </c>
      <c r="C209" s="39" t="s">
        <v>168</v>
      </c>
      <c r="D209" s="40">
        <v>0</v>
      </c>
      <c r="E209" s="40">
        <v>5000000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5000000</v>
      </c>
      <c r="R209" s="40">
        <v>0</v>
      </c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>
        <f t="shared" si="46"/>
        <v>0</v>
      </c>
      <c r="AF209" s="10" t="s">
        <v>348</v>
      </c>
      <c r="AG209" s="19" t="s">
        <v>168</v>
      </c>
      <c r="AH209" s="20">
        <v>0</v>
      </c>
      <c r="AI209" s="40" t="e">
        <f t="shared" si="47"/>
        <v>#DIV/0!</v>
      </c>
      <c r="AJ209" s="40">
        <f t="shared" si="33"/>
        <v>-1</v>
      </c>
      <c r="AK209" s="40" t="e">
        <f t="shared" si="34"/>
        <v>#DIV/0!</v>
      </c>
      <c r="AL209" s="40" t="e">
        <f t="shared" si="35"/>
        <v>#DIV/0!</v>
      </c>
      <c r="AM209" s="40" t="e">
        <f t="shared" si="36"/>
        <v>#DIV/0!</v>
      </c>
      <c r="AN209" s="40" t="e">
        <f t="shared" si="37"/>
        <v>#DIV/0!</v>
      </c>
      <c r="AO209" s="40" t="e">
        <f t="shared" si="38"/>
        <v>#DIV/0!</v>
      </c>
      <c r="AP209" s="40" t="e">
        <f t="shared" si="39"/>
        <v>#DIV/0!</v>
      </c>
      <c r="AQ209" s="40" t="e">
        <f t="shared" si="40"/>
        <v>#DIV/0!</v>
      </c>
      <c r="AR209" s="40" t="e">
        <f t="shared" si="41"/>
        <v>#DIV/0!</v>
      </c>
      <c r="AS209" s="40" t="e">
        <f t="shared" si="42"/>
        <v>#DIV/0!</v>
      </c>
      <c r="AT209" s="40" t="e">
        <f t="shared" si="43"/>
        <v>#DIV/0!</v>
      </c>
      <c r="AU209" s="40">
        <f t="shared" si="44"/>
        <v>-1</v>
      </c>
    </row>
    <row r="210" spans="1:47" x14ac:dyDescent="0.25">
      <c r="A210" s="34">
        <v>2023</v>
      </c>
      <c r="B210" s="35" t="s">
        <v>349</v>
      </c>
      <c r="C210" s="36" t="s">
        <v>170</v>
      </c>
      <c r="D210" s="33">
        <v>3800000</v>
      </c>
      <c r="E210" s="33">
        <v>30795013</v>
      </c>
      <c r="F210" s="33">
        <v>9000000</v>
      </c>
      <c r="G210" s="33">
        <v>4000000</v>
      </c>
      <c r="H210" s="33">
        <v>0</v>
      </c>
      <c r="I210" s="33">
        <v>0</v>
      </c>
      <c r="J210" s="33">
        <v>3800000</v>
      </c>
      <c r="K210" s="33">
        <v>11000000</v>
      </c>
      <c r="L210" s="33">
        <v>0</v>
      </c>
      <c r="M210" s="33">
        <v>0</v>
      </c>
      <c r="N210" s="33">
        <v>0</v>
      </c>
      <c r="O210" s="33">
        <v>7600000</v>
      </c>
      <c r="P210" s="33">
        <v>69995013</v>
      </c>
      <c r="R210" s="33">
        <v>0</v>
      </c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>
        <f t="shared" si="46"/>
        <v>0</v>
      </c>
      <c r="AF210" s="11" t="s">
        <v>349</v>
      </c>
      <c r="AG210" s="6" t="s">
        <v>170</v>
      </c>
      <c r="AH210" s="7">
        <f>+AH211+AH212</f>
        <v>0</v>
      </c>
      <c r="AI210" s="33">
        <f t="shared" si="47"/>
        <v>-1</v>
      </c>
      <c r="AJ210" s="33">
        <f t="shared" si="33"/>
        <v>-1</v>
      </c>
      <c r="AK210" s="33">
        <f t="shared" si="34"/>
        <v>-1</v>
      </c>
      <c r="AL210" s="33">
        <f t="shared" si="35"/>
        <v>-1</v>
      </c>
      <c r="AM210" s="33" t="e">
        <f t="shared" si="36"/>
        <v>#DIV/0!</v>
      </c>
      <c r="AN210" s="33" t="e">
        <f t="shared" si="37"/>
        <v>#DIV/0!</v>
      </c>
      <c r="AO210" s="33">
        <f t="shared" si="38"/>
        <v>-1</v>
      </c>
      <c r="AP210" s="33">
        <f t="shared" si="39"/>
        <v>-1</v>
      </c>
      <c r="AQ210" s="33" t="e">
        <f t="shared" si="40"/>
        <v>#DIV/0!</v>
      </c>
      <c r="AR210" s="33" t="e">
        <f t="shared" si="41"/>
        <v>#DIV/0!</v>
      </c>
      <c r="AS210" s="33" t="e">
        <f t="shared" si="42"/>
        <v>#DIV/0!</v>
      </c>
      <c r="AT210" s="33">
        <f t="shared" si="43"/>
        <v>-1</v>
      </c>
      <c r="AU210" s="33">
        <f t="shared" si="44"/>
        <v>-1</v>
      </c>
    </row>
    <row r="211" spans="1:47" x14ac:dyDescent="0.25">
      <c r="A211" s="37">
        <v>2023</v>
      </c>
      <c r="B211" s="38" t="s">
        <v>350</v>
      </c>
      <c r="C211" s="39" t="s">
        <v>351</v>
      </c>
      <c r="D211" s="40">
        <v>800000</v>
      </c>
      <c r="E211" s="40">
        <v>2295013</v>
      </c>
      <c r="F211" s="40">
        <v>9000000</v>
      </c>
      <c r="G211" s="40">
        <v>0</v>
      </c>
      <c r="H211" s="40">
        <v>0</v>
      </c>
      <c r="I211" s="40">
        <v>0</v>
      </c>
      <c r="J211" s="40">
        <v>800000</v>
      </c>
      <c r="K211" s="40">
        <v>2000000</v>
      </c>
      <c r="L211" s="40">
        <v>0</v>
      </c>
      <c r="M211" s="40">
        <v>0</v>
      </c>
      <c r="N211" s="40">
        <v>0</v>
      </c>
      <c r="O211" s="40">
        <v>1600000</v>
      </c>
      <c r="P211" s="40">
        <v>16495013</v>
      </c>
      <c r="R211" s="40">
        <v>0</v>
      </c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>
        <f t="shared" si="46"/>
        <v>0</v>
      </c>
      <c r="AF211" s="10" t="s">
        <v>350</v>
      </c>
      <c r="AG211" s="19" t="s">
        <v>351</v>
      </c>
      <c r="AH211" s="20">
        <v>0</v>
      </c>
      <c r="AI211" s="40">
        <f t="shared" si="47"/>
        <v>-1</v>
      </c>
      <c r="AJ211" s="40">
        <f t="shared" si="33"/>
        <v>-1</v>
      </c>
      <c r="AK211" s="40">
        <f t="shared" si="34"/>
        <v>-1</v>
      </c>
      <c r="AL211" s="40" t="e">
        <f t="shared" si="35"/>
        <v>#DIV/0!</v>
      </c>
      <c r="AM211" s="40" t="e">
        <f t="shared" si="36"/>
        <v>#DIV/0!</v>
      </c>
      <c r="AN211" s="40" t="e">
        <f t="shared" si="37"/>
        <v>#DIV/0!</v>
      </c>
      <c r="AO211" s="40">
        <f t="shared" si="38"/>
        <v>-1</v>
      </c>
      <c r="AP211" s="40">
        <f t="shared" si="39"/>
        <v>-1</v>
      </c>
      <c r="AQ211" s="40" t="e">
        <f t="shared" si="40"/>
        <v>#DIV/0!</v>
      </c>
      <c r="AR211" s="40" t="e">
        <f t="shared" si="41"/>
        <v>#DIV/0!</v>
      </c>
      <c r="AS211" s="40" t="e">
        <f t="shared" si="42"/>
        <v>#DIV/0!</v>
      </c>
      <c r="AT211" s="40">
        <f t="shared" si="43"/>
        <v>-1</v>
      </c>
      <c r="AU211" s="40">
        <f t="shared" si="44"/>
        <v>-1</v>
      </c>
    </row>
    <row r="212" spans="1:47" x14ac:dyDescent="0.25">
      <c r="A212" s="37">
        <v>2023</v>
      </c>
      <c r="B212" s="38" t="s">
        <v>352</v>
      </c>
      <c r="C212" s="39" t="s">
        <v>172</v>
      </c>
      <c r="D212" s="40">
        <v>3000000</v>
      </c>
      <c r="E212" s="40">
        <v>28500000</v>
      </c>
      <c r="F212" s="40">
        <v>0</v>
      </c>
      <c r="G212" s="40">
        <v>4000000</v>
      </c>
      <c r="H212" s="40">
        <v>0</v>
      </c>
      <c r="I212" s="40">
        <v>0</v>
      </c>
      <c r="J212" s="40">
        <v>3000000</v>
      </c>
      <c r="K212" s="40">
        <v>9000000</v>
      </c>
      <c r="L212" s="40">
        <v>0</v>
      </c>
      <c r="M212" s="40">
        <v>0</v>
      </c>
      <c r="N212" s="40">
        <v>0</v>
      </c>
      <c r="O212" s="40">
        <v>6000000</v>
      </c>
      <c r="P212" s="40">
        <v>53500000</v>
      </c>
      <c r="R212" s="40">
        <v>0</v>
      </c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>
        <f t="shared" si="46"/>
        <v>0</v>
      </c>
      <c r="AF212" s="10" t="s">
        <v>352</v>
      </c>
      <c r="AG212" s="19" t="s">
        <v>172</v>
      </c>
      <c r="AH212" s="20">
        <v>0</v>
      </c>
      <c r="AI212" s="40">
        <f t="shared" si="47"/>
        <v>-1</v>
      </c>
      <c r="AJ212" s="40">
        <f t="shared" si="33"/>
        <v>-1</v>
      </c>
      <c r="AK212" s="40" t="e">
        <f t="shared" si="34"/>
        <v>#DIV/0!</v>
      </c>
      <c r="AL212" s="40">
        <f t="shared" si="35"/>
        <v>-1</v>
      </c>
      <c r="AM212" s="40" t="e">
        <f t="shared" si="36"/>
        <v>#DIV/0!</v>
      </c>
      <c r="AN212" s="40" t="e">
        <f t="shared" si="37"/>
        <v>#DIV/0!</v>
      </c>
      <c r="AO212" s="40">
        <f t="shared" si="38"/>
        <v>-1</v>
      </c>
      <c r="AP212" s="40">
        <f t="shared" si="39"/>
        <v>-1</v>
      </c>
      <c r="AQ212" s="40" t="e">
        <f t="shared" si="40"/>
        <v>#DIV/0!</v>
      </c>
      <c r="AR212" s="40" t="e">
        <f t="shared" si="41"/>
        <v>#DIV/0!</v>
      </c>
      <c r="AS212" s="40" t="e">
        <f t="shared" si="42"/>
        <v>#DIV/0!</v>
      </c>
      <c r="AT212" s="40">
        <f t="shared" si="43"/>
        <v>-1</v>
      </c>
      <c r="AU212" s="40">
        <f t="shared" si="44"/>
        <v>-1</v>
      </c>
    </row>
    <row r="213" spans="1:47" x14ac:dyDescent="0.25">
      <c r="A213" s="34">
        <v>2023</v>
      </c>
      <c r="B213" s="35" t="s">
        <v>353</v>
      </c>
      <c r="C213" s="36" t="s">
        <v>174</v>
      </c>
      <c r="D213" s="33">
        <v>0</v>
      </c>
      <c r="E213" s="33">
        <v>0</v>
      </c>
      <c r="F213" s="33">
        <v>166243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166243</v>
      </c>
      <c r="R213" s="33">
        <v>0</v>
      </c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>
        <f t="shared" si="46"/>
        <v>0</v>
      </c>
      <c r="AF213" s="11" t="s">
        <v>353</v>
      </c>
      <c r="AG213" s="6" t="s">
        <v>174</v>
      </c>
      <c r="AH213" s="7">
        <f>+AH214</f>
        <v>0</v>
      </c>
      <c r="AI213" s="33" t="e">
        <f t="shared" si="47"/>
        <v>#DIV/0!</v>
      </c>
      <c r="AJ213" s="33" t="e">
        <f t="shared" si="33"/>
        <v>#DIV/0!</v>
      </c>
      <c r="AK213" s="33">
        <f t="shared" si="34"/>
        <v>-1</v>
      </c>
      <c r="AL213" s="33" t="e">
        <f t="shared" si="35"/>
        <v>#DIV/0!</v>
      </c>
      <c r="AM213" s="33" t="e">
        <f t="shared" si="36"/>
        <v>#DIV/0!</v>
      </c>
      <c r="AN213" s="33" t="e">
        <f t="shared" si="37"/>
        <v>#DIV/0!</v>
      </c>
      <c r="AO213" s="33" t="e">
        <f t="shared" si="38"/>
        <v>#DIV/0!</v>
      </c>
      <c r="AP213" s="33" t="e">
        <f t="shared" si="39"/>
        <v>#DIV/0!</v>
      </c>
      <c r="AQ213" s="33" t="e">
        <f t="shared" si="40"/>
        <v>#DIV/0!</v>
      </c>
      <c r="AR213" s="33" t="e">
        <f t="shared" si="41"/>
        <v>#DIV/0!</v>
      </c>
      <c r="AS213" s="33" t="e">
        <f t="shared" si="42"/>
        <v>#DIV/0!</v>
      </c>
      <c r="AT213" s="33" t="e">
        <f t="shared" si="43"/>
        <v>#DIV/0!</v>
      </c>
      <c r="AU213" s="33">
        <f t="shared" si="44"/>
        <v>-1</v>
      </c>
    </row>
    <row r="214" spans="1:47" x14ac:dyDescent="0.25">
      <c r="A214" s="37">
        <v>2023</v>
      </c>
      <c r="B214" s="38" t="s">
        <v>354</v>
      </c>
      <c r="C214" s="39" t="s">
        <v>184</v>
      </c>
      <c r="D214" s="40">
        <v>0</v>
      </c>
      <c r="E214" s="40">
        <v>0</v>
      </c>
      <c r="F214" s="40">
        <v>166243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166243</v>
      </c>
      <c r="R214" s="40">
        <v>0</v>
      </c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>
        <f t="shared" si="46"/>
        <v>0</v>
      </c>
      <c r="AF214" s="10" t="s">
        <v>354</v>
      </c>
      <c r="AG214" s="19" t="s">
        <v>184</v>
      </c>
      <c r="AH214" s="20">
        <v>0</v>
      </c>
      <c r="AI214" s="40" t="e">
        <f t="shared" si="47"/>
        <v>#DIV/0!</v>
      </c>
      <c r="AJ214" s="40" t="e">
        <f t="shared" si="33"/>
        <v>#DIV/0!</v>
      </c>
      <c r="AK214" s="40">
        <f t="shared" si="34"/>
        <v>-1</v>
      </c>
      <c r="AL214" s="40" t="e">
        <f t="shared" si="35"/>
        <v>#DIV/0!</v>
      </c>
      <c r="AM214" s="40" t="e">
        <f t="shared" si="36"/>
        <v>#DIV/0!</v>
      </c>
      <c r="AN214" s="40" t="e">
        <f t="shared" si="37"/>
        <v>#DIV/0!</v>
      </c>
      <c r="AO214" s="40" t="e">
        <f t="shared" si="38"/>
        <v>#DIV/0!</v>
      </c>
      <c r="AP214" s="40" t="e">
        <f t="shared" si="39"/>
        <v>#DIV/0!</v>
      </c>
      <c r="AQ214" s="40" t="e">
        <f t="shared" si="40"/>
        <v>#DIV/0!</v>
      </c>
      <c r="AR214" s="40" t="e">
        <f t="shared" si="41"/>
        <v>#DIV/0!</v>
      </c>
      <c r="AS214" s="40" t="e">
        <f t="shared" si="42"/>
        <v>#DIV/0!</v>
      </c>
      <c r="AT214" s="40" t="e">
        <f t="shared" si="43"/>
        <v>#DIV/0!</v>
      </c>
      <c r="AU214" s="40">
        <f t="shared" si="44"/>
        <v>-1</v>
      </c>
    </row>
    <row r="215" spans="1:47" x14ac:dyDescent="0.25">
      <c r="A215" s="34">
        <v>2023</v>
      </c>
      <c r="B215" s="35" t="s">
        <v>355</v>
      </c>
      <c r="C215" s="36" t="s">
        <v>186</v>
      </c>
      <c r="D215" s="33">
        <v>0</v>
      </c>
      <c r="E215" s="33">
        <v>0</v>
      </c>
      <c r="F215" s="33">
        <v>5000000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5000000</v>
      </c>
      <c r="R215" s="33">
        <v>0</v>
      </c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>
        <f t="shared" si="46"/>
        <v>0</v>
      </c>
      <c r="AF215" s="11" t="s">
        <v>355</v>
      </c>
      <c r="AG215" s="6" t="s">
        <v>186</v>
      </c>
      <c r="AH215" s="7">
        <f>+AH216</f>
        <v>0</v>
      </c>
      <c r="AI215" s="33" t="e">
        <f t="shared" si="47"/>
        <v>#DIV/0!</v>
      </c>
      <c r="AJ215" s="33" t="e">
        <f t="shared" si="33"/>
        <v>#DIV/0!</v>
      </c>
      <c r="AK215" s="33">
        <f t="shared" si="34"/>
        <v>-1</v>
      </c>
      <c r="AL215" s="33" t="e">
        <f t="shared" si="35"/>
        <v>#DIV/0!</v>
      </c>
      <c r="AM215" s="33" t="e">
        <f t="shared" si="36"/>
        <v>#DIV/0!</v>
      </c>
      <c r="AN215" s="33" t="e">
        <f t="shared" si="37"/>
        <v>#DIV/0!</v>
      </c>
      <c r="AO215" s="33" t="e">
        <f t="shared" si="38"/>
        <v>#DIV/0!</v>
      </c>
      <c r="AP215" s="33" t="e">
        <f t="shared" si="39"/>
        <v>#DIV/0!</v>
      </c>
      <c r="AQ215" s="33" t="e">
        <f t="shared" si="40"/>
        <v>#DIV/0!</v>
      </c>
      <c r="AR215" s="33" t="e">
        <f t="shared" si="41"/>
        <v>#DIV/0!</v>
      </c>
      <c r="AS215" s="33" t="e">
        <f t="shared" si="42"/>
        <v>#DIV/0!</v>
      </c>
      <c r="AT215" s="33" t="e">
        <f t="shared" si="43"/>
        <v>#DIV/0!</v>
      </c>
      <c r="AU215" s="33">
        <f t="shared" si="44"/>
        <v>-1</v>
      </c>
    </row>
    <row r="216" spans="1:47" x14ac:dyDescent="0.25">
      <c r="A216" s="37">
        <v>2023</v>
      </c>
      <c r="B216" s="38" t="s">
        <v>356</v>
      </c>
      <c r="C216" s="39" t="s">
        <v>781</v>
      </c>
      <c r="D216" s="40">
        <v>0</v>
      </c>
      <c r="E216" s="40">
        <v>0</v>
      </c>
      <c r="F216" s="40">
        <v>5000000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5000000</v>
      </c>
      <c r="R216" s="40">
        <v>0</v>
      </c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>
        <f t="shared" si="46"/>
        <v>0</v>
      </c>
      <c r="AF216" s="10" t="s">
        <v>356</v>
      </c>
      <c r="AG216" s="19" t="s">
        <v>188</v>
      </c>
      <c r="AH216" s="20">
        <v>0</v>
      </c>
      <c r="AI216" s="40" t="e">
        <f t="shared" si="47"/>
        <v>#DIV/0!</v>
      </c>
      <c r="AJ216" s="40" t="e">
        <f t="shared" ref="AJ216:AJ279" si="48">+(S216-E216)/E216</f>
        <v>#DIV/0!</v>
      </c>
      <c r="AK216" s="40">
        <f t="shared" ref="AK216:AK279" si="49">+(T216-F216)/F216</f>
        <v>-1</v>
      </c>
      <c r="AL216" s="40" t="e">
        <f t="shared" ref="AL216:AL279" si="50">+(U216-G216)/G216</f>
        <v>#DIV/0!</v>
      </c>
      <c r="AM216" s="40" t="e">
        <f t="shared" ref="AM216:AM279" si="51">+(V216-H216)/H216</f>
        <v>#DIV/0!</v>
      </c>
      <c r="AN216" s="40" t="e">
        <f t="shared" ref="AN216:AN279" si="52">+(W216-I216)/I216</f>
        <v>#DIV/0!</v>
      </c>
      <c r="AO216" s="40" t="e">
        <f t="shared" ref="AO216:AO279" si="53">+(X216-J216)/J216</f>
        <v>#DIV/0!</v>
      </c>
      <c r="AP216" s="40" t="e">
        <f t="shared" ref="AP216:AP279" si="54">+(Y216-K216)/K216</f>
        <v>#DIV/0!</v>
      </c>
      <c r="AQ216" s="40" t="e">
        <f t="shared" ref="AQ216:AQ279" si="55">+(Z216-L216)/L216</f>
        <v>#DIV/0!</v>
      </c>
      <c r="AR216" s="40" t="e">
        <f t="shared" ref="AR216:AR279" si="56">+(AA216-M216)/M216</f>
        <v>#DIV/0!</v>
      </c>
      <c r="AS216" s="40" t="e">
        <f t="shared" ref="AS216:AS279" si="57">+(AB216-N216)/N216</f>
        <v>#DIV/0!</v>
      </c>
      <c r="AT216" s="40" t="e">
        <f t="shared" ref="AT216:AT279" si="58">+(AC216-O216)/O216</f>
        <v>#DIV/0!</v>
      </c>
      <c r="AU216" s="40">
        <f t="shared" ref="AU216:AU279" si="59">+(AD216-P216)/P216</f>
        <v>-1</v>
      </c>
    </row>
    <row r="217" spans="1:47" x14ac:dyDescent="0.25">
      <c r="A217" s="34">
        <v>2023</v>
      </c>
      <c r="B217" s="35" t="s">
        <v>357</v>
      </c>
      <c r="C217" s="36" t="s">
        <v>358</v>
      </c>
      <c r="D217" s="33">
        <v>3607708390.9520001</v>
      </c>
      <c r="E217" s="33">
        <v>2014018796.6521816</v>
      </c>
      <c r="F217" s="33">
        <v>2201708589.779182</v>
      </c>
      <c r="G217" s="33">
        <v>377668972.49718177</v>
      </c>
      <c r="H217" s="33">
        <v>396225612.2771818</v>
      </c>
      <c r="I217" s="33">
        <v>451630835.28118181</v>
      </c>
      <c r="J217" s="33">
        <v>462477609.79718179</v>
      </c>
      <c r="K217" s="33">
        <v>557278047.80418181</v>
      </c>
      <c r="L217" s="33">
        <v>626032395.28118181</v>
      </c>
      <c r="M217" s="33">
        <v>359830435.28118181</v>
      </c>
      <c r="N217" s="33">
        <v>370192414.69718176</v>
      </c>
      <c r="O217" s="33">
        <v>239914930.14518189</v>
      </c>
      <c r="P217" s="33">
        <v>11664687030.445</v>
      </c>
      <c r="R217" s="33">
        <v>194207466</v>
      </c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>
        <f t="shared" ref="AD217:AD230" si="60">SUM(R217:AC217)</f>
        <v>194207466</v>
      </c>
      <c r="AF217" s="8" t="s">
        <v>357</v>
      </c>
      <c r="AG217" s="2" t="s">
        <v>358</v>
      </c>
      <c r="AH217" s="3">
        <f>+AH218+AH232+AH257+AH295+AH306</f>
        <v>194207466</v>
      </c>
      <c r="AI217" s="33">
        <f t="shared" si="47"/>
        <v>-0.94616874620823976</v>
      </c>
      <c r="AJ217" s="33">
        <f t="shared" si="48"/>
        <v>-1</v>
      </c>
      <c r="AK217" s="33">
        <f t="shared" si="49"/>
        <v>-1</v>
      </c>
      <c r="AL217" s="33">
        <f t="shared" si="50"/>
        <v>-1</v>
      </c>
      <c r="AM217" s="33">
        <f t="shared" si="51"/>
        <v>-1</v>
      </c>
      <c r="AN217" s="33">
        <f t="shared" si="52"/>
        <v>-1</v>
      </c>
      <c r="AO217" s="33">
        <f t="shared" si="53"/>
        <v>-1</v>
      </c>
      <c r="AP217" s="33">
        <f t="shared" si="54"/>
        <v>-1</v>
      </c>
      <c r="AQ217" s="33">
        <f t="shared" si="55"/>
        <v>-1</v>
      </c>
      <c r="AR217" s="33">
        <f t="shared" si="56"/>
        <v>-1</v>
      </c>
      <c r="AS217" s="33">
        <f t="shared" si="57"/>
        <v>-1</v>
      </c>
      <c r="AT217" s="33">
        <f t="shared" si="58"/>
        <v>-1</v>
      </c>
      <c r="AU217" s="33">
        <f t="shared" si="59"/>
        <v>-0.98335082068699176</v>
      </c>
    </row>
    <row r="218" spans="1:47" x14ac:dyDescent="0.25">
      <c r="A218" s="34">
        <v>2023</v>
      </c>
      <c r="B218" s="35" t="s">
        <v>359</v>
      </c>
      <c r="C218" s="36" t="s">
        <v>791</v>
      </c>
      <c r="D218" s="33">
        <v>315349771.815</v>
      </c>
      <c r="E218" s="33">
        <v>102112145</v>
      </c>
      <c r="F218" s="33">
        <v>101800000</v>
      </c>
      <c r="G218" s="33">
        <v>100829669.87599993</v>
      </c>
      <c r="H218" s="33">
        <v>91800000</v>
      </c>
      <c r="I218" s="33">
        <v>91800000</v>
      </c>
      <c r="J218" s="33">
        <v>91800000</v>
      </c>
      <c r="K218" s="33">
        <v>101800000</v>
      </c>
      <c r="L218" s="33">
        <v>91800000</v>
      </c>
      <c r="M218" s="33">
        <v>91800000</v>
      </c>
      <c r="N218" s="33">
        <v>91800000</v>
      </c>
      <c r="O218" s="33">
        <v>9399834.8640000802</v>
      </c>
      <c r="P218" s="33">
        <v>1282091421.5550001</v>
      </c>
      <c r="R218" s="33">
        <v>93817835</v>
      </c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>
        <f t="shared" si="60"/>
        <v>93817835</v>
      </c>
      <c r="AF218" s="8" t="s">
        <v>359</v>
      </c>
      <c r="AG218" s="2" t="s">
        <v>360</v>
      </c>
      <c r="AH218" s="3">
        <f>+AH219+AH225+AH228+AH229+AH224</f>
        <v>93817835</v>
      </c>
      <c r="AI218" s="33">
        <f t="shared" si="47"/>
        <v>-0.70249594772169921</v>
      </c>
      <c r="AJ218" s="33">
        <f t="shared" si="48"/>
        <v>-1</v>
      </c>
      <c r="AK218" s="33">
        <f t="shared" si="49"/>
        <v>-1</v>
      </c>
      <c r="AL218" s="33">
        <f t="shared" si="50"/>
        <v>-1</v>
      </c>
      <c r="AM218" s="33">
        <f t="shared" si="51"/>
        <v>-1</v>
      </c>
      <c r="AN218" s="33">
        <f t="shared" si="52"/>
        <v>-1</v>
      </c>
      <c r="AO218" s="33">
        <f t="shared" si="53"/>
        <v>-1</v>
      </c>
      <c r="AP218" s="33">
        <f t="shared" si="54"/>
        <v>-1</v>
      </c>
      <c r="AQ218" s="33">
        <f t="shared" si="55"/>
        <v>-1</v>
      </c>
      <c r="AR218" s="33">
        <f t="shared" si="56"/>
        <v>-1</v>
      </c>
      <c r="AS218" s="33">
        <f t="shared" si="57"/>
        <v>-1</v>
      </c>
      <c r="AT218" s="33">
        <f t="shared" si="58"/>
        <v>-1</v>
      </c>
      <c r="AU218" s="33">
        <f t="shared" si="59"/>
        <v>-0.92682437974180354</v>
      </c>
    </row>
    <row r="219" spans="1:47" x14ac:dyDescent="0.25">
      <c r="A219" s="34">
        <v>2023</v>
      </c>
      <c r="B219" s="35" t="s">
        <v>361</v>
      </c>
      <c r="C219" s="36" t="s">
        <v>362</v>
      </c>
      <c r="D219" s="33">
        <v>153400118.03999999</v>
      </c>
      <c r="E219" s="33">
        <v>0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153400118.03999999</v>
      </c>
      <c r="R219" s="33">
        <v>9000000</v>
      </c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>
        <f t="shared" si="60"/>
        <v>9000000</v>
      </c>
      <c r="AF219" s="11" t="s">
        <v>361</v>
      </c>
      <c r="AG219" s="6" t="s">
        <v>362</v>
      </c>
      <c r="AH219" s="7">
        <f>+AH220+AH221+AH222+AH223</f>
        <v>9000000</v>
      </c>
      <c r="AI219" s="33">
        <f t="shared" si="47"/>
        <v>-0.94132990173023723</v>
      </c>
      <c r="AJ219" s="33" t="e">
        <f t="shared" si="48"/>
        <v>#DIV/0!</v>
      </c>
      <c r="AK219" s="33" t="e">
        <f t="shared" si="49"/>
        <v>#DIV/0!</v>
      </c>
      <c r="AL219" s="33" t="e">
        <f t="shared" si="50"/>
        <v>#DIV/0!</v>
      </c>
      <c r="AM219" s="33" t="e">
        <f t="shared" si="51"/>
        <v>#DIV/0!</v>
      </c>
      <c r="AN219" s="33" t="e">
        <f t="shared" si="52"/>
        <v>#DIV/0!</v>
      </c>
      <c r="AO219" s="33" t="e">
        <f t="shared" si="53"/>
        <v>#DIV/0!</v>
      </c>
      <c r="AP219" s="33" t="e">
        <f t="shared" si="54"/>
        <v>#DIV/0!</v>
      </c>
      <c r="AQ219" s="33" t="e">
        <f t="shared" si="55"/>
        <v>#DIV/0!</v>
      </c>
      <c r="AR219" s="33" t="e">
        <f t="shared" si="56"/>
        <v>#DIV/0!</v>
      </c>
      <c r="AS219" s="33" t="e">
        <f t="shared" si="57"/>
        <v>#DIV/0!</v>
      </c>
      <c r="AT219" s="33" t="e">
        <f t="shared" si="58"/>
        <v>#DIV/0!</v>
      </c>
      <c r="AU219" s="33">
        <f t="shared" si="59"/>
        <v>-0.94132990173023723</v>
      </c>
    </row>
    <row r="220" spans="1:47" x14ac:dyDescent="0.25">
      <c r="A220" s="37">
        <v>2023</v>
      </c>
      <c r="B220" s="38" t="s">
        <v>363</v>
      </c>
      <c r="C220" s="39" t="s">
        <v>364</v>
      </c>
      <c r="D220" s="40">
        <v>43308686.039999992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43308686.039999992</v>
      </c>
      <c r="R220" s="40">
        <v>5000000</v>
      </c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>
        <f t="shared" si="60"/>
        <v>5000000</v>
      </c>
      <c r="AF220" s="10" t="s">
        <v>363</v>
      </c>
      <c r="AG220" s="19" t="s">
        <v>364</v>
      </c>
      <c r="AH220" s="20">
        <v>5000000</v>
      </c>
      <c r="AI220" s="40">
        <f t="shared" si="47"/>
        <v>-0.88454971837792562</v>
      </c>
      <c r="AJ220" s="40" t="e">
        <f t="shared" si="48"/>
        <v>#DIV/0!</v>
      </c>
      <c r="AK220" s="40" t="e">
        <f t="shared" si="49"/>
        <v>#DIV/0!</v>
      </c>
      <c r="AL220" s="40" t="e">
        <f t="shared" si="50"/>
        <v>#DIV/0!</v>
      </c>
      <c r="AM220" s="40" t="e">
        <f t="shared" si="51"/>
        <v>#DIV/0!</v>
      </c>
      <c r="AN220" s="40" t="e">
        <f t="shared" si="52"/>
        <v>#DIV/0!</v>
      </c>
      <c r="AO220" s="40" t="e">
        <f t="shared" si="53"/>
        <v>#DIV/0!</v>
      </c>
      <c r="AP220" s="40" t="e">
        <f t="shared" si="54"/>
        <v>#DIV/0!</v>
      </c>
      <c r="AQ220" s="40" t="e">
        <f t="shared" si="55"/>
        <v>#DIV/0!</v>
      </c>
      <c r="AR220" s="40" t="e">
        <f t="shared" si="56"/>
        <v>#DIV/0!</v>
      </c>
      <c r="AS220" s="40" t="e">
        <f t="shared" si="57"/>
        <v>#DIV/0!</v>
      </c>
      <c r="AT220" s="40" t="e">
        <f t="shared" si="58"/>
        <v>#DIV/0!</v>
      </c>
      <c r="AU220" s="40">
        <f t="shared" si="59"/>
        <v>-0.88454971837792562</v>
      </c>
    </row>
    <row r="221" spans="1:47" x14ac:dyDescent="0.25">
      <c r="A221" s="37">
        <v>2023</v>
      </c>
      <c r="B221" s="38" t="s">
        <v>365</v>
      </c>
      <c r="C221" s="39" t="s">
        <v>366</v>
      </c>
      <c r="D221" s="40">
        <v>25000000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25000000</v>
      </c>
      <c r="R221" s="40">
        <v>0</v>
      </c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>
        <f t="shared" si="60"/>
        <v>0</v>
      </c>
      <c r="AF221" s="10" t="s">
        <v>365</v>
      </c>
      <c r="AG221" s="19" t="s">
        <v>366</v>
      </c>
      <c r="AH221" s="20">
        <v>0</v>
      </c>
      <c r="AI221" s="40">
        <f t="shared" si="47"/>
        <v>-1</v>
      </c>
      <c r="AJ221" s="40" t="e">
        <f t="shared" si="48"/>
        <v>#DIV/0!</v>
      </c>
      <c r="AK221" s="40" t="e">
        <f t="shared" si="49"/>
        <v>#DIV/0!</v>
      </c>
      <c r="AL221" s="40" t="e">
        <f t="shared" si="50"/>
        <v>#DIV/0!</v>
      </c>
      <c r="AM221" s="40" t="e">
        <f t="shared" si="51"/>
        <v>#DIV/0!</v>
      </c>
      <c r="AN221" s="40" t="e">
        <f t="shared" si="52"/>
        <v>#DIV/0!</v>
      </c>
      <c r="AO221" s="40" t="e">
        <f t="shared" si="53"/>
        <v>#DIV/0!</v>
      </c>
      <c r="AP221" s="40" t="e">
        <f t="shared" si="54"/>
        <v>#DIV/0!</v>
      </c>
      <c r="AQ221" s="40" t="e">
        <f t="shared" si="55"/>
        <v>#DIV/0!</v>
      </c>
      <c r="AR221" s="40" t="e">
        <f t="shared" si="56"/>
        <v>#DIV/0!</v>
      </c>
      <c r="AS221" s="40" t="e">
        <f t="shared" si="57"/>
        <v>#DIV/0!</v>
      </c>
      <c r="AT221" s="40" t="e">
        <f t="shared" si="58"/>
        <v>#DIV/0!</v>
      </c>
      <c r="AU221" s="40">
        <f t="shared" si="59"/>
        <v>-1</v>
      </c>
    </row>
    <row r="222" spans="1:47" x14ac:dyDescent="0.25">
      <c r="A222" s="37">
        <v>2023</v>
      </c>
      <c r="B222" s="38" t="s">
        <v>367</v>
      </c>
      <c r="C222" s="39" t="s">
        <v>368</v>
      </c>
      <c r="D222" s="40">
        <v>60091432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60091432</v>
      </c>
      <c r="R222" s="40">
        <v>4000000</v>
      </c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>
        <f t="shared" si="60"/>
        <v>4000000</v>
      </c>
      <c r="AF222" s="10" t="s">
        <v>367</v>
      </c>
      <c r="AG222" s="19" t="s">
        <v>368</v>
      </c>
      <c r="AH222" s="20">
        <v>4000000</v>
      </c>
      <c r="AI222" s="40">
        <f t="shared" si="47"/>
        <v>-0.93343476986868945</v>
      </c>
      <c r="AJ222" s="40" t="e">
        <f t="shared" si="48"/>
        <v>#DIV/0!</v>
      </c>
      <c r="AK222" s="40" t="e">
        <f t="shared" si="49"/>
        <v>#DIV/0!</v>
      </c>
      <c r="AL222" s="40" t="e">
        <f t="shared" si="50"/>
        <v>#DIV/0!</v>
      </c>
      <c r="AM222" s="40" t="e">
        <f t="shared" si="51"/>
        <v>#DIV/0!</v>
      </c>
      <c r="AN222" s="40" t="e">
        <f t="shared" si="52"/>
        <v>#DIV/0!</v>
      </c>
      <c r="AO222" s="40" t="e">
        <f t="shared" si="53"/>
        <v>#DIV/0!</v>
      </c>
      <c r="AP222" s="40" t="e">
        <f t="shared" si="54"/>
        <v>#DIV/0!</v>
      </c>
      <c r="AQ222" s="40" t="e">
        <f t="shared" si="55"/>
        <v>#DIV/0!</v>
      </c>
      <c r="AR222" s="40" t="e">
        <f t="shared" si="56"/>
        <v>#DIV/0!</v>
      </c>
      <c r="AS222" s="40" t="e">
        <f t="shared" si="57"/>
        <v>#DIV/0!</v>
      </c>
      <c r="AT222" s="40" t="e">
        <f t="shared" si="58"/>
        <v>#DIV/0!</v>
      </c>
      <c r="AU222" s="40">
        <f t="shared" si="59"/>
        <v>-0.93343476986868945</v>
      </c>
    </row>
    <row r="223" spans="1:47" x14ac:dyDescent="0.25">
      <c r="A223" s="37">
        <v>2023</v>
      </c>
      <c r="B223" s="38" t="s">
        <v>369</v>
      </c>
      <c r="C223" s="39" t="s">
        <v>370</v>
      </c>
      <c r="D223" s="40">
        <v>25000000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25000000</v>
      </c>
      <c r="R223" s="40">
        <v>0</v>
      </c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>
        <f t="shared" si="60"/>
        <v>0</v>
      </c>
      <c r="AF223" s="10" t="s">
        <v>369</v>
      </c>
      <c r="AG223" s="19" t="s">
        <v>370</v>
      </c>
      <c r="AH223" s="20">
        <v>0</v>
      </c>
      <c r="AI223" s="40">
        <f t="shared" si="47"/>
        <v>-1</v>
      </c>
      <c r="AJ223" s="40" t="e">
        <f t="shared" si="48"/>
        <v>#DIV/0!</v>
      </c>
      <c r="AK223" s="40" t="e">
        <f t="shared" si="49"/>
        <v>#DIV/0!</v>
      </c>
      <c r="AL223" s="40" t="e">
        <f t="shared" si="50"/>
        <v>#DIV/0!</v>
      </c>
      <c r="AM223" s="40" t="e">
        <f t="shared" si="51"/>
        <v>#DIV/0!</v>
      </c>
      <c r="AN223" s="40" t="e">
        <f t="shared" si="52"/>
        <v>#DIV/0!</v>
      </c>
      <c r="AO223" s="40" t="e">
        <f t="shared" si="53"/>
        <v>#DIV/0!</v>
      </c>
      <c r="AP223" s="40" t="e">
        <f t="shared" si="54"/>
        <v>#DIV/0!</v>
      </c>
      <c r="AQ223" s="40" t="e">
        <f t="shared" si="55"/>
        <v>#DIV/0!</v>
      </c>
      <c r="AR223" s="40" t="e">
        <f t="shared" si="56"/>
        <v>#DIV/0!</v>
      </c>
      <c r="AS223" s="40" t="e">
        <f t="shared" si="57"/>
        <v>#DIV/0!</v>
      </c>
      <c r="AT223" s="40" t="e">
        <f t="shared" si="58"/>
        <v>#DIV/0!</v>
      </c>
      <c r="AU223" s="40">
        <f t="shared" si="59"/>
        <v>-1</v>
      </c>
    </row>
    <row r="224" spans="1:47" x14ac:dyDescent="0.25">
      <c r="A224" s="37">
        <v>2023</v>
      </c>
      <c r="B224" s="38" t="s">
        <v>371</v>
      </c>
      <c r="C224" s="39" t="s">
        <v>372</v>
      </c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18"/>
      <c r="R224" s="40">
        <v>1000000</v>
      </c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18"/>
      <c r="AF224" s="10" t="s">
        <v>371</v>
      </c>
      <c r="AG224" s="19" t="s">
        <v>372</v>
      </c>
      <c r="AH224" s="20">
        <v>1000000</v>
      </c>
      <c r="AI224" s="40" t="e">
        <f t="shared" si="47"/>
        <v>#DIV/0!</v>
      </c>
      <c r="AJ224" s="40" t="e">
        <f t="shared" si="48"/>
        <v>#DIV/0!</v>
      </c>
      <c r="AK224" s="40" t="e">
        <f t="shared" si="49"/>
        <v>#DIV/0!</v>
      </c>
      <c r="AL224" s="40" t="e">
        <f t="shared" si="50"/>
        <v>#DIV/0!</v>
      </c>
      <c r="AM224" s="40" t="e">
        <f t="shared" si="51"/>
        <v>#DIV/0!</v>
      </c>
      <c r="AN224" s="40" t="e">
        <f t="shared" si="52"/>
        <v>#DIV/0!</v>
      </c>
      <c r="AO224" s="40" t="e">
        <f t="shared" si="53"/>
        <v>#DIV/0!</v>
      </c>
      <c r="AP224" s="40" t="e">
        <f t="shared" si="54"/>
        <v>#DIV/0!</v>
      </c>
      <c r="AQ224" s="40" t="e">
        <f t="shared" si="55"/>
        <v>#DIV/0!</v>
      </c>
      <c r="AR224" s="40" t="e">
        <f t="shared" si="56"/>
        <v>#DIV/0!</v>
      </c>
      <c r="AS224" s="40" t="e">
        <f t="shared" si="57"/>
        <v>#DIV/0!</v>
      </c>
      <c r="AT224" s="40" t="e">
        <f t="shared" si="58"/>
        <v>#DIV/0!</v>
      </c>
      <c r="AU224" s="40" t="e">
        <f t="shared" si="59"/>
        <v>#DIV/0!</v>
      </c>
    </row>
    <row r="225" spans="1:47" x14ac:dyDescent="0.25">
      <c r="A225" s="34">
        <v>2023</v>
      </c>
      <c r="B225" s="35" t="s">
        <v>373</v>
      </c>
      <c r="C225" s="36" t="s">
        <v>374</v>
      </c>
      <c r="D225" s="33">
        <v>11000000</v>
      </c>
      <c r="E225" s="33">
        <v>10312145</v>
      </c>
      <c r="F225" s="33">
        <v>10000000</v>
      </c>
      <c r="G225" s="33">
        <v>5000000</v>
      </c>
      <c r="H225" s="33">
        <v>0</v>
      </c>
      <c r="I225" s="33">
        <v>0</v>
      </c>
      <c r="J225" s="33">
        <v>0</v>
      </c>
      <c r="K225" s="33">
        <v>10000000</v>
      </c>
      <c r="L225" s="33">
        <v>0</v>
      </c>
      <c r="M225" s="33">
        <v>0</v>
      </c>
      <c r="N225" s="33">
        <v>0</v>
      </c>
      <c r="O225" s="33">
        <v>0</v>
      </c>
      <c r="P225" s="33">
        <v>46312145</v>
      </c>
      <c r="R225" s="33">
        <v>6000000</v>
      </c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>
        <f t="shared" si="60"/>
        <v>6000000</v>
      </c>
      <c r="AF225" s="11" t="s">
        <v>373</v>
      </c>
      <c r="AG225" s="6" t="s">
        <v>374</v>
      </c>
      <c r="AH225" s="7">
        <f>+AH226+AH227</f>
        <v>6000000</v>
      </c>
      <c r="AI225" s="33">
        <f t="shared" si="47"/>
        <v>-0.45454545454545453</v>
      </c>
      <c r="AJ225" s="33">
        <f t="shared" si="48"/>
        <v>-1</v>
      </c>
      <c r="AK225" s="33">
        <f t="shared" si="49"/>
        <v>-1</v>
      </c>
      <c r="AL225" s="33">
        <f t="shared" si="50"/>
        <v>-1</v>
      </c>
      <c r="AM225" s="33" t="e">
        <f t="shared" si="51"/>
        <v>#DIV/0!</v>
      </c>
      <c r="AN225" s="33" t="e">
        <f t="shared" si="52"/>
        <v>#DIV/0!</v>
      </c>
      <c r="AO225" s="33" t="e">
        <f t="shared" si="53"/>
        <v>#DIV/0!</v>
      </c>
      <c r="AP225" s="33">
        <f t="shared" si="54"/>
        <v>-1</v>
      </c>
      <c r="AQ225" s="33" t="e">
        <f t="shared" si="55"/>
        <v>#DIV/0!</v>
      </c>
      <c r="AR225" s="33" t="e">
        <f t="shared" si="56"/>
        <v>#DIV/0!</v>
      </c>
      <c r="AS225" s="33" t="e">
        <f t="shared" si="57"/>
        <v>#DIV/0!</v>
      </c>
      <c r="AT225" s="33" t="e">
        <f t="shared" si="58"/>
        <v>#DIV/0!</v>
      </c>
      <c r="AU225" s="33">
        <f t="shared" si="59"/>
        <v>-0.87044435104441831</v>
      </c>
    </row>
    <row r="226" spans="1:47" x14ac:dyDescent="0.25">
      <c r="A226" s="37">
        <v>2023</v>
      </c>
      <c r="B226" s="38" t="s">
        <v>375</v>
      </c>
      <c r="C226" s="39" t="s">
        <v>376</v>
      </c>
      <c r="D226" s="40">
        <v>6000000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6000000</v>
      </c>
      <c r="R226" s="40">
        <v>0</v>
      </c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>
        <f t="shared" si="60"/>
        <v>0</v>
      </c>
      <c r="AF226" s="10" t="s">
        <v>375</v>
      </c>
      <c r="AG226" s="19" t="s">
        <v>376</v>
      </c>
      <c r="AH226" s="20">
        <v>0</v>
      </c>
      <c r="AI226" s="40">
        <f t="shared" si="47"/>
        <v>-1</v>
      </c>
      <c r="AJ226" s="40" t="e">
        <f t="shared" si="48"/>
        <v>#DIV/0!</v>
      </c>
      <c r="AK226" s="40" t="e">
        <f t="shared" si="49"/>
        <v>#DIV/0!</v>
      </c>
      <c r="AL226" s="40" t="e">
        <f t="shared" si="50"/>
        <v>#DIV/0!</v>
      </c>
      <c r="AM226" s="40" t="e">
        <f t="shared" si="51"/>
        <v>#DIV/0!</v>
      </c>
      <c r="AN226" s="40" t="e">
        <f t="shared" si="52"/>
        <v>#DIV/0!</v>
      </c>
      <c r="AO226" s="40" t="e">
        <f t="shared" si="53"/>
        <v>#DIV/0!</v>
      </c>
      <c r="AP226" s="40" t="e">
        <f t="shared" si="54"/>
        <v>#DIV/0!</v>
      </c>
      <c r="AQ226" s="40" t="e">
        <f t="shared" si="55"/>
        <v>#DIV/0!</v>
      </c>
      <c r="AR226" s="40" t="e">
        <f t="shared" si="56"/>
        <v>#DIV/0!</v>
      </c>
      <c r="AS226" s="40" t="e">
        <f t="shared" si="57"/>
        <v>#DIV/0!</v>
      </c>
      <c r="AT226" s="40" t="e">
        <f t="shared" si="58"/>
        <v>#DIV/0!</v>
      </c>
      <c r="AU226" s="40">
        <f t="shared" si="59"/>
        <v>-1</v>
      </c>
    </row>
    <row r="227" spans="1:47" x14ac:dyDescent="0.25">
      <c r="A227" s="37">
        <v>2023</v>
      </c>
      <c r="B227" s="38" t="s">
        <v>377</v>
      </c>
      <c r="C227" s="39" t="s">
        <v>378</v>
      </c>
      <c r="D227" s="40">
        <v>5000000</v>
      </c>
      <c r="E227" s="40">
        <v>10312145</v>
      </c>
      <c r="F227" s="40">
        <v>10000000</v>
      </c>
      <c r="G227" s="40">
        <v>5000000</v>
      </c>
      <c r="H227" s="40">
        <v>0</v>
      </c>
      <c r="I227" s="40">
        <v>0</v>
      </c>
      <c r="J227" s="40">
        <v>0</v>
      </c>
      <c r="K227" s="40">
        <v>10000000</v>
      </c>
      <c r="L227" s="40">
        <v>0</v>
      </c>
      <c r="M227" s="40">
        <v>0</v>
      </c>
      <c r="N227" s="40">
        <v>0</v>
      </c>
      <c r="O227" s="40">
        <v>0</v>
      </c>
      <c r="P227" s="40">
        <v>40312145</v>
      </c>
      <c r="R227" s="40">
        <v>6000000</v>
      </c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>
        <f t="shared" si="60"/>
        <v>6000000</v>
      </c>
      <c r="AF227" s="10" t="s">
        <v>377</v>
      </c>
      <c r="AG227" s="19" t="s">
        <v>378</v>
      </c>
      <c r="AH227" s="20">
        <v>6000000</v>
      </c>
      <c r="AI227" s="40">
        <f t="shared" si="47"/>
        <v>0.2</v>
      </c>
      <c r="AJ227" s="40">
        <f t="shared" si="48"/>
        <v>-1</v>
      </c>
      <c r="AK227" s="40">
        <f t="shared" si="49"/>
        <v>-1</v>
      </c>
      <c r="AL227" s="40">
        <f t="shared" si="50"/>
        <v>-1</v>
      </c>
      <c r="AM227" s="40" t="e">
        <f t="shared" si="51"/>
        <v>#DIV/0!</v>
      </c>
      <c r="AN227" s="40" t="e">
        <f t="shared" si="52"/>
        <v>#DIV/0!</v>
      </c>
      <c r="AO227" s="40" t="e">
        <f t="shared" si="53"/>
        <v>#DIV/0!</v>
      </c>
      <c r="AP227" s="40">
        <f t="shared" si="54"/>
        <v>-1</v>
      </c>
      <c r="AQ227" s="40" t="e">
        <f t="shared" si="55"/>
        <v>#DIV/0!</v>
      </c>
      <c r="AR227" s="40" t="e">
        <f t="shared" si="56"/>
        <v>#DIV/0!</v>
      </c>
      <c r="AS227" s="40" t="e">
        <f t="shared" si="57"/>
        <v>#DIV/0!</v>
      </c>
      <c r="AT227" s="40" t="e">
        <f t="shared" si="58"/>
        <v>#DIV/0!</v>
      </c>
      <c r="AU227" s="40">
        <f t="shared" si="59"/>
        <v>-0.85116147999566882</v>
      </c>
    </row>
    <row r="228" spans="1:47" x14ac:dyDescent="0.25">
      <c r="A228" s="37">
        <v>2023</v>
      </c>
      <c r="B228" s="38" t="s">
        <v>379</v>
      </c>
      <c r="C228" s="39" t="s">
        <v>380</v>
      </c>
      <c r="D228" s="40">
        <v>59149653.774999991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59149653.774999991</v>
      </c>
      <c r="R228" s="40">
        <v>0</v>
      </c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>
        <f t="shared" si="60"/>
        <v>0</v>
      </c>
      <c r="AF228" s="10" t="s">
        <v>379</v>
      </c>
      <c r="AG228" s="19" t="s">
        <v>380</v>
      </c>
      <c r="AH228" s="20">
        <v>0</v>
      </c>
      <c r="AI228" s="40">
        <f t="shared" si="47"/>
        <v>-1</v>
      </c>
      <c r="AJ228" s="40" t="e">
        <f t="shared" si="48"/>
        <v>#DIV/0!</v>
      </c>
      <c r="AK228" s="40" t="e">
        <f t="shared" si="49"/>
        <v>#DIV/0!</v>
      </c>
      <c r="AL228" s="40" t="e">
        <f t="shared" si="50"/>
        <v>#DIV/0!</v>
      </c>
      <c r="AM228" s="40" t="e">
        <f t="shared" si="51"/>
        <v>#DIV/0!</v>
      </c>
      <c r="AN228" s="40" t="e">
        <f t="shared" si="52"/>
        <v>#DIV/0!</v>
      </c>
      <c r="AO228" s="40" t="e">
        <f t="shared" si="53"/>
        <v>#DIV/0!</v>
      </c>
      <c r="AP228" s="40" t="e">
        <f t="shared" si="54"/>
        <v>#DIV/0!</v>
      </c>
      <c r="AQ228" s="40" t="e">
        <f t="shared" si="55"/>
        <v>#DIV/0!</v>
      </c>
      <c r="AR228" s="40" t="e">
        <f t="shared" si="56"/>
        <v>#DIV/0!</v>
      </c>
      <c r="AS228" s="40" t="e">
        <f t="shared" si="57"/>
        <v>#DIV/0!</v>
      </c>
      <c r="AT228" s="40" t="e">
        <f t="shared" si="58"/>
        <v>#DIV/0!</v>
      </c>
      <c r="AU228" s="40">
        <f t="shared" si="59"/>
        <v>-1</v>
      </c>
    </row>
    <row r="229" spans="1:47" x14ac:dyDescent="0.25">
      <c r="A229" s="34">
        <v>2023</v>
      </c>
      <c r="B229" s="35" t="s">
        <v>381</v>
      </c>
      <c r="C229" s="36" t="s">
        <v>382</v>
      </c>
      <c r="D229" s="33">
        <v>91800000</v>
      </c>
      <c r="E229" s="33">
        <v>91800000</v>
      </c>
      <c r="F229" s="33">
        <v>91800000</v>
      </c>
      <c r="G229" s="33">
        <v>95829669.875999928</v>
      </c>
      <c r="H229" s="33">
        <v>91800000</v>
      </c>
      <c r="I229" s="33">
        <v>91800000</v>
      </c>
      <c r="J229" s="33">
        <v>91800000</v>
      </c>
      <c r="K229" s="33">
        <v>91800000</v>
      </c>
      <c r="L229" s="33">
        <v>91800000</v>
      </c>
      <c r="M229" s="33">
        <v>91800000</v>
      </c>
      <c r="N229" s="33">
        <v>91800000</v>
      </c>
      <c r="O229" s="33">
        <v>9399834.8640000802</v>
      </c>
      <c r="P229" s="33">
        <v>1023229504.74</v>
      </c>
      <c r="R229" s="33">
        <v>77817835</v>
      </c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>
        <f t="shared" si="60"/>
        <v>77817835</v>
      </c>
      <c r="AF229" s="11" t="s">
        <v>381</v>
      </c>
      <c r="AG229" s="6" t="s">
        <v>382</v>
      </c>
      <c r="AH229" s="7">
        <f>+AH230+AH231</f>
        <v>77817835</v>
      </c>
      <c r="AI229" s="33">
        <f t="shared" si="47"/>
        <v>-0.15231116557734206</v>
      </c>
      <c r="AJ229" s="33">
        <f t="shared" si="48"/>
        <v>-1</v>
      </c>
      <c r="AK229" s="33">
        <f t="shared" si="49"/>
        <v>-1</v>
      </c>
      <c r="AL229" s="33">
        <f t="shared" si="50"/>
        <v>-1</v>
      </c>
      <c r="AM229" s="33">
        <f t="shared" si="51"/>
        <v>-1</v>
      </c>
      <c r="AN229" s="33">
        <f t="shared" si="52"/>
        <v>-1</v>
      </c>
      <c r="AO229" s="33">
        <f t="shared" si="53"/>
        <v>-1</v>
      </c>
      <c r="AP229" s="33">
        <f t="shared" si="54"/>
        <v>-1</v>
      </c>
      <c r="AQ229" s="33">
        <f t="shared" si="55"/>
        <v>-1</v>
      </c>
      <c r="AR229" s="33">
        <f t="shared" si="56"/>
        <v>-1</v>
      </c>
      <c r="AS229" s="33">
        <f t="shared" si="57"/>
        <v>-1</v>
      </c>
      <c r="AT229" s="33">
        <f t="shared" si="58"/>
        <v>-1</v>
      </c>
      <c r="AU229" s="33">
        <f t="shared" si="59"/>
        <v>-0.92394879678555275</v>
      </c>
    </row>
    <row r="230" spans="1:47" x14ac:dyDescent="0.25">
      <c r="A230" s="37">
        <v>2023</v>
      </c>
      <c r="B230" s="38" t="s">
        <v>383</v>
      </c>
      <c r="C230" s="39" t="s">
        <v>792</v>
      </c>
      <c r="D230" s="40">
        <v>75000000</v>
      </c>
      <c r="E230" s="40">
        <v>75000000</v>
      </c>
      <c r="F230" s="40">
        <v>75000000</v>
      </c>
      <c r="G230" s="40">
        <v>79029669.875999928</v>
      </c>
      <c r="H230" s="40">
        <v>75000000</v>
      </c>
      <c r="I230" s="40">
        <v>75000000</v>
      </c>
      <c r="J230" s="40">
        <v>75000000</v>
      </c>
      <c r="K230" s="40">
        <v>75000000</v>
      </c>
      <c r="L230" s="40">
        <v>75000000</v>
      </c>
      <c r="M230" s="40">
        <v>75000000</v>
      </c>
      <c r="N230" s="40">
        <v>75000000</v>
      </c>
      <c r="O230" s="40">
        <v>7599834.8640000802</v>
      </c>
      <c r="P230" s="40">
        <v>836629504.74000001</v>
      </c>
      <c r="R230" s="40">
        <v>61739215</v>
      </c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>
        <f t="shared" si="60"/>
        <v>61739215</v>
      </c>
      <c r="AF230" s="10" t="s">
        <v>383</v>
      </c>
      <c r="AG230" s="19" t="s">
        <v>384</v>
      </c>
      <c r="AH230" s="20">
        <v>61739215</v>
      </c>
      <c r="AI230" s="40">
        <f t="shared" si="47"/>
        <v>-0.17681046666666667</v>
      </c>
      <c r="AJ230" s="40">
        <f t="shared" si="48"/>
        <v>-1</v>
      </c>
      <c r="AK230" s="40">
        <f t="shared" si="49"/>
        <v>-1</v>
      </c>
      <c r="AL230" s="40">
        <f t="shared" si="50"/>
        <v>-1</v>
      </c>
      <c r="AM230" s="40">
        <f t="shared" si="51"/>
        <v>-1</v>
      </c>
      <c r="AN230" s="40">
        <f t="shared" si="52"/>
        <v>-1</v>
      </c>
      <c r="AO230" s="40">
        <f t="shared" si="53"/>
        <v>-1</v>
      </c>
      <c r="AP230" s="40">
        <f t="shared" si="54"/>
        <v>-1</v>
      </c>
      <c r="AQ230" s="40">
        <f t="shared" si="55"/>
        <v>-1</v>
      </c>
      <c r="AR230" s="40">
        <f t="shared" si="56"/>
        <v>-1</v>
      </c>
      <c r="AS230" s="40">
        <f t="shared" si="57"/>
        <v>-1</v>
      </c>
      <c r="AT230" s="40">
        <f t="shared" si="58"/>
        <v>-1</v>
      </c>
      <c r="AU230" s="40">
        <f t="shared" si="59"/>
        <v>-0.92620483182793467</v>
      </c>
    </row>
    <row r="231" spans="1:47" x14ac:dyDescent="0.25">
      <c r="A231" s="37">
        <v>2023</v>
      </c>
      <c r="B231" s="38" t="s">
        <v>385</v>
      </c>
      <c r="C231" s="39" t="s">
        <v>386</v>
      </c>
      <c r="D231" s="40">
        <v>16800000</v>
      </c>
      <c r="E231" s="40">
        <v>16800000</v>
      </c>
      <c r="F231" s="40">
        <v>16800000</v>
      </c>
      <c r="G231" s="40">
        <v>16800000</v>
      </c>
      <c r="H231" s="40">
        <v>16800000</v>
      </c>
      <c r="I231" s="40">
        <v>16800000</v>
      </c>
      <c r="J231" s="40">
        <v>16800000</v>
      </c>
      <c r="K231" s="40">
        <v>16800000</v>
      </c>
      <c r="L231" s="40">
        <v>16800000</v>
      </c>
      <c r="M231" s="40">
        <v>16800000</v>
      </c>
      <c r="N231" s="40">
        <v>16800000</v>
      </c>
      <c r="O231" s="40">
        <v>1800000</v>
      </c>
      <c r="P231" s="40">
        <v>186600000</v>
      </c>
      <c r="R231" s="40">
        <v>16078620</v>
      </c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>
        <f t="shared" ref="AD231:AD258" si="61">SUM(R231:AC231)</f>
        <v>16078620</v>
      </c>
      <c r="AF231" s="10" t="s">
        <v>385</v>
      </c>
      <c r="AG231" s="19" t="s">
        <v>386</v>
      </c>
      <c r="AH231" s="20">
        <v>16078620</v>
      </c>
      <c r="AI231" s="40">
        <f t="shared" si="47"/>
        <v>-4.2939285714285715E-2</v>
      </c>
      <c r="AJ231" s="40">
        <f t="shared" si="48"/>
        <v>-1</v>
      </c>
      <c r="AK231" s="40">
        <f t="shared" si="49"/>
        <v>-1</v>
      </c>
      <c r="AL231" s="40">
        <f t="shared" si="50"/>
        <v>-1</v>
      </c>
      <c r="AM231" s="40">
        <f t="shared" si="51"/>
        <v>-1</v>
      </c>
      <c r="AN231" s="40">
        <f t="shared" si="52"/>
        <v>-1</v>
      </c>
      <c r="AO231" s="40">
        <f t="shared" si="53"/>
        <v>-1</v>
      </c>
      <c r="AP231" s="40">
        <f t="shared" si="54"/>
        <v>-1</v>
      </c>
      <c r="AQ231" s="40">
        <f t="shared" si="55"/>
        <v>-1</v>
      </c>
      <c r="AR231" s="40">
        <f t="shared" si="56"/>
        <v>-1</v>
      </c>
      <c r="AS231" s="40">
        <f t="shared" si="57"/>
        <v>-1</v>
      </c>
      <c r="AT231" s="40">
        <f t="shared" si="58"/>
        <v>-1</v>
      </c>
      <c r="AU231" s="40">
        <f t="shared" si="59"/>
        <v>-0.91383376205787781</v>
      </c>
    </row>
    <row r="232" spans="1:47" x14ac:dyDescent="0.25">
      <c r="A232" s="34">
        <v>2023</v>
      </c>
      <c r="B232" s="35" t="s">
        <v>387</v>
      </c>
      <c r="C232" s="36" t="s">
        <v>388</v>
      </c>
      <c r="D232" s="33">
        <v>1541558378.224</v>
      </c>
      <c r="E232" s="33">
        <v>83846210.717000008</v>
      </c>
      <c r="F232" s="33">
        <v>1619140479.2379999</v>
      </c>
      <c r="G232" s="33">
        <v>24681606.740000002</v>
      </c>
      <c r="H232" s="33">
        <v>14881606.74</v>
      </c>
      <c r="I232" s="33">
        <v>88681606.739999995</v>
      </c>
      <c r="J232" s="33">
        <v>81078781.255999997</v>
      </c>
      <c r="K232" s="33">
        <v>47789606.740000002</v>
      </c>
      <c r="L232" s="33">
        <v>14881606.74</v>
      </c>
      <c r="M232" s="33">
        <v>14881606.74</v>
      </c>
      <c r="N232" s="33">
        <v>15372209.159999987</v>
      </c>
      <c r="O232" s="33">
        <v>22881606.740000002</v>
      </c>
      <c r="P232" s="33">
        <v>3569675305.7749982</v>
      </c>
      <c r="R232" s="33">
        <v>1800000</v>
      </c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>
        <f t="shared" si="61"/>
        <v>1800000</v>
      </c>
      <c r="AF232" s="8" t="s">
        <v>387</v>
      </c>
      <c r="AG232" s="2" t="s">
        <v>388</v>
      </c>
      <c r="AH232" s="3">
        <f>+AH233+AH250+AH255</f>
        <v>1800000</v>
      </c>
      <c r="AI232" s="33">
        <f t="shared" si="47"/>
        <v>-0.99883235041538043</v>
      </c>
      <c r="AJ232" s="33">
        <f t="shared" si="48"/>
        <v>-1</v>
      </c>
      <c r="AK232" s="33">
        <f t="shared" si="49"/>
        <v>-1</v>
      </c>
      <c r="AL232" s="33">
        <f t="shared" si="50"/>
        <v>-1</v>
      </c>
      <c r="AM232" s="33">
        <f t="shared" si="51"/>
        <v>-1</v>
      </c>
      <c r="AN232" s="33">
        <f t="shared" si="52"/>
        <v>-1</v>
      </c>
      <c r="AO232" s="33">
        <f t="shared" si="53"/>
        <v>-1</v>
      </c>
      <c r="AP232" s="33">
        <f t="shared" si="54"/>
        <v>-1</v>
      </c>
      <c r="AQ232" s="33">
        <f t="shared" si="55"/>
        <v>-1</v>
      </c>
      <c r="AR232" s="33">
        <f t="shared" si="56"/>
        <v>-1</v>
      </c>
      <c r="AS232" s="33">
        <f t="shared" si="57"/>
        <v>-1</v>
      </c>
      <c r="AT232" s="33">
        <f t="shared" si="58"/>
        <v>-1</v>
      </c>
      <c r="AU232" s="33">
        <f t="shared" si="59"/>
        <v>-0.99949575245762889</v>
      </c>
    </row>
    <row r="233" spans="1:47" x14ac:dyDescent="0.25">
      <c r="A233" s="34">
        <v>2023</v>
      </c>
      <c r="B233" s="35" t="s">
        <v>389</v>
      </c>
      <c r="C233" s="36" t="s">
        <v>390</v>
      </c>
      <c r="D233" s="33">
        <v>14881606.74</v>
      </c>
      <c r="E233" s="33">
        <v>18846210.717</v>
      </c>
      <c r="F233" s="33">
        <v>1450997454.368</v>
      </c>
      <c r="G233" s="33">
        <v>24681606.740000002</v>
      </c>
      <c r="H233" s="33">
        <v>14881606.74</v>
      </c>
      <c r="I233" s="33">
        <v>16681606.74</v>
      </c>
      <c r="J233" s="33">
        <v>14881606.74</v>
      </c>
      <c r="K233" s="33">
        <v>38789606.740000002</v>
      </c>
      <c r="L233" s="33">
        <v>14881606.74</v>
      </c>
      <c r="M233" s="33">
        <v>14881606.74</v>
      </c>
      <c r="N233" s="33">
        <v>15372209.159999987</v>
      </c>
      <c r="O233" s="33">
        <v>14881606.74</v>
      </c>
      <c r="P233" s="33">
        <v>1654658334.9050002</v>
      </c>
      <c r="R233" s="33">
        <v>200000</v>
      </c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>
        <f t="shared" si="61"/>
        <v>200000</v>
      </c>
      <c r="AF233" s="11" t="s">
        <v>389</v>
      </c>
      <c r="AG233" s="6" t="s">
        <v>390</v>
      </c>
      <c r="AH233" s="7">
        <f>+AH234+AH237+AH249</f>
        <v>200000</v>
      </c>
      <c r="AI233" s="33">
        <f t="shared" si="47"/>
        <v>-0.98656059097016569</v>
      </c>
      <c r="AJ233" s="33">
        <f t="shared" si="48"/>
        <v>-1</v>
      </c>
      <c r="AK233" s="33">
        <f t="shared" si="49"/>
        <v>-1</v>
      </c>
      <c r="AL233" s="33">
        <f t="shared" si="50"/>
        <v>-1</v>
      </c>
      <c r="AM233" s="33">
        <f t="shared" si="51"/>
        <v>-1</v>
      </c>
      <c r="AN233" s="33">
        <f t="shared" si="52"/>
        <v>-1</v>
      </c>
      <c r="AO233" s="33">
        <f t="shared" si="53"/>
        <v>-1</v>
      </c>
      <c r="AP233" s="33">
        <f t="shared" si="54"/>
        <v>-1</v>
      </c>
      <c r="AQ233" s="33">
        <f t="shared" si="55"/>
        <v>-1</v>
      </c>
      <c r="AR233" s="33">
        <f t="shared" si="56"/>
        <v>-1</v>
      </c>
      <c r="AS233" s="33">
        <f t="shared" si="57"/>
        <v>-1</v>
      </c>
      <c r="AT233" s="33">
        <f t="shared" si="58"/>
        <v>-1</v>
      </c>
      <c r="AU233" s="33">
        <f t="shared" si="59"/>
        <v>-0.99987912912546295</v>
      </c>
    </row>
    <row r="234" spans="1:47" x14ac:dyDescent="0.25">
      <c r="A234" s="34">
        <v>2023</v>
      </c>
      <c r="B234" s="35" t="s">
        <v>391</v>
      </c>
      <c r="C234" s="36" t="s">
        <v>793</v>
      </c>
      <c r="D234" s="33">
        <v>14881606.74</v>
      </c>
      <c r="E234" s="33">
        <v>14881606.74</v>
      </c>
      <c r="F234" s="33">
        <v>14881606.74</v>
      </c>
      <c r="G234" s="33">
        <v>14881606.74</v>
      </c>
      <c r="H234" s="33">
        <v>14881606.74</v>
      </c>
      <c r="I234" s="33">
        <v>14881606.74</v>
      </c>
      <c r="J234" s="33">
        <v>14881606.74</v>
      </c>
      <c r="K234" s="33">
        <v>14881606.74</v>
      </c>
      <c r="L234" s="33">
        <v>14881606.74</v>
      </c>
      <c r="M234" s="33">
        <v>14881606.74</v>
      </c>
      <c r="N234" s="33">
        <v>15372209.159999987</v>
      </c>
      <c r="O234" s="33">
        <v>14881606.74</v>
      </c>
      <c r="P234" s="33">
        <v>179069883.29999998</v>
      </c>
      <c r="R234" s="33">
        <v>200000</v>
      </c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>
        <f t="shared" si="61"/>
        <v>200000</v>
      </c>
      <c r="AF234" s="11" t="s">
        <v>391</v>
      </c>
      <c r="AG234" s="6" t="s">
        <v>392</v>
      </c>
      <c r="AH234" s="7">
        <f>+AH235+AH236</f>
        <v>200000</v>
      </c>
      <c r="AI234" s="33">
        <f t="shared" si="47"/>
        <v>-0.98656059097016569</v>
      </c>
      <c r="AJ234" s="33">
        <f t="shared" si="48"/>
        <v>-1</v>
      </c>
      <c r="AK234" s="33">
        <f t="shared" si="49"/>
        <v>-1</v>
      </c>
      <c r="AL234" s="33">
        <f t="shared" si="50"/>
        <v>-1</v>
      </c>
      <c r="AM234" s="33">
        <f t="shared" si="51"/>
        <v>-1</v>
      </c>
      <c r="AN234" s="33">
        <f t="shared" si="52"/>
        <v>-1</v>
      </c>
      <c r="AO234" s="33">
        <f t="shared" si="53"/>
        <v>-1</v>
      </c>
      <c r="AP234" s="33">
        <f t="shared" si="54"/>
        <v>-1</v>
      </c>
      <c r="AQ234" s="33">
        <f t="shared" si="55"/>
        <v>-1</v>
      </c>
      <c r="AR234" s="33">
        <f t="shared" si="56"/>
        <v>-1</v>
      </c>
      <c r="AS234" s="33">
        <f t="shared" si="57"/>
        <v>-1</v>
      </c>
      <c r="AT234" s="33">
        <f t="shared" si="58"/>
        <v>-1</v>
      </c>
      <c r="AU234" s="33">
        <f t="shared" si="59"/>
        <v>-0.99888311760573978</v>
      </c>
    </row>
    <row r="235" spans="1:47" x14ac:dyDescent="0.25">
      <c r="A235" s="37">
        <v>2023</v>
      </c>
      <c r="B235" s="38" t="s">
        <v>393</v>
      </c>
      <c r="C235" s="39" t="s">
        <v>793</v>
      </c>
      <c r="D235" s="40">
        <v>14781606.74</v>
      </c>
      <c r="E235" s="40">
        <v>14781606.74</v>
      </c>
      <c r="F235" s="40">
        <v>14781606.74</v>
      </c>
      <c r="G235" s="40">
        <v>14781606.74</v>
      </c>
      <c r="H235" s="40">
        <v>14781606.74</v>
      </c>
      <c r="I235" s="40">
        <v>14781606.74</v>
      </c>
      <c r="J235" s="40">
        <v>14781606.74</v>
      </c>
      <c r="K235" s="40">
        <v>14781606.74</v>
      </c>
      <c r="L235" s="40">
        <v>14781606.74</v>
      </c>
      <c r="M235" s="40">
        <v>14781606.74</v>
      </c>
      <c r="N235" s="40">
        <v>15272209.159999987</v>
      </c>
      <c r="O235" s="40">
        <v>14781606.74</v>
      </c>
      <c r="P235" s="40">
        <v>177869883.29999998</v>
      </c>
      <c r="R235" s="40">
        <v>200000</v>
      </c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>
        <f t="shared" si="61"/>
        <v>200000</v>
      </c>
      <c r="AF235" s="10" t="s">
        <v>393</v>
      </c>
      <c r="AG235" s="19" t="s">
        <v>392</v>
      </c>
      <c r="AH235" s="20">
        <v>200000</v>
      </c>
      <c r="AI235" s="40">
        <f t="shared" si="47"/>
        <v>-0.98646967115836015</v>
      </c>
      <c r="AJ235" s="40">
        <f t="shared" si="48"/>
        <v>-1</v>
      </c>
      <c r="AK235" s="40">
        <f t="shared" si="49"/>
        <v>-1</v>
      </c>
      <c r="AL235" s="40">
        <f t="shared" si="50"/>
        <v>-1</v>
      </c>
      <c r="AM235" s="40">
        <f t="shared" si="51"/>
        <v>-1</v>
      </c>
      <c r="AN235" s="40">
        <f t="shared" si="52"/>
        <v>-1</v>
      </c>
      <c r="AO235" s="40">
        <f t="shared" si="53"/>
        <v>-1</v>
      </c>
      <c r="AP235" s="40">
        <f t="shared" si="54"/>
        <v>-1</v>
      </c>
      <c r="AQ235" s="40">
        <f t="shared" si="55"/>
        <v>-1</v>
      </c>
      <c r="AR235" s="40">
        <f t="shared" si="56"/>
        <v>-1</v>
      </c>
      <c r="AS235" s="40">
        <f t="shared" si="57"/>
        <v>-1</v>
      </c>
      <c r="AT235" s="40">
        <f t="shared" si="58"/>
        <v>-1</v>
      </c>
      <c r="AU235" s="40">
        <f t="shared" si="59"/>
        <v>-0.99887558255344067</v>
      </c>
    </row>
    <row r="236" spans="1:47" x14ac:dyDescent="0.25">
      <c r="A236" s="37">
        <v>2023</v>
      </c>
      <c r="B236" s="38" t="s">
        <v>394</v>
      </c>
      <c r="C236" s="39" t="s">
        <v>794</v>
      </c>
      <c r="D236" s="40">
        <v>100000</v>
      </c>
      <c r="E236" s="40">
        <v>100000</v>
      </c>
      <c r="F236" s="40">
        <v>100000</v>
      </c>
      <c r="G236" s="40">
        <v>100000</v>
      </c>
      <c r="H236" s="40">
        <v>100000</v>
      </c>
      <c r="I236" s="40">
        <v>100000</v>
      </c>
      <c r="J236" s="40">
        <v>100000</v>
      </c>
      <c r="K236" s="40">
        <v>100000</v>
      </c>
      <c r="L236" s="40">
        <v>100000</v>
      </c>
      <c r="M236" s="40">
        <v>100000</v>
      </c>
      <c r="N236" s="40">
        <v>100000</v>
      </c>
      <c r="O236" s="40">
        <v>100000</v>
      </c>
      <c r="P236" s="40">
        <v>1200000</v>
      </c>
      <c r="R236" s="40">
        <v>0</v>
      </c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>
        <f t="shared" si="61"/>
        <v>0</v>
      </c>
      <c r="AF236" s="10" t="s">
        <v>394</v>
      </c>
      <c r="AG236" s="19" t="s">
        <v>395</v>
      </c>
      <c r="AH236" s="20">
        <v>0</v>
      </c>
      <c r="AI236" s="40">
        <f t="shared" si="47"/>
        <v>-1</v>
      </c>
      <c r="AJ236" s="40">
        <f t="shared" si="48"/>
        <v>-1</v>
      </c>
      <c r="AK236" s="40">
        <f t="shared" si="49"/>
        <v>-1</v>
      </c>
      <c r="AL236" s="40">
        <f t="shared" si="50"/>
        <v>-1</v>
      </c>
      <c r="AM236" s="40">
        <f t="shared" si="51"/>
        <v>-1</v>
      </c>
      <c r="AN236" s="40">
        <f t="shared" si="52"/>
        <v>-1</v>
      </c>
      <c r="AO236" s="40">
        <f t="shared" si="53"/>
        <v>-1</v>
      </c>
      <c r="AP236" s="40">
        <f t="shared" si="54"/>
        <v>-1</v>
      </c>
      <c r="AQ236" s="40">
        <f t="shared" si="55"/>
        <v>-1</v>
      </c>
      <c r="AR236" s="40">
        <f t="shared" si="56"/>
        <v>-1</v>
      </c>
      <c r="AS236" s="40">
        <f t="shared" si="57"/>
        <v>-1</v>
      </c>
      <c r="AT236" s="40">
        <f t="shared" si="58"/>
        <v>-1</v>
      </c>
      <c r="AU236" s="40">
        <f t="shared" si="59"/>
        <v>-1</v>
      </c>
    </row>
    <row r="237" spans="1:47" x14ac:dyDescent="0.25">
      <c r="A237" s="34">
        <v>2023</v>
      </c>
      <c r="B237" s="35" t="s">
        <v>396</v>
      </c>
      <c r="C237" s="36" t="s">
        <v>795</v>
      </c>
      <c r="D237" s="33">
        <v>0</v>
      </c>
      <c r="E237" s="33">
        <v>3964603.9769999981</v>
      </c>
      <c r="F237" s="33">
        <v>1434715847.628</v>
      </c>
      <c r="G237" s="33">
        <v>4800000</v>
      </c>
      <c r="H237" s="33">
        <v>0</v>
      </c>
      <c r="I237" s="33">
        <v>1800000</v>
      </c>
      <c r="J237" s="33">
        <v>0</v>
      </c>
      <c r="K237" s="33">
        <v>1800000</v>
      </c>
      <c r="L237" s="33">
        <v>0</v>
      </c>
      <c r="M237" s="33">
        <v>0</v>
      </c>
      <c r="N237" s="33">
        <v>0</v>
      </c>
      <c r="O237" s="33">
        <v>0</v>
      </c>
      <c r="P237" s="33">
        <v>1447080451.605</v>
      </c>
      <c r="R237" s="33">
        <v>0</v>
      </c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>
        <f t="shared" si="61"/>
        <v>0</v>
      </c>
      <c r="AF237" s="11" t="s">
        <v>396</v>
      </c>
      <c r="AG237" s="6" t="s">
        <v>397</v>
      </c>
      <c r="AH237" s="7">
        <f>+AH238+AH239</f>
        <v>0</v>
      </c>
      <c r="AI237" s="33" t="e">
        <f t="shared" si="47"/>
        <v>#DIV/0!</v>
      </c>
      <c r="AJ237" s="33">
        <f t="shared" si="48"/>
        <v>-1</v>
      </c>
      <c r="AK237" s="33">
        <f t="shared" si="49"/>
        <v>-1</v>
      </c>
      <c r="AL237" s="33">
        <f t="shared" si="50"/>
        <v>-1</v>
      </c>
      <c r="AM237" s="33" t="e">
        <f t="shared" si="51"/>
        <v>#DIV/0!</v>
      </c>
      <c r="AN237" s="33">
        <f t="shared" si="52"/>
        <v>-1</v>
      </c>
      <c r="AO237" s="33" t="e">
        <f t="shared" si="53"/>
        <v>#DIV/0!</v>
      </c>
      <c r="AP237" s="33">
        <f t="shared" si="54"/>
        <v>-1</v>
      </c>
      <c r="AQ237" s="33" t="e">
        <f t="shared" si="55"/>
        <v>#DIV/0!</v>
      </c>
      <c r="AR237" s="33" t="e">
        <f t="shared" si="56"/>
        <v>#DIV/0!</v>
      </c>
      <c r="AS237" s="33" t="e">
        <f t="shared" si="57"/>
        <v>#DIV/0!</v>
      </c>
      <c r="AT237" s="33" t="e">
        <f t="shared" si="58"/>
        <v>#DIV/0!</v>
      </c>
      <c r="AU237" s="33">
        <f t="shared" si="59"/>
        <v>-1</v>
      </c>
    </row>
    <row r="238" spans="1:47" x14ac:dyDescent="0.25">
      <c r="A238" s="37">
        <v>2023</v>
      </c>
      <c r="B238" s="38" t="s">
        <v>398</v>
      </c>
      <c r="C238" s="39" t="s">
        <v>399</v>
      </c>
      <c r="D238" s="40">
        <v>0</v>
      </c>
      <c r="E238" s="40">
        <v>0</v>
      </c>
      <c r="F238" s="40">
        <v>400000000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400000000</v>
      </c>
      <c r="R238" s="40">
        <v>0</v>
      </c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>
        <f t="shared" si="61"/>
        <v>0</v>
      </c>
      <c r="AF238" s="10" t="s">
        <v>398</v>
      </c>
      <c r="AG238" s="19" t="s">
        <v>399</v>
      </c>
      <c r="AH238" s="20">
        <v>0</v>
      </c>
      <c r="AI238" s="40" t="e">
        <f t="shared" si="47"/>
        <v>#DIV/0!</v>
      </c>
      <c r="AJ238" s="40" t="e">
        <f t="shared" si="48"/>
        <v>#DIV/0!</v>
      </c>
      <c r="AK238" s="40">
        <f t="shared" si="49"/>
        <v>-1</v>
      </c>
      <c r="AL238" s="40" t="e">
        <f t="shared" si="50"/>
        <v>#DIV/0!</v>
      </c>
      <c r="AM238" s="40" t="e">
        <f t="shared" si="51"/>
        <v>#DIV/0!</v>
      </c>
      <c r="AN238" s="40" t="e">
        <f t="shared" si="52"/>
        <v>#DIV/0!</v>
      </c>
      <c r="AO238" s="40" t="e">
        <f t="shared" si="53"/>
        <v>#DIV/0!</v>
      </c>
      <c r="AP238" s="40" t="e">
        <f t="shared" si="54"/>
        <v>#DIV/0!</v>
      </c>
      <c r="AQ238" s="40" t="e">
        <f t="shared" si="55"/>
        <v>#DIV/0!</v>
      </c>
      <c r="AR238" s="40" t="e">
        <f t="shared" si="56"/>
        <v>#DIV/0!</v>
      </c>
      <c r="AS238" s="40" t="e">
        <f t="shared" si="57"/>
        <v>#DIV/0!</v>
      </c>
      <c r="AT238" s="40" t="e">
        <f t="shared" si="58"/>
        <v>#DIV/0!</v>
      </c>
      <c r="AU238" s="40">
        <f t="shared" si="59"/>
        <v>-1</v>
      </c>
    </row>
    <row r="239" spans="1:47" x14ac:dyDescent="0.25">
      <c r="A239" s="34">
        <v>2023</v>
      </c>
      <c r="B239" s="35" t="s">
        <v>400</v>
      </c>
      <c r="C239" s="36" t="s">
        <v>796</v>
      </c>
      <c r="D239" s="33">
        <v>0</v>
      </c>
      <c r="E239" s="33">
        <v>3964603.9769999981</v>
      </c>
      <c r="F239" s="33">
        <v>1034715847.628</v>
      </c>
      <c r="G239" s="33">
        <v>4800000</v>
      </c>
      <c r="H239" s="33">
        <v>0</v>
      </c>
      <c r="I239" s="33">
        <v>1800000</v>
      </c>
      <c r="J239" s="33">
        <v>0</v>
      </c>
      <c r="K239" s="33">
        <v>1800000</v>
      </c>
      <c r="L239" s="33">
        <v>0</v>
      </c>
      <c r="M239" s="33">
        <v>0</v>
      </c>
      <c r="N239" s="33">
        <v>0</v>
      </c>
      <c r="O239" s="33">
        <v>0</v>
      </c>
      <c r="P239" s="33">
        <v>1047080451.605</v>
      </c>
      <c r="R239" s="33">
        <v>0</v>
      </c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>
        <f t="shared" si="61"/>
        <v>0</v>
      </c>
      <c r="AF239" s="11" t="s">
        <v>400</v>
      </c>
      <c r="AG239" s="6" t="s">
        <v>401</v>
      </c>
      <c r="AH239" s="7">
        <f>+AH240+AH241+AH242+AH243+AH244+AH245+AH246+AH247+AH248</f>
        <v>0</v>
      </c>
      <c r="AI239" s="33" t="e">
        <f t="shared" si="47"/>
        <v>#DIV/0!</v>
      </c>
      <c r="AJ239" s="33">
        <f t="shared" si="48"/>
        <v>-1</v>
      </c>
      <c r="AK239" s="33">
        <f t="shared" si="49"/>
        <v>-1</v>
      </c>
      <c r="AL239" s="33">
        <f t="shared" si="50"/>
        <v>-1</v>
      </c>
      <c r="AM239" s="33" t="e">
        <f t="shared" si="51"/>
        <v>#DIV/0!</v>
      </c>
      <c r="AN239" s="33">
        <f t="shared" si="52"/>
        <v>-1</v>
      </c>
      <c r="AO239" s="33" t="e">
        <f t="shared" si="53"/>
        <v>#DIV/0!</v>
      </c>
      <c r="AP239" s="33">
        <f t="shared" si="54"/>
        <v>-1</v>
      </c>
      <c r="AQ239" s="33" t="e">
        <f t="shared" si="55"/>
        <v>#DIV/0!</v>
      </c>
      <c r="AR239" s="33" t="e">
        <f t="shared" si="56"/>
        <v>#DIV/0!</v>
      </c>
      <c r="AS239" s="33" t="e">
        <f t="shared" si="57"/>
        <v>#DIV/0!</v>
      </c>
      <c r="AT239" s="33" t="e">
        <f t="shared" si="58"/>
        <v>#DIV/0!</v>
      </c>
      <c r="AU239" s="33">
        <f t="shared" si="59"/>
        <v>-1</v>
      </c>
    </row>
    <row r="240" spans="1:47" x14ac:dyDescent="0.25">
      <c r="A240" s="37">
        <v>2023</v>
      </c>
      <c r="B240" s="38" t="s">
        <v>402</v>
      </c>
      <c r="C240" s="39" t="s">
        <v>403</v>
      </c>
      <c r="D240" s="40">
        <v>0</v>
      </c>
      <c r="E240" s="40">
        <v>0</v>
      </c>
      <c r="F240" s="40">
        <v>250000000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250000000</v>
      </c>
      <c r="R240" s="40">
        <v>0</v>
      </c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>
        <f t="shared" si="61"/>
        <v>0</v>
      </c>
      <c r="AF240" s="10" t="s">
        <v>402</v>
      </c>
      <c r="AG240" s="19" t="s">
        <v>403</v>
      </c>
      <c r="AH240" s="20">
        <v>0</v>
      </c>
      <c r="AI240" s="40" t="e">
        <f t="shared" si="47"/>
        <v>#DIV/0!</v>
      </c>
      <c r="AJ240" s="40" t="e">
        <f t="shared" si="48"/>
        <v>#DIV/0!</v>
      </c>
      <c r="AK240" s="40">
        <f t="shared" si="49"/>
        <v>-1</v>
      </c>
      <c r="AL240" s="40" t="e">
        <f t="shared" si="50"/>
        <v>#DIV/0!</v>
      </c>
      <c r="AM240" s="40" t="e">
        <f t="shared" si="51"/>
        <v>#DIV/0!</v>
      </c>
      <c r="AN240" s="40" t="e">
        <f t="shared" si="52"/>
        <v>#DIV/0!</v>
      </c>
      <c r="AO240" s="40" t="e">
        <f t="shared" si="53"/>
        <v>#DIV/0!</v>
      </c>
      <c r="AP240" s="40" t="e">
        <f t="shared" si="54"/>
        <v>#DIV/0!</v>
      </c>
      <c r="AQ240" s="40" t="e">
        <f t="shared" si="55"/>
        <v>#DIV/0!</v>
      </c>
      <c r="AR240" s="40" t="e">
        <f t="shared" si="56"/>
        <v>#DIV/0!</v>
      </c>
      <c r="AS240" s="40" t="e">
        <f t="shared" si="57"/>
        <v>#DIV/0!</v>
      </c>
      <c r="AT240" s="40" t="e">
        <f t="shared" si="58"/>
        <v>#DIV/0!</v>
      </c>
      <c r="AU240" s="40">
        <f t="shared" si="59"/>
        <v>-1</v>
      </c>
    </row>
    <row r="241" spans="1:47" x14ac:dyDescent="0.25">
      <c r="A241" s="37">
        <v>2023</v>
      </c>
      <c r="B241" s="38" t="s">
        <v>404</v>
      </c>
      <c r="C241" s="39" t="s">
        <v>405</v>
      </c>
      <c r="D241" s="40">
        <v>0</v>
      </c>
      <c r="E241" s="40">
        <v>0</v>
      </c>
      <c r="F241" s="40">
        <v>8000000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8000000</v>
      </c>
      <c r="R241" s="40">
        <v>0</v>
      </c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>
        <f t="shared" si="61"/>
        <v>0</v>
      </c>
      <c r="AF241" s="10" t="s">
        <v>404</v>
      </c>
      <c r="AG241" s="19" t="s">
        <v>405</v>
      </c>
      <c r="AH241" s="20">
        <v>0</v>
      </c>
      <c r="AI241" s="40" t="e">
        <f t="shared" si="47"/>
        <v>#DIV/0!</v>
      </c>
      <c r="AJ241" s="40" t="e">
        <f t="shared" si="48"/>
        <v>#DIV/0!</v>
      </c>
      <c r="AK241" s="40">
        <f t="shared" si="49"/>
        <v>-1</v>
      </c>
      <c r="AL241" s="40" t="e">
        <f t="shared" si="50"/>
        <v>#DIV/0!</v>
      </c>
      <c r="AM241" s="40" t="e">
        <f t="shared" si="51"/>
        <v>#DIV/0!</v>
      </c>
      <c r="AN241" s="40" t="e">
        <f t="shared" si="52"/>
        <v>#DIV/0!</v>
      </c>
      <c r="AO241" s="40" t="e">
        <f t="shared" si="53"/>
        <v>#DIV/0!</v>
      </c>
      <c r="AP241" s="40" t="e">
        <f t="shared" si="54"/>
        <v>#DIV/0!</v>
      </c>
      <c r="AQ241" s="40" t="e">
        <f t="shared" si="55"/>
        <v>#DIV/0!</v>
      </c>
      <c r="AR241" s="40" t="e">
        <f t="shared" si="56"/>
        <v>#DIV/0!</v>
      </c>
      <c r="AS241" s="40" t="e">
        <f t="shared" si="57"/>
        <v>#DIV/0!</v>
      </c>
      <c r="AT241" s="40" t="e">
        <f t="shared" si="58"/>
        <v>#DIV/0!</v>
      </c>
      <c r="AU241" s="40">
        <f t="shared" si="59"/>
        <v>-1</v>
      </c>
    </row>
    <row r="242" spans="1:47" x14ac:dyDescent="0.25">
      <c r="A242" s="37">
        <v>2023</v>
      </c>
      <c r="B242" s="38" t="s">
        <v>406</v>
      </c>
      <c r="C242" s="39" t="s">
        <v>407</v>
      </c>
      <c r="D242" s="40">
        <v>0</v>
      </c>
      <c r="E242" s="40">
        <v>0</v>
      </c>
      <c r="F242" s="40">
        <v>300000000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300000000</v>
      </c>
      <c r="R242" s="40">
        <v>0</v>
      </c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>
        <f t="shared" si="61"/>
        <v>0</v>
      </c>
      <c r="AF242" s="10" t="s">
        <v>406</v>
      </c>
      <c r="AG242" s="19" t="s">
        <v>407</v>
      </c>
      <c r="AH242" s="20">
        <v>0</v>
      </c>
      <c r="AI242" s="40" t="e">
        <f t="shared" si="47"/>
        <v>#DIV/0!</v>
      </c>
      <c r="AJ242" s="40" t="e">
        <f t="shared" si="48"/>
        <v>#DIV/0!</v>
      </c>
      <c r="AK242" s="40">
        <f t="shared" si="49"/>
        <v>-1</v>
      </c>
      <c r="AL242" s="40" t="e">
        <f t="shared" si="50"/>
        <v>#DIV/0!</v>
      </c>
      <c r="AM242" s="40" t="e">
        <f t="shared" si="51"/>
        <v>#DIV/0!</v>
      </c>
      <c r="AN242" s="40" t="e">
        <f t="shared" si="52"/>
        <v>#DIV/0!</v>
      </c>
      <c r="AO242" s="40" t="e">
        <f t="shared" si="53"/>
        <v>#DIV/0!</v>
      </c>
      <c r="AP242" s="40" t="e">
        <f t="shared" si="54"/>
        <v>#DIV/0!</v>
      </c>
      <c r="AQ242" s="40" t="e">
        <f t="shared" si="55"/>
        <v>#DIV/0!</v>
      </c>
      <c r="AR242" s="40" t="e">
        <f t="shared" si="56"/>
        <v>#DIV/0!</v>
      </c>
      <c r="AS242" s="40" t="e">
        <f t="shared" si="57"/>
        <v>#DIV/0!</v>
      </c>
      <c r="AT242" s="40" t="e">
        <f t="shared" si="58"/>
        <v>#DIV/0!</v>
      </c>
      <c r="AU242" s="40">
        <f t="shared" si="59"/>
        <v>-1</v>
      </c>
    </row>
    <row r="243" spans="1:47" x14ac:dyDescent="0.25">
      <c r="A243" s="37">
        <v>2023</v>
      </c>
      <c r="B243" s="38" t="s">
        <v>408</v>
      </c>
      <c r="C243" s="39" t="s">
        <v>409</v>
      </c>
      <c r="D243" s="40">
        <v>0</v>
      </c>
      <c r="E243" s="40">
        <v>3964603.9769999981</v>
      </c>
      <c r="F243" s="40">
        <v>248715847.62800002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252680451.60500002</v>
      </c>
      <c r="R243" s="40">
        <v>0</v>
      </c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>
        <f t="shared" si="61"/>
        <v>0</v>
      </c>
      <c r="AF243" s="10" t="s">
        <v>408</v>
      </c>
      <c r="AG243" s="19" t="s">
        <v>409</v>
      </c>
      <c r="AH243" s="20">
        <v>0</v>
      </c>
      <c r="AI243" s="40" t="e">
        <f t="shared" si="47"/>
        <v>#DIV/0!</v>
      </c>
      <c r="AJ243" s="40">
        <f t="shared" si="48"/>
        <v>-1</v>
      </c>
      <c r="AK243" s="40">
        <f t="shared" si="49"/>
        <v>-1</v>
      </c>
      <c r="AL243" s="40" t="e">
        <f t="shared" si="50"/>
        <v>#DIV/0!</v>
      </c>
      <c r="AM243" s="40" t="e">
        <f t="shared" si="51"/>
        <v>#DIV/0!</v>
      </c>
      <c r="AN243" s="40" t="e">
        <f t="shared" si="52"/>
        <v>#DIV/0!</v>
      </c>
      <c r="AO243" s="40" t="e">
        <f t="shared" si="53"/>
        <v>#DIV/0!</v>
      </c>
      <c r="AP243" s="40" t="e">
        <f t="shared" si="54"/>
        <v>#DIV/0!</v>
      </c>
      <c r="AQ243" s="40" t="e">
        <f t="shared" si="55"/>
        <v>#DIV/0!</v>
      </c>
      <c r="AR243" s="40" t="e">
        <f t="shared" si="56"/>
        <v>#DIV/0!</v>
      </c>
      <c r="AS243" s="40" t="e">
        <f t="shared" si="57"/>
        <v>#DIV/0!</v>
      </c>
      <c r="AT243" s="40" t="e">
        <f t="shared" si="58"/>
        <v>#DIV/0!</v>
      </c>
      <c r="AU243" s="40">
        <f t="shared" si="59"/>
        <v>-1</v>
      </c>
    </row>
    <row r="244" spans="1:47" x14ac:dyDescent="0.25">
      <c r="A244" s="37">
        <v>2023</v>
      </c>
      <c r="B244" s="38" t="s">
        <v>410</v>
      </c>
      <c r="C244" s="39" t="s">
        <v>411</v>
      </c>
      <c r="D244" s="40">
        <v>0</v>
      </c>
      <c r="E244" s="40">
        <v>0</v>
      </c>
      <c r="F244" s="40">
        <v>5000000</v>
      </c>
      <c r="G244" s="40">
        <v>3000000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8000000</v>
      </c>
      <c r="R244" s="40">
        <v>0</v>
      </c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>
        <f t="shared" si="61"/>
        <v>0</v>
      </c>
      <c r="AF244" s="10" t="s">
        <v>410</v>
      </c>
      <c r="AG244" s="19" t="s">
        <v>411</v>
      </c>
      <c r="AH244" s="20">
        <v>0</v>
      </c>
      <c r="AI244" s="40" t="e">
        <f t="shared" si="47"/>
        <v>#DIV/0!</v>
      </c>
      <c r="AJ244" s="40" t="e">
        <f t="shared" si="48"/>
        <v>#DIV/0!</v>
      </c>
      <c r="AK244" s="40">
        <f t="shared" si="49"/>
        <v>-1</v>
      </c>
      <c r="AL244" s="40">
        <f t="shared" si="50"/>
        <v>-1</v>
      </c>
      <c r="AM244" s="40" t="e">
        <f t="shared" si="51"/>
        <v>#DIV/0!</v>
      </c>
      <c r="AN244" s="40" t="e">
        <f t="shared" si="52"/>
        <v>#DIV/0!</v>
      </c>
      <c r="AO244" s="40" t="e">
        <f t="shared" si="53"/>
        <v>#DIV/0!</v>
      </c>
      <c r="AP244" s="40" t="e">
        <f t="shared" si="54"/>
        <v>#DIV/0!</v>
      </c>
      <c r="AQ244" s="40" t="e">
        <f t="shared" si="55"/>
        <v>#DIV/0!</v>
      </c>
      <c r="AR244" s="40" t="e">
        <f t="shared" si="56"/>
        <v>#DIV/0!</v>
      </c>
      <c r="AS244" s="40" t="e">
        <f t="shared" si="57"/>
        <v>#DIV/0!</v>
      </c>
      <c r="AT244" s="40" t="e">
        <f t="shared" si="58"/>
        <v>#DIV/0!</v>
      </c>
      <c r="AU244" s="40">
        <f t="shared" si="59"/>
        <v>-1</v>
      </c>
    </row>
    <row r="245" spans="1:47" x14ac:dyDescent="0.25">
      <c r="A245" s="37">
        <v>2023</v>
      </c>
      <c r="B245" s="38" t="s">
        <v>412</v>
      </c>
      <c r="C245" s="39" t="s">
        <v>413</v>
      </c>
      <c r="D245" s="40">
        <v>0</v>
      </c>
      <c r="E245" s="40">
        <v>0</v>
      </c>
      <c r="F245" s="40">
        <v>30000000</v>
      </c>
      <c r="G245" s="40">
        <v>1800000</v>
      </c>
      <c r="H245" s="40">
        <v>0</v>
      </c>
      <c r="I245" s="40">
        <v>1800000</v>
      </c>
      <c r="J245" s="40">
        <v>0</v>
      </c>
      <c r="K245" s="40">
        <v>1800000</v>
      </c>
      <c r="L245" s="40">
        <v>0</v>
      </c>
      <c r="M245" s="40">
        <v>0</v>
      </c>
      <c r="N245" s="40">
        <v>0</v>
      </c>
      <c r="O245" s="40">
        <v>0</v>
      </c>
      <c r="P245" s="40">
        <v>35400000</v>
      </c>
      <c r="R245" s="40">
        <v>0</v>
      </c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>
        <f t="shared" si="61"/>
        <v>0</v>
      </c>
      <c r="AF245" s="10" t="s">
        <v>412</v>
      </c>
      <c r="AG245" s="19" t="s">
        <v>413</v>
      </c>
      <c r="AH245" s="20">
        <v>0</v>
      </c>
      <c r="AI245" s="40" t="e">
        <f t="shared" si="47"/>
        <v>#DIV/0!</v>
      </c>
      <c r="AJ245" s="40" t="e">
        <f t="shared" si="48"/>
        <v>#DIV/0!</v>
      </c>
      <c r="AK245" s="40">
        <f t="shared" si="49"/>
        <v>-1</v>
      </c>
      <c r="AL245" s="40">
        <f t="shared" si="50"/>
        <v>-1</v>
      </c>
      <c r="AM245" s="40" t="e">
        <f t="shared" si="51"/>
        <v>#DIV/0!</v>
      </c>
      <c r="AN245" s="40">
        <f t="shared" si="52"/>
        <v>-1</v>
      </c>
      <c r="AO245" s="40" t="e">
        <f t="shared" si="53"/>
        <v>#DIV/0!</v>
      </c>
      <c r="AP245" s="40">
        <f t="shared" si="54"/>
        <v>-1</v>
      </c>
      <c r="AQ245" s="40" t="e">
        <f t="shared" si="55"/>
        <v>#DIV/0!</v>
      </c>
      <c r="AR245" s="40" t="e">
        <f t="shared" si="56"/>
        <v>#DIV/0!</v>
      </c>
      <c r="AS245" s="40" t="e">
        <f t="shared" si="57"/>
        <v>#DIV/0!</v>
      </c>
      <c r="AT245" s="40" t="e">
        <f t="shared" si="58"/>
        <v>#DIV/0!</v>
      </c>
      <c r="AU245" s="40">
        <f t="shared" si="59"/>
        <v>-1</v>
      </c>
    </row>
    <row r="246" spans="1:47" x14ac:dyDescent="0.25">
      <c r="A246" s="37">
        <v>2023</v>
      </c>
      <c r="B246" s="38" t="s">
        <v>414</v>
      </c>
      <c r="C246" s="39" t="s">
        <v>415</v>
      </c>
      <c r="D246" s="40">
        <v>0</v>
      </c>
      <c r="E246" s="40">
        <v>0</v>
      </c>
      <c r="F246" s="40">
        <v>40000000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40000000</v>
      </c>
      <c r="R246" s="40">
        <v>0</v>
      </c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>
        <f t="shared" si="61"/>
        <v>0</v>
      </c>
      <c r="AF246" s="10" t="s">
        <v>414</v>
      </c>
      <c r="AG246" s="19" t="s">
        <v>415</v>
      </c>
      <c r="AH246" s="20">
        <v>0</v>
      </c>
      <c r="AI246" s="40" t="e">
        <f t="shared" si="47"/>
        <v>#DIV/0!</v>
      </c>
      <c r="AJ246" s="40" t="e">
        <f t="shared" si="48"/>
        <v>#DIV/0!</v>
      </c>
      <c r="AK246" s="40">
        <f t="shared" si="49"/>
        <v>-1</v>
      </c>
      <c r="AL246" s="40" t="e">
        <f t="shared" si="50"/>
        <v>#DIV/0!</v>
      </c>
      <c r="AM246" s="40" t="e">
        <f t="shared" si="51"/>
        <v>#DIV/0!</v>
      </c>
      <c r="AN246" s="40" t="e">
        <f t="shared" si="52"/>
        <v>#DIV/0!</v>
      </c>
      <c r="AO246" s="40" t="e">
        <f t="shared" si="53"/>
        <v>#DIV/0!</v>
      </c>
      <c r="AP246" s="40" t="e">
        <f t="shared" si="54"/>
        <v>#DIV/0!</v>
      </c>
      <c r="AQ246" s="40" t="e">
        <f t="shared" si="55"/>
        <v>#DIV/0!</v>
      </c>
      <c r="AR246" s="40" t="e">
        <f t="shared" si="56"/>
        <v>#DIV/0!</v>
      </c>
      <c r="AS246" s="40" t="e">
        <f t="shared" si="57"/>
        <v>#DIV/0!</v>
      </c>
      <c r="AT246" s="40" t="e">
        <f t="shared" si="58"/>
        <v>#DIV/0!</v>
      </c>
      <c r="AU246" s="40">
        <f t="shared" si="59"/>
        <v>-1</v>
      </c>
    </row>
    <row r="247" spans="1:47" x14ac:dyDescent="0.25">
      <c r="A247" s="37">
        <v>2023</v>
      </c>
      <c r="B247" s="38" t="s">
        <v>416</v>
      </c>
      <c r="C247" s="39" t="s">
        <v>417</v>
      </c>
      <c r="D247" s="40">
        <v>0</v>
      </c>
      <c r="E247" s="40">
        <v>0</v>
      </c>
      <c r="F247" s="40">
        <v>80000000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0">
        <v>0</v>
      </c>
      <c r="O247" s="40">
        <v>0</v>
      </c>
      <c r="P247" s="40">
        <v>80000000</v>
      </c>
      <c r="R247" s="40">
        <v>0</v>
      </c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>
        <f t="shared" si="61"/>
        <v>0</v>
      </c>
      <c r="AF247" s="10" t="s">
        <v>416</v>
      </c>
      <c r="AG247" s="19" t="s">
        <v>417</v>
      </c>
      <c r="AH247" s="20">
        <v>0</v>
      </c>
      <c r="AI247" s="40" t="e">
        <f t="shared" si="47"/>
        <v>#DIV/0!</v>
      </c>
      <c r="AJ247" s="40" t="e">
        <f t="shared" si="48"/>
        <v>#DIV/0!</v>
      </c>
      <c r="AK247" s="40">
        <f t="shared" si="49"/>
        <v>-1</v>
      </c>
      <c r="AL247" s="40" t="e">
        <f t="shared" si="50"/>
        <v>#DIV/0!</v>
      </c>
      <c r="AM247" s="40" t="e">
        <f t="shared" si="51"/>
        <v>#DIV/0!</v>
      </c>
      <c r="AN247" s="40" t="e">
        <f t="shared" si="52"/>
        <v>#DIV/0!</v>
      </c>
      <c r="AO247" s="40" t="e">
        <f t="shared" si="53"/>
        <v>#DIV/0!</v>
      </c>
      <c r="AP247" s="40" t="e">
        <f t="shared" si="54"/>
        <v>#DIV/0!</v>
      </c>
      <c r="AQ247" s="40" t="e">
        <f t="shared" si="55"/>
        <v>#DIV/0!</v>
      </c>
      <c r="AR247" s="40" t="e">
        <f t="shared" si="56"/>
        <v>#DIV/0!</v>
      </c>
      <c r="AS247" s="40" t="e">
        <f t="shared" si="57"/>
        <v>#DIV/0!</v>
      </c>
      <c r="AT247" s="40" t="e">
        <f t="shared" si="58"/>
        <v>#DIV/0!</v>
      </c>
      <c r="AU247" s="40">
        <f t="shared" si="59"/>
        <v>-1</v>
      </c>
    </row>
    <row r="248" spans="1:47" x14ac:dyDescent="0.25">
      <c r="A248" s="37">
        <v>2023</v>
      </c>
      <c r="B248" s="38" t="s">
        <v>418</v>
      </c>
      <c r="C248" s="39" t="s">
        <v>419</v>
      </c>
      <c r="D248" s="40">
        <v>0</v>
      </c>
      <c r="E248" s="40">
        <v>0</v>
      </c>
      <c r="F248" s="40">
        <v>73000000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73000000</v>
      </c>
      <c r="R248" s="40">
        <v>0</v>
      </c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>
        <f t="shared" si="61"/>
        <v>0</v>
      </c>
      <c r="AF248" s="10" t="s">
        <v>418</v>
      </c>
      <c r="AG248" s="19" t="s">
        <v>419</v>
      </c>
      <c r="AH248" s="20">
        <v>0</v>
      </c>
      <c r="AI248" s="40" t="e">
        <f t="shared" si="47"/>
        <v>#DIV/0!</v>
      </c>
      <c r="AJ248" s="40" t="e">
        <f t="shared" si="48"/>
        <v>#DIV/0!</v>
      </c>
      <c r="AK248" s="40">
        <f t="shared" si="49"/>
        <v>-1</v>
      </c>
      <c r="AL248" s="40" t="e">
        <f t="shared" si="50"/>
        <v>#DIV/0!</v>
      </c>
      <c r="AM248" s="40" t="e">
        <f t="shared" si="51"/>
        <v>#DIV/0!</v>
      </c>
      <c r="AN248" s="40" t="e">
        <f t="shared" si="52"/>
        <v>#DIV/0!</v>
      </c>
      <c r="AO248" s="40" t="e">
        <f t="shared" si="53"/>
        <v>#DIV/0!</v>
      </c>
      <c r="AP248" s="40" t="e">
        <f t="shared" si="54"/>
        <v>#DIV/0!</v>
      </c>
      <c r="AQ248" s="40" t="e">
        <f t="shared" si="55"/>
        <v>#DIV/0!</v>
      </c>
      <c r="AR248" s="40" t="e">
        <f t="shared" si="56"/>
        <v>#DIV/0!</v>
      </c>
      <c r="AS248" s="40" t="e">
        <f t="shared" si="57"/>
        <v>#DIV/0!</v>
      </c>
      <c r="AT248" s="40" t="e">
        <f t="shared" si="58"/>
        <v>#DIV/0!</v>
      </c>
      <c r="AU248" s="40">
        <f t="shared" si="59"/>
        <v>-1</v>
      </c>
    </row>
    <row r="249" spans="1:47" x14ac:dyDescent="0.25">
      <c r="A249" s="37">
        <v>2023</v>
      </c>
      <c r="B249" s="38" t="s">
        <v>420</v>
      </c>
      <c r="C249" s="39" t="s">
        <v>421</v>
      </c>
      <c r="D249" s="40">
        <v>0</v>
      </c>
      <c r="E249" s="40">
        <v>0</v>
      </c>
      <c r="F249" s="40">
        <v>1400000</v>
      </c>
      <c r="G249" s="40">
        <v>5000000</v>
      </c>
      <c r="H249" s="40">
        <v>0</v>
      </c>
      <c r="I249" s="40">
        <v>0</v>
      </c>
      <c r="J249" s="40">
        <v>0</v>
      </c>
      <c r="K249" s="40">
        <v>22108000</v>
      </c>
      <c r="L249" s="40">
        <v>0</v>
      </c>
      <c r="M249" s="40">
        <v>0</v>
      </c>
      <c r="N249" s="40">
        <v>0</v>
      </c>
      <c r="O249" s="40">
        <v>0</v>
      </c>
      <c r="P249" s="40">
        <v>28508000</v>
      </c>
      <c r="R249" s="40">
        <v>0</v>
      </c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>
        <f t="shared" si="61"/>
        <v>0</v>
      </c>
      <c r="AF249" s="10" t="s">
        <v>420</v>
      </c>
      <c r="AG249" s="19" t="s">
        <v>421</v>
      </c>
      <c r="AH249" s="20">
        <v>0</v>
      </c>
      <c r="AI249" s="40" t="e">
        <f t="shared" si="47"/>
        <v>#DIV/0!</v>
      </c>
      <c r="AJ249" s="40" t="e">
        <f t="shared" si="48"/>
        <v>#DIV/0!</v>
      </c>
      <c r="AK249" s="40">
        <f t="shared" si="49"/>
        <v>-1</v>
      </c>
      <c r="AL249" s="40">
        <f t="shared" si="50"/>
        <v>-1</v>
      </c>
      <c r="AM249" s="40" t="e">
        <f t="shared" si="51"/>
        <v>#DIV/0!</v>
      </c>
      <c r="AN249" s="40" t="e">
        <f t="shared" si="52"/>
        <v>#DIV/0!</v>
      </c>
      <c r="AO249" s="40" t="e">
        <f t="shared" si="53"/>
        <v>#DIV/0!</v>
      </c>
      <c r="AP249" s="40">
        <f t="shared" si="54"/>
        <v>-1</v>
      </c>
      <c r="AQ249" s="40" t="e">
        <f t="shared" si="55"/>
        <v>#DIV/0!</v>
      </c>
      <c r="AR249" s="40" t="e">
        <f t="shared" si="56"/>
        <v>#DIV/0!</v>
      </c>
      <c r="AS249" s="40" t="e">
        <f t="shared" si="57"/>
        <v>#DIV/0!</v>
      </c>
      <c r="AT249" s="40" t="e">
        <f t="shared" si="58"/>
        <v>#DIV/0!</v>
      </c>
      <c r="AU249" s="40">
        <f t="shared" si="59"/>
        <v>-1</v>
      </c>
    </row>
    <row r="250" spans="1:47" x14ac:dyDescent="0.25">
      <c r="A250" s="34">
        <v>2023</v>
      </c>
      <c r="B250" s="35" t="s">
        <v>422</v>
      </c>
      <c r="C250" s="36" t="s">
        <v>423</v>
      </c>
      <c r="D250" s="33">
        <v>1526676771.484</v>
      </c>
      <c r="E250" s="33">
        <v>65000000</v>
      </c>
      <c r="F250" s="33">
        <v>168143024.86999989</v>
      </c>
      <c r="G250" s="33">
        <v>0</v>
      </c>
      <c r="H250" s="33">
        <v>0</v>
      </c>
      <c r="I250" s="33">
        <v>56000000</v>
      </c>
      <c r="J250" s="33">
        <v>66197174.516000003</v>
      </c>
      <c r="K250" s="33">
        <v>9000000</v>
      </c>
      <c r="L250" s="33">
        <v>0</v>
      </c>
      <c r="M250" s="33">
        <v>0</v>
      </c>
      <c r="N250" s="33">
        <v>0</v>
      </c>
      <c r="O250" s="33">
        <v>8000000</v>
      </c>
      <c r="P250" s="33">
        <v>1899016970.8699999</v>
      </c>
      <c r="R250" s="33">
        <v>1600000</v>
      </c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>
        <f t="shared" si="61"/>
        <v>1600000</v>
      </c>
      <c r="AF250" s="11" t="s">
        <v>422</v>
      </c>
      <c r="AG250" s="6" t="s">
        <v>423</v>
      </c>
      <c r="AH250" s="7">
        <f>+AH251+AH253</f>
        <v>1600000</v>
      </c>
      <c r="AI250" s="33">
        <f t="shared" si="47"/>
        <v>-0.99895197200226948</v>
      </c>
      <c r="AJ250" s="33">
        <f t="shared" si="48"/>
        <v>-1</v>
      </c>
      <c r="AK250" s="33">
        <f t="shared" si="49"/>
        <v>-1</v>
      </c>
      <c r="AL250" s="33" t="e">
        <f t="shared" si="50"/>
        <v>#DIV/0!</v>
      </c>
      <c r="AM250" s="33" t="e">
        <f t="shared" si="51"/>
        <v>#DIV/0!</v>
      </c>
      <c r="AN250" s="33">
        <f t="shared" si="52"/>
        <v>-1</v>
      </c>
      <c r="AO250" s="33">
        <f t="shared" si="53"/>
        <v>-1</v>
      </c>
      <c r="AP250" s="33">
        <f t="shared" si="54"/>
        <v>-1</v>
      </c>
      <c r="AQ250" s="33" t="e">
        <f t="shared" si="55"/>
        <v>#DIV/0!</v>
      </c>
      <c r="AR250" s="33" t="e">
        <f t="shared" si="56"/>
        <v>#DIV/0!</v>
      </c>
      <c r="AS250" s="33" t="e">
        <f t="shared" si="57"/>
        <v>#DIV/0!</v>
      </c>
      <c r="AT250" s="33">
        <f t="shared" si="58"/>
        <v>-1</v>
      </c>
      <c r="AU250" s="33">
        <f t="shared" si="59"/>
        <v>-0.99915745881972451</v>
      </c>
    </row>
    <row r="251" spans="1:47" x14ac:dyDescent="0.25">
      <c r="A251" s="34">
        <v>2023</v>
      </c>
      <c r="B251" s="35">
        <v>20202070201</v>
      </c>
      <c r="C251" s="36" t="s">
        <v>425</v>
      </c>
      <c r="D251" s="33">
        <v>66197174.516000003</v>
      </c>
      <c r="E251" s="33">
        <v>10000000</v>
      </c>
      <c r="F251" s="33">
        <v>168143024.86999989</v>
      </c>
      <c r="G251" s="33">
        <v>0</v>
      </c>
      <c r="H251" s="33">
        <v>0</v>
      </c>
      <c r="I251" s="33">
        <v>1000000</v>
      </c>
      <c r="J251" s="33">
        <v>66197174.516000003</v>
      </c>
      <c r="K251" s="33">
        <v>9000000</v>
      </c>
      <c r="L251" s="33">
        <v>0</v>
      </c>
      <c r="M251" s="33">
        <v>0</v>
      </c>
      <c r="N251" s="33">
        <v>0</v>
      </c>
      <c r="O251" s="33">
        <v>8000000</v>
      </c>
      <c r="P251" s="33">
        <v>328537373.90199989</v>
      </c>
      <c r="R251" s="33">
        <v>1600000</v>
      </c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>
        <f t="shared" si="61"/>
        <v>1600000</v>
      </c>
      <c r="AF251" s="11" t="s">
        <v>424</v>
      </c>
      <c r="AG251" s="6" t="s">
        <v>425</v>
      </c>
      <c r="AH251" s="7">
        <f>+AH252</f>
        <v>1600000</v>
      </c>
      <c r="AI251" s="33">
        <f t="shared" si="47"/>
        <v>-0.97582978410032772</v>
      </c>
      <c r="AJ251" s="33">
        <f t="shared" si="48"/>
        <v>-1</v>
      </c>
      <c r="AK251" s="33">
        <f t="shared" si="49"/>
        <v>-1</v>
      </c>
      <c r="AL251" s="33" t="e">
        <f t="shared" si="50"/>
        <v>#DIV/0!</v>
      </c>
      <c r="AM251" s="33" t="e">
        <f t="shared" si="51"/>
        <v>#DIV/0!</v>
      </c>
      <c r="AN251" s="33">
        <f t="shared" si="52"/>
        <v>-1</v>
      </c>
      <c r="AO251" s="33">
        <f t="shared" si="53"/>
        <v>-1</v>
      </c>
      <c r="AP251" s="33">
        <f t="shared" si="54"/>
        <v>-1</v>
      </c>
      <c r="AQ251" s="33" t="e">
        <f t="shared" si="55"/>
        <v>#DIV/0!</v>
      </c>
      <c r="AR251" s="33" t="e">
        <f t="shared" si="56"/>
        <v>#DIV/0!</v>
      </c>
      <c r="AS251" s="33" t="e">
        <f t="shared" si="57"/>
        <v>#DIV/0!</v>
      </c>
      <c r="AT251" s="33">
        <f t="shared" si="58"/>
        <v>-1</v>
      </c>
      <c r="AU251" s="33">
        <f t="shared" si="59"/>
        <v>-0.99512993002592987</v>
      </c>
    </row>
    <row r="252" spans="1:47" x14ac:dyDescent="0.25">
      <c r="A252" s="37">
        <v>2023</v>
      </c>
      <c r="B252" s="38" t="s">
        <v>426</v>
      </c>
      <c r="C252" s="39" t="s">
        <v>797</v>
      </c>
      <c r="D252" s="40">
        <v>66197174.516000003</v>
      </c>
      <c r="E252" s="40">
        <v>10000000</v>
      </c>
      <c r="F252" s="40">
        <v>168143024.86999989</v>
      </c>
      <c r="G252" s="40">
        <v>0</v>
      </c>
      <c r="H252" s="40">
        <v>0</v>
      </c>
      <c r="I252" s="40">
        <v>1000000</v>
      </c>
      <c r="J252" s="40">
        <v>66197174.516000003</v>
      </c>
      <c r="K252" s="40">
        <v>9000000</v>
      </c>
      <c r="L252" s="40">
        <v>0</v>
      </c>
      <c r="M252" s="40">
        <v>0</v>
      </c>
      <c r="N252" s="40">
        <v>0</v>
      </c>
      <c r="O252" s="40">
        <v>8000000</v>
      </c>
      <c r="P252" s="40">
        <v>328537373.90199989</v>
      </c>
      <c r="R252" s="40">
        <v>1600000</v>
      </c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>
        <f t="shared" si="61"/>
        <v>1600000</v>
      </c>
      <c r="AF252" s="10" t="s">
        <v>426</v>
      </c>
      <c r="AG252" s="19" t="s">
        <v>427</v>
      </c>
      <c r="AH252" s="20">
        <v>1600000</v>
      </c>
      <c r="AI252" s="40">
        <f t="shared" si="47"/>
        <v>-0.97582978410032772</v>
      </c>
      <c r="AJ252" s="40">
        <f t="shared" si="48"/>
        <v>-1</v>
      </c>
      <c r="AK252" s="40">
        <f t="shared" si="49"/>
        <v>-1</v>
      </c>
      <c r="AL252" s="40" t="e">
        <f t="shared" si="50"/>
        <v>#DIV/0!</v>
      </c>
      <c r="AM252" s="40" t="e">
        <f t="shared" si="51"/>
        <v>#DIV/0!</v>
      </c>
      <c r="AN252" s="40">
        <f t="shared" si="52"/>
        <v>-1</v>
      </c>
      <c r="AO252" s="40">
        <f t="shared" si="53"/>
        <v>-1</v>
      </c>
      <c r="AP252" s="40">
        <f t="shared" si="54"/>
        <v>-1</v>
      </c>
      <c r="AQ252" s="40" t="e">
        <f t="shared" si="55"/>
        <v>#DIV/0!</v>
      </c>
      <c r="AR252" s="40" t="e">
        <f t="shared" si="56"/>
        <v>#DIV/0!</v>
      </c>
      <c r="AS252" s="40" t="e">
        <f t="shared" si="57"/>
        <v>#DIV/0!</v>
      </c>
      <c r="AT252" s="40">
        <f t="shared" si="58"/>
        <v>-1</v>
      </c>
      <c r="AU252" s="40">
        <f t="shared" si="59"/>
        <v>-0.99512993002592987</v>
      </c>
    </row>
    <row r="253" spans="1:47" x14ac:dyDescent="0.25">
      <c r="A253" s="34">
        <v>2023</v>
      </c>
      <c r="B253" s="35" t="s">
        <v>428</v>
      </c>
      <c r="C253" s="36" t="s">
        <v>429</v>
      </c>
      <c r="D253" s="33">
        <v>1460479596.9679999</v>
      </c>
      <c r="E253" s="33">
        <v>55000000</v>
      </c>
      <c r="F253" s="33">
        <v>0</v>
      </c>
      <c r="G253" s="33">
        <v>0</v>
      </c>
      <c r="H253" s="33">
        <v>0</v>
      </c>
      <c r="I253" s="33">
        <v>55000000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1570479596.9679999</v>
      </c>
      <c r="R253" s="33">
        <v>0</v>
      </c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>
        <f t="shared" si="61"/>
        <v>0</v>
      </c>
      <c r="AF253" s="11" t="s">
        <v>428</v>
      </c>
      <c r="AG253" s="6" t="s">
        <v>429</v>
      </c>
      <c r="AH253" s="7">
        <v>0</v>
      </c>
      <c r="AI253" s="33">
        <f t="shared" si="47"/>
        <v>-1</v>
      </c>
      <c r="AJ253" s="33">
        <f t="shared" si="48"/>
        <v>-1</v>
      </c>
      <c r="AK253" s="33" t="e">
        <f t="shared" si="49"/>
        <v>#DIV/0!</v>
      </c>
      <c r="AL253" s="33" t="e">
        <f t="shared" si="50"/>
        <v>#DIV/0!</v>
      </c>
      <c r="AM253" s="33" t="e">
        <f t="shared" si="51"/>
        <v>#DIV/0!</v>
      </c>
      <c r="AN253" s="33">
        <f t="shared" si="52"/>
        <v>-1</v>
      </c>
      <c r="AO253" s="33" t="e">
        <f t="shared" si="53"/>
        <v>#DIV/0!</v>
      </c>
      <c r="AP253" s="33" t="e">
        <f t="shared" si="54"/>
        <v>#DIV/0!</v>
      </c>
      <c r="AQ253" s="33" t="e">
        <f t="shared" si="55"/>
        <v>#DIV/0!</v>
      </c>
      <c r="AR253" s="33" t="e">
        <f t="shared" si="56"/>
        <v>#DIV/0!</v>
      </c>
      <c r="AS253" s="33" t="e">
        <f t="shared" si="57"/>
        <v>#DIV/0!</v>
      </c>
      <c r="AT253" s="33" t="e">
        <f t="shared" si="58"/>
        <v>#DIV/0!</v>
      </c>
      <c r="AU253" s="33">
        <f t="shared" si="59"/>
        <v>-1</v>
      </c>
    </row>
    <row r="254" spans="1:47" x14ac:dyDescent="0.25">
      <c r="A254" s="37">
        <v>2023</v>
      </c>
      <c r="B254" s="38" t="s">
        <v>430</v>
      </c>
      <c r="C254" s="39" t="s">
        <v>431</v>
      </c>
      <c r="D254" s="40">
        <v>1460479596.9679999</v>
      </c>
      <c r="E254" s="40">
        <v>55000000</v>
      </c>
      <c r="F254" s="40">
        <v>0</v>
      </c>
      <c r="G254" s="40">
        <v>0</v>
      </c>
      <c r="H254" s="40">
        <v>0</v>
      </c>
      <c r="I254" s="40">
        <v>55000000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1570479596.9679999</v>
      </c>
      <c r="R254" s="40">
        <v>0</v>
      </c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>
        <f t="shared" si="61"/>
        <v>0</v>
      </c>
      <c r="AF254" s="10" t="s">
        <v>430</v>
      </c>
      <c r="AG254" s="19" t="s">
        <v>431</v>
      </c>
      <c r="AH254" s="20">
        <v>0</v>
      </c>
      <c r="AI254" s="40">
        <f t="shared" si="47"/>
        <v>-1</v>
      </c>
      <c r="AJ254" s="40">
        <f t="shared" si="48"/>
        <v>-1</v>
      </c>
      <c r="AK254" s="40" t="e">
        <f t="shared" si="49"/>
        <v>#DIV/0!</v>
      </c>
      <c r="AL254" s="40" t="e">
        <f t="shared" si="50"/>
        <v>#DIV/0!</v>
      </c>
      <c r="AM254" s="40" t="e">
        <f t="shared" si="51"/>
        <v>#DIV/0!</v>
      </c>
      <c r="AN254" s="40">
        <f t="shared" si="52"/>
        <v>-1</v>
      </c>
      <c r="AO254" s="40" t="e">
        <f t="shared" si="53"/>
        <v>#DIV/0!</v>
      </c>
      <c r="AP254" s="40" t="e">
        <f t="shared" si="54"/>
        <v>#DIV/0!</v>
      </c>
      <c r="AQ254" s="40" t="e">
        <f t="shared" si="55"/>
        <v>#DIV/0!</v>
      </c>
      <c r="AR254" s="40" t="e">
        <f t="shared" si="56"/>
        <v>#DIV/0!</v>
      </c>
      <c r="AS254" s="40" t="e">
        <f t="shared" si="57"/>
        <v>#DIV/0!</v>
      </c>
      <c r="AT254" s="40" t="e">
        <f t="shared" si="58"/>
        <v>#DIV/0!</v>
      </c>
      <c r="AU254" s="40">
        <f t="shared" si="59"/>
        <v>-1</v>
      </c>
    </row>
    <row r="255" spans="1:47" x14ac:dyDescent="0.25">
      <c r="A255" s="34">
        <v>2023</v>
      </c>
      <c r="B255" s="35" t="s">
        <v>432</v>
      </c>
      <c r="C255" s="36" t="s">
        <v>433</v>
      </c>
      <c r="D255" s="33">
        <v>0</v>
      </c>
      <c r="E255" s="33">
        <v>0</v>
      </c>
      <c r="F255" s="33">
        <v>0</v>
      </c>
      <c r="G255" s="33">
        <v>0</v>
      </c>
      <c r="H255" s="33">
        <v>0</v>
      </c>
      <c r="I255" s="33">
        <v>16000000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16000000</v>
      </c>
      <c r="R255" s="33">
        <v>0</v>
      </c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>
        <f t="shared" si="61"/>
        <v>0</v>
      </c>
      <c r="AF255" s="11" t="s">
        <v>432</v>
      </c>
      <c r="AG255" s="6" t="s">
        <v>433</v>
      </c>
      <c r="AH255" s="7">
        <f>+AH256</f>
        <v>0</v>
      </c>
      <c r="AI255" s="33" t="e">
        <f t="shared" si="47"/>
        <v>#DIV/0!</v>
      </c>
      <c r="AJ255" s="33" t="e">
        <f t="shared" si="48"/>
        <v>#DIV/0!</v>
      </c>
      <c r="AK255" s="33" t="e">
        <f t="shared" si="49"/>
        <v>#DIV/0!</v>
      </c>
      <c r="AL255" s="33" t="e">
        <f t="shared" si="50"/>
        <v>#DIV/0!</v>
      </c>
      <c r="AM255" s="33" t="e">
        <f t="shared" si="51"/>
        <v>#DIV/0!</v>
      </c>
      <c r="AN255" s="33">
        <f t="shared" si="52"/>
        <v>-1</v>
      </c>
      <c r="AO255" s="33" t="e">
        <f t="shared" si="53"/>
        <v>#DIV/0!</v>
      </c>
      <c r="AP255" s="33" t="e">
        <f t="shared" si="54"/>
        <v>#DIV/0!</v>
      </c>
      <c r="AQ255" s="33" t="e">
        <f t="shared" si="55"/>
        <v>#DIV/0!</v>
      </c>
      <c r="AR255" s="33" t="e">
        <f t="shared" si="56"/>
        <v>#DIV/0!</v>
      </c>
      <c r="AS255" s="33" t="e">
        <f t="shared" si="57"/>
        <v>#DIV/0!</v>
      </c>
      <c r="AT255" s="33" t="e">
        <f t="shared" si="58"/>
        <v>#DIV/0!</v>
      </c>
      <c r="AU255" s="33">
        <f t="shared" si="59"/>
        <v>-1</v>
      </c>
    </row>
    <row r="256" spans="1:47" x14ac:dyDescent="0.25">
      <c r="A256" s="37">
        <v>2023</v>
      </c>
      <c r="B256" s="38" t="s">
        <v>434</v>
      </c>
      <c r="C256" s="39" t="s">
        <v>435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16000000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16000000</v>
      </c>
      <c r="R256" s="40">
        <v>0</v>
      </c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>
        <f t="shared" si="61"/>
        <v>0</v>
      </c>
      <c r="AF256" s="10" t="s">
        <v>434</v>
      </c>
      <c r="AG256" s="19" t="s">
        <v>435</v>
      </c>
      <c r="AH256" s="20">
        <v>0</v>
      </c>
      <c r="AI256" s="40" t="e">
        <f t="shared" si="47"/>
        <v>#DIV/0!</v>
      </c>
      <c r="AJ256" s="40" t="e">
        <f t="shared" si="48"/>
        <v>#DIV/0!</v>
      </c>
      <c r="AK256" s="40" t="e">
        <f t="shared" si="49"/>
        <v>#DIV/0!</v>
      </c>
      <c r="AL256" s="40" t="e">
        <f t="shared" si="50"/>
        <v>#DIV/0!</v>
      </c>
      <c r="AM256" s="40" t="e">
        <f t="shared" si="51"/>
        <v>#DIV/0!</v>
      </c>
      <c r="AN256" s="40">
        <f t="shared" si="52"/>
        <v>-1</v>
      </c>
      <c r="AO256" s="40" t="e">
        <f t="shared" si="53"/>
        <v>#DIV/0!</v>
      </c>
      <c r="AP256" s="40" t="e">
        <f t="shared" si="54"/>
        <v>#DIV/0!</v>
      </c>
      <c r="AQ256" s="40" t="e">
        <f t="shared" si="55"/>
        <v>#DIV/0!</v>
      </c>
      <c r="AR256" s="40" t="e">
        <f t="shared" si="56"/>
        <v>#DIV/0!</v>
      </c>
      <c r="AS256" s="40" t="e">
        <f t="shared" si="57"/>
        <v>#DIV/0!</v>
      </c>
      <c r="AT256" s="40" t="e">
        <f t="shared" si="58"/>
        <v>#DIV/0!</v>
      </c>
      <c r="AU256" s="40">
        <f t="shared" si="59"/>
        <v>-1</v>
      </c>
    </row>
    <row r="257" spans="1:47" x14ac:dyDescent="0.25">
      <c r="A257" s="34">
        <v>2023</v>
      </c>
      <c r="B257" s="35" t="s">
        <v>436</v>
      </c>
      <c r="C257" s="36" t="s">
        <v>437</v>
      </c>
      <c r="D257" s="33">
        <v>1642761911.25</v>
      </c>
      <c r="E257" s="33">
        <v>1692541002.4481816</v>
      </c>
      <c r="F257" s="33">
        <v>402979780.87818182</v>
      </c>
      <c r="G257" s="33">
        <v>182869366.21818185</v>
      </c>
      <c r="H257" s="33">
        <v>178410498.87818182</v>
      </c>
      <c r="I257" s="33">
        <v>212710498.87818182</v>
      </c>
      <c r="J257" s="33">
        <v>194360498.87818182</v>
      </c>
      <c r="K257" s="33">
        <v>245410498.87818182</v>
      </c>
      <c r="L257" s="33">
        <v>456062458.87818182</v>
      </c>
      <c r="M257" s="33">
        <v>179860498.87818182</v>
      </c>
      <c r="N257" s="33">
        <v>171710498.87818182</v>
      </c>
      <c r="O257" s="33">
        <v>197910498.87818182</v>
      </c>
      <c r="P257" s="33">
        <v>5757588011.8199978</v>
      </c>
      <c r="R257" s="33">
        <v>70577614</v>
      </c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>
        <f t="shared" si="61"/>
        <v>70577614</v>
      </c>
      <c r="AF257" s="8" t="s">
        <v>436</v>
      </c>
      <c r="AG257" s="2" t="s">
        <v>437</v>
      </c>
      <c r="AH257" s="3">
        <f>+AH258+AH260+AH269+AH273+AH278+AH281+AH293</f>
        <v>70577614</v>
      </c>
      <c r="AI257" s="33">
        <f t="shared" si="47"/>
        <v>-0.95703722279128289</v>
      </c>
      <c r="AJ257" s="33">
        <f t="shared" si="48"/>
        <v>-1</v>
      </c>
      <c r="AK257" s="33">
        <f t="shared" si="49"/>
        <v>-1</v>
      </c>
      <c r="AL257" s="33">
        <f t="shared" si="50"/>
        <v>-1</v>
      </c>
      <c r="AM257" s="33">
        <f t="shared" si="51"/>
        <v>-1</v>
      </c>
      <c r="AN257" s="33">
        <f t="shared" si="52"/>
        <v>-1</v>
      </c>
      <c r="AO257" s="33">
        <f t="shared" si="53"/>
        <v>-1</v>
      </c>
      <c r="AP257" s="33">
        <f t="shared" si="54"/>
        <v>-1</v>
      </c>
      <c r="AQ257" s="33">
        <f t="shared" si="55"/>
        <v>-1</v>
      </c>
      <c r="AR257" s="33">
        <f t="shared" si="56"/>
        <v>-1</v>
      </c>
      <c r="AS257" s="33">
        <f t="shared" si="57"/>
        <v>-1</v>
      </c>
      <c r="AT257" s="33">
        <f t="shared" si="58"/>
        <v>-1</v>
      </c>
      <c r="AU257" s="33">
        <f t="shared" si="59"/>
        <v>-0.98774180892152963</v>
      </c>
    </row>
    <row r="258" spans="1:47" x14ac:dyDescent="0.25">
      <c r="A258" s="34">
        <v>2023</v>
      </c>
      <c r="B258" s="35" t="s">
        <v>438</v>
      </c>
      <c r="C258" s="36" t="s">
        <v>439</v>
      </c>
      <c r="D258" s="33">
        <v>708500000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708500000</v>
      </c>
      <c r="R258" s="33">
        <v>2600000</v>
      </c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>
        <f t="shared" si="61"/>
        <v>2600000</v>
      </c>
      <c r="AF258" s="11" t="s">
        <v>438</v>
      </c>
      <c r="AG258" s="6" t="s">
        <v>439</v>
      </c>
      <c r="AH258" s="7">
        <f>+AH259</f>
        <v>2600000</v>
      </c>
      <c r="AI258" s="33">
        <f t="shared" si="47"/>
        <v>-0.9963302752293578</v>
      </c>
      <c r="AJ258" s="33" t="e">
        <f t="shared" si="48"/>
        <v>#DIV/0!</v>
      </c>
      <c r="AK258" s="33" t="e">
        <f t="shared" si="49"/>
        <v>#DIV/0!</v>
      </c>
      <c r="AL258" s="33" t="e">
        <f t="shared" si="50"/>
        <v>#DIV/0!</v>
      </c>
      <c r="AM258" s="33" t="e">
        <f t="shared" si="51"/>
        <v>#DIV/0!</v>
      </c>
      <c r="AN258" s="33" t="e">
        <f t="shared" si="52"/>
        <v>#DIV/0!</v>
      </c>
      <c r="AO258" s="33" t="e">
        <f t="shared" si="53"/>
        <v>#DIV/0!</v>
      </c>
      <c r="AP258" s="33" t="e">
        <f t="shared" si="54"/>
        <v>#DIV/0!</v>
      </c>
      <c r="AQ258" s="33" t="e">
        <f t="shared" si="55"/>
        <v>#DIV/0!</v>
      </c>
      <c r="AR258" s="33" t="e">
        <f t="shared" si="56"/>
        <v>#DIV/0!</v>
      </c>
      <c r="AS258" s="33" t="e">
        <f t="shared" si="57"/>
        <v>#DIV/0!</v>
      </c>
      <c r="AT258" s="33" t="e">
        <f t="shared" si="58"/>
        <v>#DIV/0!</v>
      </c>
      <c r="AU258" s="33">
        <f t="shared" si="59"/>
        <v>-0.9963302752293578</v>
      </c>
    </row>
    <row r="259" spans="1:47" x14ac:dyDescent="0.25">
      <c r="A259" s="37">
        <v>2023</v>
      </c>
      <c r="B259" s="38" t="s">
        <v>440</v>
      </c>
      <c r="C259" s="39" t="s">
        <v>441</v>
      </c>
      <c r="D259" s="40">
        <v>708500000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708500000</v>
      </c>
      <c r="R259" s="40">
        <v>2600000</v>
      </c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>
        <f t="shared" ref="AD259:AD290" si="62">SUM(R259:AC259)</f>
        <v>2600000</v>
      </c>
      <c r="AF259" s="10" t="s">
        <v>440</v>
      </c>
      <c r="AG259" s="19" t="s">
        <v>441</v>
      </c>
      <c r="AH259" s="20">
        <v>2600000</v>
      </c>
      <c r="AI259" s="40">
        <f t="shared" si="47"/>
        <v>-0.9963302752293578</v>
      </c>
      <c r="AJ259" s="40" t="e">
        <f t="shared" si="48"/>
        <v>#DIV/0!</v>
      </c>
      <c r="AK259" s="40" t="e">
        <f t="shared" si="49"/>
        <v>#DIV/0!</v>
      </c>
      <c r="AL259" s="40" t="e">
        <f t="shared" si="50"/>
        <v>#DIV/0!</v>
      </c>
      <c r="AM259" s="40" t="e">
        <f t="shared" si="51"/>
        <v>#DIV/0!</v>
      </c>
      <c r="AN259" s="40" t="e">
        <f t="shared" si="52"/>
        <v>#DIV/0!</v>
      </c>
      <c r="AO259" s="40" t="e">
        <f t="shared" si="53"/>
        <v>#DIV/0!</v>
      </c>
      <c r="AP259" s="40" t="e">
        <f t="shared" si="54"/>
        <v>#DIV/0!</v>
      </c>
      <c r="AQ259" s="40" t="e">
        <f t="shared" si="55"/>
        <v>#DIV/0!</v>
      </c>
      <c r="AR259" s="40" t="e">
        <f t="shared" si="56"/>
        <v>#DIV/0!</v>
      </c>
      <c r="AS259" s="40" t="e">
        <f t="shared" si="57"/>
        <v>#DIV/0!</v>
      </c>
      <c r="AT259" s="40" t="e">
        <f t="shared" si="58"/>
        <v>#DIV/0!</v>
      </c>
      <c r="AU259" s="40">
        <f t="shared" si="59"/>
        <v>-0.9963302752293578</v>
      </c>
    </row>
    <row r="260" spans="1:47" x14ac:dyDescent="0.25">
      <c r="A260" s="34">
        <v>2023</v>
      </c>
      <c r="B260" s="35" t="s">
        <v>442</v>
      </c>
      <c r="C260" s="36" t="s">
        <v>443</v>
      </c>
      <c r="D260" s="33">
        <v>659491718.7249999</v>
      </c>
      <c r="E260" s="33">
        <v>848602134.44818151</v>
      </c>
      <c r="F260" s="33">
        <v>203910498.87818182</v>
      </c>
      <c r="G260" s="33">
        <v>149669366.21818185</v>
      </c>
      <c r="H260" s="33">
        <v>148910498.87818182</v>
      </c>
      <c r="I260" s="33">
        <v>148910498.87818182</v>
      </c>
      <c r="J260" s="33">
        <v>153910498.87818182</v>
      </c>
      <c r="K260" s="33">
        <v>163910498.87818182</v>
      </c>
      <c r="L260" s="33">
        <v>409262458.87818182</v>
      </c>
      <c r="M260" s="33">
        <v>142910498.87818182</v>
      </c>
      <c r="N260" s="33">
        <v>142910498.87818182</v>
      </c>
      <c r="O260" s="33">
        <v>154510498.87818182</v>
      </c>
      <c r="P260" s="33">
        <v>3326909669.2949996</v>
      </c>
      <c r="R260" s="33">
        <v>13524000</v>
      </c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>
        <f t="shared" si="62"/>
        <v>13524000</v>
      </c>
      <c r="AF260" s="11" t="s">
        <v>442</v>
      </c>
      <c r="AG260" s="6" t="s">
        <v>443</v>
      </c>
      <c r="AH260" s="7">
        <f>+AH261+AH265+AH266+AH267+AH268</f>
        <v>13524000</v>
      </c>
      <c r="AI260" s="33">
        <f t="shared" si="47"/>
        <v>-0.97949329822344688</v>
      </c>
      <c r="AJ260" s="33">
        <f t="shared" si="48"/>
        <v>-1</v>
      </c>
      <c r="AK260" s="33">
        <f t="shared" si="49"/>
        <v>-1</v>
      </c>
      <c r="AL260" s="33">
        <f t="shared" si="50"/>
        <v>-1</v>
      </c>
      <c r="AM260" s="33">
        <f t="shared" si="51"/>
        <v>-1</v>
      </c>
      <c r="AN260" s="33">
        <f t="shared" si="52"/>
        <v>-1</v>
      </c>
      <c r="AO260" s="33">
        <f t="shared" si="53"/>
        <v>-1</v>
      </c>
      <c r="AP260" s="33">
        <f t="shared" si="54"/>
        <v>-1</v>
      </c>
      <c r="AQ260" s="33">
        <f t="shared" si="55"/>
        <v>-1</v>
      </c>
      <c r="AR260" s="33">
        <f t="shared" si="56"/>
        <v>-1</v>
      </c>
      <c r="AS260" s="33">
        <f t="shared" si="57"/>
        <v>-1</v>
      </c>
      <c r="AT260" s="33">
        <f t="shared" si="58"/>
        <v>-1</v>
      </c>
      <c r="AU260" s="33">
        <f t="shared" si="59"/>
        <v>-0.99593496627671718</v>
      </c>
    </row>
    <row r="261" spans="1:47" x14ac:dyDescent="0.25">
      <c r="A261" s="34">
        <v>2023</v>
      </c>
      <c r="B261" s="35" t="s">
        <v>444</v>
      </c>
      <c r="C261" s="36" t="s">
        <v>798</v>
      </c>
      <c r="D261" s="33">
        <v>38259000</v>
      </c>
      <c r="E261" s="33">
        <v>168259000</v>
      </c>
      <c r="F261" s="33">
        <v>38259000</v>
      </c>
      <c r="G261" s="33">
        <v>38259000</v>
      </c>
      <c r="H261" s="33">
        <v>38259000</v>
      </c>
      <c r="I261" s="33">
        <v>38259000</v>
      </c>
      <c r="J261" s="33">
        <v>38259000</v>
      </c>
      <c r="K261" s="33">
        <v>38259000</v>
      </c>
      <c r="L261" s="33">
        <v>38259000</v>
      </c>
      <c r="M261" s="33">
        <v>38259000</v>
      </c>
      <c r="N261" s="33">
        <v>38259000</v>
      </c>
      <c r="O261" s="33">
        <v>38259000</v>
      </c>
      <c r="P261" s="33">
        <v>589108000</v>
      </c>
      <c r="R261" s="33">
        <v>13524000</v>
      </c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>
        <f t="shared" si="62"/>
        <v>13524000</v>
      </c>
      <c r="AF261" s="11" t="s">
        <v>444</v>
      </c>
      <c r="AG261" s="6" t="s">
        <v>445</v>
      </c>
      <c r="AH261" s="7">
        <f>+AH262+AH263+AH264</f>
        <v>13524000</v>
      </c>
      <c r="AI261" s="33">
        <f t="shared" si="47"/>
        <v>-0.64651454559711441</v>
      </c>
      <c r="AJ261" s="33">
        <f t="shared" si="48"/>
        <v>-1</v>
      </c>
      <c r="AK261" s="33">
        <f t="shared" si="49"/>
        <v>-1</v>
      </c>
      <c r="AL261" s="33">
        <f t="shared" si="50"/>
        <v>-1</v>
      </c>
      <c r="AM261" s="33">
        <f t="shared" si="51"/>
        <v>-1</v>
      </c>
      <c r="AN261" s="33">
        <f t="shared" si="52"/>
        <v>-1</v>
      </c>
      <c r="AO261" s="33">
        <f t="shared" si="53"/>
        <v>-1</v>
      </c>
      <c r="AP261" s="33">
        <f t="shared" si="54"/>
        <v>-1</v>
      </c>
      <c r="AQ261" s="33">
        <f t="shared" si="55"/>
        <v>-1</v>
      </c>
      <c r="AR261" s="33">
        <f t="shared" si="56"/>
        <v>-1</v>
      </c>
      <c r="AS261" s="33">
        <f t="shared" si="57"/>
        <v>-1</v>
      </c>
      <c r="AT261" s="33">
        <f t="shared" si="58"/>
        <v>-1</v>
      </c>
      <c r="AU261" s="33">
        <f t="shared" si="59"/>
        <v>-0.97704325862150909</v>
      </c>
    </row>
    <row r="262" spans="1:47" x14ac:dyDescent="0.25">
      <c r="A262" s="37">
        <v>2023</v>
      </c>
      <c r="B262" s="38" t="s">
        <v>446</v>
      </c>
      <c r="C262" s="39" t="s">
        <v>447</v>
      </c>
      <c r="D262" s="40">
        <v>0</v>
      </c>
      <c r="E262" s="40">
        <v>30000000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0">
        <v>0</v>
      </c>
      <c r="O262" s="40">
        <v>0</v>
      </c>
      <c r="P262" s="40">
        <v>30000000</v>
      </c>
      <c r="R262" s="40">
        <v>0</v>
      </c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>
        <f t="shared" si="62"/>
        <v>0</v>
      </c>
      <c r="AF262" s="10" t="s">
        <v>446</v>
      </c>
      <c r="AG262" s="19" t="s">
        <v>447</v>
      </c>
      <c r="AH262" s="20">
        <v>0</v>
      </c>
      <c r="AI262" s="40" t="e">
        <f t="shared" si="47"/>
        <v>#DIV/0!</v>
      </c>
      <c r="AJ262" s="40">
        <f t="shared" si="48"/>
        <v>-1</v>
      </c>
      <c r="AK262" s="40" t="e">
        <f t="shared" si="49"/>
        <v>#DIV/0!</v>
      </c>
      <c r="AL262" s="40" t="e">
        <f t="shared" si="50"/>
        <v>#DIV/0!</v>
      </c>
      <c r="AM262" s="40" t="e">
        <f t="shared" si="51"/>
        <v>#DIV/0!</v>
      </c>
      <c r="AN262" s="40" t="e">
        <f t="shared" si="52"/>
        <v>#DIV/0!</v>
      </c>
      <c r="AO262" s="40" t="e">
        <f t="shared" si="53"/>
        <v>#DIV/0!</v>
      </c>
      <c r="AP262" s="40" t="e">
        <f t="shared" si="54"/>
        <v>#DIV/0!</v>
      </c>
      <c r="AQ262" s="40" t="e">
        <f t="shared" si="55"/>
        <v>#DIV/0!</v>
      </c>
      <c r="AR262" s="40" t="e">
        <f t="shared" si="56"/>
        <v>#DIV/0!</v>
      </c>
      <c r="AS262" s="40" t="e">
        <f t="shared" si="57"/>
        <v>#DIV/0!</v>
      </c>
      <c r="AT262" s="40" t="e">
        <f t="shared" si="58"/>
        <v>#DIV/0!</v>
      </c>
      <c r="AU262" s="40">
        <f t="shared" si="59"/>
        <v>-1</v>
      </c>
    </row>
    <row r="263" spans="1:47" x14ac:dyDescent="0.25">
      <c r="A263" s="37">
        <v>2023</v>
      </c>
      <c r="B263" s="38" t="s">
        <v>448</v>
      </c>
      <c r="C263" s="39" t="s">
        <v>449</v>
      </c>
      <c r="D263" s="40">
        <v>0</v>
      </c>
      <c r="E263" s="40">
        <v>100000000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100000000</v>
      </c>
      <c r="R263" s="40">
        <v>0</v>
      </c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>
        <f t="shared" si="62"/>
        <v>0</v>
      </c>
      <c r="AF263" s="10" t="s">
        <v>448</v>
      </c>
      <c r="AG263" s="19" t="s">
        <v>449</v>
      </c>
      <c r="AH263" s="20">
        <v>0</v>
      </c>
      <c r="AI263" s="40" t="e">
        <f t="shared" si="47"/>
        <v>#DIV/0!</v>
      </c>
      <c r="AJ263" s="40">
        <f t="shared" si="48"/>
        <v>-1</v>
      </c>
      <c r="AK263" s="40" t="e">
        <f t="shared" si="49"/>
        <v>#DIV/0!</v>
      </c>
      <c r="AL263" s="40" t="e">
        <f t="shared" si="50"/>
        <v>#DIV/0!</v>
      </c>
      <c r="AM263" s="40" t="e">
        <f t="shared" si="51"/>
        <v>#DIV/0!</v>
      </c>
      <c r="AN263" s="40" t="e">
        <f t="shared" si="52"/>
        <v>#DIV/0!</v>
      </c>
      <c r="AO263" s="40" t="e">
        <f t="shared" si="53"/>
        <v>#DIV/0!</v>
      </c>
      <c r="AP263" s="40" t="e">
        <f t="shared" si="54"/>
        <v>#DIV/0!</v>
      </c>
      <c r="AQ263" s="40" t="e">
        <f t="shared" si="55"/>
        <v>#DIV/0!</v>
      </c>
      <c r="AR263" s="40" t="e">
        <f t="shared" si="56"/>
        <v>#DIV/0!</v>
      </c>
      <c r="AS263" s="40" t="e">
        <f t="shared" si="57"/>
        <v>#DIV/0!</v>
      </c>
      <c r="AT263" s="40" t="e">
        <f t="shared" si="58"/>
        <v>#DIV/0!</v>
      </c>
      <c r="AU263" s="40">
        <f t="shared" si="59"/>
        <v>-1</v>
      </c>
    </row>
    <row r="264" spans="1:47" x14ac:dyDescent="0.25">
      <c r="A264" s="37">
        <v>2023</v>
      </c>
      <c r="B264" s="38" t="s">
        <v>450</v>
      </c>
      <c r="C264" s="39" t="s">
        <v>799</v>
      </c>
      <c r="D264" s="40">
        <v>38259000</v>
      </c>
      <c r="E264" s="40">
        <v>38259000</v>
      </c>
      <c r="F264" s="40">
        <v>38259000</v>
      </c>
      <c r="G264" s="40">
        <v>38259000</v>
      </c>
      <c r="H264" s="40">
        <v>38259000</v>
      </c>
      <c r="I264" s="40">
        <v>38259000</v>
      </c>
      <c r="J264" s="40">
        <v>38259000</v>
      </c>
      <c r="K264" s="40">
        <v>38259000</v>
      </c>
      <c r="L264" s="40">
        <v>38259000</v>
      </c>
      <c r="M264" s="40">
        <v>38259000</v>
      </c>
      <c r="N264" s="40">
        <v>38259000</v>
      </c>
      <c r="O264" s="40">
        <v>38259000</v>
      </c>
      <c r="P264" s="40">
        <v>459108000</v>
      </c>
      <c r="R264" s="40">
        <v>13524000</v>
      </c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>
        <f t="shared" si="62"/>
        <v>13524000</v>
      </c>
      <c r="AF264" s="10" t="s">
        <v>450</v>
      </c>
      <c r="AG264" s="19" t="s">
        <v>451</v>
      </c>
      <c r="AH264" s="20">
        <v>13524000</v>
      </c>
      <c r="AI264" s="40">
        <f t="shared" si="47"/>
        <v>-0.64651454559711441</v>
      </c>
      <c r="AJ264" s="40">
        <f t="shared" si="48"/>
        <v>-1</v>
      </c>
      <c r="AK264" s="40">
        <f t="shared" si="49"/>
        <v>-1</v>
      </c>
      <c r="AL264" s="40">
        <f t="shared" si="50"/>
        <v>-1</v>
      </c>
      <c r="AM264" s="40">
        <f t="shared" si="51"/>
        <v>-1</v>
      </c>
      <c r="AN264" s="40">
        <f t="shared" si="52"/>
        <v>-1</v>
      </c>
      <c r="AO264" s="40">
        <f t="shared" si="53"/>
        <v>-1</v>
      </c>
      <c r="AP264" s="40">
        <f t="shared" si="54"/>
        <v>-1</v>
      </c>
      <c r="AQ264" s="40">
        <f t="shared" si="55"/>
        <v>-1</v>
      </c>
      <c r="AR264" s="40">
        <f t="shared" si="56"/>
        <v>-1</v>
      </c>
      <c r="AS264" s="40">
        <f t="shared" si="57"/>
        <v>-1</v>
      </c>
      <c r="AT264" s="40">
        <f t="shared" si="58"/>
        <v>-1</v>
      </c>
      <c r="AU264" s="40">
        <f t="shared" si="59"/>
        <v>-0.97054287879975953</v>
      </c>
    </row>
    <row r="265" spans="1:47" x14ac:dyDescent="0.25">
      <c r="A265" s="37">
        <v>2023</v>
      </c>
      <c r="B265" s="38" t="s">
        <v>452</v>
      </c>
      <c r="C265" s="39" t="s">
        <v>453</v>
      </c>
      <c r="D265" s="40">
        <v>5000000</v>
      </c>
      <c r="E265" s="40">
        <v>5000000</v>
      </c>
      <c r="F265" s="40">
        <v>5000000</v>
      </c>
      <c r="G265" s="40">
        <v>5000000</v>
      </c>
      <c r="H265" s="40">
        <v>5000000</v>
      </c>
      <c r="I265" s="40">
        <v>5000000</v>
      </c>
      <c r="J265" s="40">
        <v>5000000</v>
      </c>
      <c r="K265" s="40">
        <v>5000000</v>
      </c>
      <c r="L265" s="40">
        <v>5000000</v>
      </c>
      <c r="M265" s="40">
        <v>5000000</v>
      </c>
      <c r="N265" s="40">
        <v>5000000</v>
      </c>
      <c r="O265" s="40">
        <v>5000000</v>
      </c>
      <c r="P265" s="40">
        <v>60000000</v>
      </c>
      <c r="R265" s="40">
        <v>0</v>
      </c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>
        <f t="shared" si="62"/>
        <v>0</v>
      </c>
      <c r="AF265" s="10" t="s">
        <v>452</v>
      </c>
      <c r="AG265" s="19" t="s">
        <v>453</v>
      </c>
      <c r="AH265" s="20">
        <v>0</v>
      </c>
      <c r="AI265" s="40">
        <f t="shared" ref="AI265:AI328" si="63">+(R265-D265)/D265</f>
        <v>-1</v>
      </c>
      <c r="AJ265" s="40">
        <f t="shared" si="48"/>
        <v>-1</v>
      </c>
      <c r="AK265" s="40">
        <f t="shared" si="49"/>
        <v>-1</v>
      </c>
      <c r="AL265" s="40">
        <f t="shared" si="50"/>
        <v>-1</v>
      </c>
      <c r="AM265" s="40">
        <f t="shared" si="51"/>
        <v>-1</v>
      </c>
      <c r="AN265" s="40">
        <f t="shared" si="52"/>
        <v>-1</v>
      </c>
      <c r="AO265" s="40">
        <f t="shared" si="53"/>
        <v>-1</v>
      </c>
      <c r="AP265" s="40">
        <f t="shared" si="54"/>
        <v>-1</v>
      </c>
      <c r="AQ265" s="40">
        <f t="shared" si="55"/>
        <v>-1</v>
      </c>
      <c r="AR265" s="40">
        <f t="shared" si="56"/>
        <v>-1</v>
      </c>
      <c r="AS265" s="40">
        <f t="shared" si="57"/>
        <v>-1</v>
      </c>
      <c r="AT265" s="40">
        <f t="shared" si="58"/>
        <v>-1</v>
      </c>
      <c r="AU265" s="40">
        <f t="shared" si="59"/>
        <v>-1</v>
      </c>
    </row>
    <row r="266" spans="1:47" x14ac:dyDescent="0.25">
      <c r="A266" s="37">
        <v>2023</v>
      </c>
      <c r="B266" s="38" t="s">
        <v>454</v>
      </c>
      <c r="C266" s="39" t="s">
        <v>455</v>
      </c>
      <c r="D266" s="40">
        <v>54500000</v>
      </c>
      <c r="E266" s="40">
        <v>54500000</v>
      </c>
      <c r="F266" s="40">
        <v>54500000</v>
      </c>
      <c r="G266" s="40">
        <v>54500000</v>
      </c>
      <c r="H266" s="40">
        <v>54500000</v>
      </c>
      <c r="I266" s="40">
        <v>54500000</v>
      </c>
      <c r="J266" s="40">
        <v>54500000</v>
      </c>
      <c r="K266" s="40">
        <v>54500000</v>
      </c>
      <c r="L266" s="40">
        <v>54500000</v>
      </c>
      <c r="M266" s="40">
        <v>54500000</v>
      </c>
      <c r="N266" s="40">
        <v>54500000</v>
      </c>
      <c r="O266" s="40">
        <v>54500000</v>
      </c>
      <c r="P266" s="40">
        <v>654000000</v>
      </c>
      <c r="R266" s="40">
        <v>0</v>
      </c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>
        <f t="shared" si="62"/>
        <v>0</v>
      </c>
      <c r="AF266" s="10" t="s">
        <v>454</v>
      </c>
      <c r="AG266" s="19" t="s">
        <v>455</v>
      </c>
      <c r="AH266" s="20">
        <v>0</v>
      </c>
      <c r="AI266" s="40">
        <f t="shared" si="63"/>
        <v>-1</v>
      </c>
      <c r="AJ266" s="40">
        <f t="shared" si="48"/>
        <v>-1</v>
      </c>
      <c r="AK266" s="40">
        <f t="shared" si="49"/>
        <v>-1</v>
      </c>
      <c r="AL266" s="40">
        <f t="shared" si="50"/>
        <v>-1</v>
      </c>
      <c r="AM266" s="40">
        <f t="shared" si="51"/>
        <v>-1</v>
      </c>
      <c r="AN266" s="40">
        <f t="shared" si="52"/>
        <v>-1</v>
      </c>
      <c r="AO266" s="40">
        <f t="shared" si="53"/>
        <v>-1</v>
      </c>
      <c r="AP266" s="40">
        <f t="shared" si="54"/>
        <v>-1</v>
      </c>
      <c r="AQ266" s="40">
        <f t="shared" si="55"/>
        <v>-1</v>
      </c>
      <c r="AR266" s="40">
        <f t="shared" si="56"/>
        <v>-1</v>
      </c>
      <c r="AS266" s="40">
        <f t="shared" si="57"/>
        <v>-1</v>
      </c>
      <c r="AT266" s="40">
        <f t="shared" si="58"/>
        <v>-1</v>
      </c>
      <c r="AU266" s="40">
        <f t="shared" si="59"/>
        <v>-1</v>
      </c>
    </row>
    <row r="267" spans="1:47" x14ac:dyDescent="0.25">
      <c r="A267" s="37">
        <v>2023</v>
      </c>
      <c r="B267" s="38" t="s">
        <v>456</v>
      </c>
      <c r="C267" s="39" t="s">
        <v>457</v>
      </c>
      <c r="D267" s="40">
        <v>25547908.724999964</v>
      </c>
      <c r="E267" s="40">
        <v>2851498.8781818184</v>
      </c>
      <c r="F267" s="40">
        <v>22851498.878181819</v>
      </c>
      <c r="G267" s="40">
        <v>3610366.2181818527</v>
      </c>
      <c r="H267" s="40">
        <v>2851498.8781818184</v>
      </c>
      <c r="I267" s="40">
        <v>2851498.8781818184</v>
      </c>
      <c r="J267" s="40">
        <v>2851498.8781818184</v>
      </c>
      <c r="K267" s="40">
        <v>2851498.8781818184</v>
      </c>
      <c r="L267" s="40">
        <v>2851498.8781818184</v>
      </c>
      <c r="M267" s="40">
        <v>2851498.8781818184</v>
      </c>
      <c r="N267" s="40">
        <v>2851498.8781818184</v>
      </c>
      <c r="O267" s="40">
        <v>4451498.8781818189</v>
      </c>
      <c r="P267" s="40">
        <v>79273263.724999979</v>
      </c>
      <c r="R267" s="40">
        <v>0</v>
      </c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>
        <f t="shared" si="62"/>
        <v>0</v>
      </c>
      <c r="AF267" s="10" t="s">
        <v>456</v>
      </c>
      <c r="AG267" s="19" t="s">
        <v>457</v>
      </c>
      <c r="AH267" s="20">
        <v>0</v>
      </c>
      <c r="AI267" s="40">
        <f t="shared" si="63"/>
        <v>-1</v>
      </c>
      <c r="AJ267" s="40">
        <f t="shared" si="48"/>
        <v>-1</v>
      </c>
      <c r="AK267" s="40">
        <f t="shared" si="49"/>
        <v>-1</v>
      </c>
      <c r="AL267" s="40">
        <f t="shared" si="50"/>
        <v>-1</v>
      </c>
      <c r="AM267" s="40">
        <f t="shared" si="51"/>
        <v>-1</v>
      </c>
      <c r="AN267" s="40">
        <f t="shared" si="52"/>
        <v>-1</v>
      </c>
      <c r="AO267" s="40">
        <f t="shared" si="53"/>
        <v>-1</v>
      </c>
      <c r="AP267" s="40">
        <f t="shared" si="54"/>
        <v>-1</v>
      </c>
      <c r="AQ267" s="40">
        <f t="shared" si="55"/>
        <v>-1</v>
      </c>
      <c r="AR267" s="40">
        <f t="shared" si="56"/>
        <v>-1</v>
      </c>
      <c r="AS267" s="40">
        <f t="shared" si="57"/>
        <v>-1</v>
      </c>
      <c r="AT267" s="40">
        <f t="shared" si="58"/>
        <v>-1</v>
      </c>
      <c r="AU267" s="40">
        <f t="shared" si="59"/>
        <v>-1</v>
      </c>
    </row>
    <row r="268" spans="1:47" x14ac:dyDescent="0.25">
      <c r="A268" s="37">
        <v>2023</v>
      </c>
      <c r="B268" s="38" t="s">
        <v>458</v>
      </c>
      <c r="C268" s="39" t="s">
        <v>459</v>
      </c>
      <c r="D268" s="40">
        <v>536184809.99999988</v>
      </c>
      <c r="E268" s="40">
        <v>617991635.56999969</v>
      </c>
      <c r="F268" s="40">
        <v>83300000</v>
      </c>
      <c r="G268" s="40">
        <v>48300000</v>
      </c>
      <c r="H268" s="40">
        <v>48300000</v>
      </c>
      <c r="I268" s="40">
        <v>48300000</v>
      </c>
      <c r="J268" s="40">
        <v>53300000</v>
      </c>
      <c r="K268" s="40">
        <v>63300000</v>
      </c>
      <c r="L268" s="40">
        <v>308651960</v>
      </c>
      <c r="M268" s="40">
        <v>42300000</v>
      </c>
      <c r="N268" s="40">
        <v>42300000</v>
      </c>
      <c r="O268" s="40">
        <v>52300000</v>
      </c>
      <c r="P268" s="40">
        <v>1944528405.5699997</v>
      </c>
      <c r="R268" s="40">
        <v>0</v>
      </c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>
        <f t="shared" si="62"/>
        <v>0</v>
      </c>
      <c r="AF268" s="10" t="s">
        <v>458</v>
      </c>
      <c r="AG268" s="19" t="s">
        <v>459</v>
      </c>
      <c r="AH268" s="20">
        <v>0</v>
      </c>
      <c r="AI268" s="40">
        <f t="shared" si="63"/>
        <v>-1</v>
      </c>
      <c r="AJ268" s="40">
        <f t="shared" si="48"/>
        <v>-1</v>
      </c>
      <c r="AK268" s="40">
        <f t="shared" si="49"/>
        <v>-1</v>
      </c>
      <c r="AL268" s="40">
        <f t="shared" si="50"/>
        <v>-1</v>
      </c>
      <c r="AM268" s="40">
        <f t="shared" si="51"/>
        <v>-1</v>
      </c>
      <c r="AN268" s="40">
        <f t="shared" si="52"/>
        <v>-1</v>
      </c>
      <c r="AO268" s="40">
        <f t="shared" si="53"/>
        <v>-1</v>
      </c>
      <c r="AP268" s="40">
        <f t="shared" si="54"/>
        <v>-1</v>
      </c>
      <c r="AQ268" s="40">
        <f t="shared" si="55"/>
        <v>-1</v>
      </c>
      <c r="AR268" s="40">
        <f t="shared" si="56"/>
        <v>-1</v>
      </c>
      <c r="AS268" s="40">
        <f t="shared" si="57"/>
        <v>-1</v>
      </c>
      <c r="AT268" s="40">
        <f t="shared" si="58"/>
        <v>-1</v>
      </c>
      <c r="AU268" s="40">
        <f t="shared" si="59"/>
        <v>-1</v>
      </c>
    </row>
    <row r="269" spans="1:47" x14ac:dyDescent="0.25">
      <c r="A269" s="34">
        <v>2023</v>
      </c>
      <c r="B269" s="35" t="s">
        <v>460</v>
      </c>
      <c r="C269" s="36" t="s">
        <v>461</v>
      </c>
      <c r="D269" s="33">
        <v>27000000</v>
      </c>
      <c r="E269" s="33">
        <v>42000000</v>
      </c>
      <c r="F269" s="33">
        <v>27000000</v>
      </c>
      <c r="G269" s="33">
        <v>27000000</v>
      </c>
      <c r="H269" s="33">
        <v>27000000</v>
      </c>
      <c r="I269" s="33">
        <v>27000000</v>
      </c>
      <c r="J269" s="33">
        <v>27000000</v>
      </c>
      <c r="K269" s="33">
        <v>27000000</v>
      </c>
      <c r="L269" s="33">
        <v>27000000</v>
      </c>
      <c r="M269" s="33">
        <v>27000000</v>
      </c>
      <c r="N269" s="33">
        <v>27000000</v>
      </c>
      <c r="O269" s="33">
        <v>27000000</v>
      </c>
      <c r="P269" s="33">
        <v>339000000</v>
      </c>
      <c r="R269" s="33">
        <v>52953614</v>
      </c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>
        <f t="shared" si="62"/>
        <v>52953614</v>
      </c>
      <c r="AF269" s="11" t="s">
        <v>460</v>
      </c>
      <c r="AG269" s="6" t="s">
        <v>461</v>
      </c>
      <c r="AH269" s="7">
        <f>+AH270+AH271+AH272</f>
        <v>52953614</v>
      </c>
      <c r="AI269" s="33">
        <f t="shared" si="63"/>
        <v>0.96124496296296291</v>
      </c>
      <c r="AJ269" s="33">
        <f t="shared" si="48"/>
        <v>-1</v>
      </c>
      <c r="AK269" s="33">
        <f t="shared" si="49"/>
        <v>-1</v>
      </c>
      <c r="AL269" s="33">
        <f t="shared" si="50"/>
        <v>-1</v>
      </c>
      <c r="AM269" s="33">
        <f t="shared" si="51"/>
        <v>-1</v>
      </c>
      <c r="AN269" s="33">
        <f t="shared" si="52"/>
        <v>-1</v>
      </c>
      <c r="AO269" s="33">
        <f t="shared" si="53"/>
        <v>-1</v>
      </c>
      <c r="AP269" s="33">
        <f t="shared" si="54"/>
        <v>-1</v>
      </c>
      <c r="AQ269" s="33">
        <f t="shared" si="55"/>
        <v>-1</v>
      </c>
      <c r="AR269" s="33">
        <f t="shared" si="56"/>
        <v>-1</v>
      </c>
      <c r="AS269" s="33">
        <f t="shared" si="57"/>
        <v>-1</v>
      </c>
      <c r="AT269" s="33">
        <f t="shared" si="58"/>
        <v>-1</v>
      </c>
      <c r="AU269" s="33">
        <f t="shared" si="59"/>
        <v>-0.84379464896755163</v>
      </c>
    </row>
    <row r="270" spans="1:47" x14ac:dyDescent="0.25">
      <c r="A270" s="37">
        <v>2023</v>
      </c>
      <c r="B270" s="38" t="s">
        <v>462</v>
      </c>
      <c r="C270" s="39" t="s">
        <v>463</v>
      </c>
      <c r="D270" s="40">
        <v>12000000</v>
      </c>
      <c r="E270" s="40">
        <v>12000000</v>
      </c>
      <c r="F270" s="40">
        <v>12000000</v>
      </c>
      <c r="G270" s="40">
        <v>12000000</v>
      </c>
      <c r="H270" s="40">
        <v>12000000</v>
      </c>
      <c r="I270" s="40">
        <v>12000000</v>
      </c>
      <c r="J270" s="40">
        <v>12000000</v>
      </c>
      <c r="K270" s="40">
        <v>12000000</v>
      </c>
      <c r="L270" s="40">
        <v>12000000</v>
      </c>
      <c r="M270" s="40">
        <v>12000000</v>
      </c>
      <c r="N270" s="40">
        <v>12000000</v>
      </c>
      <c r="O270" s="40">
        <v>12000000</v>
      </c>
      <c r="P270" s="40">
        <v>144000000</v>
      </c>
      <c r="R270" s="40">
        <v>44400000</v>
      </c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>
        <f t="shared" si="62"/>
        <v>44400000</v>
      </c>
      <c r="AF270" s="10" t="s">
        <v>462</v>
      </c>
      <c r="AG270" s="19" t="s">
        <v>463</v>
      </c>
      <c r="AH270" s="20">
        <v>44400000</v>
      </c>
      <c r="AI270" s="40">
        <f t="shared" si="63"/>
        <v>2.7</v>
      </c>
      <c r="AJ270" s="40">
        <f t="shared" si="48"/>
        <v>-1</v>
      </c>
      <c r="AK270" s="40">
        <f t="shared" si="49"/>
        <v>-1</v>
      </c>
      <c r="AL270" s="40">
        <f t="shared" si="50"/>
        <v>-1</v>
      </c>
      <c r="AM270" s="40">
        <f t="shared" si="51"/>
        <v>-1</v>
      </c>
      <c r="AN270" s="40">
        <f t="shared" si="52"/>
        <v>-1</v>
      </c>
      <c r="AO270" s="40">
        <f t="shared" si="53"/>
        <v>-1</v>
      </c>
      <c r="AP270" s="40">
        <f t="shared" si="54"/>
        <v>-1</v>
      </c>
      <c r="AQ270" s="40">
        <f t="shared" si="55"/>
        <v>-1</v>
      </c>
      <c r="AR270" s="40">
        <f t="shared" si="56"/>
        <v>-1</v>
      </c>
      <c r="AS270" s="40">
        <f t="shared" si="57"/>
        <v>-1</v>
      </c>
      <c r="AT270" s="40">
        <f t="shared" si="58"/>
        <v>-1</v>
      </c>
      <c r="AU270" s="40">
        <f t="shared" si="59"/>
        <v>-0.69166666666666665</v>
      </c>
    </row>
    <row r="271" spans="1:47" x14ac:dyDescent="0.25">
      <c r="A271" s="37">
        <v>2023</v>
      </c>
      <c r="B271" s="38" t="s">
        <v>464</v>
      </c>
      <c r="C271" s="39" t="s">
        <v>465</v>
      </c>
      <c r="D271" s="40">
        <v>15000000</v>
      </c>
      <c r="E271" s="40">
        <v>15000000</v>
      </c>
      <c r="F271" s="40">
        <v>15000000</v>
      </c>
      <c r="G271" s="40">
        <v>15000000</v>
      </c>
      <c r="H271" s="40">
        <v>15000000</v>
      </c>
      <c r="I271" s="40">
        <v>15000000</v>
      </c>
      <c r="J271" s="40">
        <v>15000000</v>
      </c>
      <c r="K271" s="40">
        <v>15000000</v>
      </c>
      <c r="L271" s="40">
        <v>15000000</v>
      </c>
      <c r="M271" s="40">
        <v>15000000</v>
      </c>
      <c r="N271" s="40">
        <v>15000000</v>
      </c>
      <c r="O271" s="40">
        <v>15000000</v>
      </c>
      <c r="P271" s="40">
        <v>180000000</v>
      </c>
      <c r="R271" s="40">
        <v>8553614</v>
      </c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>
        <f t="shared" si="62"/>
        <v>8553614</v>
      </c>
      <c r="AF271" s="10" t="s">
        <v>464</v>
      </c>
      <c r="AG271" s="19" t="s">
        <v>465</v>
      </c>
      <c r="AH271" s="20">
        <v>8553614</v>
      </c>
      <c r="AI271" s="40">
        <f t="shared" si="63"/>
        <v>-0.42975906666666669</v>
      </c>
      <c r="AJ271" s="40">
        <f t="shared" si="48"/>
        <v>-1</v>
      </c>
      <c r="AK271" s="40">
        <f t="shared" si="49"/>
        <v>-1</v>
      </c>
      <c r="AL271" s="40">
        <f t="shared" si="50"/>
        <v>-1</v>
      </c>
      <c r="AM271" s="40">
        <f t="shared" si="51"/>
        <v>-1</v>
      </c>
      <c r="AN271" s="40">
        <f t="shared" si="52"/>
        <v>-1</v>
      </c>
      <c r="AO271" s="40">
        <f t="shared" si="53"/>
        <v>-1</v>
      </c>
      <c r="AP271" s="40">
        <f t="shared" si="54"/>
        <v>-1</v>
      </c>
      <c r="AQ271" s="40">
        <f t="shared" si="55"/>
        <v>-1</v>
      </c>
      <c r="AR271" s="40">
        <f t="shared" si="56"/>
        <v>-1</v>
      </c>
      <c r="AS271" s="40">
        <f t="shared" si="57"/>
        <v>-1</v>
      </c>
      <c r="AT271" s="40">
        <f t="shared" si="58"/>
        <v>-1</v>
      </c>
      <c r="AU271" s="40">
        <f t="shared" si="59"/>
        <v>-0.95247992222222222</v>
      </c>
    </row>
    <row r="272" spans="1:47" x14ac:dyDescent="0.25">
      <c r="A272" s="37">
        <v>2023</v>
      </c>
      <c r="B272" s="38" t="s">
        <v>466</v>
      </c>
      <c r="C272" s="39" t="s">
        <v>467</v>
      </c>
      <c r="D272" s="40">
        <v>0</v>
      </c>
      <c r="E272" s="40">
        <v>15000000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15000000</v>
      </c>
      <c r="R272" s="40">
        <v>0</v>
      </c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>
        <f t="shared" si="62"/>
        <v>0</v>
      </c>
      <c r="AF272" s="10" t="s">
        <v>466</v>
      </c>
      <c r="AG272" s="19" t="s">
        <v>467</v>
      </c>
      <c r="AH272" s="20">
        <v>0</v>
      </c>
      <c r="AI272" s="40" t="e">
        <f t="shared" si="63"/>
        <v>#DIV/0!</v>
      </c>
      <c r="AJ272" s="40">
        <f t="shared" si="48"/>
        <v>-1</v>
      </c>
      <c r="AK272" s="40" t="e">
        <f t="shared" si="49"/>
        <v>#DIV/0!</v>
      </c>
      <c r="AL272" s="40" t="e">
        <f t="shared" si="50"/>
        <v>#DIV/0!</v>
      </c>
      <c r="AM272" s="40" t="e">
        <f t="shared" si="51"/>
        <v>#DIV/0!</v>
      </c>
      <c r="AN272" s="40" t="e">
        <f t="shared" si="52"/>
        <v>#DIV/0!</v>
      </c>
      <c r="AO272" s="40" t="e">
        <f t="shared" si="53"/>
        <v>#DIV/0!</v>
      </c>
      <c r="AP272" s="40" t="e">
        <f t="shared" si="54"/>
        <v>#DIV/0!</v>
      </c>
      <c r="AQ272" s="40" t="e">
        <f t="shared" si="55"/>
        <v>#DIV/0!</v>
      </c>
      <c r="AR272" s="40" t="e">
        <f t="shared" si="56"/>
        <v>#DIV/0!</v>
      </c>
      <c r="AS272" s="40" t="e">
        <f t="shared" si="57"/>
        <v>#DIV/0!</v>
      </c>
      <c r="AT272" s="40" t="e">
        <f t="shared" si="58"/>
        <v>#DIV/0!</v>
      </c>
      <c r="AU272" s="40">
        <f t="shared" si="59"/>
        <v>-1</v>
      </c>
    </row>
    <row r="273" spans="1:47" x14ac:dyDescent="0.25">
      <c r="A273" s="34">
        <v>2023</v>
      </c>
      <c r="B273" s="35" t="s">
        <v>468</v>
      </c>
      <c r="C273" s="36" t="s">
        <v>469</v>
      </c>
      <c r="D273" s="33">
        <v>20000000</v>
      </c>
      <c r="E273" s="33">
        <v>774138868</v>
      </c>
      <c r="F273" s="33">
        <v>14619887</v>
      </c>
      <c r="G273" s="33">
        <v>0</v>
      </c>
      <c r="H273" s="33">
        <v>0</v>
      </c>
      <c r="I273" s="33">
        <v>25000000</v>
      </c>
      <c r="J273" s="33">
        <v>2500000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836258755</v>
      </c>
      <c r="R273" s="33">
        <v>0</v>
      </c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>
        <f t="shared" si="62"/>
        <v>0</v>
      </c>
      <c r="AF273" s="11" t="s">
        <v>468</v>
      </c>
      <c r="AG273" s="6" t="s">
        <v>469</v>
      </c>
      <c r="AH273" s="7">
        <f>+AH274+AH275+AH276</f>
        <v>0</v>
      </c>
      <c r="AI273" s="33">
        <f t="shared" si="63"/>
        <v>-1</v>
      </c>
      <c r="AJ273" s="33">
        <f t="shared" si="48"/>
        <v>-1</v>
      </c>
      <c r="AK273" s="33">
        <f t="shared" si="49"/>
        <v>-1</v>
      </c>
      <c r="AL273" s="33" t="e">
        <f t="shared" si="50"/>
        <v>#DIV/0!</v>
      </c>
      <c r="AM273" s="33" t="e">
        <f t="shared" si="51"/>
        <v>#DIV/0!</v>
      </c>
      <c r="AN273" s="33">
        <f t="shared" si="52"/>
        <v>-1</v>
      </c>
      <c r="AO273" s="33">
        <f t="shared" si="53"/>
        <v>-1</v>
      </c>
      <c r="AP273" s="33" t="e">
        <f t="shared" si="54"/>
        <v>#DIV/0!</v>
      </c>
      <c r="AQ273" s="33" t="e">
        <f t="shared" si="55"/>
        <v>#DIV/0!</v>
      </c>
      <c r="AR273" s="33" t="e">
        <f t="shared" si="56"/>
        <v>#DIV/0!</v>
      </c>
      <c r="AS273" s="33" t="e">
        <f t="shared" si="57"/>
        <v>#DIV/0!</v>
      </c>
      <c r="AT273" s="33" t="e">
        <f t="shared" si="58"/>
        <v>#DIV/0!</v>
      </c>
      <c r="AU273" s="33">
        <f t="shared" si="59"/>
        <v>-1</v>
      </c>
    </row>
    <row r="274" spans="1:47" x14ac:dyDescent="0.25">
      <c r="A274" s="37">
        <v>2023</v>
      </c>
      <c r="B274" s="38" t="s">
        <v>470</v>
      </c>
      <c r="C274" s="39" t="s">
        <v>471</v>
      </c>
      <c r="D274" s="40">
        <v>0</v>
      </c>
      <c r="E274" s="40">
        <v>771638868</v>
      </c>
      <c r="F274" s="40">
        <v>2119887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773758755</v>
      </c>
      <c r="R274" s="40">
        <v>0</v>
      </c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>
        <f t="shared" si="62"/>
        <v>0</v>
      </c>
      <c r="AF274" s="10" t="s">
        <v>470</v>
      </c>
      <c r="AG274" s="19" t="s">
        <v>471</v>
      </c>
      <c r="AH274" s="20">
        <v>0</v>
      </c>
      <c r="AI274" s="40" t="e">
        <f t="shared" si="63"/>
        <v>#DIV/0!</v>
      </c>
      <c r="AJ274" s="40">
        <f t="shared" si="48"/>
        <v>-1</v>
      </c>
      <c r="AK274" s="40">
        <f t="shared" si="49"/>
        <v>-1</v>
      </c>
      <c r="AL274" s="40" t="e">
        <f t="shared" si="50"/>
        <v>#DIV/0!</v>
      </c>
      <c r="AM274" s="40" t="e">
        <f t="shared" si="51"/>
        <v>#DIV/0!</v>
      </c>
      <c r="AN274" s="40" t="e">
        <f t="shared" si="52"/>
        <v>#DIV/0!</v>
      </c>
      <c r="AO274" s="40" t="e">
        <f t="shared" si="53"/>
        <v>#DIV/0!</v>
      </c>
      <c r="AP274" s="40" t="e">
        <f t="shared" si="54"/>
        <v>#DIV/0!</v>
      </c>
      <c r="AQ274" s="40" t="e">
        <f t="shared" si="55"/>
        <v>#DIV/0!</v>
      </c>
      <c r="AR274" s="40" t="e">
        <f t="shared" si="56"/>
        <v>#DIV/0!</v>
      </c>
      <c r="AS274" s="40" t="e">
        <f t="shared" si="57"/>
        <v>#DIV/0!</v>
      </c>
      <c r="AT274" s="40" t="e">
        <f t="shared" si="58"/>
        <v>#DIV/0!</v>
      </c>
      <c r="AU274" s="40">
        <f t="shared" si="59"/>
        <v>-1</v>
      </c>
    </row>
    <row r="275" spans="1:47" x14ac:dyDescent="0.25">
      <c r="A275" s="37">
        <v>2023</v>
      </c>
      <c r="B275" s="38" t="s">
        <v>472</v>
      </c>
      <c r="C275" s="39" t="s">
        <v>473</v>
      </c>
      <c r="D275" s="40">
        <v>0</v>
      </c>
      <c r="E275" s="40">
        <v>0</v>
      </c>
      <c r="F275" s="40">
        <v>12500000</v>
      </c>
      <c r="G275" s="40">
        <v>0</v>
      </c>
      <c r="H275" s="40">
        <v>0</v>
      </c>
      <c r="I275" s="40">
        <v>25000000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37500000</v>
      </c>
      <c r="R275" s="40">
        <v>0</v>
      </c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>
        <f t="shared" si="62"/>
        <v>0</v>
      </c>
      <c r="AF275" s="10" t="s">
        <v>472</v>
      </c>
      <c r="AG275" s="19" t="s">
        <v>473</v>
      </c>
      <c r="AH275" s="20">
        <v>0</v>
      </c>
      <c r="AI275" s="40" t="e">
        <f t="shared" si="63"/>
        <v>#DIV/0!</v>
      </c>
      <c r="AJ275" s="40" t="e">
        <f t="shared" si="48"/>
        <v>#DIV/0!</v>
      </c>
      <c r="AK275" s="40">
        <f t="shared" si="49"/>
        <v>-1</v>
      </c>
      <c r="AL275" s="40" t="e">
        <f t="shared" si="50"/>
        <v>#DIV/0!</v>
      </c>
      <c r="AM275" s="40" t="e">
        <f t="shared" si="51"/>
        <v>#DIV/0!</v>
      </c>
      <c r="AN275" s="40">
        <f t="shared" si="52"/>
        <v>-1</v>
      </c>
      <c r="AO275" s="40" t="e">
        <f t="shared" si="53"/>
        <v>#DIV/0!</v>
      </c>
      <c r="AP275" s="40" t="e">
        <f t="shared" si="54"/>
        <v>#DIV/0!</v>
      </c>
      <c r="AQ275" s="40" t="e">
        <f t="shared" si="55"/>
        <v>#DIV/0!</v>
      </c>
      <c r="AR275" s="40" t="e">
        <f t="shared" si="56"/>
        <v>#DIV/0!</v>
      </c>
      <c r="AS275" s="40" t="e">
        <f t="shared" si="57"/>
        <v>#DIV/0!</v>
      </c>
      <c r="AT275" s="40" t="e">
        <f t="shared" si="58"/>
        <v>#DIV/0!</v>
      </c>
      <c r="AU275" s="40">
        <f t="shared" si="59"/>
        <v>-1</v>
      </c>
    </row>
    <row r="276" spans="1:47" x14ac:dyDescent="0.25">
      <c r="A276" s="34">
        <v>2023</v>
      </c>
      <c r="B276" s="35" t="s">
        <v>474</v>
      </c>
      <c r="C276" s="36" t="s">
        <v>475</v>
      </c>
      <c r="D276" s="33">
        <v>20000000</v>
      </c>
      <c r="E276" s="33">
        <v>2500000</v>
      </c>
      <c r="F276" s="33">
        <v>0</v>
      </c>
      <c r="G276" s="33">
        <v>0</v>
      </c>
      <c r="H276" s="33">
        <v>0</v>
      </c>
      <c r="I276" s="33">
        <v>0</v>
      </c>
      <c r="J276" s="33">
        <v>2500000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25000000</v>
      </c>
      <c r="R276" s="33">
        <v>0</v>
      </c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>
        <f t="shared" si="62"/>
        <v>0</v>
      </c>
      <c r="AF276" s="10" t="s">
        <v>474</v>
      </c>
      <c r="AG276" s="19" t="s">
        <v>475</v>
      </c>
      <c r="AH276" s="20">
        <v>0</v>
      </c>
      <c r="AI276" s="33">
        <f t="shared" si="63"/>
        <v>-1</v>
      </c>
      <c r="AJ276" s="33">
        <f t="shared" si="48"/>
        <v>-1</v>
      </c>
      <c r="AK276" s="33" t="e">
        <f t="shared" si="49"/>
        <v>#DIV/0!</v>
      </c>
      <c r="AL276" s="33" t="e">
        <f t="shared" si="50"/>
        <v>#DIV/0!</v>
      </c>
      <c r="AM276" s="33" t="e">
        <f t="shared" si="51"/>
        <v>#DIV/0!</v>
      </c>
      <c r="AN276" s="33" t="e">
        <f t="shared" si="52"/>
        <v>#DIV/0!</v>
      </c>
      <c r="AO276" s="33">
        <f t="shared" si="53"/>
        <v>-1</v>
      </c>
      <c r="AP276" s="33" t="e">
        <f t="shared" si="54"/>
        <v>#DIV/0!</v>
      </c>
      <c r="AQ276" s="33" t="e">
        <f t="shared" si="55"/>
        <v>#DIV/0!</v>
      </c>
      <c r="AR276" s="33" t="e">
        <f t="shared" si="56"/>
        <v>#DIV/0!</v>
      </c>
      <c r="AS276" s="33" t="e">
        <f t="shared" si="57"/>
        <v>#DIV/0!</v>
      </c>
      <c r="AT276" s="33" t="e">
        <f t="shared" si="58"/>
        <v>#DIV/0!</v>
      </c>
      <c r="AU276" s="33">
        <f t="shared" si="59"/>
        <v>-1</v>
      </c>
    </row>
    <row r="277" spans="1:47" x14ac:dyDescent="0.25">
      <c r="A277" s="37">
        <v>2023</v>
      </c>
      <c r="B277" s="38" t="s">
        <v>476</v>
      </c>
      <c r="C277" s="39" t="s">
        <v>477</v>
      </c>
      <c r="D277" s="40">
        <v>20000000</v>
      </c>
      <c r="E277" s="40">
        <v>2500000</v>
      </c>
      <c r="F277" s="40">
        <v>0</v>
      </c>
      <c r="G277" s="40">
        <v>0</v>
      </c>
      <c r="H277" s="40">
        <v>0</v>
      </c>
      <c r="I277" s="40">
        <v>0</v>
      </c>
      <c r="J277" s="40">
        <v>2500000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25000000</v>
      </c>
      <c r="R277" s="40">
        <v>0</v>
      </c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>
        <f t="shared" si="62"/>
        <v>0</v>
      </c>
      <c r="AF277" s="10" t="s">
        <v>476</v>
      </c>
      <c r="AG277" s="19" t="s">
        <v>477</v>
      </c>
      <c r="AH277" s="20">
        <v>0</v>
      </c>
      <c r="AI277" s="40">
        <f t="shared" si="63"/>
        <v>-1</v>
      </c>
      <c r="AJ277" s="40">
        <f t="shared" si="48"/>
        <v>-1</v>
      </c>
      <c r="AK277" s="40" t="e">
        <f t="shared" si="49"/>
        <v>#DIV/0!</v>
      </c>
      <c r="AL277" s="40" t="e">
        <f t="shared" si="50"/>
        <v>#DIV/0!</v>
      </c>
      <c r="AM277" s="40" t="e">
        <f t="shared" si="51"/>
        <v>#DIV/0!</v>
      </c>
      <c r="AN277" s="40" t="e">
        <f t="shared" si="52"/>
        <v>#DIV/0!</v>
      </c>
      <c r="AO277" s="40">
        <f t="shared" si="53"/>
        <v>-1</v>
      </c>
      <c r="AP277" s="40" t="e">
        <f t="shared" si="54"/>
        <v>#DIV/0!</v>
      </c>
      <c r="AQ277" s="40" t="e">
        <f t="shared" si="55"/>
        <v>#DIV/0!</v>
      </c>
      <c r="AR277" s="40" t="e">
        <f t="shared" si="56"/>
        <v>#DIV/0!</v>
      </c>
      <c r="AS277" s="40" t="e">
        <f t="shared" si="57"/>
        <v>#DIV/0!</v>
      </c>
      <c r="AT277" s="40" t="e">
        <f t="shared" si="58"/>
        <v>#DIV/0!</v>
      </c>
      <c r="AU277" s="40">
        <f t="shared" si="59"/>
        <v>-1</v>
      </c>
    </row>
    <row r="278" spans="1:47" x14ac:dyDescent="0.25">
      <c r="A278" s="34">
        <v>2023</v>
      </c>
      <c r="B278" s="35" t="s">
        <v>478</v>
      </c>
      <c r="C278" s="36" t="s">
        <v>800</v>
      </c>
      <c r="D278" s="33">
        <v>1800000</v>
      </c>
      <c r="E278" s="33">
        <v>21800000</v>
      </c>
      <c r="F278" s="33">
        <v>1800000</v>
      </c>
      <c r="G278" s="33">
        <v>1800000</v>
      </c>
      <c r="H278" s="33">
        <v>1800000</v>
      </c>
      <c r="I278" s="33">
        <v>1800000</v>
      </c>
      <c r="J278" s="33">
        <v>1800000</v>
      </c>
      <c r="K278" s="33">
        <v>1800000</v>
      </c>
      <c r="L278" s="33">
        <v>1800000</v>
      </c>
      <c r="M278" s="33">
        <v>1800000</v>
      </c>
      <c r="N278" s="33">
        <v>1800000</v>
      </c>
      <c r="O278" s="33">
        <v>1800000</v>
      </c>
      <c r="P278" s="33">
        <v>41600000</v>
      </c>
      <c r="R278" s="33">
        <v>0</v>
      </c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>
        <f t="shared" si="62"/>
        <v>0</v>
      </c>
      <c r="AF278" s="11" t="s">
        <v>478</v>
      </c>
      <c r="AG278" s="6" t="s">
        <v>479</v>
      </c>
      <c r="AH278" s="7">
        <f>+AH279+AH280</f>
        <v>0</v>
      </c>
      <c r="AI278" s="33">
        <f t="shared" si="63"/>
        <v>-1</v>
      </c>
      <c r="AJ278" s="33">
        <f t="shared" si="48"/>
        <v>-1</v>
      </c>
      <c r="AK278" s="33">
        <f t="shared" si="49"/>
        <v>-1</v>
      </c>
      <c r="AL278" s="33">
        <f t="shared" si="50"/>
        <v>-1</v>
      </c>
      <c r="AM278" s="33">
        <f t="shared" si="51"/>
        <v>-1</v>
      </c>
      <c r="AN278" s="33">
        <f t="shared" si="52"/>
        <v>-1</v>
      </c>
      <c r="AO278" s="33">
        <f t="shared" si="53"/>
        <v>-1</v>
      </c>
      <c r="AP278" s="33">
        <f t="shared" si="54"/>
        <v>-1</v>
      </c>
      <c r="AQ278" s="33">
        <f t="shared" si="55"/>
        <v>-1</v>
      </c>
      <c r="AR278" s="33">
        <f t="shared" si="56"/>
        <v>-1</v>
      </c>
      <c r="AS278" s="33">
        <f t="shared" si="57"/>
        <v>-1</v>
      </c>
      <c r="AT278" s="33">
        <f t="shared" si="58"/>
        <v>-1</v>
      </c>
      <c r="AU278" s="33">
        <f t="shared" si="59"/>
        <v>-1</v>
      </c>
    </row>
    <row r="279" spans="1:47" x14ac:dyDescent="0.25">
      <c r="A279" s="37">
        <v>2023</v>
      </c>
      <c r="B279" s="38" t="s">
        <v>480</v>
      </c>
      <c r="C279" s="39" t="s">
        <v>481</v>
      </c>
      <c r="D279" s="40">
        <v>1800000</v>
      </c>
      <c r="E279" s="40">
        <v>1800000</v>
      </c>
      <c r="F279" s="40">
        <v>1800000</v>
      </c>
      <c r="G279" s="40">
        <v>1800000</v>
      </c>
      <c r="H279" s="40">
        <v>1800000</v>
      </c>
      <c r="I279" s="40">
        <v>1800000</v>
      </c>
      <c r="J279" s="40">
        <v>1800000</v>
      </c>
      <c r="K279" s="40">
        <v>1800000</v>
      </c>
      <c r="L279" s="40">
        <v>1800000</v>
      </c>
      <c r="M279" s="40">
        <v>1800000</v>
      </c>
      <c r="N279" s="40">
        <v>1800000</v>
      </c>
      <c r="O279" s="40">
        <v>1800000</v>
      </c>
      <c r="P279" s="40">
        <v>21600000</v>
      </c>
      <c r="R279" s="40">
        <v>0</v>
      </c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>
        <f t="shared" si="62"/>
        <v>0</v>
      </c>
      <c r="AF279" s="10" t="s">
        <v>480</v>
      </c>
      <c r="AG279" s="19" t="s">
        <v>481</v>
      </c>
      <c r="AH279" s="20">
        <v>0</v>
      </c>
      <c r="AI279" s="40">
        <f t="shared" si="63"/>
        <v>-1</v>
      </c>
      <c r="AJ279" s="40">
        <f t="shared" si="48"/>
        <v>-1</v>
      </c>
      <c r="AK279" s="40">
        <f t="shared" si="49"/>
        <v>-1</v>
      </c>
      <c r="AL279" s="40">
        <f t="shared" si="50"/>
        <v>-1</v>
      </c>
      <c r="AM279" s="40">
        <f t="shared" si="51"/>
        <v>-1</v>
      </c>
      <c r="AN279" s="40">
        <f t="shared" si="52"/>
        <v>-1</v>
      </c>
      <c r="AO279" s="40">
        <f t="shared" si="53"/>
        <v>-1</v>
      </c>
      <c r="AP279" s="40">
        <f t="shared" si="54"/>
        <v>-1</v>
      </c>
      <c r="AQ279" s="40">
        <f t="shared" si="55"/>
        <v>-1</v>
      </c>
      <c r="AR279" s="40">
        <f t="shared" si="56"/>
        <v>-1</v>
      </c>
      <c r="AS279" s="40">
        <f t="shared" si="57"/>
        <v>-1</v>
      </c>
      <c r="AT279" s="40">
        <f t="shared" si="58"/>
        <v>-1</v>
      </c>
      <c r="AU279" s="40">
        <f t="shared" si="59"/>
        <v>-1</v>
      </c>
    </row>
    <row r="280" spans="1:47" x14ac:dyDescent="0.25">
      <c r="A280" s="37">
        <v>2023</v>
      </c>
      <c r="B280" s="38" t="s">
        <v>482</v>
      </c>
      <c r="C280" s="39" t="s">
        <v>483</v>
      </c>
      <c r="D280" s="40">
        <v>0</v>
      </c>
      <c r="E280" s="40">
        <v>20000000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0">
        <v>0</v>
      </c>
      <c r="O280" s="40">
        <v>0</v>
      </c>
      <c r="P280" s="40">
        <v>20000000</v>
      </c>
      <c r="R280" s="40">
        <v>0</v>
      </c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>
        <f t="shared" si="62"/>
        <v>0</v>
      </c>
      <c r="AF280" s="10" t="s">
        <v>482</v>
      </c>
      <c r="AG280" s="19" t="s">
        <v>483</v>
      </c>
      <c r="AH280" s="20">
        <v>0</v>
      </c>
      <c r="AI280" s="40" t="e">
        <f t="shared" si="63"/>
        <v>#DIV/0!</v>
      </c>
      <c r="AJ280" s="40">
        <f t="shared" ref="AJ280:AJ343" si="64">+(S280-E280)/E280</f>
        <v>-1</v>
      </c>
      <c r="AK280" s="40" t="e">
        <f t="shared" ref="AK280:AK343" si="65">+(T280-F280)/F280</f>
        <v>#DIV/0!</v>
      </c>
      <c r="AL280" s="40" t="e">
        <f t="shared" ref="AL280:AL343" si="66">+(U280-G280)/G280</f>
        <v>#DIV/0!</v>
      </c>
      <c r="AM280" s="40" t="e">
        <f t="shared" ref="AM280:AM343" si="67">+(V280-H280)/H280</f>
        <v>#DIV/0!</v>
      </c>
      <c r="AN280" s="40" t="e">
        <f t="shared" ref="AN280:AN343" si="68">+(W280-I280)/I280</f>
        <v>#DIV/0!</v>
      </c>
      <c r="AO280" s="40" t="e">
        <f t="shared" ref="AO280:AO343" si="69">+(X280-J280)/J280</f>
        <v>#DIV/0!</v>
      </c>
      <c r="AP280" s="40" t="e">
        <f t="shared" ref="AP280:AP343" si="70">+(Y280-K280)/K280</f>
        <v>#DIV/0!</v>
      </c>
      <c r="AQ280" s="40" t="e">
        <f t="shared" ref="AQ280:AQ343" si="71">+(Z280-L280)/L280</f>
        <v>#DIV/0!</v>
      </c>
      <c r="AR280" s="40" t="e">
        <f t="shared" ref="AR280:AR343" si="72">+(AA280-M280)/M280</f>
        <v>#DIV/0!</v>
      </c>
      <c r="AS280" s="40" t="e">
        <f t="shared" ref="AS280:AS343" si="73">+(AB280-N280)/N280</f>
        <v>#DIV/0!</v>
      </c>
      <c r="AT280" s="40" t="e">
        <f t="shared" ref="AT280:AT343" si="74">+(AC280-O280)/O280</f>
        <v>#DIV/0!</v>
      </c>
      <c r="AU280" s="40">
        <f t="shared" ref="AU280:AU343" si="75">+(AD280-P280)/P280</f>
        <v>-1</v>
      </c>
    </row>
    <row r="281" spans="1:47" x14ac:dyDescent="0.25">
      <c r="A281" s="34">
        <v>2023</v>
      </c>
      <c r="B281" s="35" t="s">
        <v>484</v>
      </c>
      <c r="C281" s="36" t="s">
        <v>485</v>
      </c>
      <c r="D281" s="33">
        <v>25170192.524999976</v>
      </c>
      <c r="E281" s="33">
        <v>0</v>
      </c>
      <c r="F281" s="33">
        <v>155649395</v>
      </c>
      <c r="G281" s="33">
        <v>4400000</v>
      </c>
      <c r="H281" s="33">
        <v>700000</v>
      </c>
      <c r="I281" s="33">
        <v>10000000</v>
      </c>
      <c r="J281" s="33">
        <v>8350000</v>
      </c>
      <c r="K281" s="33">
        <v>46700000</v>
      </c>
      <c r="L281" s="33">
        <v>18000000</v>
      </c>
      <c r="M281" s="33">
        <v>8150000</v>
      </c>
      <c r="N281" s="33">
        <v>0</v>
      </c>
      <c r="O281" s="33">
        <v>13000000</v>
      </c>
      <c r="P281" s="33">
        <v>290119587.52499998</v>
      </c>
      <c r="R281" s="33">
        <v>1500000</v>
      </c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>
        <f t="shared" si="62"/>
        <v>1500000</v>
      </c>
      <c r="AF281" s="11" t="s">
        <v>484</v>
      </c>
      <c r="AG281" s="6" t="s">
        <v>485</v>
      </c>
      <c r="AH281" s="7">
        <f>+AH282+AH288+AH291</f>
        <v>1500000</v>
      </c>
      <c r="AI281" s="33">
        <f t="shared" si="63"/>
        <v>-0.94040570017451619</v>
      </c>
      <c r="AJ281" s="33" t="e">
        <f t="shared" si="64"/>
        <v>#DIV/0!</v>
      </c>
      <c r="AK281" s="33">
        <f t="shared" si="65"/>
        <v>-1</v>
      </c>
      <c r="AL281" s="33">
        <f t="shared" si="66"/>
        <v>-1</v>
      </c>
      <c r="AM281" s="33">
        <f t="shared" si="67"/>
        <v>-1</v>
      </c>
      <c r="AN281" s="33">
        <f t="shared" si="68"/>
        <v>-1</v>
      </c>
      <c r="AO281" s="33">
        <f t="shared" si="69"/>
        <v>-1</v>
      </c>
      <c r="AP281" s="33">
        <f t="shared" si="70"/>
        <v>-1</v>
      </c>
      <c r="AQ281" s="33">
        <f t="shared" si="71"/>
        <v>-1</v>
      </c>
      <c r="AR281" s="33">
        <f t="shared" si="72"/>
        <v>-1</v>
      </c>
      <c r="AS281" s="33" t="e">
        <f t="shared" si="73"/>
        <v>#DIV/0!</v>
      </c>
      <c r="AT281" s="33">
        <f t="shared" si="74"/>
        <v>-1</v>
      </c>
      <c r="AU281" s="33">
        <f t="shared" si="75"/>
        <v>-0.9948297182799809</v>
      </c>
    </row>
    <row r="282" spans="1:47" x14ac:dyDescent="0.25">
      <c r="A282" s="34">
        <v>2023</v>
      </c>
      <c r="B282" s="35" t="s">
        <v>486</v>
      </c>
      <c r="C282" s="36" t="s">
        <v>801</v>
      </c>
      <c r="D282" s="33">
        <v>25170192.524999976</v>
      </c>
      <c r="E282" s="33">
        <v>0</v>
      </c>
      <c r="F282" s="33">
        <v>46231538</v>
      </c>
      <c r="G282" s="33">
        <v>4400000</v>
      </c>
      <c r="H282" s="33">
        <v>700000</v>
      </c>
      <c r="I282" s="33">
        <v>0</v>
      </c>
      <c r="J282" s="33">
        <v>8350000</v>
      </c>
      <c r="K282" s="33">
        <v>8700000</v>
      </c>
      <c r="L282" s="33">
        <v>8000000</v>
      </c>
      <c r="M282" s="33">
        <v>8150000</v>
      </c>
      <c r="N282" s="33">
        <v>0</v>
      </c>
      <c r="O282" s="33">
        <v>3000000</v>
      </c>
      <c r="P282" s="33">
        <v>112701730.52499998</v>
      </c>
      <c r="R282" s="33">
        <v>1500000</v>
      </c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>
        <f t="shared" si="62"/>
        <v>1500000</v>
      </c>
      <c r="AF282" s="11" t="s">
        <v>486</v>
      </c>
      <c r="AG282" s="6" t="s">
        <v>487</v>
      </c>
      <c r="AH282" s="7">
        <f>+AH283+AH284+AH285+AH286+AH287</f>
        <v>1500000</v>
      </c>
      <c r="AI282" s="33">
        <f t="shared" si="63"/>
        <v>-0.94040570017451619</v>
      </c>
      <c r="AJ282" s="33" t="e">
        <f t="shared" si="64"/>
        <v>#DIV/0!</v>
      </c>
      <c r="AK282" s="33">
        <f t="shared" si="65"/>
        <v>-1</v>
      </c>
      <c r="AL282" s="33">
        <f t="shared" si="66"/>
        <v>-1</v>
      </c>
      <c r="AM282" s="33">
        <f t="shared" si="67"/>
        <v>-1</v>
      </c>
      <c r="AN282" s="33" t="e">
        <f t="shared" si="68"/>
        <v>#DIV/0!</v>
      </c>
      <c r="AO282" s="33">
        <f t="shared" si="69"/>
        <v>-1</v>
      </c>
      <c r="AP282" s="33">
        <f t="shared" si="70"/>
        <v>-1</v>
      </c>
      <c r="AQ282" s="33">
        <f t="shared" si="71"/>
        <v>-1</v>
      </c>
      <c r="AR282" s="33">
        <f t="shared" si="72"/>
        <v>-1</v>
      </c>
      <c r="AS282" s="33" t="e">
        <f t="shared" si="73"/>
        <v>#DIV/0!</v>
      </c>
      <c r="AT282" s="33">
        <f t="shared" si="74"/>
        <v>-1</v>
      </c>
      <c r="AU282" s="33">
        <f t="shared" si="75"/>
        <v>-0.98669053267405449</v>
      </c>
    </row>
    <row r="283" spans="1:47" ht="195" x14ac:dyDescent="0.25">
      <c r="A283" s="37">
        <v>2023</v>
      </c>
      <c r="B283" s="38" t="s">
        <v>488</v>
      </c>
      <c r="C283" s="39" t="s">
        <v>802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1000000</v>
      </c>
      <c r="P283" s="40">
        <v>1000000</v>
      </c>
      <c r="R283" s="40">
        <v>0</v>
      </c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>
        <f t="shared" si="62"/>
        <v>0</v>
      </c>
      <c r="AF283" s="10" t="s">
        <v>488</v>
      </c>
      <c r="AG283" s="21" t="s">
        <v>489</v>
      </c>
      <c r="AH283" s="20">
        <v>0</v>
      </c>
      <c r="AI283" s="40" t="e">
        <f t="shared" si="63"/>
        <v>#DIV/0!</v>
      </c>
      <c r="AJ283" s="40" t="e">
        <f t="shared" si="64"/>
        <v>#DIV/0!</v>
      </c>
      <c r="AK283" s="40" t="e">
        <f t="shared" si="65"/>
        <v>#DIV/0!</v>
      </c>
      <c r="AL283" s="40" t="e">
        <f t="shared" si="66"/>
        <v>#DIV/0!</v>
      </c>
      <c r="AM283" s="40" t="e">
        <f t="shared" si="67"/>
        <v>#DIV/0!</v>
      </c>
      <c r="AN283" s="40" t="e">
        <f t="shared" si="68"/>
        <v>#DIV/0!</v>
      </c>
      <c r="AO283" s="40" t="e">
        <f t="shared" si="69"/>
        <v>#DIV/0!</v>
      </c>
      <c r="AP283" s="40" t="e">
        <f t="shared" si="70"/>
        <v>#DIV/0!</v>
      </c>
      <c r="AQ283" s="40" t="e">
        <f t="shared" si="71"/>
        <v>#DIV/0!</v>
      </c>
      <c r="AR283" s="40" t="e">
        <f t="shared" si="72"/>
        <v>#DIV/0!</v>
      </c>
      <c r="AS283" s="40" t="e">
        <f t="shared" si="73"/>
        <v>#DIV/0!</v>
      </c>
      <c r="AT283" s="40">
        <f t="shared" si="74"/>
        <v>-1</v>
      </c>
      <c r="AU283" s="40">
        <f t="shared" si="75"/>
        <v>-1</v>
      </c>
    </row>
    <row r="284" spans="1:47" ht="165" x14ac:dyDescent="0.25">
      <c r="A284" s="37">
        <v>2023</v>
      </c>
      <c r="B284" s="38" t="s">
        <v>490</v>
      </c>
      <c r="C284" s="39" t="s">
        <v>491</v>
      </c>
      <c r="D284" s="40">
        <v>0</v>
      </c>
      <c r="E284" s="40">
        <v>0</v>
      </c>
      <c r="F284" s="40">
        <v>0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1000000</v>
      </c>
      <c r="P284" s="40">
        <v>1000000</v>
      </c>
      <c r="R284" s="40">
        <v>0</v>
      </c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>
        <f t="shared" si="62"/>
        <v>0</v>
      </c>
      <c r="AF284" s="10" t="s">
        <v>490</v>
      </c>
      <c r="AG284" s="21" t="s">
        <v>491</v>
      </c>
      <c r="AH284" s="20">
        <v>0</v>
      </c>
      <c r="AI284" s="40" t="e">
        <f t="shared" si="63"/>
        <v>#DIV/0!</v>
      </c>
      <c r="AJ284" s="40" t="e">
        <f t="shared" si="64"/>
        <v>#DIV/0!</v>
      </c>
      <c r="AK284" s="40" t="e">
        <f t="shared" si="65"/>
        <v>#DIV/0!</v>
      </c>
      <c r="AL284" s="40" t="e">
        <f t="shared" si="66"/>
        <v>#DIV/0!</v>
      </c>
      <c r="AM284" s="40" t="e">
        <f t="shared" si="67"/>
        <v>#DIV/0!</v>
      </c>
      <c r="AN284" s="40" t="e">
        <f t="shared" si="68"/>
        <v>#DIV/0!</v>
      </c>
      <c r="AO284" s="40" t="e">
        <f t="shared" si="69"/>
        <v>#DIV/0!</v>
      </c>
      <c r="AP284" s="40" t="e">
        <f t="shared" si="70"/>
        <v>#DIV/0!</v>
      </c>
      <c r="AQ284" s="40" t="e">
        <f t="shared" si="71"/>
        <v>#DIV/0!</v>
      </c>
      <c r="AR284" s="40" t="e">
        <f t="shared" si="72"/>
        <v>#DIV/0!</v>
      </c>
      <c r="AS284" s="40" t="e">
        <f t="shared" si="73"/>
        <v>#DIV/0!</v>
      </c>
      <c r="AT284" s="40">
        <f t="shared" si="74"/>
        <v>-1</v>
      </c>
      <c r="AU284" s="40">
        <f t="shared" si="75"/>
        <v>-1</v>
      </c>
    </row>
    <row r="285" spans="1:47" ht="150" x14ac:dyDescent="0.25">
      <c r="A285" s="37">
        <v>2023</v>
      </c>
      <c r="B285" s="38" t="s">
        <v>492</v>
      </c>
      <c r="C285" s="39" t="s">
        <v>493</v>
      </c>
      <c r="D285" s="40">
        <v>0</v>
      </c>
      <c r="E285" s="40">
        <v>0</v>
      </c>
      <c r="F285" s="40">
        <v>20000000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1000000</v>
      </c>
      <c r="P285" s="40">
        <v>21000000</v>
      </c>
      <c r="R285" s="40">
        <v>0</v>
      </c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>
        <f t="shared" si="62"/>
        <v>0</v>
      </c>
      <c r="AF285" s="10" t="s">
        <v>492</v>
      </c>
      <c r="AG285" s="21" t="s">
        <v>493</v>
      </c>
      <c r="AH285" s="20">
        <v>0</v>
      </c>
      <c r="AI285" s="40" t="e">
        <f t="shared" si="63"/>
        <v>#DIV/0!</v>
      </c>
      <c r="AJ285" s="40" t="e">
        <f t="shared" si="64"/>
        <v>#DIV/0!</v>
      </c>
      <c r="AK285" s="40">
        <f t="shared" si="65"/>
        <v>-1</v>
      </c>
      <c r="AL285" s="40" t="e">
        <f t="shared" si="66"/>
        <v>#DIV/0!</v>
      </c>
      <c r="AM285" s="40" t="e">
        <f t="shared" si="67"/>
        <v>#DIV/0!</v>
      </c>
      <c r="AN285" s="40" t="e">
        <f t="shared" si="68"/>
        <v>#DIV/0!</v>
      </c>
      <c r="AO285" s="40" t="e">
        <f t="shared" si="69"/>
        <v>#DIV/0!</v>
      </c>
      <c r="AP285" s="40" t="e">
        <f t="shared" si="70"/>
        <v>#DIV/0!</v>
      </c>
      <c r="AQ285" s="40" t="e">
        <f t="shared" si="71"/>
        <v>#DIV/0!</v>
      </c>
      <c r="AR285" s="40" t="e">
        <f t="shared" si="72"/>
        <v>#DIV/0!</v>
      </c>
      <c r="AS285" s="40" t="e">
        <f t="shared" si="73"/>
        <v>#DIV/0!</v>
      </c>
      <c r="AT285" s="40">
        <f t="shared" si="74"/>
        <v>-1</v>
      </c>
      <c r="AU285" s="40">
        <f t="shared" si="75"/>
        <v>-1</v>
      </c>
    </row>
    <row r="286" spans="1:47" ht="165" x14ac:dyDescent="0.25">
      <c r="A286" s="37">
        <v>2023</v>
      </c>
      <c r="B286" s="38" t="s">
        <v>494</v>
      </c>
      <c r="C286" s="39" t="s">
        <v>495</v>
      </c>
      <c r="D286" s="40">
        <v>25170192.524999976</v>
      </c>
      <c r="E286" s="40">
        <v>0</v>
      </c>
      <c r="F286" s="40">
        <v>0</v>
      </c>
      <c r="G286" s="40">
        <v>400000</v>
      </c>
      <c r="H286" s="40">
        <v>700000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26270192.524999976</v>
      </c>
      <c r="R286" s="40">
        <v>1500000</v>
      </c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>
        <f t="shared" si="62"/>
        <v>1500000</v>
      </c>
      <c r="AF286" s="10" t="s">
        <v>494</v>
      </c>
      <c r="AG286" s="21" t="s">
        <v>495</v>
      </c>
      <c r="AH286" s="20">
        <v>1500000</v>
      </c>
      <c r="AI286" s="40">
        <f t="shared" si="63"/>
        <v>-0.94040570017451619</v>
      </c>
      <c r="AJ286" s="40" t="e">
        <f t="shared" si="64"/>
        <v>#DIV/0!</v>
      </c>
      <c r="AK286" s="40" t="e">
        <f t="shared" si="65"/>
        <v>#DIV/0!</v>
      </c>
      <c r="AL286" s="40">
        <f t="shared" si="66"/>
        <v>-1</v>
      </c>
      <c r="AM286" s="40">
        <f t="shared" si="67"/>
        <v>-1</v>
      </c>
      <c r="AN286" s="40" t="e">
        <f t="shared" si="68"/>
        <v>#DIV/0!</v>
      </c>
      <c r="AO286" s="40" t="e">
        <f t="shared" si="69"/>
        <v>#DIV/0!</v>
      </c>
      <c r="AP286" s="40" t="e">
        <f t="shared" si="70"/>
        <v>#DIV/0!</v>
      </c>
      <c r="AQ286" s="40" t="e">
        <f t="shared" si="71"/>
        <v>#DIV/0!</v>
      </c>
      <c r="AR286" s="40" t="e">
        <f t="shared" si="72"/>
        <v>#DIV/0!</v>
      </c>
      <c r="AS286" s="40" t="e">
        <f t="shared" si="73"/>
        <v>#DIV/0!</v>
      </c>
      <c r="AT286" s="40" t="e">
        <f t="shared" si="74"/>
        <v>#DIV/0!</v>
      </c>
      <c r="AU286" s="40">
        <f t="shared" si="75"/>
        <v>-0.94290106558707065</v>
      </c>
    </row>
    <row r="287" spans="1:47" ht="135" x14ac:dyDescent="0.25">
      <c r="A287" s="37">
        <v>2023</v>
      </c>
      <c r="B287" s="38" t="s">
        <v>496</v>
      </c>
      <c r="C287" s="39" t="s">
        <v>497</v>
      </c>
      <c r="D287" s="40">
        <v>0</v>
      </c>
      <c r="E287" s="40">
        <v>0</v>
      </c>
      <c r="F287" s="40">
        <v>26231538</v>
      </c>
      <c r="G287" s="40">
        <v>4000000</v>
      </c>
      <c r="H287" s="40">
        <v>0</v>
      </c>
      <c r="I287" s="40">
        <v>0</v>
      </c>
      <c r="J287" s="40">
        <v>8350000</v>
      </c>
      <c r="K287" s="40">
        <v>8700000</v>
      </c>
      <c r="L287" s="40">
        <v>8000000</v>
      </c>
      <c r="M287" s="40">
        <v>8150000</v>
      </c>
      <c r="N287" s="40">
        <v>0</v>
      </c>
      <c r="O287" s="40">
        <v>0</v>
      </c>
      <c r="P287" s="40">
        <v>63431538</v>
      </c>
      <c r="R287" s="40">
        <v>0</v>
      </c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>
        <f t="shared" si="62"/>
        <v>0</v>
      </c>
      <c r="AF287" s="10" t="s">
        <v>496</v>
      </c>
      <c r="AG287" s="21" t="s">
        <v>497</v>
      </c>
      <c r="AH287" s="20">
        <v>0</v>
      </c>
      <c r="AI287" s="40" t="e">
        <f t="shared" si="63"/>
        <v>#DIV/0!</v>
      </c>
      <c r="AJ287" s="40" t="e">
        <f t="shared" si="64"/>
        <v>#DIV/0!</v>
      </c>
      <c r="AK287" s="40">
        <f t="shared" si="65"/>
        <v>-1</v>
      </c>
      <c r="AL287" s="40">
        <f t="shared" si="66"/>
        <v>-1</v>
      </c>
      <c r="AM287" s="40" t="e">
        <f t="shared" si="67"/>
        <v>#DIV/0!</v>
      </c>
      <c r="AN287" s="40" t="e">
        <f t="shared" si="68"/>
        <v>#DIV/0!</v>
      </c>
      <c r="AO287" s="40">
        <f t="shared" si="69"/>
        <v>-1</v>
      </c>
      <c r="AP287" s="40">
        <f t="shared" si="70"/>
        <v>-1</v>
      </c>
      <c r="AQ287" s="40">
        <f t="shared" si="71"/>
        <v>-1</v>
      </c>
      <c r="AR287" s="40">
        <f t="shared" si="72"/>
        <v>-1</v>
      </c>
      <c r="AS287" s="40" t="e">
        <f t="shared" si="73"/>
        <v>#DIV/0!</v>
      </c>
      <c r="AT287" s="40" t="e">
        <f t="shared" si="74"/>
        <v>#DIV/0!</v>
      </c>
      <c r="AU287" s="40">
        <f t="shared" si="75"/>
        <v>-1</v>
      </c>
    </row>
    <row r="288" spans="1:47" x14ac:dyDescent="0.25">
      <c r="A288" s="34">
        <v>2023</v>
      </c>
      <c r="B288" s="35" t="s">
        <v>498</v>
      </c>
      <c r="C288" s="36" t="s">
        <v>499</v>
      </c>
      <c r="D288" s="33">
        <v>0</v>
      </c>
      <c r="E288" s="33">
        <v>0</v>
      </c>
      <c r="F288" s="33">
        <v>99417857</v>
      </c>
      <c r="G288" s="33">
        <v>0</v>
      </c>
      <c r="H288" s="33">
        <v>0</v>
      </c>
      <c r="I288" s="33">
        <v>0</v>
      </c>
      <c r="J288" s="33">
        <v>0</v>
      </c>
      <c r="K288" s="33">
        <v>38000000</v>
      </c>
      <c r="L288" s="33">
        <v>0</v>
      </c>
      <c r="M288" s="33">
        <v>0</v>
      </c>
      <c r="N288" s="33">
        <v>0</v>
      </c>
      <c r="O288" s="33">
        <v>0</v>
      </c>
      <c r="P288" s="33">
        <v>137417857</v>
      </c>
      <c r="R288" s="33">
        <v>0</v>
      </c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>
        <f t="shared" si="62"/>
        <v>0</v>
      </c>
      <c r="AF288" s="11" t="s">
        <v>498</v>
      </c>
      <c r="AG288" s="6" t="s">
        <v>499</v>
      </c>
      <c r="AH288" s="7">
        <f>+AH289+AH290</f>
        <v>0</v>
      </c>
      <c r="AI288" s="33" t="e">
        <f t="shared" si="63"/>
        <v>#DIV/0!</v>
      </c>
      <c r="AJ288" s="33" t="e">
        <f t="shared" si="64"/>
        <v>#DIV/0!</v>
      </c>
      <c r="AK288" s="33">
        <f t="shared" si="65"/>
        <v>-1</v>
      </c>
      <c r="AL288" s="33" t="e">
        <f t="shared" si="66"/>
        <v>#DIV/0!</v>
      </c>
      <c r="AM288" s="33" t="e">
        <f t="shared" si="67"/>
        <v>#DIV/0!</v>
      </c>
      <c r="AN288" s="33" t="e">
        <f t="shared" si="68"/>
        <v>#DIV/0!</v>
      </c>
      <c r="AO288" s="33" t="e">
        <f t="shared" si="69"/>
        <v>#DIV/0!</v>
      </c>
      <c r="AP288" s="33">
        <f t="shared" si="70"/>
        <v>-1</v>
      </c>
      <c r="AQ288" s="33" t="e">
        <f t="shared" si="71"/>
        <v>#DIV/0!</v>
      </c>
      <c r="AR288" s="33" t="e">
        <f t="shared" si="72"/>
        <v>#DIV/0!</v>
      </c>
      <c r="AS288" s="33" t="e">
        <f t="shared" si="73"/>
        <v>#DIV/0!</v>
      </c>
      <c r="AT288" s="33" t="e">
        <f t="shared" si="74"/>
        <v>#DIV/0!</v>
      </c>
      <c r="AU288" s="33">
        <f t="shared" si="75"/>
        <v>-1</v>
      </c>
    </row>
    <row r="289" spans="1:47" x14ac:dyDescent="0.25">
      <c r="A289" s="37">
        <v>2023</v>
      </c>
      <c r="B289" s="38" t="s">
        <v>500</v>
      </c>
      <c r="C289" s="39" t="s">
        <v>501</v>
      </c>
      <c r="D289" s="40">
        <v>0</v>
      </c>
      <c r="E289" s="40">
        <v>0</v>
      </c>
      <c r="F289" s="40">
        <v>99417857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99417857</v>
      </c>
      <c r="R289" s="40">
        <v>0</v>
      </c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>
        <f t="shared" si="62"/>
        <v>0</v>
      </c>
      <c r="AF289" s="10" t="s">
        <v>500</v>
      </c>
      <c r="AG289" s="19" t="s">
        <v>501</v>
      </c>
      <c r="AH289" s="20">
        <v>0</v>
      </c>
      <c r="AI289" s="40" t="e">
        <f t="shared" si="63"/>
        <v>#DIV/0!</v>
      </c>
      <c r="AJ289" s="40" t="e">
        <f t="shared" si="64"/>
        <v>#DIV/0!</v>
      </c>
      <c r="AK289" s="40">
        <f t="shared" si="65"/>
        <v>-1</v>
      </c>
      <c r="AL289" s="40" t="e">
        <f t="shared" si="66"/>
        <v>#DIV/0!</v>
      </c>
      <c r="AM289" s="40" t="e">
        <f t="shared" si="67"/>
        <v>#DIV/0!</v>
      </c>
      <c r="AN289" s="40" t="e">
        <f t="shared" si="68"/>
        <v>#DIV/0!</v>
      </c>
      <c r="AO289" s="40" t="e">
        <f t="shared" si="69"/>
        <v>#DIV/0!</v>
      </c>
      <c r="AP289" s="40" t="e">
        <f t="shared" si="70"/>
        <v>#DIV/0!</v>
      </c>
      <c r="AQ289" s="40" t="e">
        <f t="shared" si="71"/>
        <v>#DIV/0!</v>
      </c>
      <c r="AR289" s="40" t="e">
        <f t="shared" si="72"/>
        <v>#DIV/0!</v>
      </c>
      <c r="AS289" s="40" t="e">
        <f t="shared" si="73"/>
        <v>#DIV/0!</v>
      </c>
      <c r="AT289" s="40" t="e">
        <f t="shared" si="74"/>
        <v>#DIV/0!</v>
      </c>
      <c r="AU289" s="40">
        <f t="shared" si="75"/>
        <v>-1</v>
      </c>
    </row>
    <row r="290" spans="1:47" x14ac:dyDescent="0.25">
      <c r="A290" s="37">
        <v>2023</v>
      </c>
      <c r="B290" s="38">
        <v>202020807029</v>
      </c>
      <c r="C290" s="39" t="s">
        <v>503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38000000</v>
      </c>
      <c r="L290" s="40">
        <v>0</v>
      </c>
      <c r="M290" s="40">
        <v>0</v>
      </c>
      <c r="N290" s="40">
        <v>0</v>
      </c>
      <c r="O290" s="40">
        <v>0</v>
      </c>
      <c r="P290" s="40">
        <v>38000000</v>
      </c>
      <c r="R290" s="40">
        <v>0</v>
      </c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>
        <f t="shared" si="62"/>
        <v>0</v>
      </c>
      <c r="AF290" s="10" t="s">
        <v>502</v>
      </c>
      <c r="AG290" s="19" t="s">
        <v>503</v>
      </c>
      <c r="AH290" s="20">
        <v>0</v>
      </c>
      <c r="AI290" s="40" t="e">
        <f t="shared" si="63"/>
        <v>#DIV/0!</v>
      </c>
      <c r="AJ290" s="40" t="e">
        <f t="shared" si="64"/>
        <v>#DIV/0!</v>
      </c>
      <c r="AK290" s="40" t="e">
        <f t="shared" si="65"/>
        <v>#DIV/0!</v>
      </c>
      <c r="AL290" s="40" t="e">
        <f t="shared" si="66"/>
        <v>#DIV/0!</v>
      </c>
      <c r="AM290" s="40" t="e">
        <f t="shared" si="67"/>
        <v>#DIV/0!</v>
      </c>
      <c r="AN290" s="40" t="e">
        <f t="shared" si="68"/>
        <v>#DIV/0!</v>
      </c>
      <c r="AO290" s="40" t="e">
        <f t="shared" si="69"/>
        <v>#DIV/0!</v>
      </c>
      <c r="AP290" s="40">
        <f t="shared" si="70"/>
        <v>-1</v>
      </c>
      <c r="AQ290" s="40" t="e">
        <f t="shared" si="71"/>
        <v>#DIV/0!</v>
      </c>
      <c r="AR290" s="40" t="e">
        <f t="shared" si="72"/>
        <v>#DIV/0!</v>
      </c>
      <c r="AS290" s="40" t="e">
        <f t="shared" si="73"/>
        <v>#DIV/0!</v>
      </c>
      <c r="AT290" s="40" t="e">
        <f t="shared" si="74"/>
        <v>#DIV/0!</v>
      </c>
      <c r="AU290" s="40">
        <f t="shared" si="75"/>
        <v>-1</v>
      </c>
    </row>
    <row r="291" spans="1:47" x14ac:dyDescent="0.25">
      <c r="A291" s="34">
        <v>2023</v>
      </c>
      <c r="B291" s="35" t="s">
        <v>504</v>
      </c>
      <c r="C291" s="36" t="s">
        <v>505</v>
      </c>
      <c r="D291" s="33">
        <v>0</v>
      </c>
      <c r="E291" s="33">
        <v>0</v>
      </c>
      <c r="F291" s="33">
        <v>10000000</v>
      </c>
      <c r="G291" s="33">
        <v>0</v>
      </c>
      <c r="H291" s="33">
        <v>0</v>
      </c>
      <c r="I291" s="33">
        <v>10000000</v>
      </c>
      <c r="J291" s="33">
        <v>0</v>
      </c>
      <c r="K291" s="33">
        <v>0</v>
      </c>
      <c r="L291" s="33">
        <v>10000000</v>
      </c>
      <c r="M291" s="33">
        <v>0</v>
      </c>
      <c r="N291" s="33">
        <v>0</v>
      </c>
      <c r="O291" s="33">
        <v>10000000</v>
      </c>
      <c r="P291" s="33">
        <v>40000000</v>
      </c>
      <c r="R291" s="33">
        <v>0</v>
      </c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>
        <f t="shared" ref="AD291:AD307" si="76">SUM(R291:AC291)</f>
        <v>0</v>
      </c>
      <c r="AF291" s="11" t="s">
        <v>504</v>
      </c>
      <c r="AG291" s="6" t="s">
        <v>505</v>
      </c>
      <c r="AH291" s="7">
        <f>+AH292</f>
        <v>0</v>
      </c>
      <c r="AI291" s="33" t="e">
        <f t="shared" si="63"/>
        <v>#DIV/0!</v>
      </c>
      <c r="AJ291" s="33" t="e">
        <f t="shared" si="64"/>
        <v>#DIV/0!</v>
      </c>
      <c r="AK291" s="33">
        <f t="shared" si="65"/>
        <v>-1</v>
      </c>
      <c r="AL291" s="33" t="e">
        <f t="shared" si="66"/>
        <v>#DIV/0!</v>
      </c>
      <c r="AM291" s="33" t="e">
        <f t="shared" si="67"/>
        <v>#DIV/0!</v>
      </c>
      <c r="AN291" s="33">
        <f t="shared" si="68"/>
        <v>-1</v>
      </c>
      <c r="AO291" s="33" t="e">
        <f t="shared" si="69"/>
        <v>#DIV/0!</v>
      </c>
      <c r="AP291" s="33" t="e">
        <f t="shared" si="70"/>
        <v>#DIV/0!</v>
      </c>
      <c r="AQ291" s="33">
        <f t="shared" si="71"/>
        <v>-1</v>
      </c>
      <c r="AR291" s="33" t="e">
        <f t="shared" si="72"/>
        <v>#DIV/0!</v>
      </c>
      <c r="AS291" s="33" t="e">
        <f t="shared" si="73"/>
        <v>#DIV/0!</v>
      </c>
      <c r="AT291" s="33">
        <f t="shared" si="74"/>
        <v>-1</v>
      </c>
      <c r="AU291" s="33">
        <f t="shared" si="75"/>
        <v>-1</v>
      </c>
    </row>
    <row r="292" spans="1:47" x14ac:dyDescent="0.25">
      <c r="A292" s="37">
        <v>2023</v>
      </c>
      <c r="B292" s="38" t="s">
        <v>506</v>
      </c>
      <c r="C292" s="39" t="s">
        <v>507</v>
      </c>
      <c r="D292" s="40">
        <v>0</v>
      </c>
      <c r="E292" s="40">
        <v>0</v>
      </c>
      <c r="F292" s="40">
        <v>10000000</v>
      </c>
      <c r="G292" s="40">
        <v>0</v>
      </c>
      <c r="H292" s="40">
        <v>0</v>
      </c>
      <c r="I292" s="40">
        <v>10000000</v>
      </c>
      <c r="J292" s="40">
        <v>0</v>
      </c>
      <c r="K292" s="40">
        <v>0</v>
      </c>
      <c r="L292" s="40">
        <v>10000000</v>
      </c>
      <c r="M292" s="40">
        <v>0</v>
      </c>
      <c r="N292" s="40">
        <v>0</v>
      </c>
      <c r="O292" s="40">
        <v>10000000</v>
      </c>
      <c r="P292" s="40">
        <v>40000000</v>
      </c>
      <c r="R292" s="40">
        <v>0</v>
      </c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>
        <f t="shared" si="76"/>
        <v>0</v>
      </c>
      <c r="AF292" s="10" t="s">
        <v>506</v>
      </c>
      <c r="AG292" s="19" t="s">
        <v>507</v>
      </c>
      <c r="AH292" s="20">
        <v>0</v>
      </c>
      <c r="AI292" s="40" t="e">
        <f t="shared" si="63"/>
        <v>#DIV/0!</v>
      </c>
      <c r="AJ292" s="40" t="e">
        <f t="shared" si="64"/>
        <v>#DIV/0!</v>
      </c>
      <c r="AK292" s="40">
        <f t="shared" si="65"/>
        <v>-1</v>
      </c>
      <c r="AL292" s="40" t="e">
        <f t="shared" si="66"/>
        <v>#DIV/0!</v>
      </c>
      <c r="AM292" s="40" t="e">
        <f t="shared" si="67"/>
        <v>#DIV/0!</v>
      </c>
      <c r="AN292" s="40">
        <f t="shared" si="68"/>
        <v>-1</v>
      </c>
      <c r="AO292" s="40" t="e">
        <f t="shared" si="69"/>
        <v>#DIV/0!</v>
      </c>
      <c r="AP292" s="40" t="e">
        <f t="shared" si="70"/>
        <v>#DIV/0!</v>
      </c>
      <c r="AQ292" s="40">
        <f t="shared" si="71"/>
        <v>-1</v>
      </c>
      <c r="AR292" s="40" t="e">
        <f t="shared" si="72"/>
        <v>#DIV/0!</v>
      </c>
      <c r="AS292" s="40" t="e">
        <f t="shared" si="73"/>
        <v>#DIV/0!</v>
      </c>
      <c r="AT292" s="40">
        <f t="shared" si="74"/>
        <v>-1</v>
      </c>
      <c r="AU292" s="40">
        <f t="shared" si="75"/>
        <v>-1</v>
      </c>
    </row>
    <row r="293" spans="1:47" x14ac:dyDescent="0.25">
      <c r="A293" s="34">
        <v>2023</v>
      </c>
      <c r="B293" s="35" t="s">
        <v>508</v>
      </c>
      <c r="C293" s="36" t="s">
        <v>803</v>
      </c>
      <c r="D293" s="33">
        <v>200800000</v>
      </c>
      <c r="E293" s="33">
        <v>6000000</v>
      </c>
      <c r="F293" s="33">
        <v>0</v>
      </c>
      <c r="G293" s="33">
        <v>0</v>
      </c>
      <c r="H293" s="33">
        <v>0</v>
      </c>
      <c r="I293" s="33">
        <v>0</v>
      </c>
      <c r="J293" s="33">
        <v>800000</v>
      </c>
      <c r="K293" s="33">
        <v>6000000</v>
      </c>
      <c r="L293" s="33">
        <v>0</v>
      </c>
      <c r="M293" s="33">
        <v>0</v>
      </c>
      <c r="N293" s="33">
        <v>0</v>
      </c>
      <c r="O293" s="33">
        <v>1600000</v>
      </c>
      <c r="P293" s="33">
        <v>215200000</v>
      </c>
      <c r="R293" s="33">
        <v>0</v>
      </c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>
        <f t="shared" si="76"/>
        <v>0</v>
      </c>
      <c r="AF293" s="11" t="s">
        <v>508</v>
      </c>
      <c r="AG293" s="6" t="s">
        <v>509</v>
      </c>
      <c r="AH293" s="7">
        <f>+AH294</f>
        <v>0</v>
      </c>
      <c r="AI293" s="33">
        <f t="shared" si="63"/>
        <v>-1</v>
      </c>
      <c r="AJ293" s="33">
        <f t="shared" si="64"/>
        <v>-1</v>
      </c>
      <c r="AK293" s="33" t="e">
        <f t="shared" si="65"/>
        <v>#DIV/0!</v>
      </c>
      <c r="AL293" s="33" t="e">
        <f t="shared" si="66"/>
        <v>#DIV/0!</v>
      </c>
      <c r="AM293" s="33" t="e">
        <f t="shared" si="67"/>
        <v>#DIV/0!</v>
      </c>
      <c r="AN293" s="33" t="e">
        <f t="shared" si="68"/>
        <v>#DIV/0!</v>
      </c>
      <c r="AO293" s="33">
        <f t="shared" si="69"/>
        <v>-1</v>
      </c>
      <c r="AP293" s="33">
        <f t="shared" si="70"/>
        <v>-1</v>
      </c>
      <c r="AQ293" s="33" t="e">
        <f t="shared" si="71"/>
        <v>#DIV/0!</v>
      </c>
      <c r="AR293" s="33" t="e">
        <f t="shared" si="72"/>
        <v>#DIV/0!</v>
      </c>
      <c r="AS293" s="33" t="e">
        <f t="shared" si="73"/>
        <v>#DIV/0!</v>
      </c>
      <c r="AT293" s="33">
        <f t="shared" si="74"/>
        <v>-1</v>
      </c>
      <c r="AU293" s="33">
        <f t="shared" si="75"/>
        <v>-1</v>
      </c>
    </row>
    <row r="294" spans="1:47" x14ac:dyDescent="0.25">
      <c r="A294" s="37">
        <v>2023</v>
      </c>
      <c r="B294" s="38">
        <v>20202080901</v>
      </c>
      <c r="C294" s="39" t="s">
        <v>511</v>
      </c>
      <c r="D294" s="40">
        <v>200800000</v>
      </c>
      <c r="E294" s="40">
        <v>6000000</v>
      </c>
      <c r="F294" s="40">
        <v>0</v>
      </c>
      <c r="G294" s="40">
        <v>0</v>
      </c>
      <c r="H294" s="40">
        <v>0</v>
      </c>
      <c r="I294" s="40">
        <v>0</v>
      </c>
      <c r="J294" s="40">
        <v>800000</v>
      </c>
      <c r="K294" s="40">
        <v>6000000</v>
      </c>
      <c r="L294" s="40">
        <v>0</v>
      </c>
      <c r="M294" s="40">
        <v>0</v>
      </c>
      <c r="N294" s="40">
        <v>0</v>
      </c>
      <c r="O294" s="40">
        <v>1600000</v>
      </c>
      <c r="P294" s="40">
        <v>215200000</v>
      </c>
      <c r="R294" s="40">
        <v>0</v>
      </c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>
        <f t="shared" si="76"/>
        <v>0</v>
      </c>
      <c r="AF294" s="10" t="s">
        <v>510</v>
      </c>
      <c r="AG294" s="19" t="s">
        <v>511</v>
      </c>
      <c r="AH294" s="20">
        <v>0</v>
      </c>
      <c r="AI294" s="40">
        <f t="shared" si="63"/>
        <v>-1</v>
      </c>
      <c r="AJ294" s="40">
        <f t="shared" si="64"/>
        <v>-1</v>
      </c>
      <c r="AK294" s="40" t="e">
        <f t="shared" si="65"/>
        <v>#DIV/0!</v>
      </c>
      <c r="AL294" s="40" t="e">
        <f t="shared" si="66"/>
        <v>#DIV/0!</v>
      </c>
      <c r="AM294" s="40" t="e">
        <f t="shared" si="67"/>
        <v>#DIV/0!</v>
      </c>
      <c r="AN294" s="40" t="e">
        <f t="shared" si="68"/>
        <v>#DIV/0!</v>
      </c>
      <c r="AO294" s="40">
        <f t="shared" si="69"/>
        <v>-1</v>
      </c>
      <c r="AP294" s="40">
        <f t="shared" si="70"/>
        <v>-1</v>
      </c>
      <c r="AQ294" s="40" t="e">
        <f t="shared" si="71"/>
        <v>#DIV/0!</v>
      </c>
      <c r="AR294" s="40" t="e">
        <f t="shared" si="72"/>
        <v>#DIV/0!</v>
      </c>
      <c r="AS294" s="40" t="e">
        <f t="shared" si="73"/>
        <v>#DIV/0!</v>
      </c>
      <c r="AT294" s="40">
        <f t="shared" si="74"/>
        <v>-1</v>
      </c>
      <c r="AU294" s="40">
        <f t="shared" si="75"/>
        <v>-1</v>
      </c>
    </row>
    <row r="295" spans="1:47" x14ac:dyDescent="0.25">
      <c r="A295" s="34">
        <v>2023</v>
      </c>
      <c r="B295" s="35" t="s">
        <v>512</v>
      </c>
      <c r="C295" s="36" t="s">
        <v>513</v>
      </c>
      <c r="D295" s="33">
        <v>99000000</v>
      </c>
      <c r="E295" s="33">
        <v>57829731.828000002</v>
      </c>
      <c r="F295" s="33">
        <v>45000000</v>
      </c>
      <c r="G295" s="33">
        <v>44000000</v>
      </c>
      <c r="H295" s="33">
        <v>82000000</v>
      </c>
      <c r="I295" s="33">
        <v>34150400</v>
      </c>
      <c r="J295" s="33">
        <v>35000000</v>
      </c>
      <c r="K295" s="33">
        <v>128468235.52699998</v>
      </c>
      <c r="L295" s="33">
        <v>41000000</v>
      </c>
      <c r="M295" s="33">
        <v>32000000</v>
      </c>
      <c r="N295" s="33">
        <v>70000000</v>
      </c>
      <c r="O295" s="33">
        <v>0</v>
      </c>
      <c r="P295" s="33">
        <v>668448367.35500002</v>
      </c>
      <c r="R295" s="33">
        <v>3614580</v>
      </c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>
        <f t="shared" si="76"/>
        <v>3614580</v>
      </c>
      <c r="AF295" s="8" t="s">
        <v>512</v>
      </c>
      <c r="AG295" s="2" t="s">
        <v>513</v>
      </c>
      <c r="AH295" s="3">
        <f>+AH296+AH299+AH301+AH304</f>
        <v>3614580</v>
      </c>
      <c r="AI295" s="33">
        <f t="shared" si="63"/>
        <v>-0.96348909090909096</v>
      </c>
      <c r="AJ295" s="33">
        <f t="shared" si="64"/>
        <v>-1</v>
      </c>
      <c r="AK295" s="33">
        <f t="shared" si="65"/>
        <v>-1</v>
      </c>
      <c r="AL295" s="33">
        <f t="shared" si="66"/>
        <v>-1</v>
      </c>
      <c r="AM295" s="33">
        <f t="shared" si="67"/>
        <v>-1</v>
      </c>
      <c r="AN295" s="33">
        <f t="shared" si="68"/>
        <v>-1</v>
      </c>
      <c r="AO295" s="33">
        <f t="shared" si="69"/>
        <v>-1</v>
      </c>
      <c r="AP295" s="33">
        <f t="shared" si="70"/>
        <v>-1</v>
      </c>
      <c r="AQ295" s="33">
        <f t="shared" si="71"/>
        <v>-1</v>
      </c>
      <c r="AR295" s="33">
        <f t="shared" si="72"/>
        <v>-1</v>
      </c>
      <c r="AS295" s="33">
        <f t="shared" si="73"/>
        <v>-1</v>
      </c>
      <c r="AT295" s="33" t="e">
        <f t="shared" si="74"/>
        <v>#DIV/0!</v>
      </c>
      <c r="AU295" s="33">
        <f t="shared" si="75"/>
        <v>-0.99459258160162378</v>
      </c>
    </row>
    <row r="296" spans="1:47" x14ac:dyDescent="0.25">
      <c r="A296" s="34">
        <v>2023</v>
      </c>
      <c r="B296" s="35" t="s">
        <v>514</v>
      </c>
      <c r="C296" s="36" t="s">
        <v>515</v>
      </c>
      <c r="D296" s="33">
        <v>85000000</v>
      </c>
      <c r="E296" s="33">
        <v>29000000</v>
      </c>
      <c r="F296" s="33">
        <v>45000000</v>
      </c>
      <c r="G296" s="33">
        <v>44000000</v>
      </c>
      <c r="H296" s="33">
        <v>42000000</v>
      </c>
      <c r="I296" s="33">
        <v>34150400</v>
      </c>
      <c r="J296" s="33">
        <v>35000000</v>
      </c>
      <c r="K296" s="33">
        <v>128000000</v>
      </c>
      <c r="L296" s="33">
        <v>41000000</v>
      </c>
      <c r="M296" s="33">
        <v>32000000</v>
      </c>
      <c r="N296" s="33">
        <v>30000000</v>
      </c>
      <c r="O296" s="33">
        <v>0</v>
      </c>
      <c r="P296" s="33">
        <v>545150400</v>
      </c>
      <c r="R296" s="33">
        <v>2500000</v>
      </c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>
        <f t="shared" si="76"/>
        <v>2500000</v>
      </c>
      <c r="AF296" s="11" t="s">
        <v>514</v>
      </c>
      <c r="AG296" s="6" t="s">
        <v>515</v>
      </c>
      <c r="AH296" s="7">
        <f>+AH297+AH298</f>
        <v>2500000</v>
      </c>
      <c r="AI296" s="33">
        <f t="shared" si="63"/>
        <v>-0.97058823529411764</v>
      </c>
      <c r="AJ296" s="33">
        <f t="shared" si="64"/>
        <v>-1</v>
      </c>
      <c r="AK296" s="33">
        <f t="shared" si="65"/>
        <v>-1</v>
      </c>
      <c r="AL296" s="33">
        <f t="shared" si="66"/>
        <v>-1</v>
      </c>
      <c r="AM296" s="33">
        <f t="shared" si="67"/>
        <v>-1</v>
      </c>
      <c r="AN296" s="33">
        <f t="shared" si="68"/>
        <v>-1</v>
      </c>
      <c r="AO296" s="33">
        <f t="shared" si="69"/>
        <v>-1</v>
      </c>
      <c r="AP296" s="33">
        <f t="shared" si="70"/>
        <v>-1</v>
      </c>
      <c r="AQ296" s="33">
        <f t="shared" si="71"/>
        <v>-1</v>
      </c>
      <c r="AR296" s="33">
        <f t="shared" si="72"/>
        <v>-1</v>
      </c>
      <c r="AS296" s="33">
        <f t="shared" si="73"/>
        <v>-1</v>
      </c>
      <c r="AT296" s="33" t="e">
        <f t="shared" si="74"/>
        <v>#DIV/0!</v>
      </c>
      <c r="AU296" s="33">
        <f t="shared" si="75"/>
        <v>-0.99541410957416521</v>
      </c>
    </row>
    <row r="297" spans="1:47" x14ac:dyDescent="0.25">
      <c r="A297" s="37">
        <v>2023</v>
      </c>
      <c r="B297" s="38" t="s">
        <v>516</v>
      </c>
      <c r="C297" s="39" t="s">
        <v>517</v>
      </c>
      <c r="D297" s="40">
        <v>0</v>
      </c>
      <c r="E297" s="40">
        <v>4000000</v>
      </c>
      <c r="F297" s="40">
        <v>0</v>
      </c>
      <c r="G297" s="40">
        <v>7000000</v>
      </c>
      <c r="H297" s="40">
        <v>12000000</v>
      </c>
      <c r="I297" s="40">
        <v>0</v>
      </c>
      <c r="J297" s="40">
        <v>5000000</v>
      </c>
      <c r="K297" s="40">
        <v>5000000</v>
      </c>
      <c r="L297" s="40">
        <v>7000000</v>
      </c>
      <c r="M297" s="40">
        <v>0</v>
      </c>
      <c r="N297" s="40">
        <v>0</v>
      </c>
      <c r="O297" s="40">
        <v>0</v>
      </c>
      <c r="P297" s="40">
        <v>40000000</v>
      </c>
      <c r="R297" s="40">
        <v>0</v>
      </c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>
        <f t="shared" si="76"/>
        <v>0</v>
      </c>
      <c r="AF297" s="10" t="s">
        <v>516</v>
      </c>
      <c r="AG297" s="19" t="s">
        <v>517</v>
      </c>
      <c r="AH297" s="20">
        <v>0</v>
      </c>
      <c r="AI297" s="40" t="e">
        <f t="shared" si="63"/>
        <v>#DIV/0!</v>
      </c>
      <c r="AJ297" s="40">
        <f t="shared" si="64"/>
        <v>-1</v>
      </c>
      <c r="AK297" s="40" t="e">
        <f t="shared" si="65"/>
        <v>#DIV/0!</v>
      </c>
      <c r="AL297" s="40">
        <f t="shared" si="66"/>
        <v>-1</v>
      </c>
      <c r="AM297" s="40">
        <f t="shared" si="67"/>
        <v>-1</v>
      </c>
      <c r="AN297" s="40" t="e">
        <f t="shared" si="68"/>
        <v>#DIV/0!</v>
      </c>
      <c r="AO297" s="40">
        <f t="shared" si="69"/>
        <v>-1</v>
      </c>
      <c r="AP297" s="40">
        <f t="shared" si="70"/>
        <v>-1</v>
      </c>
      <c r="AQ297" s="40">
        <f t="shared" si="71"/>
        <v>-1</v>
      </c>
      <c r="AR297" s="40" t="e">
        <f t="shared" si="72"/>
        <v>#DIV/0!</v>
      </c>
      <c r="AS297" s="40" t="e">
        <f t="shared" si="73"/>
        <v>#DIV/0!</v>
      </c>
      <c r="AT297" s="40" t="e">
        <f t="shared" si="74"/>
        <v>#DIV/0!</v>
      </c>
      <c r="AU297" s="40">
        <f t="shared" si="75"/>
        <v>-1</v>
      </c>
    </row>
    <row r="298" spans="1:47" x14ac:dyDescent="0.25">
      <c r="A298" s="37">
        <v>2023</v>
      </c>
      <c r="B298" s="38" t="s">
        <v>518</v>
      </c>
      <c r="C298" s="39" t="s">
        <v>519</v>
      </c>
      <c r="D298" s="40">
        <v>85000000</v>
      </c>
      <c r="E298" s="40">
        <v>25000000</v>
      </c>
      <c r="F298" s="40">
        <v>45000000</v>
      </c>
      <c r="G298" s="40">
        <v>37000000</v>
      </c>
      <c r="H298" s="40">
        <v>30000000</v>
      </c>
      <c r="I298" s="40">
        <v>34150400</v>
      </c>
      <c r="J298" s="40">
        <v>30000000</v>
      </c>
      <c r="K298" s="40">
        <v>123000000</v>
      </c>
      <c r="L298" s="40">
        <v>34000000</v>
      </c>
      <c r="M298" s="40">
        <v>32000000</v>
      </c>
      <c r="N298" s="40">
        <v>30000000</v>
      </c>
      <c r="O298" s="40">
        <v>0</v>
      </c>
      <c r="P298" s="40">
        <v>505150400</v>
      </c>
      <c r="R298" s="40">
        <v>2500000</v>
      </c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>
        <f t="shared" si="76"/>
        <v>2500000</v>
      </c>
      <c r="AF298" s="10" t="s">
        <v>518</v>
      </c>
      <c r="AG298" s="19" t="s">
        <v>519</v>
      </c>
      <c r="AH298" s="20">
        <v>2500000</v>
      </c>
      <c r="AI298" s="40">
        <f t="shared" si="63"/>
        <v>-0.97058823529411764</v>
      </c>
      <c r="AJ298" s="40">
        <f t="shared" si="64"/>
        <v>-1</v>
      </c>
      <c r="AK298" s="40">
        <f t="shared" si="65"/>
        <v>-1</v>
      </c>
      <c r="AL298" s="40">
        <f t="shared" si="66"/>
        <v>-1</v>
      </c>
      <c r="AM298" s="40">
        <f t="shared" si="67"/>
        <v>-1</v>
      </c>
      <c r="AN298" s="40">
        <f t="shared" si="68"/>
        <v>-1</v>
      </c>
      <c r="AO298" s="40">
        <f t="shared" si="69"/>
        <v>-1</v>
      </c>
      <c r="AP298" s="40">
        <f t="shared" si="70"/>
        <v>-1</v>
      </c>
      <c r="AQ298" s="40">
        <f t="shared" si="71"/>
        <v>-1</v>
      </c>
      <c r="AR298" s="40">
        <f t="shared" si="72"/>
        <v>-1</v>
      </c>
      <c r="AS298" s="40">
        <f t="shared" si="73"/>
        <v>-1</v>
      </c>
      <c r="AT298" s="40" t="e">
        <f t="shared" si="74"/>
        <v>#DIV/0!</v>
      </c>
      <c r="AU298" s="40">
        <f t="shared" si="75"/>
        <v>-0.99505097887678595</v>
      </c>
    </row>
    <row r="299" spans="1:47" x14ac:dyDescent="0.25">
      <c r="A299" s="34">
        <v>2023</v>
      </c>
      <c r="B299" s="35" t="s">
        <v>520</v>
      </c>
      <c r="C299" s="36" t="s">
        <v>521</v>
      </c>
      <c r="D299" s="33">
        <v>14000000</v>
      </c>
      <c r="E299" s="33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14000000</v>
      </c>
      <c r="R299" s="33">
        <v>0</v>
      </c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>
        <f t="shared" si="76"/>
        <v>0</v>
      </c>
      <c r="AF299" s="11" t="s">
        <v>520</v>
      </c>
      <c r="AG299" s="6" t="s">
        <v>521</v>
      </c>
      <c r="AH299" s="7">
        <f>+AH300</f>
        <v>0</v>
      </c>
      <c r="AI299" s="33">
        <f t="shared" si="63"/>
        <v>-1</v>
      </c>
      <c r="AJ299" s="33" t="e">
        <f t="shared" si="64"/>
        <v>#DIV/0!</v>
      </c>
      <c r="AK299" s="33" t="e">
        <f t="shared" si="65"/>
        <v>#DIV/0!</v>
      </c>
      <c r="AL299" s="33" t="e">
        <f t="shared" si="66"/>
        <v>#DIV/0!</v>
      </c>
      <c r="AM299" s="33" t="e">
        <f t="shared" si="67"/>
        <v>#DIV/0!</v>
      </c>
      <c r="AN299" s="33" t="e">
        <f t="shared" si="68"/>
        <v>#DIV/0!</v>
      </c>
      <c r="AO299" s="33" t="e">
        <f t="shared" si="69"/>
        <v>#DIV/0!</v>
      </c>
      <c r="AP299" s="33" t="e">
        <f t="shared" si="70"/>
        <v>#DIV/0!</v>
      </c>
      <c r="AQ299" s="33" t="e">
        <f t="shared" si="71"/>
        <v>#DIV/0!</v>
      </c>
      <c r="AR299" s="33" t="e">
        <f t="shared" si="72"/>
        <v>#DIV/0!</v>
      </c>
      <c r="AS299" s="33" t="e">
        <f t="shared" si="73"/>
        <v>#DIV/0!</v>
      </c>
      <c r="AT299" s="33" t="e">
        <f t="shared" si="74"/>
        <v>#DIV/0!</v>
      </c>
      <c r="AU299" s="33">
        <f t="shared" si="75"/>
        <v>-1</v>
      </c>
    </row>
    <row r="300" spans="1:47" x14ac:dyDescent="0.25">
      <c r="A300" s="37">
        <v>2023</v>
      </c>
      <c r="B300" s="38" t="s">
        <v>522</v>
      </c>
      <c r="C300" s="39" t="s">
        <v>523</v>
      </c>
      <c r="D300" s="40">
        <v>14000000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14000000</v>
      </c>
      <c r="R300" s="40">
        <v>0</v>
      </c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>
        <f t="shared" si="76"/>
        <v>0</v>
      </c>
      <c r="AF300" s="10" t="s">
        <v>522</v>
      </c>
      <c r="AG300" s="19" t="s">
        <v>523</v>
      </c>
      <c r="AH300" s="20">
        <v>0</v>
      </c>
      <c r="AI300" s="40">
        <f t="shared" si="63"/>
        <v>-1</v>
      </c>
      <c r="AJ300" s="40" t="e">
        <f t="shared" si="64"/>
        <v>#DIV/0!</v>
      </c>
      <c r="AK300" s="40" t="e">
        <f t="shared" si="65"/>
        <v>#DIV/0!</v>
      </c>
      <c r="AL300" s="40" t="e">
        <f t="shared" si="66"/>
        <v>#DIV/0!</v>
      </c>
      <c r="AM300" s="40" t="e">
        <f t="shared" si="67"/>
        <v>#DIV/0!</v>
      </c>
      <c r="AN300" s="40" t="e">
        <f t="shared" si="68"/>
        <v>#DIV/0!</v>
      </c>
      <c r="AO300" s="40" t="e">
        <f t="shared" si="69"/>
        <v>#DIV/0!</v>
      </c>
      <c r="AP300" s="40" t="e">
        <f t="shared" si="70"/>
        <v>#DIV/0!</v>
      </c>
      <c r="AQ300" s="40" t="e">
        <f t="shared" si="71"/>
        <v>#DIV/0!</v>
      </c>
      <c r="AR300" s="40" t="e">
        <f t="shared" si="72"/>
        <v>#DIV/0!</v>
      </c>
      <c r="AS300" s="40" t="e">
        <f t="shared" si="73"/>
        <v>#DIV/0!</v>
      </c>
      <c r="AT300" s="40" t="e">
        <f t="shared" si="74"/>
        <v>#DIV/0!</v>
      </c>
      <c r="AU300" s="40">
        <f t="shared" si="75"/>
        <v>-1</v>
      </c>
    </row>
    <row r="301" spans="1:47" x14ac:dyDescent="0.25">
      <c r="A301" s="34">
        <v>2023</v>
      </c>
      <c r="B301" s="35" t="s">
        <v>524</v>
      </c>
      <c r="C301" s="36" t="s">
        <v>804</v>
      </c>
      <c r="D301" s="33">
        <v>0</v>
      </c>
      <c r="E301" s="33">
        <v>28829731.828000002</v>
      </c>
      <c r="F301" s="33">
        <v>0</v>
      </c>
      <c r="G301" s="33">
        <v>0</v>
      </c>
      <c r="H301" s="33">
        <v>40000000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40000000</v>
      </c>
      <c r="O301" s="33">
        <v>0</v>
      </c>
      <c r="P301" s="33">
        <v>108829731.82800001</v>
      </c>
      <c r="R301" s="33">
        <v>1114580</v>
      </c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>
        <f t="shared" si="76"/>
        <v>1114580</v>
      </c>
      <c r="AF301" s="11" t="s">
        <v>524</v>
      </c>
      <c r="AG301" s="6" t="s">
        <v>525</v>
      </c>
      <c r="AH301" s="7">
        <f>+AH302+AH303</f>
        <v>1114580</v>
      </c>
      <c r="AI301" s="33" t="e">
        <f t="shared" si="63"/>
        <v>#DIV/0!</v>
      </c>
      <c r="AJ301" s="33">
        <f t="shared" si="64"/>
        <v>-1</v>
      </c>
      <c r="AK301" s="33" t="e">
        <f t="shared" si="65"/>
        <v>#DIV/0!</v>
      </c>
      <c r="AL301" s="33" t="e">
        <f t="shared" si="66"/>
        <v>#DIV/0!</v>
      </c>
      <c r="AM301" s="33">
        <f t="shared" si="67"/>
        <v>-1</v>
      </c>
      <c r="AN301" s="33" t="e">
        <f t="shared" si="68"/>
        <v>#DIV/0!</v>
      </c>
      <c r="AO301" s="33" t="e">
        <f t="shared" si="69"/>
        <v>#DIV/0!</v>
      </c>
      <c r="AP301" s="33" t="e">
        <f t="shared" si="70"/>
        <v>#DIV/0!</v>
      </c>
      <c r="AQ301" s="33" t="e">
        <f t="shared" si="71"/>
        <v>#DIV/0!</v>
      </c>
      <c r="AR301" s="33" t="e">
        <f t="shared" si="72"/>
        <v>#DIV/0!</v>
      </c>
      <c r="AS301" s="33">
        <f t="shared" si="73"/>
        <v>-1</v>
      </c>
      <c r="AT301" s="33" t="e">
        <f t="shared" si="74"/>
        <v>#DIV/0!</v>
      </c>
      <c r="AU301" s="33">
        <f t="shared" si="75"/>
        <v>-0.98975849722976861</v>
      </c>
    </row>
    <row r="302" spans="1:47" x14ac:dyDescent="0.25">
      <c r="A302" s="37">
        <v>2023</v>
      </c>
      <c r="B302" s="38">
        <v>20202090401</v>
      </c>
      <c r="C302" s="39" t="s">
        <v>805</v>
      </c>
      <c r="D302" s="40">
        <v>0</v>
      </c>
      <c r="E302" s="40">
        <v>0</v>
      </c>
      <c r="F302" s="40">
        <v>0</v>
      </c>
      <c r="G302" s="40">
        <v>0</v>
      </c>
      <c r="H302" s="40">
        <v>40000000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0">
        <v>40000000</v>
      </c>
      <c r="O302" s="40">
        <v>0</v>
      </c>
      <c r="P302" s="40">
        <v>80000000</v>
      </c>
      <c r="R302" s="40">
        <v>1114580</v>
      </c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>
        <f t="shared" si="76"/>
        <v>1114580</v>
      </c>
      <c r="AF302" s="10" t="s">
        <v>526</v>
      </c>
      <c r="AG302" s="19" t="s">
        <v>527</v>
      </c>
      <c r="AH302" s="20">
        <v>1114580</v>
      </c>
      <c r="AI302" s="40" t="e">
        <f t="shared" si="63"/>
        <v>#DIV/0!</v>
      </c>
      <c r="AJ302" s="40" t="e">
        <f t="shared" si="64"/>
        <v>#DIV/0!</v>
      </c>
      <c r="AK302" s="40" t="e">
        <f t="shared" si="65"/>
        <v>#DIV/0!</v>
      </c>
      <c r="AL302" s="40" t="e">
        <f t="shared" si="66"/>
        <v>#DIV/0!</v>
      </c>
      <c r="AM302" s="40">
        <f t="shared" si="67"/>
        <v>-1</v>
      </c>
      <c r="AN302" s="40" t="e">
        <f t="shared" si="68"/>
        <v>#DIV/0!</v>
      </c>
      <c r="AO302" s="40" t="e">
        <f t="shared" si="69"/>
        <v>#DIV/0!</v>
      </c>
      <c r="AP302" s="40" t="e">
        <f t="shared" si="70"/>
        <v>#DIV/0!</v>
      </c>
      <c r="AQ302" s="40" t="e">
        <f t="shared" si="71"/>
        <v>#DIV/0!</v>
      </c>
      <c r="AR302" s="40" t="e">
        <f t="shared" si="72"/>
        <v>#DIV/0!</v>
      </c>
      <c r="AS302" s="40">
        <f t="shared" si="73"/>
        <v>-1</v>
      </c>
      <c r="AT302" s="40" t="e">
        <f t="shared" si="74"/>
        <v>#DIV/0!</v>
      </c>
      <c r="AU302" s="40">
        <f t="shared" si="75"/>
        <v>-0.98606775000000002</v>
      </c>
    </row>
    <row r="303" spans="1:47" x14ac:dyDescent="0.25">
      <c r="A303" s="37">
        <v>2023</v>
      </c>
      <c r="B303" s="38" t="s">
        <v>528</v>
      </c>
      <c r="C303" s="39" t="s">
        <v>529</v>
      </c>
      <c r="D303" s="40">
        <v>0</v>
      </c>
      <c r="E303" s="40">
        <v>28829731.828000002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28829731.828000002</v>
      </c>
      <c r="R303" s="40">
        <v>0</v>
      </c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>
        <f t="shared" si="76"/>
        <v>0</v>
      </c>
      <c r="AF303" s="10" t="s">
        <v>528</v>
      </c>
      <c r="AG303" s="19" t="s">
        <v>529</v>
      </c>
      <c r="AH303" s="20">
        <v>0</v>
      </c>
      <c r="AI303" s="40" t="e">
        <f t="shared" si="63"/>
        <v>#DIV/0!</v>
      </c>
      <c r="AJ303" s="40">
        <f t="shared" si="64"/>
        <v>-1</v>
      </c>
      <c r="AK303" s="40" t="e">
        <f t="shared" si="65"/>
        <v>#DIV/0!</v>
      </c>
      <c r="AL303" s="40" t="e">
        <f t="shared" si="66"/>
        <v>#DIV/0!</v>
      </c>
      <c r="AM303" s="40" t="e">
        <f t="shared" si="67"/>
        <v>#DIV/0!</v>
      </c>
      <c r="AN303" s="40" t="e">
        <f t="shared" si="68"/>
        <v>#DIV/0!</v>
      </c>
      <c r="AO303" s="40" t="e">
        <f t="shared" si="69"/>
        <v>#DIV/0!</v>
      </c>
      <c r="AP303" s="40" t="e">
        <f t="shared" si="70"/>
        <v>#DIV/0!</v>
      </c>
      <c r="AQ303" s="40" t="e">
        <f t="shared" si="71"/>
        <v>#DIV/0!</v>
      </c>
      <c r="AR303" s="40" t="e">
        <f t="shared" si="72"/>
        <v>#DIV/0!</v>
      </c>
      <c r="AS303" s="40" t="e">
        <f t="shared" si="73"/>
        <v>#DIV/0!</v>
      </c>
      <c r="AT303" s="40" t="e">
        <f t="shared" si="74"/>
        <v>#DIV/0!</v>
      </c>
      <c r="AU303" s="40">
        <f t="shared" si="75"/>
        <v>-1</v>
      </c>
    </row>
    <row r="304" spans="1:47" x14ac:dyDescent="0.25">
      <c r="A304" s="34">
        <v>2023</v>
      </c>
      <c r="B304" s="35" t="s">
        <v>530</v>
      </c>
      <c r="C304" s="36" t="s">
        <v>531</v>
      </c>
      <c r="D304" s="33">
        <v>0</v>
      </c>
      <c r="E304" s="33">
        <v>0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468235.52699998021</v>
      </c>
      <c r="L304" s="33">
        <v>0</v>
      </c>
      <c r="M304" s="33">
        <v>0</v>
      </c>
      <c r="N304" s="33">
        <v>0</v>
      </c>
      <c r="O304" s="33">
        <v>0</v>
      </c>
      <c r="P304" s="33">
        <v>468235.52699998021</v>
      </c>
      <c r="R304" s="33">
        <v>0</v>
      </c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>
        <f t="shared" si="76"/>
        <v>0</v>
      </c>
      <c r="AF304" s="11" t="s">
        <v>530</v>
      </c>
      <c r="AG304" s="6" t="s">
        <v>531</v>
      </c>
      <c r="AH304" s="7">
        <f>+AH305</f>
        <v>0</v>
      </c>
      <c r="AI304" s="33" t="e">
        <f t="shared" si="63"/>
        <v>#DIV/0!</v>
      </c>
      <c r="AJ304" s="33" t="e">
        <f t="shared" si="64"/>
        <v>#DIV/0!</v>
      </c>
      <c r="AK304" s="33" t="e">
        <f t="shared" si="65"/>
        <v>#DIV/0!</v>
      </c>
      <c r="AL304" s="33" t="e">
        <f t="shared" si="66"/>
        <v>#DIV/0!</v>
      </c>
      <c r="AM304" s="33" t="e">
        <f t="shared" si="67"/>
        <v>#DIV/0!</v>
      </c>
      <c r="AN304" s="33" t="e">
        <f t="shared" si="68"/>
        <v>#DIV/0!</v>
      </c>
      <c r="AO304" s="33" t="e">
        <f t="shared" si="69"/>
        <v>#DIV/0!</v>
      </c>
      <c r="AP304" s="33">
        <f t="shared" si="70"/>
        <v>-1</v>
      </c>
      <c r="AQ304" s="33" t="e">
        <f t="shared" si="71"/>
        <v>#DIV/0!</v>
      </c>
      <c r="AR304" s="33" t="e">
        <f t="shared" si="72"/>
        <v>#DIV/0!</v>
      </c>
      <c r="AS304" s="33" t="e">
        <f t="shared" si="73"/>
        <v>#DIV/0!</v>
      </c>
      <c r="AT304" s="33" t="e">
        <f t="shared" si="74"/>
        <v>#DIV/0!</v>
      </c>
      <c r="AU304" s="33">
        <f t="shared" si="75"/>
        <v>-1</v>
      </c>
    </row>
    <row r="305" spans="1:47" x14ac:dyDescent="0.25">
      <c r="A305" s="37">
        <v>2023</v>
      </c>
      <c r="B305" s="38" t="s">
        <v>532</v>
      </c>
      <c r="C305" s="39" t="s">
        <v>533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468235.52699998021</v>
      </c>
      <c r="L305" s="40">
        <v>0</v>
      </c>
      <c r="M305" s="40">
        <v>0</v>
      </c>
      <c r="N305" s="40">
        <v>0</v>
      </c>
      <c r="O305" s="40">
        <v>0</v>
      </c>
      <c r="P305" s="40">
        <v>468235.52699998021</v>
      </c>
      <c r="R305" s="40">
        <v>0</v>
      </c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>
        <f t="shared" si="76"/>
        <v>0</v>
      </c>
      <c r="AF305" s="10" t="s">
        <v>532</v>
      </c>
      <c r="AG305" s="19" t="s">
        <v>533</v>
      </c>
      <c r="AH305" s="20">
        <v>0</v>
      </c>
      <c r="AI305" s="40" t="e">
        <f t="shared" si="63"/>
        <v>#DIV/0!</v>
      </c>
      <c r="AJ305" s="40" t="e">
        <f t="shared" si="64"/>
        <v>#DIV/0!</v>
      </c>
      <c r="AK305" s="40" t="e">
        <f t="shared" si="65"/>
        <v>#DIV/0!</v>
      </c>
      <c r="AL305" s="40" t="e">
        <f t="shared" si="66"/>
        <v>#DIV/0!</v>
      </c>
      <c r="AM305" s="40" t="e">
        <f t="shared" si="67"/>
        <v>#DIV/0!</v>
      </c>
      <c r="AN305" s="40" t="e">
        <f t="shared" si="68"/>
        <v>#DIV/0!</v>
      </c>
      <c r="AO305" s="40" t="e">
        <f t="shared" si="69"/>
        <v>#DIV/0!</v>
      </c>
      <c r="AP305" s="40">
        <f t="shared" si="70"/>
        <v>-1</v>
      </c>
      <c r="AQ305" s="40" t="e">
        <f t="shared" si="71"/>
        <v>#DIV/0!</v>
      </c>
      <c r="AR305" s="40" t="e">
        <f t="shared" si="72"/>
        <v>#DIV/0!</v>
      </c>
      <c r="AS305" s="40" t="e">
        <f t="shared" si="73"/>
        <v>#DIV/0!</v>
      </c>
      <c r="AT305" s="40" t="e">
        <f t="shared" si="74"/>
        <v>#DIV/0!</v>
      </c>
      <c r="AU305" s="40">
        <f t="shared" si="75"/>
        <v>-1</v>
      </c>
    </row>
    <row r="306" spans="1:47" x14ac:dyDescent="0.25">
      <c r="A306" s="34">
        <v>2023</v>
      </c>
      <c r="B306" s="35" t="s">
        <v>534</v>
      </c>
      <c r="C306" s="36" t="s">
        <v>31</v>
      </c>
      <c r="D306" s="33">
        <v>9038329.6630000025</v>
      </c>
      <c r="E306" s="33">
        <v>77689706.659000009</v>
      </c>
      <c r="F306" s="33">
        <v>32788329.663000003</v>
      </c>
      <c r="G306" s="33">
        <v>25288329.663000003</v>
      </c>
      <c r="H306" s="33">
        <v>29133506.659000002</v>
      </c>
      <c r="I306" s="33">
        <v>24288329.663000003</v>
      </c>
      <c r="J306" s="33">
        <v>60238329.663000003</v>
      </c>
      <c r="K306" s="33">
        <v>33809706.659000002</v>
      </c>
      <c r="L306" s="33">
        <v>22288329.663000003</v>
      </c>
      <c r="M306" s="33">
        <v>41288329.663000003</v>
      </c>
      <c r="N306" s="33">
        <v>21309706.659000002</v>
      </c>
      <c r="O306" s="33">
        <v>9722989.6630000025</v>
      </c>
      <c r="P306" s="33">
        <v>386883923.93999994</v>
      </c>
      <c r="R306" s="33">
        <v>24397437</v>
      </c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>
        <f t="shared" si="76"/>
        <v>24397437</v>
      </c>
      <c r="AF306" s="8" t="s">
        <v>534</v>
      </c>
      <c r="AG306" s="2" t="s">
        <v>31</v>
      </c>
      <c r="AH306" s="3">
        <f>+AH307</f>
        <v>24397437</v>
      </c>
      <c r="AI306" s="33">
        <f t="shared" si="63"/>
        <v>1.6993302866430302</v>
      </c>
      <c r="AJ306" s="33">
        <f t="shared" si="64"/>
        <v>-1</v>
      </c>
      <c r="AK306" s="33">
        <f t="shared" si="65"/>
        <v>-1</v>
      </c>
      <c r="AL306" s="33">
        <f t="shared" si="66"/>
        <v>-1</v>
      </c>
      <c r="AM306" s="33">
        <f t="shared" si="67"/>
        <v>-1</v>
      </c>
      <c r="AN306" s="33">
        <f t="shared" si="68"/>
        <v>-1</v>
      </c>
      <c r="AO306" s="33">
        <f t="shared" si="69"/>
        <v>-1</v>
      </c>
      <c r="AP306" s="33">
        <f t="shared" si="70"/>
        <v>-1</v>
      </c>
      <c r="AQ306" s="33">
        <f t="shared" si="71"/>
        <v>-1</v>
      </c>
      <c r="AR306" s="33">
        <f t="shared" si="72"/>
        <v>-1</v>
      </c>
      <c r="AS306" s="33">
        <f t="shared" si="73"/>
        <v>-1</v>
      </c>
      <c r="AT306" s="33">
        <f t="shared" si="74"/>
        <v>-1</v>
      </c>
      <c r="AU306" s="33">
        <f t="shared" si="75"/>
        <v>-0.93693861261657463</v>
      </c>
    </row>
    <row r="307" spans="1:47" x14ac:dyDescent="0.25">
      <c r="A307" s="37">
        <v>2023</v>
      </c>
      <c r="B307" s="38" t="s">
        <v>535</v>
      </c>
      <c r="C307" s="39" t="s">
        <v>31</v>
      </c>
      <c r="D307" s="40">
        <v>9038329.6630000025</v>
      </c>
      <c r="E307" s="40">
        <v>77689706.659000009</v>
      </c>
      <c r="F307" s="40">
        <v>32788329.663000003</v>
      </c>
      <c r="G307" s="40">
        <v>25288329.663000003</v>
      </c>
      <c r="H307" s="40">
        <v>29133506.659000002</v>
      </c>
      <c r="I307" s="40">
        <v>24288329.663000003</v>
      </c>
      <c r="J307" s="40">
        <v>60238329.663000003</v>
      </c>
      <c r="K307" s="40">
        <v>33809706.659000002</v>
      </c>
      <c r="L307" s="40">
        <v>22288329.663000003</v>
      </c>
      <c r="M307" s="40">
        <v>41288329.663000003</v>
      </c>
      <c r="N307" s="40">
        <v>21309706.659000002</v>
      </c>
      <c r="O307" s="40">
        <v>9722989.6630000025</v>
      </c>
      <c r="P307" s="40">
        <v>386883923.93999994</v>
      </c>
      <c r="R307" s="40">
        <v>24397437</v>
      </c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>
        <f t="shared" si="76"/>
        <v>24397437</v>
      </c>
      <c r="AF307" s="10" t="s">
        <v>535</v>
      </c>
      <c r="AG307" s="19" t="s">
        <v>31</v>
      </c>
      <c r="AH307" s="20">
        <v>24397437</v>
      </c>
      <c r="AI307" s="40">
        <f t="shared" si="63"/>
        <v>1.6993302866430302</v>
      </c>
      <c r="AJ307" s="40">
        <f t="shared" si="64"/>
        <v>-1</v>
      </c>
      <c r="AK307" s="40">
        <f t="shared" si="65"/>
        <v>-1</v>
      </c>
      <c r="AL307" s="40">
        <f t="shared" si="66"/>
        <v>-1</v>
      </c>
      <c r="AM307" s="40">
        <f t="shared" si="67"/>
        <v>-1</v>
      </c>
      <c r="AN307" s="40">
        <f t="shared" si="68"/>
        <v>-1</v>
      </c>
      <c r="AO307" s="40">
        <f t="shared" si="69"/>
        <v>-1</v>
      </c>
      <c r="AP307" s="40">
        <f t="shared" si="70"/>
        <v>-1</v>
      </c>
      <c r="AQ307" s="40">
        <f t="shared" si="71"/>
        <v>-1</v>
      </c>
      <c r="AR307" s="40">
        <f t="shared" si="72"/>
        <v>-1</v>
      </c>
      <c r="AS307" s="40">
        <f t="shared" si="73"/>
        <v>-1</v>
      </c>
      <c r="AT307" s="40">
        <f t="shared" si="74"/>
        <v>-1</v>
      </c>
      <c r="AU307" s="40">
        <f t="shared" si="75"/>
        <v>-0.93693861261657463</v>
      </c>
    </row>
    <row r="308" spans="1:47" x14ac:dyDescent="0.25">
      <c r="A308" s="34">
        <v>2023</v>
      </c>
      <c r="B308" s="35" t="s">
        <v>536</v>
      </c>
      <c r="C308" s="44" t="s">
        <v>537</v>
      </c>
      <c r="D308" s="33">
        <v>30773041</v>
      </c>
      <c r="E308" s="33">
        <v>86013835.208000094</v>
      </c>
      <c r="F308" s="33">
        <v>30000000</v>
      </c>
      <c r="G308" s="33">
        <v>11175000</v>
      </c>
      <c r="H308" s="33">
        <v>9000000</v>
      </c>
      <c r="I308" s="33">
        <v>15000000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5000000</v>
      </c>
      <c r="P308" s="33">
        <v>186961876.20800009</v>
      </c>
      <c r="R308" s="33">
        <v>3770000</v>
      </c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>
        <f>SUM(R308:AC308)</f>
        <v>3770000</v>
      </c>
      <c r="AF308" s="8" t="s">
        <v>536</v>
      </c>
      <c r="AG308" s="2" t="s">
        <v>537</v>
      </c>
      <c r="AH308" s="3">
        <f>+AH309</f>
        <v>3770000</v>
      </c>
      <c r="AI308" s="33">
        <f t="shared" si="63"/>
        <v>-0.87749017069843693</v>
      </c>
      <c r="AJ308" s="33">
        <f t="shared" si="64"/>
        <v>-1</v>
      </c>
      <c r="AK308" s="33">
        <f t="shared" si="65"/>
        <v>-1</v>
      </c>
      <c r="AL308" s="33">
        <f t="shared" si="66"/>
        <v>-1</v>
      </c>
      <c r="AM308" s="33">
        <f t="shared" si="67"/>
        <v>-1</v>
      </c>
      <c r="AN308" s="33">
        <f t="shared" si="68"/>
        <v>-1</v>
      </c>
      <c r="AO308" s="33" t="e">
        <f t="shared" si="69"/>
        <v>#DIV/0!</v>
      </c>
      <c r="AP308" s="33" t="e">
        <f t="shared" si="70"/>
        <v>#DIV/0!</v>
      </c>
      <c r="AQ308" s="33" t="e">
        <f t="shared" si="71"/>
        <v>#DIV/0!</v>
      </c>
      <c r="AR308" s="33" t="e">
        <f t="shared" si="72"/>
        <v>#DIV/0!</v>
      </c>
      <c r="AS308" s="33" t="e">
        <f t="shared" si="73"/>
        <v>#DIV/0!</v>
      </c>
      <c r="AT308" s="33">
        <f t="shared" si="74"/>
        <v>-1</v>
      </c>
      <c r="AU308" s="33">
        <f t="shared" si="75"/>
        <v>-0.97983546123699694</v>
      </c>
    </row>
    <row r="309" spans="1:47" x14ac:dyDescent="0.25">
      <c r="A309" s="34">
        <v>2023</v>
      </c>
      <c r="B309" s="35" t="s">
        <v>538</v>
      </c>
      <c r="C309" s="36" t="s">
        <v>539</v>
      </c>
      <c r="D309" s="33">
        <v>30773041</v>
      </c>
      <c r="E309" s="33">
        <v>86013835.208000094</v>
      </c>
      <c r="F309" s="33">
        <v>30000000</v>
      </c>
      <c r="G309" s="33">
        <v>11175000</v>
      </c>
      <c r="H309" s="33">
        <v>9000000</v>
      </c>
      <c r="I309" s="33">
        <v>15000000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5000000</v>
      </c>
      <c r="P309" s="33">
        <v>186961876.20800009</v>
      </c>
      <c r="R309" s="33">
        <v>3770000</v>
      </c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>
        <f>SUM(R309:AC309)</f>
        <v>3770000</v>
      </c>
      <c r="AF309" s="8" t="s">
        <v>538</v>
      </c>
      <c r="AG309" s="2" t="s">
        <v>539</v>
      </c>
      <c r="AH309" s="3">
        <f>+AH310</f>
        <v>3770000</v>
      </c>
      <c r="AI309" s="33">
        <f t="shared" si="63"/>
        <v>-0.87749017069843693</v>
      </c>
      <c r="AJ309" s="33">
        <f t="shared" si="64"/>
        <v>-1</v>
      </c>
      <c r="AK309" s="33">
        <f t="shared" si="65"/>
        <v>-1</v>
      </c>
      <c r="AL309" s="33">
        <f t="shared" si="66"/>
        <v>-1</v>
      </c>
      <c r="AM309" s="33">
        <f t="shared" si="67"/>
        <v>-1</v>
      </c>
      <c r="AN309" s="33">
        <f t="shared" si="68"/>
        <v>-1</v>
      </c>
      <c r="AO309" s="33" t="e">
        <f t="shared" si="69"/>
        <v>#DIV/0!</v>
      </c>
      <c r="AP309" s="33" t="e">
        <f t="shared" si="70"/>
        <v>#DIV/0!</v>
      </c>
      <c r="AQ309" s="33" t="e">
        <f t="shared" si="71"/>
        <v>#DIV/0!</v>
      </c>
      <c r="AR309" s="33" t="e">
        <f t="shared" si="72"/>
        <v>#DIV/0!</v>
      </c>
      <c r="AS309" s="33" t="e">
        <f t="shared" si="73"/>
        <v>#DIV/0!</v>
      </c>
      <c r="AT309" s="33">
        <f t="shared" si="74"/>
        <v>-1</v>
      </c>
      <c r="AU309" s="33">
        <f t="shared" si="75"/>
        <v>-0.97983546123699694</v>
      </c>
    </row>
    <row r="310" spans="1:47" x14ac:dyDescent="0.25">
      <c r="A310" s="34">
        <v>2023</v>
      </c>
      <c r="B310" s="35" t="s">
        <v>540</v>
      </c>
      <c r="C310" s="44" t="s">
        <v>541</v>
      </c>
      <c r="D310" s="33">
        <v>30773041</v>
      </c>
      <c r="E310" s="33">
        <v>86013835.208000094</v>
      </c>
      <c r="F310" s="33">
        <v>30000000</v>
      </c>
      <c r="G310" s="33">
        <v>11175000</v>
      </c>
      <c r="H310" s="33">
        <v>9000000</v>
      </c>
      <c r="I310" s="33">
        <v>15000000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5000000</v>
      </c>
      <c r="P310" s="33">
        <v>186961876.20800009</v>
      </c>
      <c r="R310" s="33">
        <v>3770000</v>
      </c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>
        <f>SUM(R310:AC310)</f>
        <v>3770000</v>
      </c>
      <c r="AF310" s="8" t="s">
        <v>540</v>
      </c>
      <c r="AG310" s="2" t="s">
        <v>541</v>
      </c>
      <c r="AH310" s="3">
        <f>+AH311</f>
        <v>3770000</v>
      </c>
      <c r="AI310" s="33">
        <f t="shared" si="63"/>
        <v>-0.87749017069843693</v>
      </c>
      <c r="AJ310" s="33">
        <f t="shared" si="64"/>
        <v>-1</v>
      </c>
      <c r="AK310" s="33">
        <f t="shared" si="65"/>
        <v>-1</v>
      </c>
      <c r="AL310" s="33">
        <f t="shared" si="66"/>
        <v>-1</v>
      </c>
      <c r="AM310" s="33">
        <f t="shared" si="67"/>
        <v>-1</v>
      </c>
      <c r="AN310" s="33">
        <f t="shared" si="68"/>
        <v>-1</v>
      </c>
      <c r="AO310" s="33" t="e">
        <f t="shared" si="69"/>
        <v>#DIV/0!</v>
      </c>
      <c r="AP310" s="33" t="e">
        <f t="shared" si="70"/>
        <v>#DIV/0!</v>
      </c>
      <c r="AQ310" s="33" t="e">
        <f t="shared" si="71"/>
        <v>#DIV/0!</v>
      </c>
      <c r="AR310" s="33" t="e">
        <f t="shared" si="72"/>
        <v>#DIV/0!</v>
      </c>
      <c r="AS310" s="33" t="e">
        <f t="shared" si="73"/>
        <v>#DIV/0!</v>
      </c>
      <c r="AT310" s="33">
        <f t="shared" si="74"/>
        <v>-1</v>
      </c>
      <c r="AU310" s="33">
        <f t="shared" si="75"/>
        <v>-0.97983546123699694</v>
      </c>
    </row>
    <row r="311" spans="1:47" x14ac:dyDescent="0.25">
      <c r="A311" s="34">
        <v>2023</v>
      </c>
      <c r="B311" s="35" t="s">
        <v>542</v>
      </c>
      <c r="C311" s="36" t="s">
        <v>541</v>
      </c>
      <c r="D311" s="33">
        <v>30773041</v>
      </c>
      <c r="E311" s="33">
        <v>86013835.208000094</v>
      </c>
      <c r="F311" s="33">
        <v>30000000</v>
      </c>
      <c r="G311" s="33">
        <v>11175000</v>
      </c>
      <c r="H311" s="33">
        <v>9000000</v>
      </c>
      <c r="I311" s="33">
        <v>15000000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5000000</v>
      </c>
      <c r="P311" s="33">
        <v>186961876.20800009</v>
      </c>
      <c r="R311" s="33">
        <v>3770000</v>
      </c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>
        <f>SUM(R311:AC311)</f>
        <v>3770000</v>
      </c>
      <c r="AF311" s="11" t="s">
        <v>542</v>
      </c>
      <c r="AG311" s="6" t="s">
        <v>541</v>
      </c>
      <c r="AH311" s="7">
        <f>+AH312</f>
        <v>3770000</v>
      </c>
      <c r="AI311" s="33">
        <f t="shared" si="63"/>
        <v>-0.87749017069843693</v>
      </c>
      <c r="AJ311" s="33">
        <f t="shared" si="64"/>
        <v>-1</v>
      </c>
      <c r="AK311" s="33">
        <f t="shared" si="65"/>
        <v>-1</v>
      </c>
      <c r="AL311" s="33">
        <f t="shared" si="66"/>
        <v>-1</v>
      </c>
      <c r="AM311" s="33">
        <f t="shared" si="67"/>
        <v>-1</v>
      </c>
      <c r="AN311" s="33">
        <f t="shared" si="68"/>
        <v>-1</v>
      </c>
      <c r="AO311" s="33" t="e">
        <f t="shared" si="69"/>
        <v>#DIV/0!</v>
      </c>
      <c r="AP311" s="33" t="e">
        <f t="shared" si="70"/>
        <v>#DIV/0!</v>
      </c>
      <c r="AQ311" s="33" t="e">
        <f t="shared" si="71"/>
        <v>#DIV/0!</v>
      </c>
      <c r="AR311" s="33" t="e">
        <f t="shared" si="72"/>
        <v>#DIV/0!</v>
      </c>
      <c r="AS311" s="33" t="e">
        <f t="shared" si="73"/>
        <v>#DIV/0!</v>
      </c>
      <c r="AT311" s="33">
        <f t="shared" si="74"/>
        <v>-1</v>
      </c>
      <c r="AU311" s="33">
        <f t="shared" si="75"/>
        <v>-0.97983546123699694</v>
      </c>
    </row>
    <row r="312" spans="1:47" x14ac:dyDescent="0.25">
      <c r="A312" s="37">
        <v>2023</v>
      </c>
      <c r="B312" s="38" t="s">
        <v>543</v>
      </c>
      <c r="C312" s="39" t="s">
        <v>541</v>
      </c>
      <c r="D312" s="40">
        <v>30773041</v>
      </c>
      <c r="E312" s="40">
        <v>86013835.208000094</v>
      </c>
      <c r="F312" s="40">
        <v>30000000</v>
      </c>
      <c r="G312" s="40">
        <v>11175000</v>
      </c>
      <c r="H312" s="40">
        <v>9000000</v>
      </c>
      <c r="I312" s="40">
        <v>15000000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5000000</v>
      </c>
      <c r="P312" s="40">
        <v>186961876.20800009</v>
      </c>
      <c r="R312" s="40">
        <v>3770000</v>
      </c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>
        <f>SUM(R312:AC312)</f>
        <v>3770000</v>
      </c>
      <c r="AF312" s="10" t="s">
        <v>543</v>
      </c>
      <c r="AG312" s="19" t="s">
        <v>541</v>
      </c>
      <c r="AH312" s="20">
        <v>3770000</v>
      </c>
      <c r="AI312" s="40">
        <f t="shared" si="63"/>
        <v>-0.87749017069843693</v>
      </c>
      <c r="AJ312" s="40">
        <f t="shared" si="64"/>
        <v>-1</v>
      </c>
      <c r="AK312" s="40">
        <f t="shared" si="65"/>
        <v>-1</v>
      </c>
      <c r="AL312" s="40">
        <f t="shared" si="66"/>
        <v>-1</v>
      </c>
      <c r="AM312" s="40">
        <f t="shared" si="67"/>
        <v>-1</v>
      </c>
      <c r="AN312" s="40">
        <f t="shared" si="68"/>
        <v>-1</v>
      </c>
      <c r="AO312" s="40" t="e">
        <f t="shared" si="69"/>
        <v>#DIV/0!</v>
      </c>
      <c r="AP312" s="40" t="e">
        <f t="shared" si="70"/>
        <v>#DIV/0!</v>
      </c>
      <c r="AQ312" s="40" t="e">
        <f t="shared" si="71"/>
        <v>#DIV/0!</v>
      </c>
      <c r="AR312" s="40" t="e">
        <f t="shared" si="72"/>
        <v>#DIV/0!</v>
      </c>
      <c r="AS312" s="40" t="e">
        <f t="shared" si="73"/>
        <v>#DIV/0!</v>
      </c>
      <c r="AT312" s="40">
        <f t="shared" si="74"/>
        <v>-1</v>
      </c>
      <c r="AU312" s="40">
        <f t="shared" si="75"/>
        <v>-0.97983546123699694</v>
      </c>
    </row>
    <row r="313" spans="1:47" x14ac:dyDescent="0.25">
      <c r="A313" s="34">
        <v>2023</v>
      </c>
      <c r="B313" s="35" t="s">
        <v>544</v>
      </c>
      <c r="C313" s="36" t="s">
        <v>545</v>
      </c>
      <c r="D313" s="33">
        <v>1300000</v>
      </c>
      <c r="E313" s="33">
        <v>619149463</v>
      </c>
      <c r="F313" s="33">
        <v>2420360.8219999075</v>
      </c>
      <c r="G313" s="33">
        <v>0</v>
      </c>
      <c r="H313" s="33">
        <v>0</v>
      </c>
      <c r="I313" s="33">
        <v>200000</v>
      </c>
      <c r="J313" s="33">
        <v>0</v>
      </c>
      <c r="K313" s="33">
        <v>0</v>
      </c>
      <c r="L313" s="33">
        <v>200000</v>
      </c>
      <c r="M313" s="33">
        <v>0</v>
      </c>
      <c r="N313" s="33">
        <v>0</v>
      </c>
      <c r="O313" s="33">
        <v>200000</v>
      </c>
      <c r="P313" s="33">
        <v>623469823.82199991</v>
      </c>
      <c r="R313" s="33">
        <v>1643825</v>
      </c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>
        <f t="shared" ref="AD313:AD326" si="77">SUM(R313:AC313)</f>
        <v>1643825</v>
      </c>
      <c r="AF313" s="8" t="s">
        <v>544</v>
      </c>
      <c r="AG313" s="2" t="s">
        <v>545</v>
      </c>
      <c r="AH313" s="3">
        <f>+AH314+AH318+AH322</f>
        <v>1643825</v>
      </c>
      <c r="AI313" s="33">
        <f t="shared" si="63"/>
        <v>0.26448076923076924</v>
      </c>
      <c r="AJ313" s="33">
        <f t="shared" si="64"/>
        <v>-1</v>
      </c>
      <c r="AK313" s="33">
        <f t="shared" si="65"/>
        <v>-1</v>
      </c>
      <c r="AL313" s="33" t="e">
        <f t="shared" si="66"/>
        <v>#DIV/0!</v>
      </c>
      <c r="AM313" s="33" t="e">
        <f t="shared" si="67"/>
        <v>#DIV/0!</v>
      </c>
      <c r="AN313" s="33">
        <f t="shared" si="68"/>
        <v>-1</v>
      </c>
      <c r="AO313" s="33" t="e">
        <f t="shared" si="69"/>
        <v>#DIV/0!</v>
      </c>
      <c r="AP313" s="33" t="e">
        <f t="shared" si="70"/>
        <v>#DIV/0!</v>
      </c>
      <c r="AQ313" s="33">
        <f t="shared" si="71"/>
        <v>-1</v>
      </c>
      <c r="AR313" s="33" t="e">
        <f t="shared" si="72"/>
        <v>#DIV/0!</v>
      </c>
      <c r="AS313" s="33" t="e">
        <f t="shared" si="73"/>
        <v>#DIV/0!</v>
      </c>
      <c r="AT313" s="33">
        <f t="shared" si="74"/>
        <v>-1</v>
      </c>
      <c r="AU313" s="33">
        <f t="shared" si="75"/>
        <v>-0.99736342492099617</v>
      </c>
    </row>
    <row r="314" spans="1:47" x14ac:dyDescent="0.25">
      <c r="A314" s="34">
        <v>2023</v>
      </c>
      <c r="B314" s="35" t="s">
        <v>546</v>
      </c>
      <c r="C314" s="36" t="s">
        <v>547</v>
      </c>
      <c r="D314" s="33">
        <v>1300000</v>
      </c>
      <c r="E314" s="33">
        <v>100280000</v>
      </c>
      <c r="F314" s="33">
        <v>200000</v>
      </c>
      <c r="G314" s="33">
        <v>0</v>
      </c>
      <c r="H314" s="33">
        <v>0</v>
      </c>
      <c r="I314" s="33">
        <v>200000</v>
      </c>
      <c r="J314" s="33">
        <v>0</v>
      </c>
      <c r="K314" s="33">
        <v>0</v>
      </c>
      <c r="L314" s="33">
        <v>200000</v>
      </c>
      <c r="M314" s="33">
        <v>0</v>
      </c>
      <c r="N314" s="33">
        <v>0</v>
      </c>
      <c r="O314" s="33">
        <v>200000</v>
      </c>
      <c r="P314" s="33">
        <v>102380000</v>
      </c>
      <c r="R314" s="33">
        <v>0</v>
      </c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>
        <f t="shared" si="77"/>
        <v>0</v>
      </c>
      <c r="AF314" s="8" t="s">
        <v>546</v>
      </c>
      <c r="AG314" s="2" t="s">
        <v>547</v>
      </c>
      <c r="AH314" s="3">
        <f>+AH315</f>
        <v>0</v>
      </c>
      <c r="AI314" s="33">
        <f t="shared" si="63"/>
        <v>-1</v>
      </c>
      <c r="AJ314" s="33">
        <f t="shared" si="64"/>
        <v>-1</v>
      </c>
      <c r="AK314" s="33">
        <f t="shared" si="65"/>
        <v>-1</v>
      </c>
      <c r="AL314" s="33" t="e">
        <f t="shared" si="66"/>
        <v>#DIV/0!</v>
      </c>
      <c r="AM314" s="33" t="e">
        <f t="shared" si="67"/>
        <v>#DIV/0!</v>
      </c>
      <c r="AN314" s="33">
        <f t="shared" si="68"/>
        <v>-1</v>
      </c>
      <c r="AO314" s="33" t="e">
        <f t="shared" si="69"/>
        <v>#DIV/0!</v>
      </c>
      <c r="AP314" s="33" t="e">
        <f t="shared" si="70"/>
        <v>#DIV/0!</v>
      </c>
      <c r="AQ314" s="33">
        <f t="shared" si="71"/>
        <v>-1</v>
      </c>
      <c r="AR314" s="33" t="e">
        <f t="shared" si="72"/>
        <v>#DIV/0!</v>
      </c>
      <c r="AS314" s="33" t="e">
        <f t="shared" si="73"/>
        <v>#DIV/0!</v>
      </c>
      <c r="AT314" s="33">
        <f t="shared" si="74"/>
        <v>-1</v>
      </c>
      <c r="AU314" s="33">
        <f t="shared" si="75"/>
        <v>-1</v>
      </c>
    </row>
    <row r="315" spans="1:47" x14ac:dyDescent="0.25">
      <c r="A315" s="34">
        <v>2023</v>
      </c>
      <c r="B315" s="35" t="s">
        <v>548</v>
      </c>
      <c r="C315" s="36" t="s">
        <v>549</v>
      </c>
      <c r="D315" s="33">
        <v>1300000</v>
      </c>
      <c r="E315" s="33">
        <v>100280000</v>
      </c>
      <c r="F315" s="33">
        <v>200000</v>
      </c>
      <c r="G315" s="33">
        <v>0</v>
      </c>
      <c r="H315" s="33">
        <v>0</v>
      </c>
      <c r="I315" s="33">
        <v>200000</v>
      </c>
      <c r="J315" s="33">
        <v>0</v>
      </c>
      <c r="K315" s="33">
        <v>0</v>
      </c>
      <c r="L315" s="33">
        <v>200000</v>
      </c>
      <c r="M315" s="33">
        <v>0</v>
      </c>
      <c r="N315" s="33">
        <v>0</v>
      </c>
      <c r="O315" s="33">
        <v>200000</v>
      </c>
      <c r="P315" s="33">
        <v>102380000</v>
      </c>
      <c r="R315" s="33">
        <v>0</v>
      </c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>
        <f t="shared" si="77"/>
        <v>0</v>
      </c>
      <c r="AF315" s="8" t="s">
        <v>548</v>
      </c>
      <c r="AG315" s="2" t="s">
        <v>549</v>
      </c>
      <c r="AH315" s="3">
        <f>+AH316</f>
        <v>0</v>
      </c>
      <c r="AI315" s="33">
        <f t="shared" si="63"/>
        <v>-1</v>
      </c>
      <c r="AJ315" s="33">
        <f t="shared" si="64"/>
        <v>-1</v>
      </c>
      <c r="AK315" s="33">
        <f t="shared" si="65"/>
        <v>-1</v>
      </c>
      <c r="AL315" s="33" t="e">
        <f t="shared" si="66"/>
        <v>#DIV/0!</v>
      </c>
      <c r="AM315" s="33" t="e">
        <f t="shared" si="67"/>
        <v>#DIV/0!</v>
      </c>
      <c r="AN315" s="33">
        <f t="shared" si="68"/>
        <v>-1</v>
      </c>
      <c r="AO315" s="33" t="e">
        <f t="shared" si="69"/>
        <v>#DIV/0!</v>
      </c>
      <c r="AP315" s="33" t="e">
        <f t="shared" si="70"/>
        <v>#DIV/0!</v>
      </c>
      <c r="AQ315" s="33">
        <f t="shared" si="71"/>
        <v>-1</v>
      </c>
      <c r="AR315" s="33" t="e">
        <f t="shared" si="72"/>
        <v>#DIV/0!</v>
      </c>
      <c r="AS315" s="33" t="e">
        <f t="shared" si="73"/>
        <v>#DIV/0!</v>
      </c>
      <c r="AT315" s="33">
        <f t="shared" si="74"/>
        <v>-1</v>
      </c>
      <c r="AU315" s="33">
        <f t="shared" si="75"/>
        <v>-1</v>
      </c>
    </row>
    <row r="316" spans="1:47" x14ac:dyDescent="0.25">
      <c r="A316" s="34">
        <v>2023</v>
      </c>
      <c r="B316" s="35" t="s">
        <v>550</v>
      </c>
      <c r="C316" s="36" t="s">
        <v>549</v>
      </c>
      <c r="D316" s="33">
        <v>1300000</v>
      </c>
      <c r="E316" s="33">
        <v>100280000</v>
      </c>
      <c r="F316" s="33">
        <v>200000</v>
      </c>
      <c r="G316" s="33">
        <v>0</v>
      </c>
      <c r="H316" s="33">
        <v>0</v>
      </c>
      <c r="I316" s="33">
        <v>200000</v>
      </c>
      <c r="J316" s="33">
        <v>0</v>
      </c>
      <c r="K316" s="33">
        <v>0</v>
      </c>
      <c r="L316" s="33">
        <v>200000</v>
      </c>
      <c r="M316" s="33">
        <v>0</v>
      </c>
      <c r="N316" s="33">
        <v>0</v>
      </c>
      <c r="O316" s="33">
        <v>200000</v>
      </c>
      <c r="P316" s="33">
        <v>102380000</v>
      </c>
      <c r="R316" s="33">
        <v>0</v>
      </c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>
        <f t="shared" si="77"/>
        <v>0</v>
      </c>
      <c r="AF316" s="11" t="s">
        <v>550</v>
      </c>
      <c r="AG316" s="6" t="s">
        <v>549</v>
      </c>
      <c r="AH316" s="7">
        <f>+AH317</f>
        <v>0</v>
      </c>
      <c r="AI316" s="33">
        <f t="shared" si="63"/>
        <v>-1</v>
      </c>
      <c r="AJ316" s="33">
        <f t="shared" si="64"/>
        <v>-1</v>
      </c>
      <c r="AK316" s="33">
        <f t="shared" si="65"/>
        <v>-1</v>
      </c>
      <c r="AL316" s="33" t="e">
        <f t="shared" si="66"/>
        <v>#DIV/0!</v>
      </c>
      <c r="AM316" s="33" t="e">
        <f t="shared" si="67"/>
        <v>#DIV/0!</v>
      </c>
      <c r="AN316" s="33">
        <f t="shared" si="68"/>
        <v>-1</v>
      </c>
      <c r="AO316" s="33" t="e">
        <f t="shared" si="69"/>
        <v>#DIV/0!</v>
      </c>
      <c r="AP316" s="33" t="e">
        <f t="shared" si="70"/>
        <v>#DIV/0!</v>
      </c>
      <c r="AQ316" s="33">
        <f t="shared" si="71"/>
        <v>-1</v>
      </c>
      <c r="AR316" s="33" t="e">
        <f t="shared" si="72"/>
        <v>#DIV/0!</v>
      </c>
      <c r="AS316" s="33" t="e">
        <f t="shared" si="73"/>
        <v>#DIV/0!</v>
      </c>
      <c r="AT316" s="33">
        <f t="shared" si="74"/>
        <v>-1</v>
      </c>
      <c r="AU316" s="33">
        <f t="shared" si="75"/>
        <v>-1</v>
      </c>
    </row>
    <row r="317" spans="1:47" x14ac:dyDescent="0.25">
      <c r="A317" s="37">
        <v>2023</v>
      </c>
      <c r="B317" s="38" t="s">
        <v>551</v>
      </c>
      <c r="C317" s="39" t="s">
        <v>552</v>
      </c>
      <c r="D317" s="40">
        <v>1300000</v>
      </c>
      <c r="E317" s="40">
        <v>100280000</v>
      </c>
      <c r="F317" s="40">
        <v>200000</v>
      </c>
      <c r="G317" s="40">
        <v>0</v>
      </c>
      <c r="H317" s="40">
        <v>0</v>
      </c>
      <c r="I317" s="40">
        <v>200000</v>
      </c>
      <c r="J317" s="40">
        <v>0</v>
      </c>
      <c r="K317" s="40">
        <v>0</v>
      </c>
      <c r="L317" s="40">
        <v>200000</v>
      </c>
      <c r="M317" s="40">
        <v>0</v>
      </c>
      <c r="N317" s="40">
        <v>0</v>
      </c>
      <c r="O317" s="40">
        <v>200000</v>
      </c>
      <c r="P317" s="40">
        <v>102380000</v>
      </c>
      <c r="R317" s="40">
        <v>0</v>
      </c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>
        <f t="shared" si="77"/>
        <v>0</v>
      </c>
      <c r="AF317" s="10" t="s">
        <v>551</v>
      </c>
      <c r="AG317" s="19" t="s">
        <v>552</v>
      </c>
      <c r="AH317" s="20">
        <v>0</v>
      </c>
      <c r="AI317" s="40">
        <f t="shared" si="63"/>
        <v>-1</v>
      </c>
      <c r="AJ317" s="40">
        <f t="shared" si="64"/>
        <v>-1</v>
      </c>
      <c r="AK317" s="40">
        <f t="shared" si="65"/>
        <v>-1</v>
      </c>
      <c r="AL317" s="40" t="e">
        <f t="shared" si="66"/>
        <v>#DIV/0!</v>
      </c>
      <c r="AM317" s="40" t="e">
        <f t="shared" si="67"/>
        <v>#DIV/0!</v>
      </c>
      <c r="AN317" s="40">
        <f t="shared" si="68"/>
        <v>-1</v>
      </c>
      <c r="AO317" s="40" t="e">
        <f t="shared" si="69"/>
        <v>#DIV/0!</v>
      </c>
      <c r="AP317" s="40" t="e">
        <f t="shared" si="70"/>
        <v>#DIV/0!</v>
      </c>
      <c r="AQ317" s="40">
        <f t="shared" si="71"/>
        <v>-1</v>
      </c>
      <c r="AR317" s="40" t="e">
        <f t="shared" si="72"/>
        <v>#DIV/0!</v>
      </c>
      <c r="AS317" s="40" t="e">
        <f t="shared" si="73"/>
        <v>#DIV/0!</v>
      </c>
      <c r="AT317" s="40">
        <f t="shared" si="74"/>
        <v>-1</v>
      </c>
      <c r="AU317" s="40">
        <f t="shared" si="75"/>
        <v>-1</v>
      </c>
    </row>
    <row r="318" spans="1:47" x14ac:dyDescent="0.25">
      <c r="A318" s="34">
        <v>2023</v>
      </c>
      <c r="B318" s="35" t="s">
        <v>553</v>
      </c>
      <c r="C318" s="36" t="s">
        <v>554</v>
      </c>
      <c r="D318" s="33">
        <v>0</v>
      </c>
      <c r="E318" s="33">
        <v>117110000</v>
      </c>
      <c r="F318" s="33">
        <v>2220360.8219999075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119330360.82199991</v>
      </c>
      <c r="R318" s="33">
        <v>1643825</v>
      </c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>
        <f t="shared" si="77"/>
        <v>1643825</v>
      </c>
      <c r="AF318" s="8" t="s">
        <v>553</v>
      </c>
      <c r="AG318" s="2" t="s">
        <v>554</v>
      </c>
      <c r="AH318" s="3">
        <f>+AH319</f>
        <v>1643825</v>
      </c>
      <c r="AI318" s="33" t="e">
        <f t="shared" si="63"/>
        <v>#DIV/0!</v>
      </c>
      <c r="AJ318" s="33">
        <f t="shared" si="64"/>
        <v>-1</v>
      </c>
      <c r="AK318" s="33">
        <f t="shared" si="65"/>
        <v>-1</v>
      </c>
      <c r="AL318" s="33" t="e">
        <f t="shared" si="66"/>
        <v>#DIV/0!</v>
      </c>
      <c r="AM318" s="33" t="e">
        <f t="shared" si="67"/>
        <v>#DIV/0!</v>
      </c>
      <c r="AN318" s="33" t="e">
        <f t="shared" si="68"/>
        <v>#DIV/0!</v>
      </c>
      <c r="AO318" s="33" t="e">
        <f t="shared" si="69"/>
        <v>#DIV/0!</v>
      </c>
      <c r="AP318" s="33" t="e">
        <f t="shared" si="70"/>
        <v>#DIV/0!</v>
      </c>
      <c r="AQ318" s="33" t="e">
        <f t="shared" si="71"/>
        <v>#DIV/0!</v>
      </c>
      <c r="AR318" s="33" t="e">
        <f t="shared" si="72"/>
        <v>#DIV/0!</v>
      </c>
      <c r="AS318" s="33" t="e">
        <f t="shared" si="73"/>
        <v>#DIV/0!</v>
      </c>
      <c r="AT318" s="33" t="e">
        <f t="shared" si="74"/>
        <v>#DIV/0!</v>
      </c>
      <c r="AU318" s="33">
        <f t="shared" si="75"/>
        <v>-0.98622458703152649</v>
      </c>
    </row>
    <row r="319" spans="1:47" x14ac:dyDescent="0.25">
      <c r="A319" s="34">
        <v>2023</v>
      </c>
      <c r="B319" s="35" t="s">
        <v>555</v>
      </c>
      <c r="C319" s="36" t="s">
        <v>554</v>
      </c>
      <c r="D319" s="33">
        <v>0</v>
      </c>
      <c r="E319" s="33">
        <v>117110000</v>
      </c>
      <c r="F319" s="33">
        <v>2220360.8219999075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119330360.82199991</v>
      </c>
      <c r="R319" s="33">
        <v>1643825</v>
      </c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>
        <f t="shared" si="77"/>
        <v>1643825</v>
      </c>
      <c r="AF319" s="8" t="s">
        <v>555</v>
      </c>
      <c r="AG319" s="2" t="s">
        <v>554</v>
      </c>
      <c r="AH319" s="3">
        <f>+AH320</f>
        <v>1643825</v>
      </c>
      <c r="AI319" s="33" t="e">
        <f t="shared" si="63"/>
        <v>#DIV/0!</v>
      </c>
      <c r="AJ319" s="33">
        <f t="shared" si="64"/>
        <v>-1</v>
      </c>
      <c r="AK319" s="33">
        <f t="shared" si="65"/>
        <v>-1</v>
      </c>
      <c r="AL319" s="33" t="e">
        <f t="shared" si="66"/>
        <v>#DIV/0!</v>
      </c>
      <c r="AM319" s="33" t="e">
        <f t="shared" si="67"/>
        <v>#DIV/0!</v>
      </c>
      <c r="AN319" s="33" t="e">
        <f t="shared" si="68"/>
        <v>#DIV/0!</v>
      </c>
      <c r="AO319" s="33" t="e">
        <f t="shared" si="69"/>
        <v>#DIV/0!</v>
      </c>
      <c r="AP319" s="33" t="e">
        <f t="shared" si="70"/>
        <v>#DIV/0!</v>
      </c>
      <c r="AQ319" s="33" t="e">
        <f t="shared" si="71"/>
        <v>#DIV/0!</v>
      </c>
      <c r="AR319" s="33" t="e">
        <f t="shared" si="72"/>
        <v>#DIV/0!</v>
      </c>
      <c r="AS319" s="33" t="e">
        <f t="shared" si="73"/>
        <v>#DIV/0!</v>
      </c>
      <c r="AT319" s="33" t="e">
        <f t="shared" si="74"/>
        <v>#DIV/0!</v>
      </c>
      <c r="AU319" s="33">
        <f t="shared" si="75"/>
        <v>-0.98622458703152649</v>
      </c>
    </row>
    <row r="320" spans="1:47" x14ac:dyDescent="0.25">
      <c r="A320" s="34">
        <v>2023</v>
      </c>
      <c r="B320" s="35" t="s">
        <v>556</v>
      </c>
      <c r="C320" s="36" t="s">
        <v>554</v>
      </c>
      <c r="D320" s="33">
        <v>0</v>
      </c>
      <c r="E320" s="33">
        <v>117110000</v>
      </c>
      <c r="F320" s="33">
        <v>2220360.8219999075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119330360.82199991</v>
      </c>
      <c r="R320" s="33">
        <v>1643825</v>
      </c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>
        <f t="shared" si="77"/>
        <v>1643825</v>
      </c>
      <c r="AF320" s="11" t="s">
        <v>556</v>
      </c>
      <c r="AG320" s="6" t="s">
        <v>554</v>
      </c>
      <c r="AH320" s="7">
        <f>+AH321</f>
        <v>1643825</v>
      </c>
      <c r="AI320" s="33" t="e">
        <f t="shared" si="63"/>
        <v>#DIV/0!</v>
      </c>
      <c r="AJ320" s="33">
        <f t="shared" si="64"/>
        <v>-1</v>
      </c>
      <c r="AK320" s="33">
        <f t="shared" si="65"/>
        <v>-1</v>
      </c>
      <c r="AL320" s="33" t="e">
        <f t="shared" si="66"/>
        <v>#DIV/0!</v>
      </c>
      <c r="AM320" s="33" t="e">
        <f t="shared" si="67"/>
        <v>#DIV/0!</v>
      </c>
      <c r="AN320" s="33" t="e">
        <f t="shared" si="68"/>
        <v>#DIV/0!</v>
      </c>
      <c r="AO320" s="33" t="e">
        <f t="shared" si="69"/>
        <v>#DIV/0!</v>
      </c>
      <c r="AP320" s="33" t="e">
        <f t="shared" si="70"/>
        <v>#DIV/0!</v>
      </c>
      <c r="AQ320" s="33" t="e">
        <f t="shared" si="71"/>
        <v>#DIV/0!</v>
      </c>
      <c r="AR320" s="33" t="e">
        <f t="shared" si="72"/>
        <v>#DIV/0!</v>
      </c>
      <c r="AS320" s="33" t="e">
        <f t="shared" si="73"/>
        <v>#DIV/0!</v>
      </c>
      <c r="AT320" s="33" t="e">
        <f t="shared" si="74"/>
        <v>#DIV/0!</v>
      </c>
      <c r="AU320" s="33">
        <f t="shared" si="75"/>
        <v>-0.98622458703152649</v>
      </c>
    </row>
    <row r="321" spans="1:47" x14ac:dyDescent="0.25">
      <c r="A321" s="37">
        <v>2023</v>
      </c>
      <c r="B321" s="38" t="s">
        <v>557</v>
      </c>
      <c r="C321" s="39" t="s">
        <v>554</v>
      </c>
      <c r="D321" s="40">
        <v>0</v>
      </c>
      <c r="E321" s="40">
        <v>117110000</v>
      </c>
      <c r="F321" s="40">
        <v>2220360.8219999075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119330360.82199991</v>
      </c>
      <c r="R321" s="40">
        <v>1643825</v>
      </c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>
        <f t="shared" si="77"/>
        <v>1643825</v>
      </c>
      <c r="AF321" s="10" t="s">
        <v>557</v>
      </c>
      <c r="AG321" s="19" t="s">
        <v>554</v>
      </c>
      <c r="AH321" s="20">
        <v>1643825</v>
      </c>
      <c r="AI321" s="40" t="e">
        <f t="shared" si="63"/>
        <v>#DIV/0!</v>
      </c>
      <c r="AJ321" s="40">
        <f t="shared" si="64"/>
        <v>-1</v>
      </c>
      <c r="AK321" s="40">
        <f t="shared" si="65"/>
        <v>-1</v>
      </c>
      <c r="AL321" s="40" t="e">
        <f t="shared" si="66"/>
        <v>#DIV/0!</v>
      </c>
      <c r="AM321" s="40" t="e">
        <f t="shared" si="67"/>
        <v>#DIV/0!</v>
      </c>
      <c r="AN321" s="40" t="e">
        <f t="shared" si="68"/>
        <v>#DIV/0!</v>
      </c>
      <c r="AO321" s="40" t="e">
        <f t="shared" si="69"/>
        <v>#DIV/0!</v>
      </c>
      <c r="AP321" s="40" t="e">
        <f t="shared" si="70"/>
        <v>#DIV/0!</v>
      </c>
      <c r="AQ321" s="40" t="e">
        <f t="shared" si="71"/>
        <v>#DIV/0!</v>
      </c>
      <c r="AR321" s="40" t="e">
        <f t="shared" si="72"/>
        <v>#DIV/0!</v>
      </c>
      <c r="AS321" s="40" t="e">
        <f t="shared" si="73"/>
        <v>#DIV/0!</v>
      </c>
      <c r="AT321" s="40" t="e">
        <f t="shared" si="74"/>
        <v>#DIV/0!</v>
      </c>
      <c r="AU321" s="40">
        <f t="shared" si="75"/>
        <v>-0.98622458703152649</v>
      </c>
    </row>
    <row r="322" spans="1:47" x14ac:dyDescent="0.25">
      <c r="A322" s="34">
        <v>2023</v>
      </c>
      <c r="B322" s="35" t="s">
        <v>558</v>
      </c>
      <c r="C322" s="36" t="s">
        <v>559</v>
      </c>
      <c r="D322" s="33">
        <v>0</v>
      </c>
      <c r="E322" s="33">
        <v>401759463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401759463</v>
      </c>
      <c r="R322" s="33">
        <v>0</v>
      </c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>
        <f t="shared" si="77"/>
        <v>0</v>
      </c>
      <c r="AF322" s="8" t="s">
        <v>558</v>
      </c>
      <c r="AG322" s="2" t="s">
        <v>559</v>
      </c>
      <c r="AH322" s="3">
        <f>+AH323+AH325</f>
        <v>0</v>
      </c>
      <c r="AI322" s="33" t="e">
        <f t="shared" si="63"/>
        <v>#DIV/0!</v>
      </c>
      <c r="AJ322" s="33">
        <f t="shared" si="64"/>
        <v>-1</v>
      </c>
      <c r="AK322" s="33" t="e">
        <f t="shared" si="65"/>
        <v>#DIV/0!</v>
      </c>
      <c r="AL322" s="33" t="e">
        <f t="shared" si="66"/>
        <v>#DIV/0!</v>
      </c>
      <c r="AM322" s="33" t="e">
        <f t="shared" si="67"/>
        <v>#DIV/0!</v>
      </c>
      <c r="AN322" s="33" t="e">
        <f t="shared" si="68"/>
        <v>#DIV/0!</v>
      </c>
      <c r="AO322" s="33" t="e">
        <f t="shared" si="69"/>
        <v>#DIV/0!</v>
      </c>
      <c r="AP322" s="33" t="e">
        <f t="shared" si="70"/>
        <v>#DIV/0!</v>
      </c>
      <c r="AQ322" s="33" t="e">
        <f t="shared" si="71"/>
        <v>#DIV/0!</v>
      </c>
      <c r="AR322" s="33" t="e">
        <f t="shared" si="72"/>
        <v>#DIV/0!</v>
      </c>
      <c r="AS322" s="33" t="e">
        <f t="shared" si="73"/>
        <v>#DIV/0!</v>
      </c>
      <c r="AT322" s="33" t="e">
        <f t="shared" si="74"/>
        <v>#DIV/0!</v>
      </c>
      <c r="AU322" s="33">
        <f t="shared" si="75"/>
        <v>-1</v>
      </c>
    </row>
    <row r="323" spans="1:47" x14ac:dyDescent="0.25">
      <c r="A323" s="34">
        <v>2023</v>
      </c>
      <c r="B323" s="35" t="s">
        <v>560</v>
      </c>
      <c r="C323" s="36" t="s">
        <v>561</v>
      </c>
      <c r="D323" s="33">
        <v>0</v>
      </c>
      <c r="E323" s="33">
        <v>361759463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361759463</v>
      </c>
      <c r="R323" s="33">
        <v>0</v>
      </c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>
        <f t="shared" si="77"/>
        <v>0</v>
      </c>
      <c r="AF323" s="11" t="s">
        <v>560</v>
      </c>
      <c r="AG323" s="6" t="s">
        <v>561</v>
      </c>
      <c r="AH323" s="7">
        <f>+AH324</f>
        <v>0</v>
      </c>
      <c r="AI323" s="33" t="e">
        <f t="shared" si="63"/>
        <v>#DIV/0!</v>
      </c>
      <c r="AJ323" s="33">
        <f t="shared" si="64"/>
        <v>-1</v>
      </c>
      <c r="AK323" s="33" t="e">
        <f t="shared" si="65"/>
        <v>#DIV/0!</v>
      </c>
      <c r="AL323" s="33" t="e">
        <f t="shared" si="66"/>
        <v>#DIV/0!</v>
      </c>
      <c r="AM323" s="33" t="e">
        <f t="shared" si="67"/>
        <v>#DIV/0!</v>
      </c>
      <c r="AN323" s="33" t="e">
        <f t="shared" si="68"/>
        <v>#DIV/0!</v>
      </c>
      <c r="AO323" s="33" t="e">
        <f t="shared" si="69"/>
        <v>#DIV/0!</v>
      </c>
      <c r="AP323" s="33" t="e">
        <f t="shared" si="70"/>
        <v>#DIV/0!</v>
      </c>
      <c r="AQ323" s="33" t="e">
        <f t="shared" si="71"/>
        <v>#DIV/0!</v>
      </c>
      <c r="AR323" s="33" t="e">
        <f t="shared" si="72"/>
        <v>#DIV/0!</v>
      </c>
      <c r="AS323" s="33" t="e">
        <f t="shared" si="73"/>
        <v>#DIV/0!</v>
      </c>
      <c r="AT323" s="33" t="e">
        <f t="shared" si="74"/>
        <v>#DIV/0!</v>
      </c>
      <c r="AU323" s="33">
        <f t="shared" si="75"/>
        <v>-1</v>
      </c>
    </row>
    <row r="324" spans="1:47" x14ac:dyDescent="0.25">
      <c r="A324" s="37">
        <v>2023</v>
      </c>
      <c r="B324" s="38" t="s">
        <v>562</v>
      </c>
      <c r="C324" s="39" t="s">
        <v>561</v>
      </c>
      <c r="D324" s="40">
        <v>0</v>
      </c>
      <c r="E324" s="40">
        <v>361759463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361759463</v>
      </c>
      <c r="R324" s="40">
        <v>0</v>
      </c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>
        <f t="shared" si="77"/>
        <v>0</v>
      </c>
      <c r="AF324" s="10" t="s">
        <v>562</v>
      </c>
      <c r="AG324" s="19" t="s">
        <v>561</v>
      </c>
      <c r="AH324" s="20">
        <v>0</v>
      </c>
      <c r="AI324" s="40" t="e">
        <f t="shared" si="63"/>
        <v>#DIV/0!</v>
      </c>
      <c r="AJ324" s="40">
        <f t="shared" si="64"/>
        <v>-1</v>
      </c>
      <c r="AK324" s="40" t="e">
        <f t="shared" si="65"/>
        <v>#DIV/0!</v>
      </c>
      <c r="AL324" s="40" t="e">
        <f t="shared" si="66"/>
        <v>#DIV/0!</v>
      </c>
      <c r="AM324" s="40" t="e">
        <f t="shared" si="67"/>
        <v>#DIV/0!</v>
      </c>
      <c r="AN324" s="40" t="e">
        <f t="shared" si="68"/>
        <v>#DIV/0!</v>
      </c>
      <c r="AO324" s="40" t="e">
        <f t="shared" si="69"/>
        <v>#DIV/0!</v>
      </c>
      <c r="AP324" s="40" t="e">
        <f t="shared" si="70"/>
        <v>#DIV/0!</v>
      </c>
      <c r="AQ324" s="40" t="e">
        <f t="shared" si="71"/>
        <v>#DIV/0!</v>
      </c>
      <c r="AR324" s="40" t="e">
        <f t="shared" si="72"/>
        <v>#DIV/0!</v>
      </c>
      <c r="AS324" s="40" t="e">
        <f t="shared" si="73"/>
        <v>#DIV/0!</v>
      </c>
      <c r="AT324" s="40" t="e">
        <f t="shared" si="74"/>
        <v>#DIV/0!</v>
      </c>
      <c r="AU324" s="40">
        <f t="shared" si="75"/>
        <v>-1</v>
      </c>
    </row>
    <row r="325" spans="1:47" x14ac:dyDescent="0.25">
      <c r="A325" s="34">
        <v>2023</v>
      </c>
      <c r="B325" s="35" t="s">
        <v>563</v>
      </c>
      <c r="C325" s="36" t="s">
        <v>564</v>
      </c>
      <c r="D325" s="33">
        <v>0</v>
      </c>
      <c r="E325" s="33">
        <v>40000000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40000000</v>
      </c>
      <c r="R325" s="33">
        <v>0</v>
      </c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>
        <f t="shared" si="77"/>
        <v>0</v>
      </c>
      <c r="AF325" s="11" t="s">
        <v>563</v>
      </c>
      <c r="AG325" s="6" t="s">
        <v>564</v>
      </c>
      <c r="AH325" s="7">
        <f>+AH326</f>
        <v>0</v>
      </c>
      <c r="AI325" s="33" t="e">
        <f t="shared" si="63"/>
        <v>#DIV/0!</v>
      </c>
      <c r="AJ325" s="33">
        <f t="shared" si="64"/>
        <v>-1</v>
      </c>
      <c r="AK325" s="33" t="e">
        <f t="shared" si="65"/>
        <v>#DIV/0!</v>
      </c>
      <c r="AL325" s="33" t="e">
        <f t="shared" si="66"/>
        <v>#DIV/0!</v>
      </c>
      <c r="AM325" s="33" t="e">
        <f t="shared" si="67"/>
        <v>#DIV/0!</v>
      </c>
      <c r="AN325" s="33" t="e">
        <f t="shared" si="68"/>
        <v>#DIV/0!</v>
      </c>
      <c r="AO325" s="33" t="e">
        <f t="shared" si="69"/>
        <v>#DIV/0!</v>
      </c>
      <c r="AP325" s="33" t="e">
        <f t="shared" si="70"/>
        <v>#DIV/0!</v>
      </c>
      <c r="AQ325" s="33" t="e">
        <f t="shared" si="71"/>
        <v>#DIV/0!</v>
      </c>
      <c r="AR325" s="33" t="e">
        <f t="shared" si="72"/>
        <v>#DIV/0!</v>
      </c>
      <c r="AS325" s="33" t="e">
        <f t="shared" si="73"/>
        <v>#DIV/0!</v>
      </c>
      <c r="AT325" s="33" t="e">
        <f t="shared" si="74"/>
        <v>#DIV/0!</v>
      </c>
      <c r="AU325" s="33">
        <f t="shared" si="75"/>
        <v>-1</v>
      </c>
    </row>
    <row r="326" spans="1:47" x14ac:dyDescent="0.25">
      <c r="A326" s="37">
        <v>2023</v>
      </c>
      <c r="B326" s="38" t="s">
        <v>565</v>
      </c>
      <c r="C326" s="39" t="s">
        <v>564</v>
      </c>
      <c r="D326" s="40">
        <v>0</v>
      </c>
      <c r="E326" s="40">
        <v>40000000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40000000</v>
      </c>
      <c r="R326" s="40">
        <v>0</v>
      </c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>
        <f t="shared" si="77"/>
        <v>0</v>
      </c>
      <c r="AF326" s="10" t="s">
        <v>565</v>
      </c>
      <c r="AG326" s="19" t="s">
        <v>564</v>
      </c>
      <c r="AH326" s="20">
        <v>0</v>
      </c>
      <c r="AI326" s="40" t="e">
        <f t="shared" si="63"/>
        <v>#DIV/0!</v>
      </c>
      <c r="AJ326" s="40">
        <f t="shared" si="64"/>
        <v>-1</v>
      </c>
      <c r="AK326" s="40" t="e">
        <f t="shared" si="65"/>
        <v>#DIV/0!</v>
      </c>
      <c r="AL326" s="40" t="e">
        <f t="shared" si="66"/>
        <v>#DIV/0!</v>
      </c>
      <c r="AM326" s="40" t="e">
        <f t="shared" si="67"/>
        <v>#DIV/0!</v>
      </c>
      <c r="AN326" s="40" t="e">
        <f t="shared" si="68"/>
        <v>#DIV/0!</v>
      </c>
      <c r="AO326" s="40" t="e">
        <f t="shared" si="69"/>
        <v>#DIV/0!</v>
      </c>
      <c r="AP326" s="40" t="e">
        <f t="shared" si="70"/>
        <v>#DIV/0!</v>
      </c>
      <c r="AQ326" s="40" t="e">
        <f t="shared" si="71"/>
        <v>#DIV/0!</v>
      </c>
      <c r="AR326" s="40" t="e">
        <f t="shared" si="72"/>
        <v>#DIV/0!</v>
      </c>
      <c r="AS326" s="40" t="e">
        <f t="shared" si="73"/>
        <v>#DIV/0!</v>
      </c>
      <c r="AT326" s="40" t="e">
        <f t="shared" si="74"/>
        <v>#DIV/0!</v>
      </c>
      <c r="AU326" s="40">
        <f t="shared" si="75"/>
        <v>-1</v>
      </c>
    </row>
    <row r="327" spans="1:47" x14ac:dyDescent="0.25">
      <c r="A327" s="34">
        <v>2023</v>
      </c>
      <c r="B327" s="35">
        <v>3</v>
      </c>
      <c r="C327" s="36" t="s">
        <v>566</v>
      </c>
      <c r="D327" s="33">
        <v>5358333333.333334</v>
      </c>
      <c r="E327" s="33">
        <v>2875622879.2744994</v>
      </c>
      <c r="F327" s="33">
        <v>1043333333.3333333</v>
      </c>
      <c r="G327" s="33">
        <v>2975002371.3333335</v>
      </c>
      <c r="H327" s="33">
        <v>248833333.33333334</v>
      </c>
      <c r="I327" s="33">
        <v>559233333.33333337</v>
      </c>
      <c r="J327" s="33">
        <v>0</v>
      </c>
      <c r="K327" s="33">
        <v>235500000</v>
      </c>
      <c r="L327" s="33">
        <v>7156506471</v>
      </c>
      <c r="M327" s="33">
        <v>0</v>
      </c>
      <c r="N327" s="33">
        <v>235500000</v>
      </c>
      <c r="O327" s="33">
        <v>0</v>
      </c>
      <c r="P327" s="33">
        <v>20687865054.941166</v>
      </c>
      <c r="R327" s="33">
        <v>607642564</v>
      </c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>
        <f t="shared" ref="AD327:AD365" si="78">SUM(R327:AC327)</f>
        <v>607642564</v>
      </c>
      <c r="AF327" s="8">
        <v>3</v>
      </c>
      <c r="AG327" s="2" t="s">
        <v>566</v>
      </c>
      <c r="AH327" s="3">
        <f>+AH328+AH373+AH479+AH489</f>
        <v>607642564</v>
      </c>
      <c r="AI327" s="33">
        <f t="shared" si="63"/>
        <v>-0.88659858836702954</v>
      </c>
      <c r="AJ327" s="33">
        <f t="shared" si="64"/>
        <v>-1</v>
      </c>
      <c r="AK327" s="33">
        <f t="shared" si="65"/>
        <v>-1</v>
      </c>
      <c r="AL327" s="33">
        <f t="shared" si="66"/>
        <v>-1</v>
      </c>
      <c r="AM327" s="33">
        <f t="shared" si="67"/>
        <v>-1</v>
      </c>
      <c r="AN327" s="33">
        <f t="shared" si="68"/>
        <v>-1</v>
      </c>
      <c r="AO327" s="33" t="e">
        <f t="shared" si="69"/>
        <v>#DIV/0!</v>
      </c>
      <c r="AP327" s="33">
        <f t="shared" si="70"/>
        <v>-1</v>
      </c>
      <c r="AQ327" s="33">
        <f t="shared" si="71"/>
        <v>-1</v>
      </c>
      <c r="AR327" s="33" t="e">
        <f t="shared" si="72"/>
        <v>#DIV/0!</v>
      </c>
      <c r="AS327" s="33">
        <f t="shared" si="73"/>
        <v>-1</v>
      </c>
      <c r="AT327" s="33" t="e">
        <f t="shared" si="74"/>
        <v>#DIV/0!</v>
      </c>
      <c r="AU327" s="33">
        <f t="shared" si="75"/>
        <v>-0.97062806807825397</v>
      </c>
    </row>
    <row r="328" spans="1:47" x14ac:dyDescent="0.25">
      <c r="A328" s="34">
        <v>2023</v>
      </c>
      <c r="B328" s="35">
        <v>301</v>
      </c>
      <c r="C328" s="36" t="s">
        <v>567</v>
      </c>
      <c r="D328" s="33">
        <v>1339297847</v>
      </c>
      <c r="E328" s="33">
        <v>1145000000</v>
      </c>
      <c r="F328" s="33">
        <v>330000000</v>
      </c>
      <c r="G328" s="33">
        <v>1517000000</v>
      </c>
      <c r="H328" s="33">
        <v>0</v>
      </c>
      <c r="I328" s="33">
        <v>0</v>
      </c>
      <c r="J328" s="33">
        <v>0</v>
      </c>
      <c r="K328" s="33">
        <v>0</v>
      </c>
      <c r="L328" s="33">
        <v>2550000000</v>
      </c>
      <c r="M328" s="33">
        <v>0</v>
      </c>
      <c r="N328" s="33">
        <v>0</v>
      </c>
      <c r="O328" s="33">
        <v>0</v>
      </c>
      <c r="P328" s="33">
        <v>6881297847</v>
      </c>
      <c r="R328" s="33">
        <v>556677664</v>
      </c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>
        <f t="shared" si="78"/>
        <v>556677664</v>
      </c>
      <c r="AF328" s="8">
        <v>301</v>
      </c>
      <c r="AG328" s="2" t="s">
        <v>567</v>
      </c>
      <c r="AH328" s="3">
        <f>+AH329+AH342+AH354+AH365+AH370</f>
        <v>556677664</v>
      </c>
      <c r="AI328" s="33">
        <f t="shared" si="63"/>
        <v>-0.58435110961542525</v>
      </c>
      <c r="AJ328" s="33">
        <f t="shared" si="64"/>
        <v>-1</v>
      </c>
      <c r="AK328" s="33">
        <f t="shared" si="65"/>
        <v>-1</v>
      </c>
      <c r="AL328" s="33">
        <f t="shared" si="66"/>
        <v>-1</v>
      </c>
      <c r="AM328" s="33" t="e">
        <f t="shared" si="67"/>
        <v>#DIV/0!</v>
      </c>
      <c r="AN328" s="33" t="e">
        <f t="shared" si="68"/>
        <v>#DIV/0!</v>
      </c>
      <c r="AO328" s="33" t="e">
        <f t="shared" si="69"/>
        <v>#DIV/0!</v>
      </c>
      <c r="AP328" s="33" t="e">
        <f t="shared" si="70"/>
        <v>#DIV/0!</v>
      </c>
      <c r="AQ328" s="33">
        <f t="shared" si="71"/>
        <v>-1</v>
      </c>
      <c r="AR328" s="33" t="e">
        <f t="shared" si="72"/>
        <v>#DIV/0!</v>
      </c>
      <c r="AS328" s="33" t="e">
        <f t="shared" si="73"/>
        <v>#DIV/0!</v>
      </c>
      <c r="AT328" s="33" t="e">
        <f t="shared" si="74"/>
        <v>#DIV/0!</v>
      </c>
      <c r="AU328" s="33">
        <f t="shared" si="75"/>
        <v>-0.91910280932793931</v>
      </c>
    </row>
    <row r="329" spans="1:47" x14ac:dyDescent="0.25">
      <c r="A329" s="34">
        <v>2023</v>
      </c>
      <c r="B329" s="35">
        <v>30101</v>
      </c>
      <c r="C329" s="36" t="s">
        <v>568</v>
      </c>
      <c r="D329" s="33">
        <v>0</v>
      </c>
      <c r="E329" s="33">
        <v>495000000</v>
      </c>
      <c r="F329" s="33">
        <v>0</v>
      </c>
      <c r="G329" s="33">
        <v>455000000</v>
      </c>
      <c r="H329" s="33">
        <v>0</v>
      </c>
      <c r="I329" s="33">
        <v>0</v>
      </c>
      <c r="J329" s="33">
        <v>0</v>
      </c>
      <c r="K329" s="33">
        <v>0</v>
      </c>
      <c r="L329" s="33">
        <v>300000000</v>
      </c>
      <c r="M329" s="33">
        <v>0</v>
      </c>
      <c r="N329" s="33">
        <v>0</v>
      </c>
      <c r="O329" s="33">
        <v>0</v>
      </c>
      <c r="P329" s="33">
        <v>1250000000</v>
      </c>
      <c r="R329" s="33">
        <v>10000000</v>
      </c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>
        <f t="shared" si="78"/>
        <v>10000000</v>
      </c>
      <c r="AF329" s="8">
        <v>30101</v>
      </c>
      <c r="AG329" s="2" t="s">
        <v>568</v>
      </c>
      <c r="AH329" s="3">
        <f>+AH330+AH334</f>
        <v>10000000</v>
      </c>
      <c r="AI329" s="33" t="e">
        <f t="shared" ref="AI329:AI392" si="79">+(R329-D329)/D329</f>
        <v>#DIV/0!</v>
      </c>
      <c r="AJ329" s="33">
        <f t="shared" si="64"/>
        <v>-1</v>
      </c>
      <c r="AK329" s="33" t="e">
        <f t="shared" si="65"/>
        <v>#DIV/0!</v>
      </c>
      <c r="AL329" s="33">
        <f t="shared" si="66"/>
        <v>-1</v>
      </c>
      <c r="AM329" s="33" t="e">
        <f t="shared" si="67"/>
        <v>#DIV/0!</v>
      </c>
      <c r="AN329" s="33" t="e">
        <f t="shared" si="68"/>
        <v>#DIV/0!</v>
      </c>
      <c r="AO329" s="33" t="e">
        <f t="shared" si="69"/>
        <v>#DIV/0!</v>
      </c>
      <c r="AP329" s="33" t="e">
        <f t="shared" si="70"/>
        <v>#DIV/0!</v>
      </c>
      <c r="AQ329" s="33">
        <f t="shared" si="71"/>
        <v>-1</v>
      </c>
      <c r="AR329" s="33" t="e">
        <f t="shared" si="72"/>
        <v>#DIV/0!</v>
      </c>
      <c r="AS329" s="33" t="e">
        <f t="shared" si="73"/>
        <v>#DIV/0!</v>
      </c>
      <c r="AT329" s="33" t="e">
        <f t="shared" si="74"/>
        <v>#DIV/0!</v>
      </c>
      <c r="AU329" s="33">
        <f t="shared" si="75"/>
        <v>-0.99199999999999999</v>
      </c>
    </row>
    <row r="330" spans="1:47" x14ac:dyDescent="0.25">
      <c r="A330" s="34">
        <v>2023</v>
      </c>
      <c r="B330" s="35">
        <v>3010101</v>
      </c>
      <c r="C330" s="36" t="s">
        <v>569</v>
      </c>
      <c r="D330" s="33">
        <v>0</v>
      </c>
      <c r="E330" s="33">
        <v>0</v>
      </c>
      <c r="F330" s="33">
        <v>0</v>
      </c>
      <c r="G330" s="33">
        <v>450000000</v>
      </c>
      <c r="H330" s="33">
        <v>0</v>
      </c>
      <c r="I330" s="33">
        <v>0</v>
      </c>
      <c r="J330" s="33">
        <v>0</v>
      </c>
      <c r="K330" s="33">
        <v>0</v>
      </c>
      <c r="L330" s="33">
        <v>50000000</v>
      </c>
      <c r="M330" s="33">
        <v>0</v>
      </c>
      <c r="N330" s="33">
        <v>0</v>
      </c>
      <c r="O330" s="33">
        <v>0</v>
      </c>
      <c r="P330" s="33">
        <v>500000000</v>
      </c>
      <c r="R330" s="33">
        <v>0</v>
      </c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>
        <f t="shared" si="78"/>
        <v>0</v>
      </c>
      <c r="AF330" s="11">
        <v>3010101</v>
      </c>
      <c r="AG330" s="6" t="s">
        <v>569</v>
      </c>
      <c r="AH330" s="7">
        <f>+AH331+AH332+AH333</f>
        <v>0</v>
      </c>
      <c r="AI330" s="33" t="e">
        <f t="shared" si="79"/>
        <v>#DIV/0!</v>
      </c>
      <c r="AJ330" s="33" t="e">
        <f t="shared" si="64"/>
        <v>#DIV/0!</v>
      </c>
      <c r="AK330" s="33" t="e">
        <f t="shared" si="65"/>
        <v>#DIV/0!</v>
      </c>
      <c r="AL330" s="33">
        <f t="shared" si="66"/>
        <v>-1</v>
      </c>
      <c r="AM330" s="33" t="e">
        <f t="shared" si="67"/>
        <v>#DIV/0!</v>
      </c>
      <c r="AN330" s="33" t="e">
        <f t="shared" si="68"/>
        <v>#DIV/0!</v>
      </c>
      <c r="AO330" s="33" t="e">
        <f t="shared" si="69"/>
        <v>#DIV/0!</v>
      </c>
      <c r="AP330" s="33" t="e">
        <f t="shared" si="70"/>
        <v>#DIV/0!</v>
      </c>
      <c r="AQ330" s="33">
        <f t="shared" si="71"/>
        <v>-1</v>
      </c>
      <c r="AR330" s="33" t="e">
        <f t="shared" si="72"/>
        <v>#DIV/0!</v>
      </c>
      <c r="AS330" s="33" t="e">
        <f t="shared" si="73"/>
        <v>#DIV/0!</v>
      </c>
      <c r="AT330" s="33" t="e">
        <f t="shared" si="74"/>
        <v>#DIV/0!</v>
      </c>
      <c r="AU330" s="33">
        <f t="shared" si="75"/>
        <v>-1</v>
      </c>
    </row>
    <row r="331" spans="1:47" x14ac:dyDescent="0.25">
      <c r="A331" s="37">
        <v>2023</v>
      </c>
      <c r="B331" s="45">
        <v>301010101</v>
      </c>
      <c r="C331" s="39" t="s">
        <v>570</v>
      </c>
      <c r="D331" s="40"/>
      <c r="E331" s="40"/>
      <c r="F331" s="40"/>
      <c r="G331" s="40">
        <v>0</v>
      </c>
      <c r="H331" s="40"/>
      <c r="I331" s="40"/>
      <c r="J331" s="40"/>
      <c r="K331" s="40"/>
      <c r="L331" s="40">
        <v>50000000</v>
      </c>
      <c r="M331" s="40"/>
      <c r="N331" s="40"/>
      <c r="O331" s="40"/>
      <c r="P331" s="40">
        <v>50000000</v>
      </c>
      <c r="R331" s="40">
        <v>0</v>
      </c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>
        <f t="shared" si="78"/>
        <v>0</v>
      </c>
      <c r="AF331" s="22">
        <v>301010101</v>
      </c>
      <c r="AG331" s="19" t="s">
        <v>570</v>
      </c>
      <c r="AH331" s="20">
        <v>0</v>
      </c>
      <c r="AI331" s="40" t="e">
        <f t="shared" si="79"/>
        <v>#DIV/0!</v>
      </c>
      <c r="AJ331" s="40" t="e">
        <f t="shared" si="64"/>
        <v>#DIV/0!</v>
      </c>
      <c r="AK331" s="40" t="e">
        <f t="shared" si="65"/>
        <v>#DIV/0!</v>
      </c>
      <c r="AL331" s="40" t="e">
        <f t="shared" si="66"/>
        <v>#DIV/0!</v>
      </c>
      <c r="AM331" s="40" t="e">
        <f t="shared" si="67"/>
        <v>#DIV/0!</v>
      </c>
      <c r="AN331" s="40" t="e">
        <f t="shared" si="68"/>
        <v>#DIV/0!</v>
      </c>
      <c r="AO331" s="40" t="e">
        <f t="shared" si="69"/>
        <v>#DIV/0!</v>
      </c>
      <c r="AP331" s="40" t="e">
        <f t="shared" si="70"/>
        <v>#DIV/0!</v>
      </c>
      <c r="AQ331" s="40">
        <f t="shared" si="71"/>
        <v>-1</v>
      </c>
      <c r="AR331" s="40" t="e">
        <f t="shared" si="72"/>
        <v>#DIV/0!</v>
      </c>
      <c r="AS331" s="40" t="e">
        <f t="shared" si="73"/>
        <v>#DIV/0!</v>
      </c>
      <c r="AT331" s="40" t="e">
        <f t="shared" si="74"/>
        <v>#DIV/0!</v>
      </c>
      <c r="AU331" s="40">
        <f t="shared" si="75"/>
        <v>-1</v>
      </c>
    </row>
    <row r="332" spans="1:47" x14ac:dyDescent="0.25">
      <c r="A332" s="37">
        <v>2023</v>
      </c>
      <c r="B332" s="46">
        <v>301010102</v>
      </c>
      <c r="C332" s="39" t="s">
        <v>571</v>
      </c>
      <c r="D332" s="40"/>
      <c r="E332" s="40"/>
      <c r="F332" s="40"/>
      <c r="G332" s="40">
        <v>25000000</v>
      </c>
      <c r="H332" s="40"/>
      <c r="I332" s="40"/>
      <c r="J332" s="40"/>
      <c r="K332" s="40"/>
      <c r="L332" s="40"/>
      <c r="M332" s="40"/>
      <c r="N332" s="40"/>
      <c r="O332" s="40"/>
      <c r="P332" s="40">
        <v>25000000</v>
      </c>
      <c r="R332" s="40">
        <v>0</v>
      </c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>
        <f t="shared" si="78"/>
        <v>0</v>
      </c>
      <c r="AF332" s="23">
        <v>301010102</v>
      </c>
      <c r="AG332" s="19" t="s">
        <v>571</v>
      </c>
      <c r="AH332" s="20">
        <v>0</v>
      </c>
      <c r="AI332" s="40" t="e">
        <f t="shared" si="79"/>
        <v>#DIV/0!</v>
      </c>
      <c r="AJ332" s="40" t="e">
        <f t="shared" si="64"/>
        <v>#DIV/0!</v>
      </c>
      <c r="AK332" s="40" t="e">
        <f t="shared" si="65"/>
        <v>#DIV/0!</v>
      </c>
      <c r="AL332" s="40">
        <f t="shared" si="66"/>
        <v>-1</v>
      </c>
      <c r="AM332" s="40" t="e">
        <f t="shared" si="67"/>
        <v>#DIV/0!</v>
      </c>
      <c r="AN332" s="40" t="e">
        <f t="shared" si="68"/>
        <v>#DIV/0!</v>
      </c>
      <c r="AO332" s="40" t="e">
        <f t="shared" si="69"/>
        <v>#DIV/0!</v>
      </c>
      <c r="AP332" s="40" t="e">
        <f t="shared" si="70"/>
        <v>#DIV/0!</v>
      </c>
      <c r="AQ332" s="40" t="e">
        <f t="shared" si="71"/>
        <v>#DIV/0!</v>
      </c>
      <c r="AR332" s="40" t="e">
        <f t="shared" si="72"/>
        <v>#DIV/0!</v>
      </c>
      <c r="AS332" s="40" t="e">
        <f t="shared" si="73"/>
        <v>#DIV/0!</v>
      </c>
      <c r="AT332" s="40" t="e">
        <f t="shared" si="74"/>
        <v>#DIV/0!</v>
      </c>
      <c r="AU332" s="40">
        <f t="shared" si="75"/>
        <v>-1</v>
      </c>
    </row>
    <row r="333" spans="1:47" x14ac:dyDescent="0.25">
      <c r="A333" s="37">
        <v>2023</v>
      </c>
      <c r="B333" s="47">
        <v>301010103</v>
      </c>
      <c r="C333" s="39" t="s">
        <v>572</v>
      </c>
      <c r="D333" s="40"/>
      <c r="E333" s="40"/>
      <c r="F333" s="40"/>
      <c r="G333" s="40">
        <v>425000000</v>
      </c>
      <c r="H333" s="40"/>
      <c r="I333" s="40"/>
      <c r="J333" s="40"/>
      <c r="K333" s="40"/>
      <c r="L333" s="40"/>
      <c r="M333" s="40"/>
      <c r="N333" s="40"/>
      <c r="O333" s="40"/>
      <c r="P333" s="40">
        <v>425000000</v>
      </c>
      <c r="R333" s="40">
        <v>0</v>
      </c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>
        <f t="shared" si="78"/>
        <v>0</v>
      </c>
      <c r="AF333" s="24">
        <v>301010103</v>
      </c>
      <c r="AG333" s="19" t="s">
        <v>572</v>
      </c>
      <c r="AH333" s="20">
        <v>0</v>
      </c>
      <c r="AI333" s="40" t="e">
        <f t="shared" si="79"/>
        <v>#DIV/0!</v>
      </c>
      <c r="AJ333" s="40" t="e">
        <f t="shared" si="64"/>
        <v>#DIV/0!</v>
      </c>
      <c r="AK333" s="40" t="e">
        <f t="shared" si="65"/>
        <v>#DIV/0!</v>
      </c>
      <c r="AL333" s="40">
        <f t="shared" si="66"/>
        <v>-1</v>
      </c>
      <c r="AM333" s="40" t="e">
        <f t="shared" si="67"/>
        <v>#DIV/0!</v>
      </c>
      <c r="AN333" s="40" t="e">
        <f t="shared" si="68"/>
        <v>#DIV/0!</v>
      </c>
      <c r="AO333" s="40" t="e">
        <f t="shared" si="69"/>
        <v>#DIV/0!</v>
      </c>
      <c r="AP333" s="40" t="e">
        <f t="shared" si="70"/>
        <v>#DIV/0!</v>
      </c>
      <c r="AQ333" s="40" t="e">
        <f t="shared" si="71"/>
        <v>#DIV/0!</v>
      </c>
      <c r="AR333" s="40" t="e">
        <f t="shared" si="72"/>
        <v>#DIV/0!</v>
      </c>
      <c r="AS333" s="40" t="e">
        <f t="shared" si="73"/>
        <v>#DIV/0!</v>
      </c>
      <c r="AT333" s="40" t="e">
        <f t="shared" si="74"/>
        <v>#DIV/0!</v>
      </c>
      <c r="AU333" s="40">
        <f t="shared" si="75"/>
        <v>-1</v>
      </c>
    </row>
    <row r="334" spans="1:47" x14ac:dyDescent="0.25">
      <c r="A334" s="34">
        <v>2023</v>
      </c>
      <c r="B334" s="35">
        <v>3010102</v>
      </c>
      <c r="C334" s="36" t="s">
        <v>573</v>
      </c>
      <c r="D334" s="33">
        <v>0</v>
      </c>
      <c r="E334" s="33">
        <v>495000000</v>
      </c>
      <c r="F334" s="33">
        <v>0</v>
      </c>
      <c r="G334" s="33">
        <v>5000000</v>
      </c>
      <c r="H334" s="33">
        <v>0</v>
      </c>
      <c r="I334" s="33">
        <v>0</v>
      </c>
      <c r="J334" s="33">
        <v>0</v>
      </c>
      <c r="K334" s="33">
        <v>0</v>
      </c>
      <c r="L334" s="33">
        <v>250000000</v>
      </c>
      <c r="M334" s="33">
        <v>0</v>
      </c>
      <c r="N334" s="33">
        <v>0</v>
      </c>
      <c r="O334" s="33">
        <v>0</v>
      </c>
      <c r="P334" s="33">
        <v>750000000</v>
      </c>
      <c r="R334" s="33">
        <v>10000000</v>
      </c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>
        <f t="shared" si="78"/>
        <v>10000000</v>
      </c>
      <c r="AF334" s="8">
        <v>3010102</v>
      </c>
      <c r="AG334" s="2" t="s">
        <v>573</v>
      </c>
      <c r="AH334" s="3">
        <f>+AH335+AH339</f>
        <v>10000000</v>
      </c>
      <c r="AI334" s="33" t="e">
        <f t="shared" si="79"/>
        <v>#DIV/0!</v>
      </c>
      <c r="AJ334" s="33">
        <f t="shared" si="64"/>
        <v>-1</v>
      </c>
      <c r="AK334" s="33" t="e">
        <f t="shared" si="65"/>
        <v>#DIV/0!</v>
      </c>
      <c r="AL334" s="33">
        <f t="shared" si="66"/>
        <v>-1</v>
      </c>
      <c r="AM334" s="33" t="e">
        <f t="shared" si="67"/>
        <v>#DIV/0!</v>
      </c>
      <c r="AN334" s="33" t="e">
        <f t="shared" si="68"/>
        <v>#DIV/0!</v>
      </c>
      <c r="AO334" s="33" t="e">
        <f t="shared" si="69"/>
        <v>#DIV/0!</v>
      </c>
      <c r="AP334" s="33" t="e">
        <f t="shared" si="70"/>
        <v>#DIV/0!</v>
      </c>
      <c r="AQ334" s="33">
        <f t="shared" si="71"/>
        <v>-1</v>
      </c>
      <c r="AR334" s="33" t="e">
        <f t="shared" si="72"/>
        <v>#DIV/0!</v>
      </c>
      <c r="AS334" s="33" t="e">
        <f t="shared" si="73"/>
        <v>#DIV/0!</v>
      </c>
      <c r="AT334" s="33" t="e">
        <f t="shared" si="74"/>
        <v>#DIV/0!</v>
      </c>
      <c r="AU334" s="33">
        <f t="shared" si="75"/>
        <v>-0.98666666666666669</v>
      </c>
    </row>
    <row r="335" spans="1:47" x14ac:dyDescent="0.25">
      <c r="A335" s="34">
        <v>2023</v>
      </c>
      <c r="B335" s="35">
        <v>301010201</v>
      </c>
      <c r="C335" s="36" t="s">
        <v>574</v>
      </c>
      <c r="D335" s="33">
        <v>0</v>
      </c>
      <c r="E335" s="33">
        <v>315000000</v>
      </c>
      <c r="F335" s="33">
        <v>0</v>
      </c>
      <c r="G335" s="33">
        <v>5000000</v>
      </c>
      <c r="H335" s="33">
        <v>0</v>
      </c>
      <c r="I335" s="33">
        <v>0</v>
      </c>
      <c r="J335" s="33">
        <v>0</v>
      </c>
      <c r="K335" s="33">
        <v>0</v>
      </c>
      <c r="L335" s="33">
        <v>180000000</v>
      </c>
      <c r="M335" s="33">
        <v>0</v>
      </c>
      <c r="N335" s="33">
        <v>0</v>
      </c>
      <c r="O335" s="33">
        <v>0</v>
      </c>
      <c r="P335" s="33">
        <v>500000000</v>
      </c>
      <c r="R335" s="33">
        <v>0</v>
      </c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>
        <f t="shared" si="78"/>
        <v>0</v>
      </c>
      <c r="AF335" s="11">
        <v>301010201</v>
      </c>
      <c r="AG335" s="6" t="s">
        <v>574</v>
      </c>
      <c r="AH335" s="7">
        <f>+AH336+AH337+AH338</f>
        <v>0</v>
      </c>
      <c r="AI335" s="33" t="e">
        <f t="shared" si="79"/>
        <v>#DIV/0!</v>
      </c>
      <c r="AJ335" s="33">
        <f t="shared" si="64"/>
        <v>-1</v>
      </c>
      <c r="AK335" s="33" t="e">
        <f t="shared" si="65"/>
        <v>#DIV/0!</v>
      </c>
      <c r="AL335" s="33">
        <f t="shared" si="66"/>
        <v>-1</v>
      </c>
      <c r="AM335" s="33" t="e">
        <f t="shared" si="67"/>
        <v>#DIV/0!</v>
      </c>
      <c r="AN335" s="33" t="e">
        <f t="shared" si="68"/>
        <v>#DIV/0!</v>
      </c>
      <c r="AO335" s="33" t="e">
        <f t="shared" si="69"/>
        <v>#DIV/0!</v>
      </c>
      <c r="AP335" s="33" t="e">
        <f t="shared" si="70"/>
        <v>#DIV/0!</v>
      </c>
      <c r="AQ335" s="33">
        <f t="shared" si="71"/>
        <v>-1</v>
      </c>
      <c r="AR335" s="33" t="e">
        <f t="shared" si="72"/>
        <v>#DIV/0!</v>
      </c>
      <c r="AS335" s="33" t="e">
        <f t="shared" si="73"/>
        <v>#DIV/0!</v>
      </c>
      <c r="AT335" s="33" t="e">
        <f t="shared" si="74"/>
        <v>#DIV/0!</v>
      </c>
      <c r="AU335" s="33">
        <f t="shared" si="75"/>
        <v>-1</v>
      </c>
    </row>
    <row r="336" spans="1:47" x14ac:dyDescent="0.25">
      <c r="A336" s="37">
        <v>2023</v>
      </c>
      <c r="B336" s="45">
        <v>30101020101</v>
      </c>
      <c r="C336" s="39" t="s">
        <v>575</v>
      </c>
      <c r="D336" s="40"/>
      <c r="E336" s="40"/>
      <c r="F336" s="40"/>
      <c r="G336" s="40"/>
      <c r="H336" s="40"/>
      <c r="I336" s="40"/>
      <c r="J336" s="40"/>
      <c r="K336" s="40"/>
      <c r="L336" s="40">
        <v>180000000</v>
      </c>
      <c r="M336" s="40"/>
      <c r="N336" s="40"/>
      <c r="O336" s="40"/>
      <c r="P336" s="40">
        <v>180000000</v>
      </c>
      <c r="R336" s="40">
        <v>0</v>
      </c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>
        <f t="shared" si="78"/>
        <v>0</v>
      </c>
      <c r="AF336" s="22">
        <v>30101020101</v>
      </c>
      <c r="AG336" s="19" t="s">
        <v>575</v>
      </c>
      <c r="AH336" s="20">
        <v>0</v>
      </c>
      <c r="AI336" s="40" t="e">
        <f t="shared" si="79"/>
        <v>#DIV/0!</v>
      </c>
      <c r="AJ336" s="40" t="e">
        <f t="shared" si="64"/>
        <v>#DIV/0!</v>
      </c>
      <c r="AK336" s="40" t="e">
        <f t="shared" si="65"/>
        <v>#DIV/0!</v>
      </c>
      <c r="AL336" s="40" t="e">
        <f t="shared" si="66"/>
        <v>#DIV/0!</v>
      </c>
      <c r="AM336" s="40" t="e">
        <f t="shared" si="67"/>
        <v>#DIV/0!</v>
      </c>
      <c r="AN336" s="40" t="e">
        <f t="shared" si="68"/>
        <v>#DIV/0!</v>
      </c>
      <c r="AO336" s="40" t="e">
        <f t="shared" si="69"/>
        <v>#DIV/0!</v>
      </c>
      <c r="AP336" s="40" t="e">
        <f t="shared" si="70"/>
        <v>#DIV/0!</v>
      </c>
      <c r="AQ336" s="40">
        <f t="shared" si="71"/>
        <v>-1</v>
      </c>
      <c r="AR336" s="40" t="e">
        <f t="shared" si="72"/>
        <v>#DIV/0!</v>
      </c>
      <c r="AS336" s="40" t="e">
        <f t="shared" si="73"/>
        <v>#DIV/0!</v>
      </c>
      <c r="AT336" s="40" t="e">
        <f t="shared" si="74"/>
        <v>#DIV/0!</v>
      </c>
      <c r="AU336" s="40">
        <f t="shared" si="75"/>
        <v>-1</v>
      </c>
    </row>
    <row r="337" spans="1:47" x14ac:dyDescent="0.25">
      <c r="A337" s="37">
        <v>2023</v>
      </c>
      <c r="B337" s="46">
        <v>30101020102</v>
      </c>
      <c r="C337" s="39" t="s">
        <v>576</v>
      </c>
      <c r="D337" s="40"/>
      <c r="E337" s="40"/>
      <c r="F337" s="40"/>
      <c r="G337" s="40">
        <v>5000000</v>
      </c>
      <c r="H337" s="40"/>
      <c r="I337" s="40"/>
      <c r="J337" s="40"/>
      <c r="K337" s="40"/>
      <c r="L337" s="40">
        <v>0</v>
      </c>
      <c r="M337" s="40"/>
      <c r="N337" s="40"/>
      <c r="O337" s="40"/>
      <c r="P337" s="40">
        <v>5000000</v>
      </c>
      <c r="R337" s="40">
        <v>0</v>
      </c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>
        <f t="shared" si="78"/>
        <v>0</v>
      </c>
      <c r="AF337" s="23">
        <v>30101020102</v>
      </c>
      <c r="AG337" s="19" t="s">
        <v>576</v>
      </c>
      <c r="AH337" s="20">
        <v>0</v>
      </c>
      <c r="AI337" s="40" t="e">
        <f t="shared" si="79"/>
        <v>#DIV/0!</v>
      </c>
      <c r="AJ337" s="40" t="e">
        <f t="shared" si="64"/>
        <v>#DIV/0!</v>
      </c>
      <c r="AK337" s="40" t="e">
        <f t="shared" si="65"/>
        <v>#DIV/0!</v>
      </c>
      <c r="AL337" s="40">
        <f t="shared" si="66"/>
        <v>-1</v>
      </c>
      <c r="AM337" s="40" t="e">
        <f t="shared" si="67"/>
        <v>#DIV/0!</v>
      </c>
      <c r="AN337" s="40" t="e">
        <f t="shared" si="68"/>
        <v>#DIV/0!</v>
      </c>
      <c r="AO337" s="40" t="e">
        <f t="shared" si="69"/>
        <v>#DIV/0!</v>
      </c>
      <c r="AP337" s="40" t="e">
        <f t="shared" si="70"/>
        <v>#DIV/0!</v>
      </c>
      <c r="AQ337" s="40" t="e">
        <f t="shared" si="71"/>
        <v>#DIV/0!</v>
      </c>
      <c r="AR337" s="40" t="e">
        <f t="shared" si="72"/>
        <v>#DIV/0!</v>
      </c>
      <c r="AS337" s="40" t="e">
        <f t="shared" si="73"/>
        <v>#DIV/0!</v>
      </c>
      <c r="AT337" s="40" t="e">
        <f t="shared" si="74"/>
        <v>#DIV/0!</v>
      </c>
      <c r="AU337" s="40">
        <f t="shared" si="75"/>
        <v>-1</v>
      </c>
    </row>
    <row r="338" spans="1:47" x14ac:dyDescent="0.25">
      <c r="A338" s="37">
        <v>2023</v>
      </c>
      <c r="B338" s="47">
        <v>30101020103</v>
      </c>
      <c r="C338" s="39" t="s">
        <v>577</v>
      </c>
      <c r="D338" s="40"/>
      <c r="E338" s="40">
        <v>315000000</v>
      </c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>
        <v>315000000</v>
      </c>
      <c r="R338" s="40">
        <v>0</v>
      </c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>
        <f t="shared" si="78"/>
        <v>0</v>
      </c>
      <c r="AF338" s="24">
        <v>30101020103</v>
      </c>
      <c r="AG338" s="19" t="s">
        <v>577</v>
      </c>
      <c r="AH338" s="20">
        <v>0</v>
      </c>
      <c r="AI338" s="40" t="e">
        <f t="shared" si="79"/>
        <v>#DIV/0!</v>
      </c>
      <c r="AJ338" s="40">
        <f t="shared" si="64"/>
        <v>-1</v>
      </c>
      <c r="AK338" s="40" t="e">
        <f t="shared" si="65"/>
        <v>#DIV/0!</v>
      </c>
      <c r="AL338" s="40" t="e">
        <f t="shared" si="66"/>
        <v>#DIV/0!</v>
      </c>
      <c r="AM338" s="40" t="e">
        <f t="shared" si="67"/>
        <v>#DIV/0!</v>
      </c>
      <c r="AN338" s="40" t="e">
        <f t="shared" si="68"/>
        <v>#DIV/0!</v>
      </c>
      <c r="AO338" s="40" t="e">
        <f t="shared" si="69"/>
        <v>#DIV/0!</v>
      </c>
      <c r="AP338" s="40" t="e">
        <f t="shared" si="70"/>
        <v>#DIV/0!</v>
      </c>
      <c r="AQ338" s="40" t="e">
        <f t="shared" si="71"/>
        <v>#DIV/0!</v>
      </c>
      <c r="AR338" s="40" t="e">
        <f t="shared" si="72"/>
        <v>#DIV/0!</v>
      </c>
      <c r="AS338" s="40" t="e">
        <f t="shared" si="73"/>
        <v>#DIV/0!</v>
      </c>
      <c r="AT338" s="40" t="e">
        <f t="shared" si="74"/>
        <v>#DIV/0!</v>
      </c>
      <c r="AU338" s="40">
        <f t="shared" si="75"/>
        <v>-1</v>
      </c>
    </row>
    <row r="339" spans="1:47" x14ac:dyDescent="0.25">
      <c r="A339" s="34">
        <v>2023</v>
      </c>
      <c r="B339" s="35">
        <v>301010202</v>
      </c>
      <c r="C339" s="36" t="s">
        <v>578</v>
      </c>
      <c r="D339" s="33">
        <v>0</v>
      </c>
      <c r="E339" s="33">
        <v>180000000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70000000</v>
      </c>
      <c r="M339" s="33">
        <v>0</v>
      </c>
      <c r="N339" s="33">
        <v>0</v>
      </c>
      <c r="O339" s="33">
        <v>0</v>
      </c>
      <c r="P339" s="33">
        <v>250000000</v>
      </c>
      <c r="R339" s="33">
        <v>10000000</v>
      </c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>
        <f t="shared" si="78"/>
        <v>10000000</v>
      </c>
      <c r="AF339" s="11">
        <v>301010202</v>
      </c>
      <c r="AG339" s="6" t="s">
        <v>578</v>
      </c>
      <c r="AH339" s="7">
        <f>+AH340+AH341</f>
        <v>10000000</v>
      </c>
      <c r="AI339" s="33" t="e">
        <f t="shared" si="79"/>
        <v>#DIV/0!</v>
      </c>
      <c r="AJ339" s="33">
        <f t="shared" si="64"/>
        <v>-1</v>
      </c>
      <c r="AK339" s="33" t="e">
        <f t="shared" si="65"/>
        <v>#DIV/0!</v>
      </c>
      <c r="AL339" s="33" t="e">
        <f t="shared" si="66"/>
        <v>#DIV/0!</v>
      </c>
      <c r="AM339" s="33" t="e">
        <f t="shared" si="67"/>
        <v>#DIV/0!</v>
      </c>
      <c r="AN339" s="33" t="e">
        <f t="shared" si="68"/>
        <v>#DIV/0!</v>
      </c>
      <c r="AO339" s="33" t="e">
        <f t="shared" si="69"/>
        <v>#DIV/0!</v>
      </c>
      <c r="AP339" s="33" t="e">
        <f t="shared" si="70"/>
        <v>#DIV/0!</v>
      </c>
      <c r="AQ339" s="33">
        <f t="shared" si="71"/>
        <v>-1</v>
      </c>
      <c r="AR339" s="33" t="e">
        <f t="shared" si="72"/>
        <v>#DIV/0!</v>
      </c>
      <c r="AS339" s="33" t="e">
        <f t="shared" si="73"/>
        <v>#DIV/0!</v>
      </c>
      <c r="AT339" s="33" t="e">
        <f t="shared" si="74"/>
        <v>#DIV/0!</v>
      </c>
      <c r="AU339" s="33">
        <f t="shared" si="75"/>
        <v>-0.96</v>
      </c>
    </row>
    <row r="340" spans="1:47" x14ac:dyDescent="0.25">
      <c r="A340" s="37">
        <v>2023</v>
      </c>
      <c r="B340" s="45">
        <v>30101020201</v>
      </c>
      <c r="C340" s="39" t="s">
        <v>579</v>
      </c>
      <c r="D340" s="40"/>
      <c r="E340" s="40"/>
      <c r="F340" s="40"/>
      <c r="G340" s="40"/>
      <c r="H340" s="40"/>
      <c r="I340" s="40"/>
      <c r="J340" s="40"/>
      <c r="K340" s="40"/>
      <c r="L340" s="40">
        <v>70000000</v>
      </c>
      <c r="M340" s="40"/>
      <c r="N340" s="40"/>
      <c r="O340" s="40"/>
      <c r="P340" s="40">
        <v>70000000</v>
      </c>
      <c r="R340" s="40">
        <v>0</v>
      </c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>
        <f t="shared" si="78"/>
        <v>0</v>
      </c>
      <c r="AF340" s="22">
        <v>30101020201</v>
      </c>
      <c r="AG340" s="19" t="s">
        <v>579</v>
      </c>
      <c r="AH340" s="20">
        <v>0</v>
      </c>
      <c r="AI340" s="40" t="e">
        <f t="shared" si="79"/>
        <v>#DIV/0!</v>
      </c>
      <c r="AJ340" s="40" t="e">
        <f t="shared" si="64"/>
        <v>#DIV/0!</v>
      </c>
      <c r="AK340" s="40" t="e">
        <f t="shared" si="65"/>
        <v>#DIV/0!</v>
      </c>
      <c r="AL340" s="40" t="e">
        <f t="shared" si="66"/>
        <v>#DIV/0!</v>
      </c>
      <c r="AM340" s="40" t="e">
        <f t="shared" si="67"/>
        <v>#DIV/0!</v>
      </c>
      <c r="AN340" s="40" t="e">
        <f t="shared" si="68"/>
        <v>#DIV/0!</v>
      </c>
      <c r="AO340" s="40" t="e">
        <f t="shared" si="69"/>
        <v>#DIV/0!</v>
      </c>
      <c r="AP340" s="40" t="e">
        <f t="shared" si="70"/>
        <v>#DIV/0!</v>
      </c>
      <c r="AQ340" s="40">
        <f t="shared" si="71"/>
        <v>-1</v>
      </c>
      <c r="AR340" s="40" t="e">
        <f t="shared" si="72"/>
        <v>#DIV/0!</v>
      </c>
      <c r="AS340" s="40" t="e">
        <f t="shared" si="73"/>
        <v>#DIV/0!</v>
      </c>
      <c r="AT340" s="40" t="e">
        <f t="shared" si="74"/>
        <v>#DIV/0!</v>
      </c>
      <c r="AU340" s="40">
        <f t="shared" si="75"/>
        <v>-1</v>
      </c>
    </row>
    <row r="341" spans="1:47" x14ac:dyDescent="0.25">
      <c r="A341" s="37">
        <v>2023</v>
      </c>
      <c r="B341" s="47">
        <v>30101020203</v>
      </c>
      <c r="C341" s="39" t="s">
        <v>580</v>
      </c>
      <c r="D341" s="40"/>
      <c r="E341" s="40">
        <v>180000000</v>
      </c>
      <c r="F341" s="40"/>
      <c r="G341" s="40"/>
      <c r="H341" s="40"/>
      <c r="I341" s="40"/>
      <c r="J341" s="40"/>
      <c r="K341" s="40"/>
      <c r="L341" s="40">
        <v>0</v>
      </c>
      <c r="M341" s="40"/>
      <c r="N341" s="40"/>
      <c r="O341" s="40"/>
      <c r="P341" s="40">
        <v>180000000</v>
      </c>
      <c r="R341" s="40">
        <v>10000000</v>
      </c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>
        <f t="shared" si="78"/>
        <v>10000000</v>
      </c>
      <c r="AF341" s="24">
        <v>30101020203</v>
      </c>
      <c r="AG341" s="19" t="s">
        <v>580</v>
      </c>
      <c r="AH341" s="20">
        <v>10000000</v>
      </c>
      <c r="AI341" s="40" t="e">
        <f t="shared" si="79"/>
        <v>#DIV/0!</v>
      </c>
      <c r="AJ341" s="40">
        <f t="shared" si="64"/>
        <v>-1</v>
      </c>
      <c r="AK341" s="40" t="e">
        <f t="shared" si="65"/>
        <v>#DIV/0!</v>
      </c>
      <c r="AL341" s="40" t="e">
        <f t="shared" si="66"/>
        <v>#DIV/0!</v>
      </c>
      <c r="AM341" s="40" t="e">
        <f t="shared" si="67"/>
        <v>#DIV/0!</v>
      </c>
      <c r="AN341" s="40" t="e">
        <f t="shared" si="68"/>
        <v>#DIV/0!</v>
      </c>
      <c r="AO341" s="40" t="e">
        <f t="shared" si="69"/>
        <v>#DIV/0!</v>
      </c>
      <c r="AP341" s="40" t="e">
        <f t="shared" si="70"/>
        <v>#DIV/0!</v>
      </c>
      <c r="AQ341" s="40" t="e">
        <f t="shared" si="71"/>
        <v>#DIV/0!</v>
      </c>
      <c r="AR341" s="40" t="e">
        <f t="shared" si="72"/>
        <v>#DIV/0!</v>
      </c>
      <c r="AS341" s="40" t="e">
        <f t="shared" si="73"/>
        <v>#DIV/0!</v>
      </c>
      <c r="AT341" s="40" t="e">
        <f t="shared" si="74"/>
        <v>#DIV/0!</v>
      </c>
      <c r="AU341" s="40">
        <f t="shared" si="75"/>
        <v>-0.94444444444444442</v>
      </c>
    </row>
    <row r="342" spans="1:47" x14ac:dyDescent="0.25">
      <c r="A342" s="34">
        <v>2023</v>
      </c>
      <c r="B342" s="35">
        <v>30102</v>
      </c>
      <c r="C342" s="36" t="s">
        <v>581</v>
      </c>
      <c r="D342" s="33">
        <v>1339297847</v>
      </c>
      <c r="E342" s="33">
        <v>150000000</v>
      </c>
      <c r="F342" s="33">
        <v>0</v>
      </c>
      <c r="G342" s="33">
        <v>312000000</v>
      </c>
      <c r="H342" s="33">
        <v>0</v>
      </c>
      <c r="I342" s="33">
        <v>0</v>
      </c>
      <c r="J342" s="33">
        <v>0</v>
      </c>
      <c r="K342" s="33">
        <v>0</v>
      </c>
      <c r="L342" s="33">
        <v>910000000</v>
      </c>
      <c r="M342" s="33">
        <v>0</v>
      </c>
      <c r="N342" s="33">
        <v>0</v>
      </c>
      <c r="O342" s="33">
        <v>0</v>
      </c>
      <c r="P342" s="33">
        <v>2711297847</v>
      </c>
      <c r="R342" s="33">
        <v>546677664</v>
      </c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>
        <f t="shared" si="78"/>
        <v>546677664</v>
      </c>
      <c r="AF342" s="8">
        <v>30102</v>
      </c>
      <c r="AG342" s="2" t="s">
        <v>581</v>
      </c>
      <c r="AH342" s="3">
        <f>+AH343</f>
        <v>546677664</v>
      </c>
      <c r="AI342" s="33">
        <f t="shared" si="79"/>
        <v>-0.59181770864147443</v>
      </c>
      <c r="AJ342" s="33">
        <f t="shared" si="64"/>
        <v>-1</v>
      </c>
      <c r="AK342" s="33" t="e">
        <f t="shared" si="65"/>
        <v>#DIV/0!</v>
      </c>
      <c r="AL342" s="33">
        <f t="shared" si="66"/>
        <v>-1</v>
      </c>
      <c r="AM342" s="33" t="e">
        <f t="shared" si="67"/>
        <v>#DIV/0!</v>
      </c>
      <c r="AN342" s="33" t="e">
        <f t="shared" si="68"/>
        <v>#DIV/0!</v>
      </c>
      <c r="AO342" s="33" t="e">
        <f t="shared" si="69"/>
        <v>#DIV/0!</v>
      </c>
      <c r="AP342" s="33" t="e">
        <f t="shared" si="70"/>
        <v>#DIV/0!</v>
      </c>
      <c r="AQ342" s="33">
        <f t="shared" si="71"/>
        <v>-1</v>
      </c>
      <c r="AR342" s="33" t="e">
        <f t="shared" si="72"/>
        <v>#DIV/0!</v>
      </c>
      <c r="AS342" s="33" t="e">
        <f t="shared" si="73"/>
        <v>#DIV/0!</v>
      </c>
      <c r="AT342" s="33" t="e">
        <f t="shared" si="74"/>
        <v>#DIV/0!</v>
      </c>
      <c r="AU342" s="33">
        <f t="shared" si="75"/>
        <v>-0.79837048718019354</v>
      </c>
    </row>
    <row r="343" spans="1:47" x14ac:dyDescent="0.25">
      <c r="A343" s="34">
        <v>2023</v>
      </c>
      <c r="B343" s="35">
        <v>3010201</v>
      </c>
      <c r="C343" s="36" t="s">
        <v>582</v>
      </c>
      <c r="D343" s="33">
        <v>1339297847</v>
      </c>
      <c r="E343" s="33">
        <v>150000000</v>
      </c>
      <c r="F343" s="33">
        <v>0</v>
      </c>
      <c r="G343" s="33">
        <v>312000000</v>
      </c>
      <c r="H343" s="33">
        <v>0</v>
      </c>
      <c r="I343" s="33">
        <v>0</v>
      </c>
      <c r="J343" s="33">
        <v>0</v>
      </c>
      <c r="K343" s="33">
        <v>0</v>
      </c>
      <c r="L343" s="33">
        <v>910000000</v>
      </c>
      <c r="M343" s="33">
        <v>0</v>
      </c>
      <c r="N343" s="33">
        <v>0</v>
      </c>
      <c r="O343" s="33">
        <v>0</v>
      </c>
      <c r="P343" s="33">
        <v>2711297847</v>
      </c>
      <c r="R343" s="33">
        <v>546677664</v>
      </c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>
        <f t="shared" si="78"/>
        <v>546677664</v>
      </c>
      <c r="AF343" s="8">
        <v>3010201</v>
      </c>
      <c r="AG343" s="2" t="s">
        <v>582</v>
      </c>
      <c r="AH343" s="3">
        <f>+AH344+AH351</f>
        <v>546677664</v>
      </c>
      <c r="AI343" s="33">
        <f t="shared" si="79"/>
        <v>-0.59181770864147443</v>
      </c>
      <c r="AJ343" s="33">
        <f t="shared" si="64"/>
        <v>-1</v>
      </c>
      <c r="AK343" s="33" t="e">
        <f t="shared" si="65"/>
        <v>#DIV/0!</v>
      </c>
      <c r="AL343" s="33">
        <f t="shared" si="66"/>
        <v>-1</v>
      </c>
      <c r="AM343" s="33" t="e">
        <f t="shared" si="67"/>
        <v>#DIV/0!</v>
      </c>
      <c r="AN343" s="33" t="e">
        <f t="shared" si="68"/>
        <v>#DIV/0!</v>
      </c>
      <c r="AO343" s="33" t="e">
        <f t="shared" si="69"/>
        <v>#DIV/0!</v>
      </c>
      <c r="AP343" s="33" t="e">
        <f t="shared" si="70"/>
        <v>#DIV/0!</v>
      </c>
      <c r="AQ343" s="33">
        <f t="shared" si="71"/>
        <v>-1</v>
      </c>
      <c r="AR343" s="33" t="e">
        <f t="shared" si="72"/>
        <v>#DIV/0!</v>
      </c>
      <c r="AS343" s="33" t="e">
        <f t="shared" si="73"/>
        <v>#DIV/0!</v>
      </c>
      <c r="AT343" s="33" t="e">
        <f t="shared" si="74"/>
        <v>#DIV/0!</v>
      </c>
      <c r="AU343" s="33">
        <f t="shared" si="75"/>
        <v>-0.79837048718019354</v>
      </c>
    </row>
    <row r="344" spans="1:47" x14ac:dyDescent="0.25">
      <c r="A344" s="34">
        <v>2023</v>
      </c>
      <c r="B344" s="35">
        <v>301020101</v>
      </c>
      <c r="C344" s="36" t="s">
        <v>583</v>
      </c>
      <c r="D344" s="33">
        <v>1339297847</v>
      </c>
      <c r="E344" s="33">
        <v>0</v>
      </c>
      <c r="F344" s="33">
        <v>0</v>
      </c>
      <c r="G344" s="33">
        <v>312000000</v>
      </c>
      <c r="H344" s="33">
        <v>0</v>
      </c>
      <c r="I344" s="33">
        <v>0</v>
      </c>
      <c r="J344" s="33">
        <v>0</v>
      </c>
      <c r="K344" s="33">
        <v>0</v>
      </c>
      <c r="L344" s="33">
        <v>660000000</v>
      </c>
      <c r="M344" s="33">
        <v>0</v>
      </c>
      <c r="N344" s="33">
        <v>0</v>
      </c>
      <c r="O344" s="33">
        <v>0</v>
      </c>
      <c r="P344" s="33">
        <v>2311297847</v>
      </c>
      <c r="R344" s="33">
        <v>546677664</v>
      </c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>
        <f t="shared" si="78"/>
        <v>546677664</v>
      </c>
      <c r="AF344" s="11">
        <v>301020101</v>
      </c>
      <c r="AG344" s="6" t="s">
        <v>583</v>
      </c>
      <c r="AH344" s="7">
        <f>+AH345+AH349</f>
        <v>546677664</v>
      </c>
      <c r="AI344" s="33">
        <f t="shared" si="79"/>
        <v>-0.59181770864147443</v>
      </c>
      <c r="AJ344" s="33" t="e">
        <f t="shared" ref="AJ344:AJ407" si="80">+(S344-E344)/E344</f>
        <v>#DIV/0!</v>
      </c>
      <c r="AK344" s="33" t="e">
        <f t="shared" ref="AK344:AK407" si="81">+(T344-F344)/F344</f>
        <v>#DIV/0!</v>
      </c>
      <c r="AL344" s="33">
        <f t="shared" ref="AL344:AL407" si="82">+(U344-G344)/G344</f>
        <v>-1</v>
      </c>
      <c r="AM344" s="33" t="e">
        <f t="shared" ref="AM344:AM407" si="83">+(V344-H344)/H344</f>
        <v>#DIV/0!</v>
      </c>
      <c r="AN344" s="33" t="e">
        <f t="shared" ref="AN344:AN407" si="84">+(W344-I344)/I344</f>
        <v>#DIV/0!</v>
      </c>
      <c r="AO344" s="33" t="e">
        <f t="shared" ref="AO344:AO407" si="85">+(X344-J344)/J344</f>
        <v>#DIV/0!</v>
      </c>
      <c r="AP344" s="33" t="e">
        <f t="shared" ref="AP344:AP407" si="86">+(Y344-K344)/K344</f>
        <v>#DIV/0!</v>
      </c>
      <c r="AQ344" s="33">
        <f t="shared" ref="AQ344:AQ407" si="87">+(Z344-L344)/L344</f>
        <v>-1</v>
      </c>
      <c r="AR344" s="33" t="e">
        <f t="shared" ref="AR344:AR407" si="88">+(AA344-M344)/M344</f>
        <v>#DIV/0!</v>
      </c>
      <c r="AS344" s="33" t="e">
        <f t="shared" ref="AS344:AS407" si="89">+(AB344-N344)/N344</f>
        <v>#DIV/0!</v>
      </c>
      <c r="AT344" s="33" t="e">
        <f t="shared" ref="AT344:AT407" si="90">+(AC344-O344)/O344</f>
        <v>#DIV/0!</v>
      </c>
      <c r="AU344" s="33">
        <f t="shared" ref="AU344:AU407" si="91">+(AD344-P344)/P344</f>
        <v>-0.76347589095469792</v>
      </c>
    </row>
    <row r="345" spans="1:47" x14ac:dyDescent="0.25">
      <c r="A345" s="34">
        <v>2023</v>
      </c>
      <c r="B345" s="35">
        <v>30102010101</v>
      </c>
      <c r="C345" s="36" t="s">
        <v>584</v>
      </c>
      <c r="D345" s="33">
        <v>1339297847</v>
      </c>
      <c r="E345" s="33">
        <v>0</v>
      </c>
      <c r="F345" s="33">
        <v>0</v>
      </c>
      <c r="G345" s="33">
        <v>312000000</v>
      </c>
      <c r="H345" s="33">
        <v>0</v>
      </c>
      <c r="I345" s="33">
        <v>0</v>
      </c>
      <c r="J345" s="33">
        <v>0</v>
      </c>
      <c r="K345" s="33">
        <v>0</v>
      </c>
      <c r="L345" s="33">
        <v>650000000</v>
      </c>
      <c r="M345" s="33">
        <v>0</v>
      </c>
      <c r="N345" s="33">
        <v>0</v>
      </c>
      <c r="O345" s="33">
        <v>0</v>
      </c>
      <c r="P345" s="33">
        <v>2301297847</v>
      </c>
      <c r="R345" s="33">
        <v>546677664</v>
      </c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>
        <f t="shared" si="78"/>
        <v>546677664</v>
      </c>
      <c r="AF345" s="11">
        <v>30102010101</v>
      </c>
      <c r="AG345" s="6" t="s">
        <v>584</v>
      </c>
      <c r="AH345" s="7">
        <f>+AH346+AH347+AH348</f>
        <v>546677664</v>
      </c>
      <c r="AI345" s="33">
        <f t="shared" si="79"/>
        <v>-0.59181770864147443</v>
      </c>
      <c r="AJ345" s="33" t="e">
        <f t="shared" si="80"/>
        <v>#DIV/0!</v>
      </c>
      <c r="AK345" s="33" t="e">
        <f t="shared" si="81"/>
        <v>#DIV/0!</v>
      </c>
      <c r="AL345" s="33">
        <f t="shared" si="82"/>
        <v>-1</v>
      </c>
      <c r="AM345" s="33" t="e">
        <f t="shared" si="83"/>
        <v>#DIV/0!</v>
      </c>
      <c r="AN345" s="33" t="e">
        <f t="shared" si="84"/>
        <v>#DIV/0!</v>
      </c>
      <c r="AO345" s="33" t="e">
        <f t="shared" si="85"/>
        <v>#DIV/0!</v>
      </c>
      <c r="AP345" s="33" t="e">
        <f t="shared" si="86"/>
        <v>#DIV/0!</v>
      </c>
      <c r="AQ345" s="33">
        <f t="shared" si="87"/>
        <v>-1</v>
      </c>
      <c r="AR345" s="33" t="e">
        <f t="shared" si="88"/>
        <v>#DIV/0!</v>
      </c>
      <c r="AS345" s="33" t="e">
        <f t="shared" si="89"/>
        <v>#DIV/0!</v>
      </c>
      <c r="AT345" s="33" t="e">
        <f t="shared" si="90"/>
        <v>#DIV/0!</v>
      </c>
      <c r="AU345" s="33">
        <f t="shared" si="91"/>
        <v>-0.76244810522346962</v>
      </c>
    </row>
    <row r="346" spans="1:47" x14ac:dyDescent="0.25">
      <c r="A346" s="37">
        <v>2023</v>
      </c>
      <c r="B346" s="45">
        <v>3010201010101</v>
      </c>
      <c r="C346" s="39" t="s">
        <v>585</v>
      </c>
      <c r="D346" s="40"/>
      <c r="E346" s="40"/>
      <c r="F346" s="40"/>
      <c r="G346" s="40"/>
      <c r="H346" s="40"/>
      <c r="I346" s="40"/>
      <c r="J346" s="40"/>
      <c r="K346" s="40"/>
      <c r="L346" s="40">
        <v>650000000</v>
      </c>
      <c r="M346" s="40"/>
      <c r="N346" s="40"/>
      <c r="O346" s="40"/>
      <c r="P346" s="40">
        <v>650000000</v>
      </c>
      <c r="R346" s="40">
        <v>-2481704</v>
      </c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>
        <f t="shared" si="78"/>
        <v>-2481704</v>
      </c>
      <c r="AF346" s="22">
        <v>3010201010101</v>
      </c>
      <c r="AG346" s="19" t="s">
        <v>585</v>
      </c>
      <c r="AH346" s="20">
        <v>-2481704</v>
      </c>
      <c r="AI346" s="40" t="e">
        <f t="shared" si="79"/>
        <v>#DIV/0!</v>
      </c>
      <c r="AJ346" s="40" t="e">
        <f t="shared" si="80"/>
        <v>#DIV/0!</v>
      </c>
      <c r="AK346" s="40" t="e">
        <f t="shared" si="81"/>
        <v>#DIV/0!</v>
      </c>
      <c r="AL346" s="40" t="e">
        <f t="shared" si="82"/>
        <v>#DIV/0!</v>
      </c>
      <c r="AM346" s="40" t="e">
        <f t="shared" si="83"/>
        <v>#DIV/0!</v>
      </c>
      <c r="AN346" s="40" t="e">
        <f t="shared" si="84"/>
        <v>#DIV/0!</v>
      </c>
      <c r="AO346" s="40" t="e">
        <f t="shared" si="85"/>
        <v>#DIV/0!</v>
      </c>
      <c r="AP346" s="40" t="e">
        <f t="shared" si="86"/>
        <v>#DIV/0!</v>
      </c>
      <c r="AQ346" s="40">
        <f t="shared" si="87"/>
        <v>-1</v>
      </c>
      <c r="AR346" s="40" t="e">
        <f t="shared" si="88"/>
        <v>#DIV/0!</v>
      </c>
      <c r="AS346" s="40" t="e">
        <f t="shared" si="89"/>
        <v>#DIV/0!</v>
      </c>
      <c r="AT346" s="40" t="e">
        <f t="shared" si="90"/>
        <v>#DIV/0!</v>
      </c>
      <c r="AU346" s="40">
        <f t="shared" si="91"/>
        <v>-1.0038180061538462</v>
      </c>
    </row>
    <row r="347" spans="1:47" x14ac:dyDescent="0.25">
      <c r="A347" s="37">
        <v>2023</v>
      </c>
      <c r="B347" s="46">
        <v>3010201010102</v>
      </c>
      <c r="C347" s="39" t="s">
        <v>586</v>
      </c>
      <c r="D347" s="40"/>
      <c r="E347" s="40"/>
      <c r="F347" s="40"/>
      <c r="G347" s="40">
        <v>312000000</v>
      </c>
      <c r="H347" s="40"/>
      <c r="I347" s="40"/>
      <c r="J347" s="40"/>
      <c r="K347" s="40"/>
      <c r="L347" s="40"/>
      <c r="M347" s="40"/>
      <c r="N347" s="40"/>
      <c r="O347" s="40"/>
      <c r="P347" s="40">
        <v>312000000</v>
      </c>
      <c r="R347" s="40">
        <v>-250000</v>
      </c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>
        <f t="shared" si="78"/>
        <v>-250000</v>
      </c>
      <c r="AF347" s="23">
        <v>3010201010102</v>
      </c>
      <c r="AG347" s="19" t="s">
        <v>586</v>
      </c>
      <c r="AH347" s="20">
        <v>-250000</v>
      </c>
      <c r="AI347" s="40" t="e">
        <f t="shared" si="79"/>
        <v>#DIV/0!</v>
      </c>
      <c r="AJ347" s="40" t="e">
        <f t="shared" si="80"/>
        <v>#DIV/0!</v>
      </c>
      <c r="AK347" s="40" t="e">
        <f t="shared" si="81"/>
        <v>#DIV/0!</v>
      </c>
      <c r="AL347" s="40">
        <f t="shared" si="82"/>
        <v>-1</v>
      </c>
      <c r="AM347" s="40" t="e">
        <f t="shared" si="83"/>
        <v>#DIV/0!</v>
      </c>
      <c r="AN347" s="40" t="e">
        <f t="shared" si="84"/>
        <v>#DIV/0!</v>
      </c>
      <c r="AO347" s="40" t="e">
        <f t="shared" si="85"/>
        <v>#DIV/0!</v>
      </c>
      <c r="AP347" s="40" t="e">
        <f t="shared" si="86"/>
        <v>#DIV/0!</v>
      </c>
      <c r="AQ347" s="40" t="e">
        <f t="shared" si="87"/>
        <v>#DIV/0!</v>
      </c>
      <c r="AR347" s="40" t="e">
        <f t="shared" si="88"/>
        <v>#DIV/0!</v>
      </c>
      <c r="AS347" s="40" t="e">
        <f t="shared" si="89"/>
        <v>#DIV/0!</v>
      </c>
      <c r="AT347" s="40" t="e">
        <f t="shared" si="90"/>
        <v>#DIV/0!</v>
      </c>
      <c r="AU347" s="40">
        <f t="shared" si="91"/>
        <v>-1.0008012820512822</v>
      </c>
    </row>
    <row r="348" spans="1:47" x14ac:dyDescent="0.25">
      <c r="A348" s="37">
        <v>2023</v>
      </c>
      <c r="B348" s="47">
        <v>3010201010103</v>
      </c>
      <c r="C348" s="39" t="s">
        <v>587</v>
      </c>
      <c r="D348" s="40">
        <v>1339297847</v>
      </c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>
        <v>1339297847</v>
      </c>
      <c r="R348" s="40">
        <v>549409368</v>
      </c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>
        <f t="shared" si="78"/>
        <v>549409368</v>
      </c>
      <c r="AF348" s="24">
        <v>3010201010103</v>
      </c>
      <c r="AG348" s="19" t="s">
        <v>587</v>
      </c>
      <c r="AH348" s="20">
        <v>549409368</v>
      </c>
      <c r="AI348" s="40">
        <f t="shared" si="79"/>
        <v>-0.58977805479888901</v>
      </c>
      <c r="AJ348" s="40" t="e">
        <f t="shared" si="80"/>
        <v>#DIV/0!</v>
      </c>
      <c r="AK348" s="40" t="e">
        <f t="shared" si="81"/>
        <v>#DIV/0!</v>
      </c>
      <c r="AL348" s="40" t="e">
        <f t="shared" si="82"/>
        <v>#DIV/0!</v>
      </c>
      <c r="AM348" s="40" t="e">
        <f t="shared" si="83"/>
        <v>#DIV/0!</v>
      </c>
      <c r="AN348" s="40" t="e">
        <f t="shared" si="84"/>
        <v>#DIV/0!</v>
      </c>
      <c r="AO348" s="40" t="e">
        <f t="shared" si="85"/>
        <v>#DIV/0!</v>
      </c>
      <c r="AP348" s="40" t="e">
        <f t="shared" si="86"/>
        <v>#DIV/0!</v>
      </c>
      <c r="AQ348" s="40" t="e">
        <f t="shared" si="87"/>
        <v>#DIV/0!</v>
      </c>
      <c r="AR348" s="40" t="e">
        <f t="shared" si="88"/>
        <v>#DIV/0!</v>
      </c>
      <c r="AS348" s="40" t="e">
        <f t="shared" si="89"/>
        <v>#DIV/0!</v>
      </c>
      <c r="AT348" s="40" t="e">
        <f t="shared" si="90"/>
        <v>#DIV/0!</v>
      </c>
      <c r="AU348" s="40">
        <f t="shared" si="91"/>
        <v>-0.58977805479888901</v>
      </c>
    </row>
    <row r="349" spans="1:47" x14ac:dyDescent="0.25">
      <c r="A349" s="34">
        <v>2023</v>
      </c>
      <c r="B349" s="35">
        <v>30102010102</v>
      </c>
      <c r="C349" s="36" t="s">
        <v>588</v>
      </c>
      <c r="D349" s="33">
        <v>0</v>
      </c>
      <c r="E349" s="33">
        <v>0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10000000</v>
      </c>
      <c r="M349" s="33">
        <v>0</v>
      </c>
      <c r="N349" s="33">
        <v>0</v>
      </c>
      <c r="O349" s="33">
        <v>0</v>
      </c>
      <c r="P349" s="33">
        <v>10000000</v>
      </c>
      <c r="R349" s="33">
        <v>0</v>
      </c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>
        <f t="shared" si="78"/>
        <v>0</v>
      </c>
      <c r="AF349" s="11">
        <v>30102010102</v>
      </c>
      <c r="AG349" s="6" t="s">
        <v>588</v>
      </c>
      <c r="AH349" s="7">
        <f>+AH350</f>
        <v>0</v>
      </c>
      <c r="AI349" s="33" t="e">
        <f t="shared" si="79"/>
        <v>#DIV/0!</v>
      </c>
      <c r="AJ349" s="33" t="e">
        <f t="shared" si="80"/>
        <v>#DIV/0!</v>
      </c>
      <c r="AK349" s="33" t="e">
        <f t="shared" si="81"/>
        <v>#DIV/0!</v>
      </c>
      <c r="AL349" s="33" t="e">
        <f t="shared" si="82"/>
        <v>#DIV/0!</v>
      </c>
      <c r="AM349" s="33" t="e">
        <f t="shared" si="83"/>
        <v>#DIV/0!</v>
      </c>
      <c r="AN349" s="33" t="e">
        <f t="shared" si="84"/>
        <v>#DIV/0!</v>
      </c>
      <c r="AO349" s="33" t="e">
        <f t="shared" si="85"/>
        <v>#DIV/0!</v>
      </c>
      <c r="AP349" s="33" t="e">
        <f t="shared" si="86"/>
        <v>#DIV/0!</v>
      </c>
      <c r="AQ349" s="33">
        <f t="shared" si="87"/>
        <v>-1</v>
      </c>
      <c r="AR349" s="33" t="e">
        <f t="shared" si="88"/>
        <v>#DIV/0!</v>
      </c>
      <c r="AS349" s="33" t="e">
        <f t="shared" si="89"/>
        <v>#DIV/0!</v>
      </c>
      <c r="AT349" s="33" t="e">
        <f t="shared" si="90"/>
        <v>#DIV/0!</v>
      </c>
      <c r="AU349" s="33">
        <f t="shared" si="91"/>
        <v>-1</v>
      </c>
    </row>
    <row r="350" spans="1:47" x14ac:dyDescent="0.25">
      <c r="A350" s="37">
        <v>2023</v>
      </c>
      <c r="B350" s="45">
        <v>3010201010201</v>
      </c>
      <c r="C350" s="39" t="s">
        <v>589</v>
      </c>
      <c r="D350" s="40"/>
      <c r="E350" s="40"/>
      <c r="F350" s="40"/>
      <c r="G350" s="40">
        <v>0</v>
      </c>
      <c r="H350" s="40"/>
      <c r="I350" s="40"/>
      <c r="J350" s="40"/>
      <c r="K350" s="40"/>
      <c r="L350" s="40">
        <v>10000000</v>
      </c>
      <c r="M350" s="40"/>
      <c r="N350" s="40"/>
      <c r="O350" s="40"/>
      <c r="P350" s="40">
        <v>10000000</v>
      </c>
      <c r="R350" s="40">
        <v>0</v>
      </c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>
        <f t="shared" si="78"/>
        <v>0</v>
      </c>
      <c r="AF350" s="22">
        <v>3010201010201</v>
      </c>
      <c r="AG350" s="19" t="s">
        <v>589</v>
      </c>
      <c r="AH350" s="20">
        <v>0</v>
      </c>
      <c r="AI350" s="40" t="e">
        <f t="shared" si="79"/>
        <v>#DIV/0!</v>
      </c>
      <c r="AJ350" s="40" t="e">
        <f t="shared" si="80"/>
        <v>#DIV/0!</v>
      </c>
      <c r="AK350" s="40" t="e">
        <f t="shared" si="81"/>
        <v>#DIV/0!</v>
      </c>
      <c r="AL350" s="40" t="e">
        <f t="shared" si="82"/>
        <v>#DIV/0!</v>
      </c>
      <c r="AM350" s="40" t="e">
        <f t="shared" si="83"/>
        <v>#DIV/0!</v>
      </c>
      <c r="AN350" s="40" t="e">
        <f t="shared" si="84"/>
        <v>#DIV/0!</v>
      </c>
      <c r="AO350" s="40" t="e">
        <f t="shared" si="85"/>
        <v>#DIV/0!</v>
      </c>
      <c r="AP350" s="40" t="e">
        <f t="shared" si="86"/>
        <v>#DIV/0!</v>
      </c>
      <c r="AQ350" s="40">
        <f t="shared" si="87"/>
        <v>-1</v>
      </c>
      <c r="AR350" s="40" t="e">
        <f t="shared" si="88"/>
        <v>#DIV/0!</v>
      </c>
      <c r="AS350" s="40" t="e">
        <f t="shared" si="89"/>
        <v>#DIV/0!</v>
      </c>
      <c r="AT350" s="40" t="e">
        <f t="shared" si="90"/>
        <v>#DIV/0!</v>
      </c>
      <c r="AU350" s="40">
        <f t="shared" si="91"/>
        <v>-1</v>
      </c>
    </row>
    <row r="351" spans="1:47" x14ac:dyDescent="0.25">
      <c r="A351" s="34">
        <v>2023</v>
      </c>
      <c r="B351" s="35">
        <v>301020103</v>
      </c>
      <c r="C351" s="36" t="s">
        <v>590</v>
      </c>
      <c r="D351" s="33">
        <v>0</v>
      </c>
      <c r="E351" s="33">
        <v>150000000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250000000</v>
      </c>
      <c r="M351" s="33">
        <v>0</v>
      </c>
      <c r="N351" s="33">
        <v>0</v>
      </c>
      <c r="O351" s="33">
        <v>0</v>
      </c>
      <c r="P351" s="33">
        <v>400000000</v>
      </c>
      <c r="R351" s="33">
        <v>0</v>
      </c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>
        <f t="shared" si="78"/>
        <v>0</v>
      </c>
      <c r="AF351" s="11">
        <v>301020103</v>
      </c>
      <c r="AG351" s="6" t="s">
        <v>590</v>
      </c>
      <c r="AH351" s="7">
        <f>+AH352+AH353</f>
        <v>0</v>
      </c>
      <c r="AI351" s="33" t="e">
        <f t="shared" si="79"/>
        <v>#DIV/0!</v>
      </c>
      <c r="AJ351" s="33">
        <f t="shared" si="80"/>
        <v>-1</v>
      </c>
      <c r="AK351" s="33" t="e">
        <f t="shared" si="81"/>
        <v>#DIV/0!</v>
      </c>
      <c r="AL351" s="33" t="e">
        <f t="shared" si="82"/>
        <v>#DIV/0!</v>
      </c>
      <c r="AM351" s="33" t="e">
        <f t="shared" si="83"/>
        <v>#DIV/0!</v>
      </c>
      <c r="AN351" s="33" t="e">
        <f t="shared" si="84"/>
        <v>#DIV/0!</v>
      </c>
      <c r="AO351" s="33" t="e">
        <f t="shared" si="85"/>
        <v>#DIV/0!</v>
      </c>
      <c r="AP351" s="33" t="e">
        <f t="shared" si="86"/>
        <v>#DIV/0!</v>
      </c>
      <c r="AQ351" s="33">
        <f t="shared" si="87"/>
        <v>-1</v>
      </c>
      <c r="AR351" s="33" t="e">
        <f t="shared" si="88"/>
        <v>#DIV/0!</v>
      </c>
      <c r="AS351" s="33" t="e">
        <f t="shared" si="89"/>
        <v>#DIV/0!</v>
      </c>
      <c r="AT351" s="33" t="e">
        <f t="shared" si="90"/>
        <v>#DIV/0!</v>
      </c>
      <c r="AU351" s="33">
        <f t="shared" si="91"/>
        <v>-1</v>
      </c>
    </row>
    <row r="352" spans="1:47" x14ac:dyDescent="0.25">
      <c r="A352" s="37">
        <v>2023</v>
      </c>
      <c r="B352" s="45">
        <v>30102010301</v>
      </c>
      <c r="C352" s="39" t="s">
        <v>591</v>
      </c>
      <c r="D352" s="40"/>
      <c r="E352" s="40"/>
      <c r="F352" s="40"/>
      <c r="G352" s="40"/>
      <c r="H352" s="40"/>
      <c r="I352" s="40"/>
      <c r="J352" s="40"/>
      <c r="K352" s="40"/>
      <c r="L352" s="40">
        <v>250000000</v>
      </c>
      <c r="M352" s="40"/>
      <c r="N352" s="40"/>
      <c r="O352" s="40"/>
      <c r="P352" s="40">
        <v>250000000</v>
      </c>
      <c r="R352" s="40">
        <v>0</v>
      </c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>
        <f t="shared" si="78"/>
        <v>0</v>
      </c>
      <c r="AF352" s="22">
        <v>30102010301</v>
      </c>
      <c r="AG352" s="19" t="s">
        <v>591</v>
      </c>
      <c r="AH352" s="20">
        <v>0</v>
      </c>
      <c r="AI352" s="40" t="e">
        <f t="shared" si="79"/>
        <v>#DIV/0!</v>
      </c>
      <c r="AJ352" s="40" t="e">
        <f t="shared" si="80"/>
        <v>#DIV/0!</v>
      </c>
      <c r="AK352" s="40" t="e">
        <f t="shared" si="81"/>
        <v>#DIV/0!</v>
      </c>
      <c r="AL352" s="40" t="e">
        <f t="shared" si="82"/>
        <v>#DIV/0!</v>
      </c>
      <c r="AM352" s="40" t="e">
        <f t="shared" si="83"/>
        <v>#DIV/0!</v>
      </c>
      <c r="AN352" s="40" t="e">
        <f t="shared" si="84"/>
        <v>#DIV/0!</v>
      </c>
      <c r="AO352" s="40" t="e">
        <f t="shared" si="85"/>
        <v>#DIV/0!</v>
      </c>
      <c r="AP352" s="40" t="e">
        <f t="shared" si="86"/>
        <v>#DIV/0!</v>
      </c>
      <c r="AQ352" s="40">
        <f t="shared" si="87"/>
        <v>-1</v>
      </c>
      <c r="AR352" s="40" t="e">
        <f t="shared" si="88"/>
        <v>#DIV/0!</v>
      </c>
      <c r="AS352" s="40" t="e">
        <f t="shared" si="89"/>
        <v>#DIV/0!</v>
      </c>
      <c r="AT352" s="40" t="e">
        <f t="shared" si="90"/>
        <v>#DIV/0!</v>
      </c>
      <c r="AU352" s="40">
        <f t="shared" si="91"/>
        <v>-1</v>
      </c>
    </row>
    <row r="353" spans="1:47" x14ac:dyDescent="0.25">
      <c r="A353" s="37">
        <v>2023</v>
      </c>
      <c r="B353" s="47">
        <v>30102010303</v>
      </c>
      <c r="C353" s="39" t="s">
        <v>592</v>
      </c>
      <c r="D353" s="40"/>
      <c r="E353" s="40">
        <v>150000000</v>
      </c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>
        <v>150000000</v>
      </c>
      <c r="R353" s="40">
        <v>0</v>
      </c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>
        <f t="shared" si="78"/>
        <v>0</v>
      </c>
      <c r="AF353" s="24">
        <v>30102010303</v>
      </c>
      <c r="AG353" s="19" t="s">
        <v>592</v>
      </c>
      <c r="AH353" s="20">
        <v>0</v>
      </c>
      <c r="AI353" s="40" t="e">
        <f t="shared" si="79"/>
        <v>#DIV/0!</v>
      </c>
      <c r="AJ353" s="40">
        <f t="shared" si="80"/>
        <v>-1</v>
      </c>
      <c r="AK353" s="40" t="e">
        <f t="shared" si="81"/>
        <v>#DIV/0!</v>
      </c>
      <c r="AL353" s="40" t="e">
        <f t="shared" si="82"/>
        <v>#DIV/0!</v>
      </c>
      <c r="AM353" s="40" t="e">
        <f t="shared" si="83"/>
        <v>#DIV/0!</v>
      </c>
      <c r="AN353" s="40" t="e">
        <f t="shared" si="84"/>
        <v>#DIV/0!</v>
      </c>
      <c r="AO353" s="40" t="e">
        <f t="shared" si="85"/>
        <v>#DIV/0!</v>
      </c>
      <c r="AP353" s="40" t="e">
        <f t="shared" si="86"/>
        <v>#DIV/0!</v>
      </c>
      <c r="AQ353" s="40" t="e">
        <f t="shared" si="87"/>
        <v>#DIV/0!</v>
      </c>
      <c r="AR353" s="40" t="e">
        <f t="shared" si="88"/>
        <v>#DIV/0!</v>
      </c>
      <c r="AS353" s="40" t="e">
        <f t="shared" si="89"/>
        <v>#DIV/0!</v>
      </c>
      <c r="AT353" s="40" t="e">
        <f t="shared" si="90"/>
        <v>#DIV/0!</v>
      </c>
      <c r="AU353" s="40">
        <f t="shared" si="91"/>
        <v>-1</v>
      </c>
    </row>
    <row r="354" spans="1:47" x14ac:dyDescent="0.25">
      <c r="A354" s="34">
        <v>2023</v>
      </c>
      <c r="B354" s="35">
        <v>30103</v>
      </c>
      <c r="C354" s="36" t="s">
        <v>593</v>
      </c>
      <c r="D354" s="33">
        <v>0</v>
      </c>
      <c r="E354" s="33">
        <v>500000000</v>
      </c>
      <c r="F354" s="33">
        <v>0</v>
      </c>
      <c r="G354" s="33">
        <v>750000000</v>
      </c>
      <c r="H354" s="33">
        <v>0</v>
      </c>
      <c r="I354" s="33">
        <v>0</v>
      </c>
      <c r="J354" s="33">
        <v>0</v>
      </c>
      <c r="K354" s="33">
        <v>0</v>
      </c>
      <c r="L354" s="33">
        <v>1150000000</v>
      </c>
      <c r="M354" s="33">
        <v>0</v>
      </c>
      <c r="N354" s="33">
        <v>0</v>
      </c>
      <c r="O354" s="33">
        <v>0</v>
      </c>
      <c r="P354" s="33">
        <v>2400000000</v>
      </c>
      <c r="R354" s="33">
        <v>0</v>
      </c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>
        <f t="shared" si="78"/>
        <v>0</v>
      </c>
      <c r="AF354" s="8">
        <v>30103</v>
      </c>
      <c r="AG354" s="2" t="s">
        <v>593</v>
      </c>
      <c r="AH354" s="3">
        <f>+AH355+AH360</f>
        <v>0</v>
      </c>
      <c r="AI354" s="33" t="e">
        <f t="shared" si="79"/>
        <v>#DIV/0!</v>
      </c>
      <c r="AJ354" s="33">
        <f t="shared" si="80"/>
        <v>-1</v>
      </c>
      <c r="AK354" s="33" t="e">
        <f t="shared" si="81"/>
        <v>#DIV/0!</v>
      </c>
      <c r="AL354" s="33">
        <f t="shared" si="82"/>
        <v>-1</v>
      </c>
      <c r="AM354" s="33" t="e">
        <f t="shared" si="83"/>
        <v>#DIV/0!</v>
      </c>
      <c r="AN354" s="33" t="e">
        <f t="shared" si="84"/>
        <v>#DIV/0!</v>
      </c>
      <c r="AO354" s="33" t="e">
        <f t="shared" si="85"/>
        <v>#DIV/0!</v>
      </c>
      <c r="AP354" s="33" t="e">
        <f t="shared" si="86"/>
        <v>#DIV/0!</v>
      </c>
      <c r="AQ354" s="33">
        <f t="shared" si="87"/>
        <v>-1</v>
      </c>
      <c r="AR354" s="33" t="e">
        <f t="shared" si="88"/>
        <v>#DIV/0!</v>
      </c>
      <c r="AS354" s="33" t="e">
        <f t="shared" si="89"/>
        <v>#DIV/0!</v>
      </c>
      <c r="AT354" s="33" t="e">
        <f t="shared" si="90"/>
        <v>#DIV/0!</v>
      </c>
      <c r="AU354" s="33">
        <f t="shared" si="91"/>
        <v>-1</v>
      </c>
    </row>
    <row r="355" spans="1:47" x14ac:dyDescent="0.25">
      <c r="A355" s="34">
        <v>2023</v>
      </c>
      <c r="B355" s="35">
        <v>3010301</v>
      </c>
      <c r="C355" s="36" t="s">
        <v>594</v>
      </c>
      <c r="D355" s="33">
        <v>0</v>
      </c>
      <c r="E355" s="33">
        <v>500000000</v>
      </c>
      <c r="F355" s="33">
        <v>0</v>
      </c>
      <c r="G355" s="33">
        <v>350000000</v>
      </c>
      <c r="H355" s="33">
        <v>0</v>
      </c>
      <c r="I355" s="33">
        <v>0</v>
      </c>
      <c r="J355" s="33">
        <v>0</v>
      </c>
      <c r="K355" s="33">
        <v>0</v>
      </c>
      <c r="L355" s="33">
        <v>350000000</v>
      </c>
      <c r="M355" s="33">
        <v>0</v>
      </c>
      <c r="N355" s="33">
        <v>0</v>
      </c>
      <c r="O355" s="33">
        <v>0</v>
      </c>
      <c r="P355" s="33">
        <v>1200000000</v>
      </c>
      <c r="R355" s="33">
        <v>0</v>
      </c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>
        <f t="shared" si="78"/>
        <v>0</v>
      </c>
      <c r="AF355" s="8">
        <v>3010301</v>
      </c>
      <c r="AG355" s="2" t="s">
        <v>594</v>
      </c>
      <c r="AH355" s="3">
        <f>+AH356</f>
        <v>0</v>
      </c>
      <c r="AI355" s="33" t="e">
        <f t="shared" si="79"/>
        <v>#DIV/0!</v>
      </c>
      <c r="AJ355" s="33">
        <f t="shared" si="80"/>
        <v>-1</v>
      </c>
      <c r="AK355" s="33" t="e">
        <f t="shared" si="81"/>
        <v>#DIV/0!</v>
      </c>
      <c r="AL355" s="33">
        <f t="shared" si="82"/>
        <v>-1</v>
      </c>
      <c r="AM355" s="33" t="e">
        <f t="shared" si="83"/>
        <v>#DIV/0!</v>
      </c>
      <c r="AN355" s="33" t="e">
        <f t="shared" si="84"/>
        <v>#DIV/0!</v>
      </c>
      <c r="AO355" s="33" t="e">
        <f t="shared" si="85"/>
        <v>#DIV/0!</v>
      </c>
      <c r="AP355" s="33" t="e">
        <f t="shared" si="86"/>
        <v>#DIV/0!</v>
      </c>
      <c r="AQ355" s="33">
        <f t="shared" si="87"/>
        <v>-1</v>
      </c>
      <c r="AR355" s="33" t="e">
        <f t="shared" si="88"/>
        <v>#DIV/0!</v>
      </c>
      <c r="AS355" s="33" t="e">
        <f t="shared" si="89"/>
        <v>#DIV/0!</v>
      </c>
      <c r="AT355" s="33" t="e">
        <f t="shared" si="90"/>
        <v>#DIV/0!</v>
      </c>
      <c r="AU355" s="33">
        <f t="shared" si="91"/>
        <v>-1</v>
      </c>
    </row>
    <row r="356" spans="1:47" x14ac:dyDescent="0.25">
      <c r="A356" s="34">
        <v>2023</v>
      </c>
      <c r="B356" s="35">
        <v>301030101</v>
      </c>
      <c r="C356" s="36" t="s">
        <v>595</v>
      </c>
      <c r="D356" s="33">
        <v>0</v>
      </c>
      <c r="E356" s="33">
        <v>500000000</v>
      </c>
      <c r="F356" s="33">
        <v>0</v>
      </c>
      <c r="G356" s="33">
        <v>350000000</v>
      </c>
      <c r="H356" s="33">
        <v>0</v>
      </c>
      <c r="I356" s="33">
        <v>0</v>
      </c>
      <c r="J356" s="33">
        <v>0</v>
      </c>
      <c r="K356" s="33">
        <v>0</v>
      </c>
      <c r="L356" s="33">
        <v>350000000</v>
      </c>
      <c r="M356" s="33">
        <v>0</v>
      </c>
      <c r="N356" s="33">
        <v>0</v>
      </c>
      <c r="O356" s="33">
        <v>0</v>
      </c>
      <c r="P356" s="33">
        <v>1200000000</v>
      </c>
      <c r="R356" s="33">
        <v>0</v>
      </c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>
        <f t="shared" si="78"/>
        <v>0</v>
      </c>
      <c r="AF356" s="11">
        <v>301030101</v>
      </c>
      <c r="AG356" s="6" t="s">
        <v>595</v>
      </c>
      <c r="AH356" s="7">
        <f>+AH357+AH358+AH359</f>
        <v>0</v>
      </c>
      <c r="AI356" s="33" t="e">
        <f t="shared" si="79"/>
        <v>#DIV/0!</v>
      </c>
      <c r="AJ356" s="33">
        <f t="shared" si="80"/>
        <v>-1</v>
      </c>
      <c r="AK356" s="33" t="e">
        <f t="shared" si="81"/>
        <v>#DIV/0!</v>
      </c>
      <c r="AL356" s="33">
        <f t="shared" si="82"/>
        <v>-1</v>
      </c>
      <c r="AM356" s="33" t="e">
        <f t="shared" si="83"/>
        <v>#DIV/0!</v>
      </c>
      <c r="AN356" s="33" t="e">
        <f t="shared" si="84"/>
        <v>#DIV/0!</v>
      </c>
      <c r="AO356" s="33" t="e">
        <f t="shared" si="85"/>
        <v>#DIV/0!</v>
      </c>
      <c r="AP356" s="33" t="e">
        <f t="shared" si="86"/>
        <v>#DIV/0!</v>
      </c>
      <c r="AQ356" s="33">
        <f t="shared" si="87"/>
        <v>-1</v>
      </c>
      <c r="AR356" s="33" t="e">
        <f t="shared" si="88"/>
        <v>#DIV/0!</v>
      </c>
      <c r="AS356" s="33" t="e">
        <f t="shared" si="89"/>
        <v>#DIV/0!</v>
      </c>
      <c r="AT356" s="33" t="e">
        <f t="shared" si="90"/>
        <v>#DIV/0!</v>
      </c>
      <c r="AU356" s="33">
        <f t="shared" si="91"/>
        <v>-1</v>
      </c>
    </row>
    <row r="357" spans="1:47" x14ac:dyDescent="0.25">
      <c r="A357" s="37">
        <v>2023</v>
      </c>
      <c r="B357" s="45">
        <v>30103010101</v>
      </c>
      <c r="C357" s="39" t="s">
        <v>596</v>
      </c>
      <c r="D357" s="40"/>
      <c r="E357" s="40"/>
      <c r="F357" s="40"/>
      <c r="G357" s="40"/>
      <c r="H357" s="40"/>
      <c r="I357" s="40"/>
      <c r="J357" s="40"/>
      <c r="K357" s="40"/>
      <c r="L357" s="40">
        <v>350000000</v>
      </c>
      <c r="M357" s="40"/>
      <c r="N357" s="40"/>
      <c r="O357" s="40"/>
      <c r="P357" s="40">
        <v>350000000</v>
      </c>
      <c r="R357" s="40">
        <v>0</v>
      </c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>
        <f t="shared" si="78"/>
        <v>0</v>
      </c>
      <c r="AF357" s="22">
        <v>30103010101</v>
      </c>
      <c r="AG357" s="19" t="s">
        <v>596</v>
      </c>
      <c r="AH357" s="20">
        <v>0</v>
      </c>
      <c r="AI357" s="40" t="e">
        <f t="shared" si="79"/>
        <v>#DIV/0!</v>
      </c>
      <c r="AJ357" s="40" t="e">
        <f t="shared" si="80"/>
        <v>#DIV/0!</v>
      </c>
      <c r="AK357" s="40" t="e">
        <f t="shared" si="81"/>
        <v>#DIV/0!</v>
      </c>
      <c r="AL357" s="40" t="e">
        <f t="shared" si="82"/>
        <v>#DIV/0!</v>
      </c>
      <c r="AM357" s="40" t="e">
        <f t="shared" si="83"/>
        <v>#DIV/0!</v>
      </c>
      <c r="AN357" s="40" t="e">
        <f t="shared" si="84"/>
        <v>#DIV/0!</v>
      </c>
      <c r="AO357" s="40" t="e">
        <f t="shared" si="85"/>
        <v>#DIV/0!</v>
      </c>
      <c r="AP357" s="40" t="e">
        <f t="shared" si="86"/>
        <v>#DIV/0!</v>
      </c>
      <c r="AQ357" s="40">
        <f t="shared" si="87"/>
        <v>-1</v>
      </c>
      <c r="AR357" s="40" t="e">
        <f t="shared" si="88"/>
        <v>#DIV/0!</v>
      </c>
      <c r="AS357" s="40" t="e">
        <f t="shared" si="89"/>
        <v>#DIV/0!</v>
      </c>
      <c r="AT357" s="40" t="e">
        <f t="shared" si="90"/>
        <v>#DIV/0!</v>
      </c>
      <c r="AU357" s="40">
        <f t="shared" si="91"/>
        <v>-1</v>
      </c>
    </row>
    <row r="358" spans="1:47" x14ac:dyDescent="0.25">
      <c r="A358" s="37">
        <v>2023</v>
      </c>
      <c r="B358" s="46">
        <v>30103010102</v>
      </c>
      <c r="C358" s="39" t="s">
        <v>597</v>
      </c>
      <c r="D358" s="40"/>
      <c r="E358" s="40"/>
      <c r="F358" s="40"/>
      <c r="G358" s="40">
        <v>350000000</v>
      </c>
      <c r="H358" s="40"/>
      <c r="I358" s="40"/>
      <c r="J358" s="40"/>
      <c r="K358" s="40"/>
      <c r="L358" s="40"/>
      <c r="M358" s="40"/>
      <c r="N358" s="40"/>
      <c r="O358" s="40"/>
      <c r="P358" s="40">
        <v>350000000</v>
      </c>
      <c r="R358" s="40">
        <v>0</v>
      </c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>
        <f t="shared" si="78"/>
        <v>0</v>
      </c>
      <c r="AF358" s="23">
        <v>30103010102</v>
      </c>
      <c r="AG358" s="19" t="s">
        <v>597</v>
      </c>
      <c r="AH358" s="20">
        <v>0</v>
      </c>
      <c r="AI358" s="40" t="e">
        <f t="shared" si="79"/>
        <v>#DIV/0!</v>
      </c>
      <c r="AJ358" s="40" t="e">
        <f t="shared" si="80"/>
        <v>#DIV/0!</v>
      </c>
      <c r="AK358" s="40" t="e">
        <f t="shared" si="81"/>
        <v>#DIV/0!</v>
      </c>
      <c r="AL358" s="40">
        <f t="shared" si="82"/>
        <v>-1</v>
      </c>
      <c r="AM358" s="40" t="e">
        <f t="shared" si="83"/>
        <v>#DIV/0!</v>
      </c>
      <c r="AN358" s="40" t="e">
        <f t="shared" si="84"/>
        <v>#DIV/0!</v>
      </c>
      <c r="AO358" s="40" t="e">
        <f t="shared" si="85"/>
        <v>#DIV/0!</v>
      </c>
      <c r="AP358" s="40" t="e">
        <f t="shared" si="86"/>
        <v>#DIV/0!</v>
      </c>
      <c r="AQ358" s="40" t="e">
        <f t="shared" si="87"/>
        <v>#DIV/0!</v>
      </c>
      <c r="AR358" s="40" t="e">
        <f t="shared" si="88"/>
        <v>#DIV/0!</v>
      </c>
      <c r="AS358" s="40" t="e">
        <f t="shared" si="89"/>
        <v>#DIV/0!</v>
      </c>
      <c r="AT358" s="40" t="e">
        <f t="shared" si="90"/>
        <v>#DIV/0!</v>
      </c>
      <c r="AU358" s="40">
        <f t="shared" si="91"/>
        <v>-1</v>
      </c>
    </row>
    <row r="359" spans="1:47" x14ac:dyDescent="0.25">
      <c r="A359" s="37">
        <v>2023</v>
      </c>
      <c r="B359" s="47">
        <v>30103010103</v>
      </c>
      <c r="C359" s="39" t="s">
        <v>598</v>
      </c>
      <c r="D359" s="40"/>
      <c r="E359" s="40">
        <v>500000000</v>
      </c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>
        <v>500000000</v>
      </c>
      <c r="R359" s="40">
        <v>0</v>
      </c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>
        <f t="shared" si="78"/>
        <v>0</v>
      </c>
      <c r="AF359" s="24">
        <v>30103010103</v>
      </c>
      <c r="AG359" s="19" t="s">
        <v>598</v>
      </c>
      <c r="AH359" s="20">
        <v>0</v>
      </c>
      <c r="AI359" s="40" t="e">
        <f t="shared" si="79"/>
        <v>#DIV/0!</v>
      </c>
      <c r="AJ359" s="40">
        <f t="shared" si="80"/>
        <v>-1</v>
      </c>
      <c r="AK359" s="40" t="e">
        <f t="shared" si="81"/>
        <v>#DIV/0!</v>
      </c>
      <c r="AL359" s="40" t="e">
        <f t="shared" si="82"/>
        <v>#DIV/0!</v>
      </c>
      <c r="AM359" s="40" t="e">
        <f t="shared" si="83"/>
        <v>#DIV/0!</v>
      </c>
      <c r="AN359" s="40" t="e">
        <f t="shared" si="84"/>
        <v>#DIV/0!</v>
      </c>
      <c r="AO359" s="40" t="e">
        <f t="shared" si="85"/>
        <v>#DIV/0!</v>
      </c>
      <c r="AP359" s="40" t="e">
        <f t="shared" si="86"/>
        <v>#DIV/0!</v>
      </c>
      <c r="AQ359" s="40" t="e">
        <f t="shared" si="87"/>
        <v>#DIV/0!</v>
      </c>
      <c r="AR359" s="40" t="e">
        <f t="shared" si="88"/>
        <v>#DIV/0!</v>
      </c>
      <c r="AS359" s="40" t="e">
        <f t="shared" si="89"/>
        <v>#DIV/0!</v>
      </c>
      <c r="AT359" s="40" t="e">
        <f t="shared" si="90"/>
        <v>#DIV/0!</v>
      </c>
      <c r="AU359" s="40">
        <f t="shared" si="91"/>
        <v>-1</v>
      </c>
    </row>
    <row r="360" spans="1:47" x14ac:dyDescent="0.25">
      <c r="A360" s="34">
        <v>2023</v>
      </c>
      <c r="B360" s="35">
        <v>3010302</v>
      </c>
      <c r="C360" s="36" t="s">
        <v>599</v>
      </c>
      <c r="D360" s="33">
        <v>0</v>
      </c>
      <c r="E360" s="33">
        <v>0</v>
      </c>
      <c r="F360" s="33">
        <v>0</v>
      </c>
      <c r="G360" s="33">
        <v>400000000</v>
      </c>
      <c r="H360" s="33">
        <v>0</v>
      </c>
      <c r="I360" s="33">
        <v>0</v>
      </c>
      <c r="J360" s="33">
        <v>0</v>
      </c>
      <c r="K360" s="33">
        <v>0</v>
      </c>
      <c r="L360" s="33">
        <v>800000000</v>
      </c>
      <c r="M360" s="33">
        <v>0</v>
      </c>
      <c r="N360" s="33">
        <v>0</v>
      </c>
      <c r="O360" s="33">
        <v>0</v>
      </c>
      <c r="P360" s="33">
        <v>1200000000</v>
      </c>
      <c r="R360" s="33">
        <v>0</v>
      </c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>
        <f t="shared" si="78"/>
        <v>0</v>
      </c>
      <c r="AF360" s="8">
        <v>3010302</v>
      </c>
      <c r="AG360" s="2" t="s">
        <v>599</v>
      </c>
      <c r="AH360" s="3">
        <f>+AH361</f>
        <v>0</v>
      </c>
      <c r="AI360" s="33" t="e">
        <f t="shared" si="79"/>
        <v>#DIV/0!</v>
      </c>
      <c r="AJ360" s="33" t="e">
        <f t="shared" si="80"/>
        <v>#DIV/0!</v>
      </c>
      <c r="AK360" s="33" t="e">
        <f t="shared" si="81"/>
        <v>#DIV/0!</v>
      </c>
      <c r="AL360" s="33">
        <f t="shared" si="82"/>
        <v>-1</v>
      </c>
      <c r="AM360" s="33" t="e">
        <f t="shared" si="83"/>
        <v>#DIV/0!</v>
      </c>
      <c r="AN360" s="33" t="e">
        <f t="shared" si="84"/>
        <v>#DIV/0!</v>
      </c>
      <c r="AO360" s="33" t="e">
        <f t="shared" si="85"/>
        <v>#DIV/0!</v>
      </c>
      <c r="AP360" s="33" t="e">
        <f t="shared" si="86"/>
        <v>#DIV/0!</v>
      </c>
      <c r="AQ360" s="33">
        <f t="shared" si="87"/>
        <v>-1</v>
      </c>
      <c r="AR360" s="33" t="e">
        <f t="shared" si="88"/>
        <v>#DIV/0!</v>
      </c>
      <c r="AS360" s="33" t="e">
        <f t="shared" si="89"/>
        <v>#DIV/0!</v>
      </c>
      <c r="AT360" s="33" t="e">
        <f t="shared" si="90"/>
        <v>#DIV/0!</v>
      </c>
      <c r="AU360" s="33">
        <f t="shared" si="91"/>
        <v>-1</v>
      </c>
    </row>
    <row r="361" spans="1:47" x14ac:dyDescent="0.25">
      <c r="A361" s="34">
        <v>2023</v>
      </c>
      <c r="B361" s="35">
        <v>301030201</v>
      </c>
      <c r="C361" s="36" t="s">
        <v>600</v>
      </c>
      <c r="D361" s="33">
        <v>0</v>
      </c>
      <c r="E361" s="33">
        <v>0</v>
      </c>
      <c r="F361" s="33">
        <v>0</v>
      </c>
      <c r="G361" s="33">
        <v>400000000</v>
      </c>
      <c r="H361" s="33">
        <v>0</v>
      </c>
      <c r="I361" s="33">
        <v>0</v>
      </c>
      <c r="J361" s="33">
        <v>0</v>
      </c>
      <c r="K361" s="33">
        <v>0</v>
      </c>
      <c r="L361" s="33">
        <v>800000000</v>
      </c>
      <c r="M361" s="33">
        <v>0</v>
      </c>
      <c r="N361" s="33">
        <v>0</v>
      </c>
      <c r="O361" s="33">
        <v>0</v>
      </c>
      <c r="P361" s="33">
        <v>1200000000</v>
      </c>
      <c r="R361" s="33">
        <v>0</v>
      </c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>
        <f t="shared" si="78"/>
        <v>0</v>
      </c>
      <c r="AF361" s="11">
        <v>301030201</v>
      </c>
      <c r="AG361" s="6" t="s">
        <v>600</v>
      </c>
      <c r="AH361" s="7">
        <f>+AH362</f>
        <v>0</v>
      </c>
      <c r="AI361" s="33" t="e">
        <f t="shared" si="79"/>
        <v>#DIV/0!</v>
      </c>
      <c r="AJ361" s="33" t="e">
        <f t="shared" si="80"/>
        <v>#DIV/0!</v>
      </c>
      <c r="AK361" s="33" t="e">
        <f t="shared" si="81"/>
        <v>#DIV/0!</v>
      </c>
      <c r="AL361" s="33">
        <f t="shared" si="82"/>
        <v>-1</v>
      </c>
      <c r="AM361" s="33" t="e">
        <f t="shared" si="83"/>
        <v>#DIV/0!</v>
      </c>
      <c r="AN361" s="33" t="e">
        <f t="shared" si="84"/>
        <v>#DIV/0!</v>
      </c>
      <c r="AO361" s="33" t="e">
        <f t="shared" si="85"/>
        <v>#DIV/0!</v>
      </c>
      <c r="AP361" s="33" t="e">
        <f t="shared" si="86"/>
        <v>#DIV/0!</v>
      </c>
      <c r="AQ361" s="33">
        <f t="shared" si="87"/>
        <v>-1</v>
      </c>
      <c r="AR361" s="33" t="e">
        <f t="shared" si="88"/>
        <v>#DIV/0!</v>
      </c>
      <c r="AS361" s="33" t="e">
        <f t="shared" si="89"/>
        <v>#DIV/0!</v>
      </c>
      <c r="AT361" s="33" t="e">
        <f t="shared" si="90"/>
        <v>#DIV/0!</v>
      </c>
      <c r="AU361" s="33">
        <f t="shared" si="91"/>
        <v>-1</v>
      </c>
    </row>
    <row r="362" spans="1:47" x14ac:dyDescent="0.25">
      <c r="A362" s="34">
        <v>2023</v>
      </c>
      <c r="B362" s="35">
        <v>30103020101</v>
      </c>
      <c r="C362" s="36" t="s">
        <v>601</v>
      </c>
      <c r="D362" s="33">
        <v>0</v>
      </c>
      <c r="E362" s="33">
        <v>0</v>
      </c>
      <c r="F362" s="33">
        <v>0</v>
      </c>
      <c r="G362" s="33">
        <v>400000000</v>
      </c>
      <c r="H362" s="33">
        <v>0</v>
      </c>
      <c r="I362" s="33">
        <v>0</v>
      </c>
      <c r="J362" s="33">
        <v>0</v>
      </c>
      <c r="K362" s="33">
        <v>0</v>
      </c>
      <c r="L362" s="33">
        <v>800000000</v>
      </c>
      <c r="M362" s="33">
        <v>0</v>
      </c>
      <c r="N362" s="33">
        <v>0</v>
      </c>
      <c r="O362" s="33">
        <v>0</v>
      </c>
      <c r="P362" s="33">
        <v>1200000000</v>
      </c>
      <c r="R362" s="33">
        <v>0</v>
      </c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>
        <f t="shared" si="78"/>
        <v>0</v>
      </c>
      <c r="AF362" s="11">
        <v>30103020101</v>
      </c>
      <c r="AG362" s="6" t="s">
        <v>601</v>
      </c>
      <c r="AH362" s="7">
        <f>+AH363+AH364</f>
        <v>0</v>
      </c>
      <c r="AI362" s="33" t="e">
        <f t="shared" si="79"/>
        <v>#DIV/0!</v>
      </c>
      <c r="AJ362" s="33" t="e">
        <f t="shared" si="80"/>
        <v>#DIV/0!</v>
      </c>
      <c r="AK362" s="33" t="e">
        <f t="shared" si="81"/>
        <v>#DIV/0!</v>
      </c>
      <c r="AL362" s="33">
        <f t="shared" si="82"/>
        <v>-1</v>
      </c>
      <c r="AM362" s="33" t="e">
        <f t="shared" si="83"/>
        <v>#DIV/0!</v>
      </c>
      <c r="AN362" s="33" t="e">
        <f t="shared" si="84"/>
        <v>#DIV/0!</v>
      </c>
      <c r="AO362" s="33" t="e">
        <f t="shared" si="85"/>
        <v>#DIV/0!</v>
      </c>
      <c r="AP362" s="33" t="e">
        <f t="shared" si="86"/>
        <v>#DIV/0!</v>
      </c>
      <c r="AQ362" s="33">
        <f t="shared" si="87"/>
        <v>-1</v>
      </c>
      <c r="AR362" s="33" t="e">
        <f t="shared" si="88"/>
        <v>#DIV/0!</v>
      </c>
      <c r="AS362" s="33" t="e">
        <f t="shared" si="89"/>
        <v>#DIV/0!</v>
      </c>
      <c r="AT362" s="33" t="e">
        <f t="shared" si="90"/>
        <v>#DIV/0!</v>
      </c>
      <c r="AU362" s="33">
        <f t="shared" si="91"/>
        <v>-1</v>
      </c>
    </row>
    <row r="363" spans="1:47" x14ac:dyDescent="0.25">
      <c r="A363" s="37">
        <v>2023</v>
      </c>
      <c r="B363" s="45">
        <v>3010302010101</v>
      </c>
      <c r="C363" s="39" t="s">
        <v>602</v>
      </c>
      <c r="D363" s="40"/>
      <c r="E363" s="40"/>
      <c r="F363" s="40"/>
      <c r="G363" s="40"/>
      <c r="H363" s="40"/>
      <c r="I363" s="40"/>
      <c r="J363" s="40"/>
      <c r="K363" s="40"/>
      <c r="L363" s="40">
        <v>800000000</v>
      </c>
      <c r="M363" s="40"/>
      <c r="N363" s="40"/>
      <c r="O363" s="40"/>
      <c r="P363" s="40">
        <v>800000000</v>
      </c>
      <c r="R363" s="40">
        <v>0</v>
      </c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>
        <f t="shared" si="78"/>
        <v>0</v>
      </c>
      <c r="AF363" s="22">
        <v>3010302010101</v>
      </c>
      <c r="AG363" s="19" t="s">
        <v>602</v>
      </c>
      <c r="AH363" s="20">
        <v>0</v>
      </c>
      <c r="AI363" s="40" t="e">
        <f t="shared" si="79"/>
        <v>#DIV/0!</v>
      </c>
      <c r="AJ363" s="40" t="e">
        <f t="shared" si="80"/>
        <v>#DIV/0!</v>
      </c>
      <c r="AK363" s="40" t="e">
        <f t="shared" si="81"/>
        <v>#DIV/0!</v>
      </c>
      <c r="AL363" s="40" t="e">
        <f t="shared" si="82"/>
        <v>#DIV/0!</v>
      </c>
      <c r="AM363" s="40" t="e">
        <f t="shared" si="83"/>
        <v>#DIV/0!</v>
      </c>
      <c r="AN363" s="40" t="e">
        <f t="shared" si="84"/>
        <v>#DIV/0!</v>
      </c>
      <c r="AO363" s="40" t="e">
        <f t="shared" si="85"/>
        <v>#DIV/0!</v>
      </c>
      <c r="AP363" s="40" t="e">
        <f t="shared" si="86"/>
        <v>#DIV/0!</v>
      </c>
      <c r="AQ363" s="40">
        <f t="shared" si="87"/>
        <v>-1</v>
      </c>
      <c r="AR363" s="40" t="e">
        <f t="shared" si="88"/>
        <v>#DIV/0!</v>
      </c>
      <c r="AS363" s="40" t="e">
        <f t="shared" si="89"/>
        <v>#DIV/0!</v>
      </c>
      <c r="AT363" s="40" t="e">
        <f t="shared" si="90"/>
        <v>#DIV/0!</v>
      </c>
      <c r="AU363" s="40">
        <f t="shared" si="91"/>
        <v>-1</v>
      </c>
    </row>
    <row r="364" spans="1:47" x14ac:dyDescent="0.25">
      <c r="A364" s="37">
        <v>2023</v>
      </c>
      <c r="B364" s="46">
        <v>3010302010102</v>
      </c>
      <c r="C364" s="39" t="s">
        <v>603</v>
      </c>
      <c r="D364" s="40"/>
      <c r="E364" s="40"/>
      <c r="F364" s="40"/>
      <c r="G364" s="40">
        <v>400000000</v>
      </c>
      <c r="H364" s="40"/>
      <c r="I364" s="40"/>
      <c r="J364" s="40"/>
      <c r="K364" s="40"/>
      <c r="L364" s="40"/>
      <c r="M364" s="40"/>
      <c r="N364" s="40"/>
      <c r="O364" s="40"/>
      <c r="P364" s="40">
        <v>400000000</v>
      </c>
      <c r="R364" s="40">
        <v>0</v>
      </c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>
        <f t="shared" si="78"/>
        <v>0</v>
      </c>
      <c r="AF364" s="23">
        <v>3010302010102</v>
      </c>
      <c r="AG364" s="19" t="s">
        <v>603</v>
      </c>
      <c r="AH364" s="20">
        <v>0</v>
      </c>
      <c r="AI364" s="40" t="e">
        <f t="shared" si="79"/>
        <v>#DIV/0!</v>
      </c>
      <c r="AJ364" s="40" t="e">
        <f t="shared" si="80"/>
        <v>#DIV/0!</v>
      </c>
      <c r="AK364" s="40" t="e">
        <f t="shared" si="81"/>
        <v>#DIV/0!</v>
      </c>
      <c r="AL364" s="40">
        <f t="shared" si="82"/>
        <v>-1</v>
      </c>
      <c r="AM364" s="40" t="e">
        <f t="shared" si="83"/>
        <v>#DIV/0!</v>
      </c>
      <c r="AN364" s="40" t="e">
        <f t="shared" si="84"/>
        <v>#DIV/0!</v>
      </c>
      <c r="AO364" s="40" t="e">
        <f t="shared" si="85"/>
        <v>#DIV/0!</v>
      </c>
      <c r="AP364" s="40" t="e">
        <f t="shared" si="86"/>
        <v>#DIV/0!</v>
      </c>
      <c r="AQ364" s="40" t="e">
        <f t="shared" si="87"/>
        <v>#DIV/0!</v>
      </c>
      <c r="AR364" s="40" t="e">
        <f t="shared" si="88"/>
        <v>#DIV/0!</v>
      </c>
      <c r="AS364" s="40" t="e">
        <f t="shared" si="89"/>
        <v>#DIV/0!</v>
      </c>
      <c r="AT364" s="40" t="e">
        <f t="shared" si="90"/>
        <v>#DIV/0!</v>
      </c>
      <c r="AU364" s="40">
        <f t="shared" si="91"/>
        <v>-1</v>
      </c>
    </row>
    <row r="365" spans="1:47" x14ac:dyDescent="0.25">
      <c r="A365" s="34">
        <v>2023</v>
      </c>
      <c r="B365" s="35">
        <v>30104</v>
      </c>
      <c r="C365" s="36" t="s">
        <v>604</v>
      </c>
      <c r="D365" s="33">
        <v>0</v>
      </c>
      <c r="E365" s="33">
        <v>0</v>
      </c>
      <c r="F365" s="33">
        <v>330000000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170000000</v>
      </c>
      <c r="M365" s="33">
        <v>0</v>
      </c>
      <c r="N365" s="33">
        <v>0</v>
      </c>
      <c r="O365" s="33">
        <v>0</v>
      </c>
      <c r="P365" s="33">
        <v>500000000</v>
      </c>
      <c r="R365" s="33">
        <v>0</v>
      </c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>
        <f t="shared" si="78"/>
        <v>0</v>
      </c>
      <c r="AF365" s="8">
        <v>30104</v>
      </c>
      <c r="AG365" s="2" t="s">
        <v>604</v>
      </c>
      <c r="AH365" s="3">
        <f>+AH366</f>
        <v>0</v>
      </c>
      <c r="AI365" s="33" t="e">
        <f t="shared" si="79"/>
        <v>#DIV/0!</v>
      </c>
      <c r="AJ365" s="33" t="e">
        <f t="shared" si="80"/>
        <v>#DIV/0!</v>
      </c>
      <c r="AK365" s="33">
        <f t="shared" si="81"/>
        <v>-1</v>
      </c>
      <c r="AL365" s="33" t="e">
        <f t="shared" si="82"/>
        <v>#DIV/0!</v>
      </c>
      <c r="AM365" s="33" t="e">
        <f t="shared" si="83"/>
        <v>#DIV/0!</v>
      </c>
      <c r="AN365" s="33" t="e">
        <f t="shared" si="84"/>
        <v>#DIV/0!</v>
      </c>
      <c r="AO365" s="33" t="e">
        <f t="shared" si="85"/>
        <v>#DIV/0!</v>
      </c>
      <c r="AP365" s="33" t="e">
        <f t="shared" si="86"/>
        <v>#DIV/0!</v>
      </c>
      <c r="AQ365" s="33">
        <f t="shared" si="87"/>
        <v>-1</v>
      </c>
      <c r="AR365" s="33" t="e">
        <f t="shared" si="88"/>
        <v>#DIV/0!</v>
      </c>
      <c r="AS365" s="33" t="e">
        <f t="shared" si="89"/>
        <v>#DIV/0!</v>
      </c>
      <c r="AT365" s="33" t="e">
        <f t="shared" si="90"/>
        <v>#DIV/0!</v>
      </c>
      <c r="AU365" s="33">
        <f t="shared" si="91"/>
        <v>-1</v>
      </c>
    </row>
    <row r="366" spans="1:47" x14ac:dyDescent="0.25">
      <c r="A366" s="34">
        <v>2023</v>
      </c>
      <c r="B366" s="35">
        <v>3010401</v>
      </c>
      <c r="C366" s="36" t="s">
        <v>605</v>
      </c>
      <c r="D366" s="33">
        <v>0</v>
      </c>
      <c r="E366" s="33">
        <v>0</v>
      </c>
      <c r="F366" s="33">
        <v>330000000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170000000</v>
      </c>
      <c r="M366" s="33">
        <v>0</v>
      </c>
      <c r="N366" s="33">
        <v>0</v>
      </c>
      <c r="O366" s="33">
        <v>0</v>
      </c>
      <c r="P366" s="33">
        <v>500000000</v>
      </c>
      <c r="R366" s="33">
        <v>0</v>
      </c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>
        <f t="shared" ref="AD366:AD424" si="92">SUM(R366:AC366)</f>
        <v>0</v>
      </c>
      <c r="AF366" s="8">
        <v>3010401</v>
      </c>
      <c r="AG366" s="2" t="s">
        <v>605</v>
      </c>
      <c r="AH366" s="3">
        <f>+AH367</f>
        <v>0</v>
      </c>
      <c r="AI366" s="33" t="e">
        <f t="shared" si="79"/>
        <v>#DIV/0!</v>
      </c>
      <c r="AJ366" s="33" t="e">
        <f t="shared" si="80"/>
        <v>#DIV/0!</v>
      </c>
      <c r="AK366" s="33">
        <f t="shared" si="81"/>
        <v>-1</v>
      </c>
      <c r="AL366" s="33" t="e">
        <f t="shared" si="82"/>
        <v>#DIV/0!</v>
      </c>
      <c r="AM366" s="33" t="e">
        <f t="shared" si="83"/>
        <v>#DIV/0!</v>
      </c>
      <c r="AN366" s="33" t="e">
        <f t="shared" si="84"/>
        <v>#DIV/0!</v>
      </c>
      <c r="AO366" s="33" t="e">
        <f t="shared" si="85"/>
        <v>#DIV/0!</v>
      </c>
      <c r="AP366" s="33" t="e">
        <f t="shared" si="86"/>
        <v>#DIV/0!</v>
      </c>
      <c r="AQ366" s="33">
        <f t="shared" si="87"/>
        <v>-1</v>
      </c>
      <c r="AR366" s="33" t="e">
        <f t="shared" si="88"/>
        <v>#DIV/0!</v>
      </c>
      <c r="AS366" s="33" t="e">
        <f t="shared" si="89"/>
        <v>#DIV/0!</v>
      </c>
      <c r="AT366" s="33" t="e">
        <f t="shared" si="90"/>
        <v>#DIV/0!</v>
      </c>
      <c r="AU366" s="33">
        <f t="shared" si="91"/>
        <v>-1</v>
      </c>
    </row>
    <row r="367" spans="1:47" x14ac:dyDescent="0.25">
      <c r="A367" s="34">
        <v>2023</v>
      </c>
      <c r="B367" s="35">
        <v>301040101</v>
      </c>
      <c r="C367" s="36" t="s">
        <v>606</v>
      </c>
      <c r="D367" s="33">
        <v>0</v>
      </c>
      <c r="E367" s="33">
        <v>0</v>
      </c>
      <c r="F367" s="33">
        <v>330000000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170000000</v>
      </c>
      <c r="M367" s="33">
        <v>0</v>
      </c>
      <c r="N367" s="33">
        <v>0</v>
      </c>
      <c r="O367" s="33">
        <v>0</v>
      </c>
      <c r="P367" s="33">
        <v>500000000</v>
      </c>
      <c r="R367" s="33">
        <v>0</v>
      </c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>
        <f t="shared" si="92"/>
        <v>0</v>
      </c>
      <c r="AF367" s="11">
        <v>301040101</v>
      </c>
      <c r="AG367" s="6" t="s">
        <v>606</v>
      </c>
      <c r="AH367" s="7">
        <f>+AH368+AH369</f>
        <v>0</v>
      </c>
      <c r="AI367" s="33" t="e">
        <f t="shared" si="79"/>
        <v>#DIV/0!</v>
      </c>
      <c r="AJ367" s="33" t="e">
        <f t="shared" si="80"/>
        <v>#DIV/0!</v>
      </c>
      <c r="AK367" s="33">
        <f t="shared" si="81"/>
        <v>-1</v>
      </c>
      <c r="AL367" s="33" t="e">
        <f t="shared" si="82"/>
        <v>#DIV/0!</v>
      </c>
      <c r="AM367" s="33" t="e">
        <f t="shared" si="83"/>
        <v>#DIV/0!</v>
      </c>
      <c r="AN367" s="33" t="e">
        <f t="shared" si="84"/>
        <v>#DIV/0!</v>
      </c>
      <c r="AO367" s="33" t="e">
        <f t="shared" si="85"/>
        <v>#DIV/0!</v>
      </c>
      <c r="AP367" s="33" t="e">
        <f t="shared" si="86"/>
        <v>#DIV/0!</v>
      </c>
      <c r="AQ367" s="33">
        <f t="shared" si="87"/>
        <v>-1</v>
      </c>
      <c r="AR367" s="33" t="e">
        <f t="shared" si="88"/>
        <v>#DIV/0!</v>
      </c>
      <c r="AS367" s="33" t="e">
        <f t="shared" si="89"/>
        <v>#DIV/0!</v>
      </c>
      <c r="AT367" s="33" t="e">
        <f t="shared" si="90"/>
        <v>#DIV/0!</v>
      </c>
      <c r="AU367" s="33">
        <f t="shared" si="91"/>
        <v>-1</v>
      </c>
    </row>
    <row r="368" spans="1:47" x14ac:dyDescent="0.25">
      <c r="A368" s="37">
        <v>2023</v>
      </c>
      <c r="B368" s="45">
        <v>30104010101</v>
      </c>
      <c r="C368" s="39" t="s">
        <v>607</v>
      </c>
      <c r="D368" s="40"/>
      <c r="E368" s="40"/>
      <c r="F368" s="40"/>
      <c r="G368" s="40"/>
      <c r="H368" s="40"/>
      <c r="I368" s="40"/>
      <c r="J368" s="40"/>
      <c r="K368" s="40"/>
      <c r="L368" s="40">
        <v>170000000</v>
      </c>
      <c r="M368" s="40"/>
      <c r="N368" s="40"/>
      <c r="O368" s="40"/>
      <c r="P368" s="40">
        <v>170000000</v>
      </c>
      <c r="R368" s="40">
        <v>0</v>
      </c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>
        <f t="shared" si="92"/>
        <v>0</v>
      </c>
      <c r="AF368" s="22">
        <v>30104010101</v>
      </c>
      <c r="AG368" s="19" t="s">
        <v>607</v>
      </c>
      <c r="AH368" s="20">
        <v>0</v>
      </c>
      <c r="AI368" s="40" t="e">
        <f t="shared" si="79"/>
        <v>#DIV/0!</v>
      </c>
      <c r="AJ368" s="40" t="e">
        <f t="shared" si="80"/>
        <v>#DIV/0!</v>
      </c>
      <c r="AK368" s="40" t="e">
        <f t="shared" si="81"/>
        <v>#DIV/0!</v>
      </c>
      <c r="AL368" s="40" t="e">
        <f t="shared" si="82"/>
        <v>#DIV/0!</v>
      </c>
      <c r="AM368" s="40" t="e">
        <f t="shared" si="83"/>
        <v>#DIV/0!</v>
      </c>
      <c r="AN368" s="40" t="e">
        <f t="shared" si="84"/>
        <v>#DIV/0!</v>
      </c>
      <c r="AO368" s="40" t="e">
        <f t="shared" si="85"/>
        <v>#DIV/0!</v>
      </c>
      <c r="AP368" s="40" t="e">
        <f t="shared" si="86"/>
        <v>#DIV/0!</v>
      </c>
      <c r="AQ368" s="40">
        <f t="shared" si="87"/>
        <v>-1</v>
      </c>
      <c r="AR368" s="40" t="e">
        <f t="shared" si="88"/>
        <v>#DIV/0!</v>
      </c>
      <c r="AS368" s="40" t="e">
        <f t="shared" si="89"/>
        <v>#DIV/0!</v>
      </c>
      <c r="AT368" s="40" t="e">
        <f t="shared" si="90"/>
        <v>#DIV/0!</v>
      </c>
      <c r="AU368" s="40">
        <f t="shared" si="91"/>
        <v>-1</v>
      </c>
    </row>
    <row r="369" spans="1:47" x14ac:dyDescent="0.25">
      <c r="A369" s="37">
        <v>2023</v>
      </c>
      <c r="B369" s="47">
        <v>30104010103</v>
      </c>
      <c r="C369" s="39" t="s">
        <v>608</v>
      </c>
      <c r="D369" s="40"/>
      <c r="E369" s="40"/>
      <c r="F369" s="40">
        <v>330000000</v>
      </c>
      <c r="G369" s="40"/>
      <c r="H369" s="40"/>
      <c r="I369" s="40"/>
      <c r="J369" s="40"/>
      <c r="K369" s="40"/>
      <c r="L369" s="40"/>
      <c r="M369" s="40"/>
      <c r="N369" s="40"/>
      <c r="O369" s="40"/>
      <c r="P369" s="40">
        <v>330000000</v>
      </c>
      <c r="R369" s="40">
        <v>0</v>
      </c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>
        <f t="shared" si="92"/>
        <v>0</v>
      </c>
      <c r="AF369" s="24">
        <v>30104010103</v>
      </c>
      <c r="AG369" s="19" t="s">
        <v>608</v>
      </c>
      <c r="AH369" s="20">
        <v>0</v>
      </c>
      <c r="AI369" s="40" t="e">
        <f t="shared" si="79"/>
        <v>#DIV/0!</v>
      </c>
      <c r="AJ369" s="40" t="e">
        <f t="shared" si="80"/>
        <v>#DIV/0!</v>
      </c>
      <c r="AK369" s="40">
        <f t="shared" si="81"/>
        <v>-1</v>
      </c>
      <c r="AL369" s="40" t="e">
        <f t="shared" si="82"/>
        <v>#DIV/0!</v>
      </c>
      <c r="AM369" s="40" t="e">
        <f t="shared" si="83"/>
        <v>#DIV/0!</v>
      </c>
      <c r="AN369" s="40" t="e">
        <f t="shared" si="84"/>
        <v>#DIV/0!</v>
      </c>
      <c r="AO369" s="40" t="e">
        <f t="shared" si="85"/>
        <v>#DIV/0!</v>
      </c>
      <c r="AP369" s="40" t="e">
        <f t="shared" si="86"/>
        <v>#DIV/0!</v>
      </c>
      <c r="AQ369" s="40" t="e">
        <f t="shared" si="87"/>
        <v>#DIV/0!</v>
      </c>
      <c r="AR369" s="40" t="e">
        <f t="shared" si="88"/>
        <v>#DIV/0!</v>
      </c>
      <c r="AS369" s="40" t="e">
        <f t="shared" si="89"/>
        <v>#DIV/0!</v>
      </c>
      <c r="AT369" s="40" t="e">
        <f t="shared" si="90"/>
        <v>#DIV/0!</v>
      </c>
      <c r="AU369" s="40">
        <f t="shared" si="91"/>
        <v>-1</v>
      </c>
    </row>
    <row r="370" spans="1:47" x14ac:dyDescent="0.25">
      <c r="A370" s="34">
        <v>2023</v>
      </c>
      <c r="B370" s="35">
        <v>30105</v>
      </c>
      <c r="C370" s="36" t="s">
        <v>609</v>
      </c>
      <c r="D370" s="33">
        <v>0</v>
      </c>
      <c r="E370" s="33">
        <v>0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20000000</v>
      </c>
      <c r="M370" s="33">
        <v>0</v>
      </c>
      <c r="N370" s="33">
        <v>0</v>
      </c>
      <c r="O370" s="33">
        <v>0</v>
      </c>
      <c r="P370" s="33">
        <v>20000000</v>
      </c>
      <c r="R370" s="33">
        <v>0</v>
      </c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>
        <f t="shared" si="92"/>
        <v>0</v>
      </c>
      <c r="AF370" s="8">
        <v>30105</v>
      </c>
      <c r="AG370" s="2" t="s">
        <v>609</v>
      </c>
      <c r="AH370" s="3">
        <f>+AH371</f>
        <v>0</v>
      </c>
      <c r="AI370" s="33" t="e">
        <f t="shared" si="79"/>
        <v>#DIV/0!</v>
      </c>
      <c r="AJ370" s="33" t="e">
        <f t="shared" si="80"/>
        <v>#DIV/0!</v>
      </c>
      <c r="AK370" s="33" t="e">
        <f t="shared" si="81"/>
        <v>#DIV/0!</v>
      </c>
      <c r="AL370" s="33" t="e">
        <f t="shared" si="82"/>
        <v>#DIV/0!</v>
      </c>
      <c r="AM370" s="33" t="e">
        <f t="shared" si="83"/>
        <v>#DIV/0!</v>
      </c>
      <c r="AN370" s="33" t="e">
        <f t="shared" si="84"/>
        <v>#DIV/0!</v>
      </c>
      <c r="AO370" s="33" t="e">
        <f t="shared" si="85"/>
        <v>#DIV/0!</v>
      </c>
      <c r="AP370" s="33" t="e">
        <f t="shared" si="86"/>
        <v>#DIV/0!</v>
      </c>
      <c r="AQ370" s="33">
        <f t="shared" si="87"/>
        <v>-1</v>
      </c>
      <c r="AR370" s="33" t="e">
        <f t="shared" si="88"/>
        <v>#DIV/0!</v>
      </c>
      <c r="AS370" s="33" t="e">
        <f t="shared" si="89"/>
        <v>#DIV/0!</v>
      </c>
      <c r="AT370" s="33" t="e">
        <f t="shared" si="90"/>
        <v>#DIV/0!</v>
      </c>
      <c r="AU370" s="33">
        <f t="shared" si="91"/>
        <v>-1</v>
      </c>
    </row>
    <row r="371" spans="1:47" x14ac:dyDescent="0.25">
      <c r="A371" s="34">
        <v>2023</v>
      </c>
      <c r="B371" s="35">
        <v>3010501</v>
      </c>
      <c r="C371" s="36" t="s">
        <v>610</v>
      </c>
      <c r="D371" s="33">
        <v>0</v>
      </c>
      <c r="E371" s="33">
        <v>0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20000000</v>
      </c>
      <c r="M371" s="33">
        <v>0</v>
      </c>
      <c r="N371" s="33">
        <v>0</v>
      </c>
      <c r="O371" s="33">
        <v>0</v>
      </c>
      <c r="P371" s="33">
        <v>20000000</v>
      </c>
      <c r="R371" s="33">
        <v>0</v>
      </c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>
        <f t="shared" si="92"/>
        <v>0</v>
      </c>
      <c r="AF371" s="11">
        <v>3010501</v>
      </c>
      <c r="AG371" s="6" t="s">
        <v>610</v>
      </c>
      <c r="AH371" s="7">
        <f>+AH372</f>
        <v>0</v>
      </c>
      <c r="AI371" s="33" t="e">
        <f t="shared" si="79"/>
        <v>#DIV/0!</v>
      </c>
      <c r="AJ371" s="33" t="e">
        <f t="shared" si="80"/>
        <v>#DIV/0!</v>
      </c>
      <c r="AK371" s="33" t="e">
        <f t="shared" si="81"/>
        <v>#DIV/0!</v>
      </c>
      <c r="AL371" s="33" t="e">
        <f t="shared" si="82"/>
        <v>#DIV/0!</v>
      </c>
      <c r="AM371" s="33" t="e">
        <f t="shared" si="83"/>
        <v>#DIV/0!</v>
      </c>
      <c r="AN371" s="33" t="e">
        <f t="shared" si="84"/>
        <v>#DIV/0!</v>
      </c>
      <c r="AO371" s="33" t="e">
        <f t="shared" si="85"/>
        <v>#DIV/0!</v>
      </c>
      <c r="AP371" s="33" t="e">
        <f t="shared" si="86"/>
        <v>#DIV/0!</v>
      </c>
      <c r="AQ371" s="33">
        <f t="shared" si="87"/>
        <v>-1</v>
      </c>
      <c r="AR371" s="33" t="e">
        <f t="shared" si="88"/>
        <v>#DIV/0!</v>
      </c>
      <c r="AS371" s="33" t="e">
        <f t="shared" si="89"/>
        <v>#DIV/0!</v>
      </c>
      <c r="AT371" s="33" t="e">
        <f t="shared" si="90"/>
        <v>#DIV/0!</v>
      </c>
      <c r="AU371" s="33">
        <f t="shared" si="91"/>
        <v>-1</v>
      </c>
    </row>
    <row r="372" spans="1:47" x14ac:dyDescent="0.25">
      <c r="A372" s="37">
        <v>2023</v>
      </c>
      <c r="B372" s="45">
        <v>301050101</v>
      </c>
      <c r="C372" s="39" t="s">
        <v>611</v>
      </c>
      <c r="D372" s="40"/>
      <c r="E372" s="40"/>
      <c r="F372" s="40"/>
      <c r="G372" s="40"/>
      <c r="H372" s="40"/>
      <c r="I372" s="40"/>
      <c r="J372" s="40"/>
      <c r="K372" s="40"/>
      <c r="L372" s="40">
        <v>20000000</v>
      </c>
      <c r="M372" s="40"/>
      <c r="N372" s="40"/>
      <c r="O372" s="40"/>
      <c r="P372" s="40">
        <v>20000000</v>
      </c>
      <c r="R372" s="40">
        <v>0</v>
      </c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>
        <f t="shared" si="92"/>
        <v>0</v>
      </c>
      <c r="AF372" s="22">
        <v>301050101</v>
      </c>
      <c r="AG372" s="19" t="s">
        <v>611</v>
      </c>
      <c r="AH372" s="20">
        <v>0</v>
      </c>
      <c r="AI372" s="40" t="e">
        <f t="shared" si="79"/>
        <v>#DIV/0!</v>
      </c>
      <c r="AJ372" s="40" t="e">
        <f t="shared" si="80"/>
        <v>#DIV/0!</v>
      </c>
      <c r="AK372" s="40" t="e">
        <f t="shared" si="81"/>
        <v>#DIV/0!</v>
      </c>
      <c r="AL372" s="40" t="e">
        <f t="shared" si="82"/>
        <v>#DIV/0!</v>
      </c>
      <c r="AM372" s="40" t="e">
        <f t="shared" si="83"/>
        <v>#DIV/0!</v>
      </c>
      <c r="AN372" s="40" t="e">
        <f t="shared" si="84"/>
        <v>#DIV/0!</v>
      </c>
      <c r="AO372" s="40" t="e">
        <f t="shared" si="85"/>
        <v>#DIV/0!</v>
      </c>
      <c r="AP372" s="40" t="e">
        <f t="shared" si="86"/>
        <v>#DIV/0!</v>
      </c>
      <c r="AQ372" s="40">
        <f t="shared" si="87"/>
        <v>-1</v>
      </c>
      <c r="AR372" s="40" t="e">
        <f t="shared" si="88"/>
        <v>#DIV/0!</v>
      </c>
      <c r="AS372" s="40" t="e">
        <f t="shared" si="89"/>
        <v>#DIV/0!</v>
      </c>
      <c r="AT372" s="40" t="e">
        <f t="shared" si="90"/>
        <v>#DIV/0!</v>
      </c>
      <c r="AU372" s="40">
        <f t="shared" si="91"/>
        <v>-1</v>
      </c>
    </row>
    <row r="373" spans="1:47" x14ac:dyDescent="0.25">
      <c r="A373" s="34">
        <v>2023</v>
      </c>
      <c r="B373" s="35">
        <v>302</v>
      </c>
      <c r="C373" s="36" t="s">
        <v>612</v>
      </c>
      <c r="D373" s="33">
        <v>4019035486.3333335</v>
      </c>
      <c r="E373" s="33">
        <v>1386511614.1703086</v>
      </c>
      <c r="F373" s="33">
        <v>628333333.33333325</v>
      </c>
      <c r="G373" s="33">
        <v>938002371.33333337</v>
      </c>
      <c r="H373" s="33">
        <v>13333333.333333334</v>
      </c>
      <c r="I373" s="33">
        <v>13333333.333333334</v>
      </c>
      <c r="J373" s="33">
        <v>0</v>
      </c>
      <c r="K373" s="33">
        <v>0</v>
      </c>
      <c r="L373" s="33">
        <v>1774528424</v>
      </c>
      <c r="M373" s="33">
        <v>0</v>
      </c>
      <c r="N373" s="33">
        <v>0</v>
      </c>
      <c r="O373" s="33">
        <v>0</v>
      </c>
      <c r="P373" s="33">
        <v>8773077895.8369751</v>
      </c>
      <c r="R373" s="33">
        <v>50964900</v>
      </c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>
        <f t="shared" si="92"/>
        <v>50964900</v>
      </c>
      <c r="AF373" s="8">
        <v>302</v>
      </c>
      <c r="AG373" s="2" t="s">
        <v>612</v>
      </c>
      <c r="AH373" s="3">
        <f>+AH374+AH466+AH474</f>
        <v>50964900</v>
      </c>
      <c r="AI373" s="33">
        <f t="shared" si="79"/>
        <v>-0.98731912167152902</v>
      </c>
      <c r="AJ373" s="33">
        <f t="shared" si="80"/>
        <v>-1</v>
      </c>
      <c r="AK373" s="33">
        <f t="shared" si="81"/>
        <v>-1</v>
      </c>
      <c r="AL373" s="33">
        <f t="shared" si="82"/>
        <v>-1</v>
      </c>
      <c r="AM373" s="33">
        <f t="shared" si="83"/>
        <v>-1</v>
      </c>
      <c r="AN373" s="33">
        <f t="shared" si="84"/>
        <v>-1</v>
      </c>
      <c r="AO373" s="33" t="e">
        <f t="shared" si="85"/>
        <v>#DIV/0!</v>
      </c>
      <c r="AP373" s="33" t="e">
        <f t="shared" si="86"/>
        <v>#DIV/0!</v>
      </c>
      <c r="AQ373" s="33">
        <f t="shared" si="87"/>
        <v>-1</v>
      </c>
      <c r="AR373" s="33" t="e">
        <f t="shared" si="88"/>
        <v>#DIV/0!</v>
      </c>
      <c r="AS373" s="33" t="e">
        <f t="shared" si="89"/>
        <v>#DIV/0!</v>
      </c>
      <c r="AT373" s="33" t="e">
        <f t="shared" si="90"/>
        <v>#DIV/0!</v>
      </c>
      <c r="AU373" s="33">
        <f t="shared" si="91"/>
        <v>-0.99419076171383547</v>
      </c>
    </row>
    <row r="374" spans="1:47" x14ac:dyDescent="0.25">
      <c r="A374" s="34">
        <v>2023</v>
      </c>
      <c r="B374" s="35">
        <v>30201</v>
      </c>
      <c r="C374" s="36" t="s">
        <v>613</v>
      </c>
      <c r="D374" s="33">
        <v>4019035486.3333335</v>
      </c>
      <c r="E374" s="33">
        <v>1081333333.3333335</v>
      </c>
      <c r="F374" s="33">
        <v>628333333.33333325</v>
      </c>
      <c r="G374" s="33">
        <v>938002371.33333337</v>
      </c>
      <c r="H374" s="33">
        <v>13333333.333333334</v>
      </c>
      <c r="I374" s="33">
        <v>13333333.333333334</v>
      </c>
      <c r="J374" s="33">
        <v>0</v>
      </c>
      <c r="K374" s="33">
        <v>0</v>
      </c>
      <c r="L374" s="33">
        <v>1684528424</v>
      </c>
      <c r="M374" s="33">
        <v>0</v>
      </c>
      <c r="N374" s="33">
        <v>0</v>
      </c>
      <c r="O374" s="33">
        <v>0</v>
      </c>
      <c r="P374" s="33">
        <v>8377899615</v>
      </c>
      <c r="R374" s="33">
        <v>50964900</v>
      </c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>
        <f t="shared" si="92"/>
        <v>50964900</v>
      </c>
      <c r="AF374" s="8">
        <v>30201</v>
      </c>
      <c r="AG374" s="2" t="s">
        <v>613</v>
      </c>
      <c r="AH374" s="3">
        <f>+AH375+AH420+AH431+AH450</f>
        <v>50964900</v>
      </c>
      <c r="AI374" s="33">
        <f t="shared" si="79"/>
        <v>-0.98731912167152902</v>
      </c>
      <c r="AJ374" s="33">
        <f t="shared" si="80"/>
        <v>-1</v>
      </c>
      <c r="AK374" s="33">
        <f t="shared" si="81"/>
        <v>-1</v>
      </c>
      <c r="AL374" s="33">
        <f t="shared" si="82"/>
        <v>-1</v>
      </c>
      <c r="AM374" s="33">
        <f t="shared" si="83"/>
        <v>-1</v>
      </c>
      <c r="AN374" s="33">
        <f t="shared" si="84"/>
        <v>-1</v>
      </c>
      <c r="AO374" s="33" t="e">
        <f t="shared" si="85"/>
        <v>#DIV/0!</v>
      </c>
      <c r="AP374" s="33" t="e">
        <f t="shared" si="86"/>
        <v>#DIV/0!</v>
      </c>
      <c r="AQ374" s="33">
        <f t="shared" si="87"/>
        <v>-1</v>
      </c>
      <c r="AR374" s="33" t="e">
        <f t="shared" si="88"/>
        <v>#DIV/0!</v>
      </c>
      <c r="AS374" s="33" t="e">
        <f t="shared" si="89"/>
        <v>#DIV/0!</v>
      </c>
      <c r="AT374" s="33" t="e">
        <f t="shared" si="90"/>
        <v>#DIV/0!</v>
      </c>
      <c r="AU374" s="33">
        <f t="shared" si="91"/>
        <v>-0.99391674496687077</v>
      </c>
    </row>
    <row r="375" spans="1:47" x14ac:dyDescent="0.25">
      <c r="A375" s="34">
        <v>2023</v>
      </c>
      <c r="B375" s="35">
        <v>3020101</v>
      </c>
      <c r="C375" s="36" t="s">
        <v>614</v>
      </c>
      <c r="D375" s="33">
        <v>2698218736.3333335</v>
      </c>
      <c r="E375" s="33">
        <v>601333333.33333337</v>
      </c>
      <c r="F375" s="33">
        <v>293333333.33333331</v>
      </c>
      <c r="G375" s="33">
        <v>743333333.33333337</v>
      </c>
      <c r="H375" s="33">
        <v>13333333.333333334</v>
      </c>
      <c r="I375" s="33">
        <v>13333333.333333334</v>
      </c>
      <c r="J375" s="33">
        <v>0</v>
      </c>
      <c r="K375" s="33">
        <v>0</v>
      </c>
      <c r="L375" s="33">
        <v>1442000000</v>
      </c>
      <c r="M375" s="33">
        <v>0</v>
      </c>
      <c r="N375" s="33">
        <v>0</v>
      </c>
      <c r="O375" s="33">
        <v>0</v>
      </c>
      <c r="P375" s="33">
        <v>5804885403</v>
      </c>
      <c r="R375" s="33">
        <v>50964900</v>
      </c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>
        <f t="shared" si="92"/>
        <v>50964900</v>
      </c>
      <c r="AF375" s="8">
        <v>3020101</v>
      </c>
      <c r="AG375" s="2" t="s">
        <v>614</v>
      </c>
      <c r="AH375" s="3">
        <f>+AH376</f>
        <v>50964900</v>
      </c>
      <c r="AI375" s="33">
        <f t="shared" si="79"/>
        <v>-0.98111164995123512</v>
      </c>
      <c r="AJ375" s="33">
        <f t="shared" si="80"/>
        <v>-1</v>
      </c>
      <c r="AK375" s="33">
        <f t="shared" si="81"/>
        <v>-1</v>
      </c>
      <c r="AL375" s="33">
        <f t="shared" si="82"/>
        <v>-1</v>
      </c>
      <c r="AM375" s="33">
        <f t="shared" si="83"/>
        <v>-1</v>
      </c>
      <c r="AN375" s="33">
        <f t="shared" si="84"/>
        <v>-1</v>
      </c>
      <c r="AO375" s="33" t="e">
        <f t="shared" si="85"/>
        <v>#DIV/0!</v>
      </c>
      <c r="AP375" s="33" t="e">
        <f t="shared" si="86"/>
        <v>#DIV/0!</v>
      </c>
      <c r="AQ375" s="33">
        <f t="shared" si="87"/>
        <v>-1</v>
      </c>
      <c r="AR375" s="33" t="e">
        <f t="shared" si="88"/>
        <v>#DIV/0!</v>
      </c>
      <c r="AS375" s="33" t="e">
        <f t="shared" si="89"/>
        <v>#DIV/0!</v>
      </c>
      <c r="AT375" s="33" t="e">
        <f t="shared" si="90"/>
        <v>#DIV/0!</v>
      </c>
      <c r="AU375" s="33">
        <f t="shared" si="91"/>
        <v>-0.99122034347591759</v>
      </c>
    </row>
    <row r="376" spans="1:47" x14ac:dyDescent="0.25">
      <c r="A376" s="34">
        <v>2023</v>
      </c>
      <c r="B376" s="35">
        <v>302010101</v>
      </c>
      <c r="C376" s="36" t="s">
        <v>615</v>
      </c>
      <c r="D376" s="33">
        <v>2698218736.3333335</v>
      </c>
      <c r="E376" s="33">
        <v>601333333.33333337</v>
      </c>
      <c r="F376" s="33">
        <v>293333333.33333331</v>
      </c>
      <c r="G376" s="33">
        <v>743333333.33333337</v>
      </c>
      <c r="H376" s="33">
        <v>13333333.333333334</v>
      </c>
      <c r="I376" s="33">
        <v>13333333.333333334</v>
      </c>
      <c r="J376" s="33">
        <v>0</v>
      </c>
      <c r="K376" s="33">
        <v>0</v>
      </c>
      <c r="L376" s="33">
        <v>1442000000</v>
      </c>
      <c r="M376" s="33">
        <v>0</v>
      </c>
      <c r="N376" s="33">
        <v>0</v>
      </c>
      <c r="O376" s="33">
        <v>0</v>
      </c>
      <c r="P376" s="33">
        <v>5804885403</v>
      </c>
      <c r="R376" s="33">
        <v>50964900</v>
      </c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>
        <f t="shared" si="92"/>
        <v>50964900</v>
      </c>
      <c r="AF376" s="11">
        <v>302010101</v>
      </c>
      <c r="AG376" s="6" t="s">
        <v>615</v>
      </c>
      <c r="AH376" s="7">
        <f>+AH377+AH381+AH385+AH389+AH392+AH396+AH400+AH404+AH406+AH409+AH412+AH416+AH419</f>
        <v>50964900</v>
      </c>
      <c r="AI376" s="33">
        <f t="shared" si="79"/>
        <v>-0.98111164995123512</v>
      </c>
      <c r="AJ376" s="33">
        <f t="shared" si="80"/>
        <v>-1</v>
      </c>
      <c r="AK376" s="33">
        <f t="shared" si="81"/>
        <v>-1</v>
      </c>
      <c r="AL376" s="33">
        <f t="shared" si="82"/>
        <v>-1</v>
      </c>
      <c r="AM376" s="33">
        <f t="shared" si="83"/>
        <v>-1</v>
      </c>
      <c r="AN376" s="33">
        <f t="shared" si="84"/>
        <v>-1</v>
      </c>
      <c r="AO376" s="33" t="e">
        <f t="shared" si="85"/>
        <v>#DIV/0!</v>
      </c>
      <c r="AP376" s="33" t="e">
        <f t="shared" si="86"/>
        <v>#DIV/0!</v>
      </c>
      <c r="AQ376" s="33">
        <f t="shared" si="87"/>
        <v>-1</v>
      </c>
      <c r="AR376" s="33" t="e">
        <f t="shared" si="88"/>
        <v>#DIV/0!</v>
      </c>
      <c r="AS376" s="33" t="e">
        <f t="shared" si="89"/>
        <v>#DIV/0!</v>
      </c>
      <c r="AT376" s="33" t="e">
        <f t="shared" si="90"/>
        <v>#DIV/0!</v>
      </c>
      <c r="AU376" s="33">
        <f t="shared" si="91"/>
        <v>-0.99122034347591759</v>
      </c>
    </row>
    <row r="377" spans="1:47" x14ac:dyDescent="0.25">
      <c r="A377" s="34">
        <v>2023</v>
      </c>
      <c r="B377" s="35">
        <v>30201010101</v>
      </c>
      <c r="C377" s="36" t="s">
        <v>616</v>
      </c>
      <c r="D377" s="33">
        <v>0</v>
      </c>
      <c r="E377" s="33">
        <v>0</v>
      </c>
      <c r="F377" s="33">
        <v>200000000</v>
      </c>
      <c r="G377" s="33">
        <v>50000000</v>
      </c>
      <c r="H377" s="33">
        <v>0</v>
      </c>
      <c r="I377" s="33">
        <v>0</v>
      </c>
      <c r="J377" s="33">
        <v>0</v>
      </c>
      <c r="K377" s="33">
        <v>0</v>
      </c>
      <c r="L377" s="33">
        <v>50000000</v>
      </c>
      <c r="M377" s="33">
        <v>0</v>
      </c>
      <c r="N377" s="33">
        <v>0</v>
      </c>
      <c r="O377" s="33">
        <v>0</v>
      </c>
      <c r="P377" s="33">
        <v>300000000</v>
      </c>
      <c r="R377" s="33">
        <v>0</v>
      </c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>
        <f t="shared" si="92"/>
        <v>0</v>
      </c>
      <c r="AF377" s="11">
        <v>30201010101</v>
      </c>
      <c r="AG377" s="6" t="s">
        <v>616</v>
      </c>
      <c r="AH377" s="7">
        <f>+AH378+AH379+AH380</f>
        <v>0</v>
      </c>
      <c r="AI377" s="33" t="e">
        <f t="shared" si="79"/>
        <v>#DIV/0!</v>
      </c>
      <c r="AJ377" s="33" t="e">
        <f t="shared" si="80"/>
        <v>#DIV/0!</v>
      </c>
      <c r="AK377" s="33">
        <f t="shared" si="81"/>
        <v>-1</v>
      </c>
      <c r="AL377" s="33">
        <f t="shared" si="82"/>
        <v>-1</v>
      </c>
      <c r="AM377" s="33" t="e">
        <f t="shared" si="83"/>
        <v>#DIV/0!</v>
      </c>
      <c r="AN377" s="33" t="e">
        <f t="shared" si="84"/>
        <v>#DIV/0!</v>
      </c>
      <c r="AO377" s="33" t="e">
        <f t="shared" si="85"/>
        <v>#DIV/0!</v>
      </c>
      <c r="AP377" s="33" t="e">
        <f t="shared" si="86"/>
        <v>#DIV/0!</v>
      </c>
      <c r="AQ377" s="33">
        <f t="shared" si="87"/>
        <v>-1</v>
      </c>
      <c r="AR377" s="33" t="e">
        <f t="shared" si="88"/>
        <v>#DIV/0!</v>
      </c>
      <c r="AS377" s="33" t="e">
        <f t="shared" si="89"/>
        <v>#DIV/0!</v>
      </c>
      <c r="AT377" s="33" t="e">
        <f t="shared" si="90"/>
        <v>#DIV/0!</v>
      </c>
      <c r="AU377" s="33">
        <f t="shared" si="91"/>
        <v>-1</v>
      </c>
    </row>
    <row r="378" spans="1:47" x14ac:dyDescent="0.25">
      <c r="A378" s="37">
        <v>2023</v>
      </c>
      <c r="B378" s="45">
        <v>3020101010101</v>
      </c>
      <c r="C378" s="39" t="s">
        <v>617</v>
      </c>
      <c r="D378" s="40"/>
      <c r="E378" s="40"/>
      <c r="F378" s="40"/>
      <c r="G378" s="40"/>
      <c r="H378" s="40"/>
      <c r="I378" s="40"/>
      <c r="J378" s="40"/>
      <c r="K378" s="40"/>
      <c r="L378" s="40">
        <v>50000000</v>
      </c>
      <c r="M378" s="40"/>
      <c r="N378" s="40"/>
      <c r="O378" s="40"/>
      <c r="P378" s="40">
        <v>50000000</v>
      </c>
      <c r="R378" s="40">
        <v>0</v>
      </c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>
        <f t="shared" si="92"/>
        <v>0</v>
      </c>
      <c r="AF378" s="22">
        <v>3020101010101</v>
      </c>
      <c r="AG378" s="19" t="s">
        <v>617</v>
      </c>
      <c r="AH378" s="20">
        <v>0</v>
      </c>
      <c r="AI378" s="40" t="e">
        <f t="shared" si="79"/>
        <v>#DIV/0!</v>
      </c>
      <c r="AJ378" s="40" t="e">
        <f t="shared" si="80"/>
        <v>#DIV/0!</v>
      </c>
      <c r="AK378" s="40" t="e">
        <f t="shared" si="81"/>
        <v>#DIV/0!</v>
      </c>
      <c r="AL378" s="40" t="e">
        <f t="shared" si="82"/>
        <v>#DIV/0!</v>
      </c>
      <c r="AM378" s="40" t="e">
        <f t="shared" si="83"/>
        <v>#DIV/0!</v>
      </c>
      <c r="AN378" s="40" t="e">
        <f t="shared" si="84"/>
        <v>#DIV/0!</v>
      </c>
      <c r="AO378" s="40" t="e">
        <f t="shared" si="85"/>
        <v>#DIV/0!</v>
      </c>
      <c r="AP378" s="40" t="e">
        <f t="shared" si="86"/>
        <v>#DIV/0!</v>
      </c>
      <c r="AQ378" s="40">
        <f t="shared" si="87"/>
        <v>-1</v>
      </c>
      <c r="AR378" s="40" t="e">
        <f t="shared" si="88"/>
        <v>#DIV/0!</v>
      </c>
      <c r="AS378" s="40" t="e">
        <f t="shared" si="89"/>
        <v>#DIV/0!</v>
      </c>
      <c r="AT378" s="40" t="e">
        <f t="shared" si="90"/>
        <v>#DIV/0!</v>
      </c>
      <c r="AU378" s="40">
        <f t="shared" si="91"/>
        <v>-1</v>
      </c>
    </row>
    <row r="379" spans="1:47" x14ac:dyDescent="0.25">
      <c r="A379" s="37">
        <v>2023</v>
      </c>
      <c r="B379" s="46">
        <v>3020101010102</v>
      </c>
      <c r="C379" s="39" t="s">
        <v>618</v>
      </c>
      <c r="D379" s="40"/>
      <c r="E379" s="40"/>
      <c r="F379" s="40"/>
      <c r="G379" s="40">
        <v>50000000</v>
      </c>
      <c r="H379" s="40"/>
      <c r="I379" s="40"/>
      <c r="J379" s="40"/>
      <c r="K379" s="40"/>
      <c r="L379" s="40"/>
      <c r="M379" s="40"/>
      <c r="N379" s="40"/>
      <c r="O379" s="40"/>
      <c r="P379" s="40">
        <v>50000000</v>
      </c>
      <c r="R379" s="40">
        <v>0</v>
      </c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>
        <f t="shared" si="92"/>
        <v>0</v>
      </c>
      <c r="AF379" s="23">
        <v>3020101010102</v>
      </c>
      <c r="AG379" s="19" t="s">
        <v>618</v>
      </c>
      <c r="AH379" s="20">
        <v>0</v>
      </c>
      <c r="AI379" s="40" t="e">
        <f t="shared" si="79"/>
        <v>#DIV/0!</v>
      </c>
      <c r="AJ379" s="40" t="e">
        <f t="shared" si="80"/>
        <v>#DIV/0!</v>
      </c>
      <c r="AK379" s="40" t="e">
        <f t="shared" si="81"/>
        <v>#DIV/0!</v>
      </c>
      <c r="AL379" s="40">
        <f t="shared" si="82"/>
        <v>-1</v>
      </c>
      <c r="AM379" s="40" t="e">
        <f t="shared" si="83"/>
        <v>#DIV/0!</v>
      </c>
      <c r="AN379" s="40" t="e">
        <f t="shared" si="84"/>
        <v>#DIV/0!</v>
      </c>
      <c r="AO379" s="40" t="e">
        <f t="shared" si="85"/>
        <v>#DIV/0!</v>
      </c>
      <c r="AP379" s="40" t="e">
        <f t="shared" si="86"/>
        <v>#DIV/0!</v>
      </c>
      <c r="AQ379" s="40" t="e">
        <f t="shared" si="87"/>
        <v>#DIV/0!</v>
      </c>
      <c r="AR379" s="40" t="e">
        <f t="shared" si="88"/>
        <v>#DIV/0!</v>
      </c>
      <c r="AS379" s="40" t="e">
        <f t="shared" si="89"/>
        <v>#DIV/0!</v>
      </c>
      <c r="AT379" s="40" t="e">
        <f t="shared" si="90"/>
        <v>#DIV/0!</v>
      </c>
      <c r="AU379" s="40">
        <f t="shared" si="91"/>
        <v>-1</v>
      </c>
    </row>
    <row r="380" spans="1:47" x14ac:dyDescent="0.25">
      <c r="A380" s="37">
        <v>2023</v>
      </c>
      <c r="B380" s="47">
        <v>3020101010103</v>
      </c>
      <c r="C380" s="39" t="s">
        <v>619</v>
      </c>
      <c r="D380" s="40"/>
      <c r="E380" s="40"/>
      <c r="F380" s="40">
        <v>200000000</v>
      </c>
      <c r="G380" s="40"/>
      <c r="H380" s="40"/>
      <c r="I380" s="40"/>
      <c r="J380" s="40"/>
      <c r="K380" s="40"/>
      <c r="L380" s="40"/>
      <c r="M380" s="40"/>
      <c r="N380" s="40"/>
      <c r="O380" s="40"/>
      <c r="P380" s="40">
        <v>200000000</v>
      </c>
      <c r="R380" s="40">
        <v>0</v>
      </c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>
        <f t="shared" si="92"/>
        <v>0</v>
      </c>
      <c r="AF380" s="24">
        <v>3020101010103</v>
      </c>
      <c r="AG380" s="19" t="s">
        <v>619</v>
      </c>
      <c r="AH380" s="20">
        <v>0</v>
      </c>
      <c r="AI380" s="40" t="e">
        <f t="shared" si="79"/>
        <v>#DIV/0!</v>
      </c>
      <c r="AJ380" s="40" t="e">
        <f t="shared" si="80"/>
        <v>#DIV/0!</v>
      </c>
      <c r="AK380" s="40">
        <f t="shared" si="81"/>
        <v>-1</v>
      </c>
      <c r="AL380" s="40" t="e">
        <f t="shared" si="82"/>
        <v>#DIV/0!</v>
      </c>
      <c r="AM380" s="40" t="e">
        <f t="shared" si="83"/>
        <v>#DIV/0!</v>
      </c>
      <c r="AN380" s="40" t="e">
        <f t="shared" si="84"/>
        <v>#DIV/0!</v>
      </c>
      <c r="AO380" s="40" t="e">
        <f t="shared" si="85"/>
        <v>#DIV/0!</v>
      </c>
      <c r="AP380" s="40" t="e">
        <f t="shared" si="86"/>
        <v>#DIV/0!</v>
      </c>
      <c r="AQ380" s="40" t="e">
        <f t="shared" si="87"/>
        <v>#DIV/0!</v>
      </c>
      <c r="AR380" s="40" t="e">
        <f t="shared" si="88"/>
        <v>#DIV/0!</v>
      </c>
      <c r="AS380" s="40" t="e">
        <f t="shared" si="89"/>
        <v>#DIV/0!</v>
      </c>
      <c r="AT380" s="40" t="e">
        <f t="shared" si="90"/>
        <v>#DIV/0!</v>
      </c>
      <c r="AU380" s="40">
        <f t="shared" si="91"/>
        <v>-1</v>
      </c>
    </row>
    <row r="381" spans="1:47" x14ac:dyDescent="0.25">
      <c r="A381" s="34">
        <v>2023</v>
      </c>
      <c r="B381" s="35">
        <v>30201010102</v>
      </c>
      <c r="C381" s="36" t="s">
        <v>620</v>
      </c>
      <c r="D381" s="33">
        <v>350000000</v>
      </c>
      <c r="E381" s="33">
        <v>0</v>
      </c>
      <c r="F381" s="33">
        <v>0</v>
      </c>
      <c r="G381" s="33">
        <v>135000000</v>
      </c>
      <c r="H381" s="33">
        <v>0</v>
      </c>
      <c r="I381" s="33">
        <v>0</v>
      </c>
      <c r="J381" s="33">
        <v>0</v>
      </c>
      <c r="K381" s="33">
        <v>0</v>
      </c>
      <c r="L381" s="33">
        <v>150000000</v>
      </c>
      <c r="M381" s="33">
        <v>0</v>
      </c>
      <c r="N381" s="33">
        <v>0</v>
      </c>
      <c r="O381" s="33">
        <v>0</v>
      </c>
      <c r="P381" s="33">
        <v>635000000</v>
      </c>
      <c r="R381" s="33">
        <v>0</v>
      </c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>
        <f t="shared" si="92"/>
        <v>0</v>
      </c>
      <c r="AF381" s="11">
        <v>30201010102</v>
      </c>
      <c r="AG381" s="6" t="s">
        <v>620</v>
      </c>
      <c r="AH381" s="7">
        <f>+AH382+AH383+AH384</f>
        <v>0</v>
      </c>
      <c r="AI381" s="33">
        <f t="shared" si="79"/>
        <v>-1</v>
      </c>
      <c r="AJ381" s="33" t="e">
        <f t="shared" si="80"/>
        <v>#DIV/0!</v>
      </c>
      <c r="AK381" s="33" t="e">
        <f t="shared" si="81"/>
        <v>#DIV/0!</v>
      </c>
      <c r="AL381" s="33">
        <f t="shared" si="82"/>
        <v>-1</v>
      </c>
      <c r="AM381" s="33" t="e">
        <f t="shared" si="83"/>
        <v>#DIV/0!</v>
      </c>
      <c r="AN381" s="33" t="e">
        <f t="shared" si="84"/>
        <v>#DIV/0!</v>
      </c>
      <c r="AO381" s="33" t="e">
        <f t="shared" si="85"/>
        <v>#DIV/0!</v>
      </c>
      <c r="AP381" s="33" t="e">
        <f t="shared" si="86"/>
        <v>#DIV/0!</v>
      </c>
      <c r="AQ381" s="33">
        <f t="shared" si="87"/>
        <v>-1</v>
      </c>
      <c r="AR381" s="33" t="e">
        <f t="shared" si="88"/>
        <v>#DIV/0!</v>
      </c>
      <c r="AS381" s="33" t="e">
        <f t="shared" si="89"/>
        <v>#DIV/0!</v>
      </c>
      <c r="AT381" s="33" t="e">
        <f t="shared" si="90"/>
        <v>#DIV/0!</v>
      </c>
      <c r="AU381" s="33">
        <f t="shared" si="91"/>
        <v>-1</v>
      </c>
    </row>
    <row r="382" spans="1:47" x14ac:dyDescent="0.25">
      <c r="A382" s="37">
        <v>2023</v>
      </c>
      <c r="B382" s="45">
        <v>3020101010201</v>
      </c>
      <c r="C382" s="39" t="s">
        <v>621</v>
      </c>
      <c r="D382" s="40"/>
      <c r="E382" s="40"/>
      <c r="F382" s="40"/>
      <c r="G382" s="40"/>
      <c r="H382" s="40"/>
      <c r="I382" s="40"/>
      <c r="J382" s="40"/>
      <c r="K382" s="40"/>
      <c r="L382" s="40">
        <v>150000000</v>
      </c>
      <c r="M382" s="40"/>
      <c r="N382" s="40"/>
      <c r="O382" s="40"/>
      <c r="P382" s="40">
        <v>150000000</v>
      </c>
      <c r="R382" s="40">
        <v>0</v>
      </c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>
        <f t="shared" si="92"/>
        <v>0</v>
      </c>
      <c r="AF382" s="22">
        <v>3020101010201</v>
      </c>
      <c r="AG382" s="19" t="s">
        <v>621</v>
      </c>
      <c r="AH382" s="20">
        <v>0</v>
      </c>
      <c r="AI382" s="40" t="e">
        <f t="shared" si="79"/>
        <v>#DIV/0!</v>
      </c>
      <c r="AJ382" s="40" t="e">
        <f t="shared" si="80"/>
        <v>#DIV/0!</v>
      </c>
      <c r="AK382" s="40" t="e">
        <f t="shared" si="81"/>
        <v>#DIV/0!</v>
      </c>
      <c r="AL382" s="40" t="e">
        <f t="shared" si="82"/>
        <v>#DIV/0!</v>
      </c>
      <c r="AM382" s="40" t="e">
        <f t="shared" si="83"/>
        <v>#DIV/0!</v>
      </c>
      <c r="AN382" s="40" t="e">
        <f t="shared" si="84"/>
        <v>#DIV/0!</v>
      </c>
      <c r="AO382" s="40" t="e">
        <f t="shared" si="85"/>
        <v>#DIV/0!</v>
      </c>
      <c r="AP382" s="40" t="e">
        <f t="shared" si="86"/>
        <v>#DIV/0!</v>
      </c>
      <c r="AQ382" s="40">
        <f t="shared" si="87"/>
        <v>-1</v>
      </c>
      <c r="AR382" s="40" t="e">
        <f t="shared" si="88"/>
        <v>#DIV/0!</v>
      </c>
      <c r="AS382" s="40" t="e">
        <f t="shared" si="89"/>
        <v>#DIV/0!</v>
      </c>
      <c r="AT382" s="40" t="e">
        <f t="shared" si="90"/>
        <v>#DIV/0!</v>
      </c>
      <c r="AU382" s="40">
        <f t="shared" si="91"/>
        <v>-1</v>
      </c>
    </row>
    <row r="383" spans="1:47" x14ac:dyDescent="0.25">
      <c r="A383" s="37">
        <v>2023</v>
      </c>
      <c r="B383" s="46">
        <v>3020101010202</v>
      </c>
      <c r="C383" s="39" t="s">
        <v>622</v>
      </c>
      <c r="D383" s="40"/>
      <c r="E383" s="40"/>
      <c r="F383" s="40"/>
      <c r="G383" s="40">
        <v>135000000</v>
      </c>
      <c r="H383" s="40"/>
      <c r="I383" s="40"/>
      <c r="J383" s="40"/>
      <c r="K383" s="40"/>
      <c r="L383" s="40"/>
      <c r="M383" s="40"/>
      <c r="N383" s="40"/>
      <c r="O383" s="40"/>
      <c r="P383" s="40">
        <v>135000000</v>
      </c>
      <c r="R383" s="40">
        <v>0</v>
      </c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>
        <f t="shared" si="92"/>
        <v>0</v>
      </c>
      <c r="AF383" s="23">
        <v>3020101010202</v>
      </c>
      <c r="AG383" s="19" t="s">
        <v>622</v>
      </c>
      <c r="AH383" s="20">
        <v>0</v>
      </c>
      <c r="AI383" s="40" t="e">
        <f t="shared" si="79"/>
        <v>#DIV/0!</v>
      </c>
      <c r="AJ383" s="40" t="e">
        <f t="shared" si="80"/>
        <v>#DIV/0!</v>
      </c>
      <c r="AK383" s="40" t="e">
        <f t="shared" si="81"/>
        <v>#DIV/0!</v>
      </c>
      <c r="AL383" s="40">
        <f t="shared" si="82"/>
        <v>-1</v>
      </c>
      <c r="AM383" s="40" t="e">
        <f t="shared" si="83"/>
        <v>#DIV/0!</v>
      </c>
      <c r="AN383" s="40" t="e">
        <f t="shared" si="84"/>
        <v>#DIV/0!</v>
      </c>
      <c r="AO383" s="40" t="e">
        <f t="shared" si="85"/>
        <v>#DIV/0!</v>
      </c>
      <c r="AP383" s="40" t="e">
        <f t="shared" si="86"/>
        <v>#DIV/0!</v>
      </c>
      <c r="AQ383" s="40" t="e">
        <f t="shared" si="87"/>
        <v>#DIV/0!</v>
      </c>
      <c r="AR383" s="40" t="e">
        <f t="shared" si="88"/>
        <v>#DIV/0!</v>
      </c>
      <c r="AS383" s="40" t="e">
        <f t="shared" si="89"/>
        <v>#DIV/0!</v>
      </c>
      <c r="AT383" s="40" t="e">
        <f t="shared" si="90"/>
        <v>#DIV/0!</v>
      </c>
      <c r="AU383" s="40">
        <f t="shared" si="91"/>
        <v>-1</v>
      </c>
    </row>
    <row r="384" spans="1:47" x14ac:dyDescent="0.25">
      <c r="A384" s="37">
        <v>2023</v>
      </c>
      <c r="B384" s="47">
        <v>3020101010203</v>
      </c>
      <c r="C384" s="39" t="s">
        <v>623</v>
      </c>
      <c r="D384" s="40">
        <v>350000000</v>
      </c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>
        <v>350000000</v>
      </c>
      <c r="R384" s="40">
        <v>0</v>
      </c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>
        <f t="shared" si="92"/>
        <v>0</v>
      </c>
      <c r="AF384" s="24">
        <v>3020101010203</v>
      </c>
      <c r="AG384" s="19" t="s">
        <v>623</v>
      </c>
      <c r="AH384" s="20">
        <v>0</v>
      </c>
      <c r="AI384" s="40">
        <f t="shared" si="79"/>
        <v>-1</v>
      </c>
      <c r="AJ384" s="40" t="e">
        <f t="shared" si="80"/>
        <v>#DIV/0!</v>
      </c>
      <c r="AK384" s="40" t="e">
        <f t="shared" si="81"/>
        <v>#DIV/0!</v>
      </c>
      <c r="AL384" s="40" t="e">
        <f t="shared" si="82"/>
        <v>#DIV/0!</v>
      </c>
      <c r="AM384" s="40" t="e">
        <f t="shared" si="83"/>
        <v>#DIV/0!</v>
      </c>
      <c r="AN384" s="40" t="e">
        <f t="shared" si="84"/>
        <v>#DIV/0!</v>
      </c>
      <c r="AO384" s="40" t="e">
        <f t="shared" si="85"/>
        <v>#DIV/0!</v>
      </c>
      <c r="AP384" s="40" t="e">
        <f t="shared" si="86"/>
        <v>#DIV/0!</v>
      </c>
      <c r="AQ384" s="40" t="e">
        <f t="shared" si="87"/>
        <v>#DIV/0!</v>
      </c>
      <c r="AR384" s="40" t="e">
        <f t="shared" si="88"/>
        <v>#DIV/0!</v>
      </c>
      <c r="AS384" s="40" t="e">
        <f t="shared" si="89"/>
        <v>#DIV/0!</v>
      </c>
      <c r="AT384" s="40" t="e">
        <f t="shared" si="90"/>
        <v>#DIV/0!</v>
      </c>
      <c r="AU384" s="40">
        <f t="shared" si="91"/>
        <v>-1</v>
      </c>
    </row>
    <row r="385" spans="1:47" x14ac:dyDescent="0.25">
      <c r="A385" s="34">
        <v>2023</v>
      </c>
      <c r="B385" s="35">
        <v>30201010103</v>
      </c>
      <c r="C385" s="36" t="s">
        <v>624</v>
      </c>
      <c r="D385" s="33">
        <v>850000000</v>
      </c>
      <c r="E385" s="33">
        <v>0</v>
      </c>
      <c r="F385" s="33">
        <v>0</v>
      </c>
      <c r="G385" s="33">
        <v>140000000</v>
      </c>
      <c r="H385" s="33">
        <v>0</v>
      </c>
      <c r="I385" s="33">
        <v>0</v>
      </c>
      <c r="J385" s="33">
        <v>0</v>
      </c>
      <c r="K385" s="33">
        <v>0</v>
      </c>
      <c r="L385" s="33">
        <v>850000000</v>
      </c>
      <c r="M385" s="33">
        <v>0</v>
      </c>
      <c r="N385" s="33">
        <v>0</v>
      </c>
      <c r="O385" s="33">
        <v>0</v>
      </c>
      <c r="P385" s="33">
        <v>1840000000</v>
      </c>
      <c r="R385" s="33">
        <v>19500000</v>
      </c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>
        <f t="shared" si="92"/>
        <v>19500000</v>
      </c>
      <c r="AF385" s="11">
        <v>30201010103</v>
      </c>
      <c r="AG385" s="6" t="s">
        <v>624</v>
      </c>
      <c r="AH385" s="7">
        <f>+AH386+AH387+AH388</f>
        <v>19500000</v>
      </c>
      <c r="AI385" s="33">
        <f t="shared" si="79"/>
        <v>-0.97705882352941176</v>
      </c>
      <c r="AJ385" s="33" t="e">
        <f t="shared" si="80"/>
        <v>#DIV/0!</v>
      </c>
      <c r="AK385" s="33" t="e">
        <f t="shared" si="81"/>
        <v>#DIV/0!</v>
      </c>
      <c r="AL385" s="33">
        <f t="shared" si="82"/>
        <v>-1</v>
      </c>
      <c r="AM385" s="33" t="e">
        <f t="shared" si="83"/>
        <v>#DIV/0!</v>
      </c>
      <c r="AN385" s="33" t="e">
        <f t="shared" si="84"/>
        <v>#DIV/0!</v>
      </c>
      <c r="AO385" s="33" t="e">
        <f t="shared" si="85"/>
        <v>#DIV/0!</v>
      </c>
      <c r="AP385" s="33" t="e">
        <f t="shared" si="86"/>
        <v>#DIV/0!</v>
      </c>
      <c r="AQ385" s="33">
        <f t="shared" si="87"/>
        <v>-1</v>
      </c>
      <c r="AR385" s="33" t="e">
        <f t="shared" si="88"/>
        <v>#DIV/0!</v>
      </c>
      <c r="AS385" s="33" t="e">
        <f t="shared" si="89"/>
        <v>#DIV/0!</v>
      </c>
      <c r="AT385" s="33" t="e">
        <f t="shared" si="90"/>
        <v>#DIV/0!</v>
      </c>
      <c r="AU385" s="33">
        <f t="shared" si="91"/>
        <v>-0.98940217391304353</v>
      </c>
    </row>
    <row r="386" spans="1:47" x14ac:dyDescent="0.25">
      <c r="A386" s="37">
        <v>2023</v>
      </c>
      <c r="B386" s="45">
        <v>3020101010301</v>
      </c>
      <c r="C386" s="39" t="s">
        <v>625</v>
      </c>
      <c r="D386" s="40"/>
      <c r="E386" s="40"/>
      <c r="F386" s="40"/>
      <c r="G386" s="40"/>
      <c r="H386" s="40"/>
      <c r="I386" s="40"/>
      <c r="J386" s="40"/>
      <c r="K386" s="40"/>
      <c r="L386" s="40">
        <v>850000000</v>
      </c>
      <c r="M386" s="40"/>
      <c r="N386" s="40"/>
      <c r="O386" s="40"/>
      <c r="P386" s="40">
        <v>850000000</v>
      </c>
      <c r="R386" s="40">
        <v>0</v>
      </c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>
        <f t="shared" si="92"/>
        <v>0</v>
      </c>
      <c r="AF386" s="22">
        <v>3020101010301</v>
      </c>
      <c r="AG386" s="19" t="s">
        <v>625</v>
      </c>
      <c r="AH386" s="20">
        <v>0</v>
      </c>
      <c r="AI386" s="40" t="e">
        <f t="shared" si="79"/>
        <v>#DIV/0!</v>
      </c>
      <c r="AJ386" s="40" t="e">
        <f t="shared" si="80"/>
        <v>#DIV/0!</v>
      </c>
      <c r="AK386" s="40" t="e">
        <f t="shared" si="81"/>
        <v>#DIV/0!</v>
      </c>
      <c r="AL386" s="40" t="e">
        <f t="shared" si="82"/>
        <v>#DIV/0!</v>
      </c>
      <c r="AM386" s="40" t="e">
        <f t="shared" si="83"/>
        <v>#DIV/0!</v>
      </c>
      <c r="AN386" s="40" t="e">
        <f t="shared" si="84"/>
        <v>#DIV/0!</v>
      </c>
      <c r="AO386" s="40" t="e">
        <f t="shared" si="85"/>
        <v>#DIV/0!</v>
      </c>
      <c r="AP386" s="40" t="e">
        <f t="shared" si="86"/>
        <v>#DIV/0!</v>
      </c>
      <c r="AQ386" s="40">
        <f t="shared" si="87"/>
        <v>-1</v>
      </c>
      <c r="AR386" s="40" t="e">
        <f t="shared" si="88"/>
        <v>#DIV/0!</v>
      </c>
      <c r="AS386" s="40" t="e">
        <f t="shared" si="89"/>
        <v>#DIV/0!</v>
      </c>
      <c r="AT386" s="40" t="e">
        <f t="shared" si="90"/>
        <v>#DIV/0!</v>
      </c>
      <c r="AU386" s="40">
        <f t="shared" si="91"/>
        <v>-1</v>
      </c>
    </row>
    <row r="387" spans="1:47" x14ac:dyDescent="0.25">
      <c r="A387" s="37">
        <v>2023</v>
      </c>
      <c r="B387" s="46">
        <v>3020101010302</v>
      </c>
      <c r="C387" s="39" t="s">
        <v>626</v>
      </c>
      <c r="D387" s="40"/>
      <c r="E387" s="40"/>
      <c r="F387" s="40"/>
      <c r="G387" s="40">
        <v>140000000</v>
      </c>
      <c r="H387" s="40"/>
      <c r="I387" s="40"/>
      <c r="J387" s="40"/>
      <c r="K387" s="40"/>
      <c r="L387" s="40"/>
      <c r="M387" s="40"/>
      <c r="N387" s="40"/>
      <c r="O387" s="40"/>
      <c r="P387" s="40">
        <v>140000000</v>
      </c>
      <c r="R387" s="40">
        <v>0</v>
      </c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>
        <f t="shared" si="92"/>
        <v>0</v>
      </c>
      <c r="AF387" s="23">
        <v>3020101010302</v>
      </c>
      <c r="AG387" s="19" t="s">
        <v>626</v>
      </c>
      <c r="AH387" s="20">
        <v>0</v>
      </c>
      <c r="AI387" s="40" t="e">
        <f t="shared" si="79"/>
        <v>#DIV/0!</v>
      </c>
      <c r="AJ387" s="40" t="e">
        <f t="shared" si="80"/>
        <v>#DIV/0!</v>
      </c>
      <c r="AK387" s="40" t="e">
        <f t="shared" si="81"/>
        <v>#DIV/0!</v>
      </c>
      <c r="AL387" s="40">
        <f t="shared" si="82"/>
        <v>-1</v>
      </c>
      <c r="AM387" s="40" t="e">
        <f t="shared" si="83"/>
        <v>#DIV/0!</v>
      </c>
      <c r="AN387" s="40" t="e">
        <f t="shared" si="84"/>
        <v>#DIV/0!</v>
      </c>
      <c r="AO387" s="40" t="e">
        <f t="shared" si="85"/>
        <v>#DIV/0!</v>
      </c>
      <c r="AP387" s="40" t="e">
        <f t="shared" si="86"/>
        <v>#DIV/0!</v>
      </c>
      <c r="AQ387" s="40" t="e">
        <f t="shared" si="87"/>
        <v>#DIV/0!</v>
      </c>
      <c r="AR387" s="40" t="e">
        <f t="shared" si="88"/>
        <v>#DIV/0!</v>
      </c>
      <c r="AS387" s="40" t="e">
        <f t="shared" si="89"/>
        <v>#DIV/0!</v>
      </c>
      <c r="AT387" s="40" t="e">
        <f t="shared" si="90"/>
        <v>#DIV/0!</v>
      </c>
      <c r="AU387" s="40">
        <f t="shared" si="91"/>
        <v>-1</v>
      </c>
    </row>
    <row r="388" spans="1:47" x14ac:dyDescent="0.25">
      <c r="A388" s="37">
        <v>2023</v>
      </c>
      <c r="B388" s="47">
        <v>3020101010303</v>
      </c>
      <c r="C388" s="39" t="s">
        <v>627</v>
      </c>
      <c r="D388" s="40">
        <v>850000000</v>
      </c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>
        <v>850000000</v>
      </c>
      <c r="R388" s="40">
        <v>19500000</v>
      </c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>
        <f t="shared" si="92"/>
        <v>19500000</v>
      </c>
      <c r="AF388" s="24">
        <v>3020101010303</v>
      </c>
      <c r="AG388" s="19" t="s">
        <v>627</v>
      </c>
      <c r="AH388" s="20">
        <v>19500000</v>
      </c>
      <c r="AI388" s="40">
        <f t="shared" si="79"/>
        <v>-0.97705882352941176</v>
      </c>
      <c r="AJ388" s="40" t="e">
        <f t="shared" si="80"/>
        <v>#DIV/0!</v>
      </c>
      <c r="AK388" s="40" t="e">
        <f t="shared" si="81"/>
        <v>#DIV/0!</v>
      </c>
      <c r="AL388" s="40" t="e">
        <f t="shared" si="82"/>
        <v>#DIV/0!</v>
      </c>
      <c r="AM388" s="40" t="e">
        <f t="shared" si="83"/>
        <v>#DIV/0!</v>
      </c>
      <c r="AN388" s="40" t="e">
        <f t="shared" si="84"/>
        <v>#DIV/0!</v>
      </c>
      <c r="AO388" s="40" t="e">
        <f t="shared" si="85"/>
        <v>#DIV/0!</v>
      </c>
      <c r="AP388" s="40" t="e">
        <f t="shared" si="86"/>
        <v>#DIV/0!</v>
      </c>
      <c r="AQ388" s="40" t="e">
        <f t="shared" si="87"/>
        <v>#DIV/0!</v>
      </c>
      <c r="AR388" s="40" t="e">
        <f t="shared" si="88"/>
        <v>#DIV/0!</v>
      </c>
      <c r="AS388" s="40" t="e">
        <f t="shared" si="89"/>
        <v>#DIV/0!</v>
      </c>
      <c r="AT388" s="40" t="e">
        <f t="shared" si="90"/>
        <v>#DIV/0!</v>
      </c>
      <c r="AU388" s="40">
        <f t="shared" si="91"/>
        <v>-0.97705882352941176</v>
      </c>
    </row>
    <row r="389" spans="1:47" x14ac:dyDescent="0.25">
      <c r="A389" s="34">
        <v>2023</v>
      </c>
      <c r="B389" s="35">
        <v>30201010104</v>
      </c>
      <c r="C389" s="36" t="s">
        <v>628</v>
      </c>
      <c r="D389" s="33">
        <v>153000000</v>
      </c>
      <c r="E389" s="33">
        <v>0</v>
      </c>
      <c r="F389" s="33">
        <v>0</v>
      </c>
      <c r="G389" s="33">
        <v>40000000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193000000</v>
      </c>
      <c r="R389" s="33">
        <v>0</v>
      </c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>
        <f t="shared" si="92"/>
        <v>0</v>
      </c>
      <c r="AF389" s="11">
        <v>30201010104</v>
      </c>
      <c r="AG389" s="6" t="s">
        <v>628</v>
      </c>
      <c r="AH389" s="7">
        <f>+AH390+AH391</f>
        <v>0</v>
      </c>
      <c r="AI389" s="33">
        <f t="shared" si="79"/>
        <v>-1</v>
      </c>
      <c r="AJ389" s="33" t="e">
        <f t="shared" si="80"/>
        <v>#DIV/0!</v>
      </c>
      <c r="AK389" s="33" t="e">
        <f t="shared" si="81"/>
        <v>#DIV/0!</v>
      </c>
      <c r="AL389" s="33">
        <f t="shared" si="82"/>
        <v>-1</v>
      </c>
      <c r="AM389" s="33" t="e">
        <f t="shared" si="83"/>
        <v>#DIV/0!</v>
      </c>
      <c r="AN389" s="33" t="e">
        <f t="shared" si="84"/>
        <v>#DIV/0!</v>
      </c>
      <c r="AO389" s="33" t="e">
        <f t="shared" si="85"/>
        <v>#DIV/0!</v>
      </c>
      <c r="AP389" s="33" t="e">
        <f t="shared" si="86"/>
        <v>#DIV/0!</v>
      </c>
      <c r="AQ389" s="33" t="e">
        <f t="shared" si="87"/>
        <v>#DIV/0!</v>
      </c>
      <c r="AR389" s="33" t="e">
        <f t="shared" si="88"/>
        <v>#DIV/0!</v>
      </c>
      <c r="AS389" s="33" t="e">
        <f t="shared" si="89"/>
        <v>#DIV/0!</v>
      </c>
      <c r="AT389" s="33" t="e">
        <f t="shared" si="90"/>
        <v>#DIV/0!</v>
      </c>
      <c r="AU389" s="33">
        <f t="shared" si="91"/>
        <v>-1</v>
      </c>
    </row>
    <row r="390" spans="1:47" x14ac:dyDescent="0.25">
      <c r="A390" s="37">
        <v>2023</v>
      </c>
      <c r="B390" s="46">
        <v>3020101010402</v>
      </c>
      <c r="C390" s="39" t="s">
        <v>629</v>
      </c>
      <c r="D390" s="40"/>
      <c r="E390" s="40"/>
      <c r="F390" s="40"/>
      <c r="G390" s="40">
        <v>40000000</v>
      </c>
      <c r="H390" s="40"/>
      <c r="I390" s="40"/>
      <c r="J390" s="40"/>
      <c r="K390" s="40"/>
      <c r="L390" s="40"/>
      <c r="M390" s="40"/>
      <c r="N390" s="40"/>
      <c r="O390" s="40"/>
      <c r="P390" s="40">
        <v>40000000</v>
      </c>
      <c r="R390" s="40">
        <v>0</v>
      </c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>
        <f t="shared" si="92"/>
        <v>0</v>
      </c>
      <c r="AF390" s="23">
        <v>3020101010402</v>
      </c>
      <c r="AG390" s="19" t="s">
        <v>629</v>
      </c>
      <c r="AH390" s="20">
        <v>0</v>
      </c>
      <c r="AI390" s="40" t="e">
        <f t="shared" si="79"/>
        <v>#DIV/0!</v>
      </c>
      <c r="AJ390" s="40" t="e">
        <f t="shared" si="80"/>
        <v>#DIV/0!</v>
      </c>
      <c r="AK390" s="40" t="e">
        <f t="shared" si="81"/>
        <v>#DIV/0!</v>
      </c>
      <c r="AL390" s="40">
        <f t="shared" si="82"/>
        <v>-1</v>
      </c>
      <c r="AM390" s="40" t="e">
        <f t="shared" si="83"/>
        <v>#DIV/0!</v>
      </c>
      <c r="AN390" s="40" t="e">
        <f t="shared" si="84"/>
        <v>#DIV/0!</v>
      </c>
      <c r="AO390" s="40" t="e">
        <f t="shared" si="85"/>
        <v>#DIV/0!</v>
      </c>
      <c r="AP390" s="40" t="e">
        <f t="shared" si="86"/>
        <v>#DIV/0!</v>
      </c>
      <c r="AQ390" s="40" t="e">
        <f t="shared" si="87"/>
        <v>#DIV/0!</v>
      </c>
      <c r="AR390" s="40" t="e">
        <f t="shared" si="88"/>
        <v>#DIV/0!</v>
      </c>
      <c r="AS390" s="40" t="e">
        <f t="shared" si="89"/>
        <v>#DIV/0!</v>
      </c>
      <c r="AT390" s="40" t="e">
        <f t="shared" si="90"/>
        <v>#DIV/0!</v>
      </c>
      <c r="AU390" s="40">
        <f t="shared" si="91"/>
        <v>-1</v>
      </c>
    </row>
    <row r="391" spans="1:47" x14ac:dyDescent="0.25">
      <c r="A391" s="37">
        <v>2023</v>
      </c>
      <c r="B391" s="47">
        <v>3020101010403</v>
      </c>
      <c r="C391" s="39" t="s">
        <v>630</v>
      </c>
      <c r="D391" s="40">
        <v>153000000</v>
      </c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>
        <v>153000000</v>
      </c>
      <c r="R391" s="40">
        <v>0</v>
      </c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>
        <f t="shared" si="92"/>
        <v>0</v>
      </c>
      <c r="AF391" s="24">
        <v>3020101010403</v>
      </c>
      <c r="AG391" s="19" t="s">
        <v>630</v>
      </c>
      <c r="AH391" s="20">
        <v>0</v>
      </c>
      <c r="AI391" s="40">
        <f t="shared" si="79"/>
        <v>-1</v>
      </c>
      <c r="AJ391" s="40" t="e">
        <f t="shared" si="80"/>
        <v>#DIV/0!</v>
      </c>
      <c r="AK391" s="40" t="e">
        <f t="shared" si="81"/>
        <v>#DIV/0!</v>
      </c>
      <c r="AL391" s="40" t="e">
        <f t="shared" si="82"/>
        <v>#DIV/0!</v>
      </c>
      <c r="AM391" s="40" t="e">
        <f t="shared" si="83"/>
        <v>#DIV/0!</v>
      </c>
      <c r="AN391" s="40" t="e">
        <f t="shared" si="84"/>
        <v>#DIV/0!</v>
      </c>
      <c r="AO391" s="40" t="e">
        <f t="shared" si="85"/>
        <v>#DIV/0!</v>
      </c>
      <c r="AP391" s="40" t="e">
        <f t="shared" si="86"/>
        <v>#DIV/0!</v>
      </c>
      <c r="AQ391" s="40" t="e">
        <f t="shared" si="87"/>
        <v>#DIV/0!</v>
      </c>
      <c r="AR391" s="40" t="e">
        <f t="shared" si="88"/>
        <v>#DIV/0!</v>
      </c>
      <c r="AS391" s="40" t="e">
        <f t="shared" si="89"/>
        <v>#DIV/0!</v>
      </c>
      <c r="AT391" s="40" t="e">
        <f t="shared" si="90"/>
        <v>#DIV/0!</v>
      </c>
      <c r="AU391" s="40">
        <f t="shared" si="91"/>
        <v>-1</v>
      </c>
    </row>
    <row r="392" spans="1:47" x14ac:dyDescent="0.25">
      <c r="A392" s="34">
        <v>2023</v>
      </c>
      <c r="B392" s="35">
        <v>30201010105</v>
      </c>
      <c r="C392" s="36" t="s">
        <v>631</v>
      </c>
      <c r="D392" s="33">
        <v>0</v>
      </c>
      <c r="E392" s="33">
        <v>0</v>
      </c>
      <c r="F392" s="33">
        <v>40000000</v>
      </c>
      <c r="G392" s="33">
        <v>110000000</v>
      </c>
      <c r="H392" s="33">
        <v>0</v>
      </c>
      <c r="I392" s="33">
        <v>0</v>
      </c>
      <c r="J392" s="33">
        <v>0</v>
      </c>
      <c r="K392" s="33">
        <v>0</v>
      </c>
      <c r="L392" s="33">
        <v>150000000</v>
      </c>
      <c r="M392" s="33">
        <v>0</v>
      </c>
      <c r="N392" s="33">
        <v>0</v>
      </c>
      <c r="O392" s="33">
        <v>0</v>
      </c>
      <c r="P392" s="33">
        <v>300000000</v>
      </c>
      <c r="R392" s="33">
        <v>0</v>
      </c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>
        <f t="shared" si="92"/>
        <v>0</v>
      </c>
      <c r="AF392" s="11">
        <v>30201010105</v>
      </c>
      <c r="AG392" s="6" t="s">
        <v>631</v>
      </c>
      <c r="AH392" s="7">
        <f>+AH393+AH394+AH395</f>
        <v>0</v>
      </c>
      <c r="AI392" s="33" t="e">
        <f t="shared" si="79"/>
        <v>#DIV/0!</v>
      </c>
      <c r="AJ392" s="33" t="e">
        <f t="shared" si="80"/>
        <v>#DIV/0!</v>
      </c>
      <c r="AK392" s="33">
        <f t="shared" si="81"/>
        <v>-1</v>
      </c>
      <c r="AL392" s="33">
        <f t="shared" si="82"/>
        <v>-1</v>
      </c>
      <c r="AM392" s="33" t="e">
        <f t="shared" si="83"/>
        <v>#DIV/0!</v>
      </c>
      <c r="AN392" s="33" t="e">
        <f t="shared" si="84"/>
        <v>#DIV/0!</v>
      </c>
      <c r="AO392" s="33" t="e">
        <f t="shared" si="85"/>
        <v>#DIV/0!</v>
      </c>
      <c r="AP392" s="33" t="e">
        <f t="shared" si="86"/>
        <v>#DIV/0!</v>
      </c>
      <c r="AQ392" s="33">
        <f t="shared" si="87"/>
        <v>-1</v>
      </c>
      <c r="AR392" s="33" t="e">
        <f t="shared" si="88"/>
        <v>#DIV/0!</v>
      </c>
      <c r="AS392" s="33" t="e">
        <f t="shared" si="89"/>
        <v>#DIV/0!</v>
      </c>
      <c r="AT392" s="33" t="e">
        <f t="shared" si="90"/>
        <v>#DIV/0!</v>
      </c>
      <c r="AU392" s="33">
        <f t="shared" si="91"/>
        <v>-1</v>
      </c>
    </row>
    <row r="393" spans="1:47" x14ac:dyDescent="0.25">
      <c r="A393" s="37">
        <v>2023</v>
      </c>
      <c r="B393" s="45">
        <v>3020101010501</v>
      </c>
      <c r="C393" s="39" t="s">
        <v>632</v>
      </c>
      <c r="D393" s="40"/>
      <c r="E393" s="40"/>
      <c r="F393" s="40"/>
      <c r="G393" s="40"/>
      <c r="H393" s="40"/>
      <c r="I393" s="40"/>
      <c r="J393" s="40"/>
      <c r="K393" s="40"/>
      <c r="L393" s="40">
        <v>150000000</v>
      </c>
      <c r="M393" s="40"/>
      <c r="N393" s="40"/>
      <c r="O393" s="40"/>
      <c r="P393" s="40">
        <v>150000000</v>
      </c>
      <c r="R393" s="40">
        <v>0</v>
      </c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>
        <f t="shared" si="92"/>
        <v>0</v>
      </c>
      <c r="AF393" s="22">
        <v>3020101010501</v>
      </c>
      <c r="AG393" s="19" t="s">
        <v>632</v>
      </c>
      <c r="AH393" s="20">
        <v>0</v>
      </c>
      <c r="AI393" s="40" t="e">
        <f t="shared" ref="AI393:AI456" si="93">+(R393-D393)/D393</f>
        <v>#DIV/0!</v>
      </c>
      <c r="AJ393" s="40" t="e">
        <f t="shared" si="80"/>
        <v>#DIV/0!</v>
      </c>
      <c r="AK393" s="40" t="e">
        <f t="shared" si="81"/>
        <v>#DIV/0!</v>
      </c>
      <c r="AL393" s="40" t="e">
        <f t="shared" si="82"/>
        <v>#DIV/0!</v>
      </c>
      <c r="AM393" s="40" t="e">
        <f t="shared" si="83"/>
        <v>#DIV/0!</v>
      </c>
      <c r="AN393" s="40" t="e">
        <f t="shared" si="84"/>
        <v>#DIV/0!</v>
      </c>
      <c r="AO393" s="40" t="e">
        <f t="shared" si="85"/>
        <v>#DIV/0!</v>
      </c>
      <c r="AP393" s="40" t="e">
        <f t="shared" si="86"/>
        <v>#DIV/0!</v>
      </c>
      <c r="AQ393" s="40">
        <f t="shared" si="87"/>
        <v>-1</v>
      </c>
      <c r="AR393" s="40" t="e">
        <f t="shared" si="88"/>
        <v>#DIV/0!</v>
      </c>
      <c r="AS393" s="40" t="e">
        <f t="shared" si="89"/>
        <v>#DIV/0!</v>
      </c>
      <c r="AT393" s="40" t="e">
        <f t="shared" si="90"/>
        <v>#DIV/0!</v>
      </c>
      <c r="AU393" s="40">
        <f t="shared" si="91"/>
        <v>-1</v>
      </c>
    </row>
    <row r="394" spans="1:47" x14ac:dyDescent="0.25">
      <c r="A394" s="37">
        <v>2023</v>
      </c>
      <c r="B394" s="46">
        <v>3020101010502</v>
      </c>
      <c r="C394" s="39" t="s">
        <v>633</v>
      </c>
      <c r="D394" s="40"/>
      <c r="E394" s="40"/>
      <c r="F394" s="40"/>
      <c r="G394" s="40">
        <v>110000000</v>
      </c>
      <c r="H394" s="40"/>
      <c r="I394" s="40"/>
      <c r="J394" s="40"/>
      <c r="K394" s="40"/>
      <c r="L394" s="40"/>
      <c r="M394" s="40"/>
      <c r="N394" s="40"/>
      <c r="O394" s="40"/>
      <c r="P394" s="40">
        <v>110000000</v>
      </c>
      <c r="R394" s="40">
        <v>0</v>
      </c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>
        <f t="shared" si="92"/>
        <v>0</v>
      </c>
      <c r="AF394" s="23">
        <v>3020101010502</v>
      </c>
      <c r="AG394" s="19" t="s">
        <v>633</v>
      </c>
      <c r="AH394" s="20">
        <v>0</v>
      </c>
      <c r="AI394" s="40" t="e">
        <f t="shared" si="93"/>
        <v>#DIV/0!</v>
      </c>
      <c r="AJ394" s="40" t="e">
        <f t="shared" si="80"/>
        <v>#DIV/0!</v>
      </c>
      <c r="AK394" s="40" t="e">
        <f t="shared" si="81"/>
        <v>#DIV/0!</v>
      </c>
      <c r="AL394" s="40">
        <f t="shared" si="82"/>
        <v>-1</v>
      </c>
      <c r="AM394" s="40" t="e">
        <f t="shared" si="83"/>
        <v>#DIV/0!</v>
      </c>
      <c r="AN394" s="40" t="e">
        <f t="shared" si="84"/>
        <v>#DIV/0!</v>
      </c>
      <c r="AO394" s="40" t="e">
        <f t="shared" si="85"/>
        <v>#DIV/0!</v>
      </c>
      <c r="AP394" s="40" t="e">
        <f t="shared" si="86"/>
        <v>#DIV/0!</v>
      </c>
      <c r="AQ394" s="40" t="e">
        <f t="shared" si="87"/>
        <v>#DIV/0!</v>
      </c>
      <c r="AR394" s="40" t="e">
        <f t="shared" si="88"/>
        <v>#DIV/0!</v>
      </c>
      <c r="AS394" s="40" t="e">
        <f t="shared" si="89"/>
        <v>#DIV/0!</v>
      </c>
      <c r="AT394" s="40" t="e">
        <f t="shared" si="90"/>
        <v>#DIV/0!</v>
      </c>
      <c r="AU394" s="40">
        <f t="shared" si="91"/>
        <v>-1</v>
      </c>
    </row>
    <row r="395" spans="1:47" x14ac:dyDescent="0.25">
      <c r="A395" s="37">
        <v>2023</v>
      </c>
      <c r="B395" s="47">
        <v>3020101010503</v>
      </c>
      <c r="C395" s="39" t="s">
        <v>634</v>
      </c>
      <c r="D395" s="40"/>
      <c r="E395" s="40"/>
      <c r="F395" s="40">
        <v>40000000</v>
      </c>
      <c r="G395" s="40">
        <v>0</v>
      </c>
      <c r="H395" s="40"/>
      <c r="I395" s="40"/>
      <c r="J395" s="40"/>
      <c r="K395" s="40"/>
      <c r="L395" s="40"/>
      <c r="M395" s="40"/>
      <c r="N395" s="40"/>
      <c r="O395" s="40"/>
      <c r="P395" s="40">
        <v>40000000</v>
      </c>
      <c r="R395" s="40">
        <v>0</v>
      </c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>
        <f t="shared" si="92"/>
        <v>0</v>
      </c>
      <c r="AF395" s="24">
        <v>3020101010503</v>
      </c>
      <c r="AG395" s="19" t="s">
        <v>634</v>
      </c>
      <c r="AH395" s="20">
        <v>0</v>
      </c>
      <c r="AI395" s="40" t="e">
        <f t="shared" si="93"/>
        <v>#DIV/0!</v>
      </c>
      <c r="AJ395" s="40" t="e">
        <f t="shared" si="80"/>
        <v>#DIV/0!</v>
      </c>
      <c r="AK395" s="40">
        <f t="shared" si="81"/>
        <v>-1</v>
      </c>
      <c r="AL395" s="40" t="e">
        <f t="shared" si="82"/>
        <v>#DIV/0!</v>
      </c>
      <c r="AM395" s="40" t="e">
        <f t="shared" si="83"/>
        <v>#DIV/0!</v>
      </c>
      <c r="AN395" s="40" t="e">
        <f t="shared" si="84"/>
        <v>#DIV/0!</v>
      </c>
      <c r="AO395" s="40" t="e">
        <f t="shared" si="85"/>
        <v>#DIV/0!</v>
      </c>
      <c r="AP395" s="40" t="e">
        <f t="shared" si="86"/>
        <v>#DIV/0!</v>
      </c>
      <c r="AQ395" s="40" t="e">
        <f t="shared" si="87"/>
        <v>#DIV/0!</v>
      </c>
      <c r="AR395" s="40" t="e">
        <f t="shared" si="88"/>
        <v>#DIV/0!</v>
      </c>
      <c r="AS395" s="40" t="e">
        <f t="shared" si="89"/>
        <v>#DIV/0!</v>
      </c>
      <c r="AT395" s="40" t="e">
        <f t="shared" si="90"/>
        <v>#DIV/0!</v>
      </c>
      <c r="AU395" s="40">
        <f t="shared" si="91"/>
        <v>-1</v>
      </c>
    </row>
    <row r="396" spans="1:47" x14ac:dyDescent="0.25">
      <c r="A396" s="34">
        <v>2023</v>
      </c>
      <c r="B396" s="35">
        <v>30201010106</v>
      </c>
      <c r="C396" s="36" t="s">
        <v>635</v>
      </c>
      <c r="D396" s="33">
        <v>0</v>
      </c>
      <c r="E396" s="33">
        <v>0</v>
      </c>
      <c r="F396" s="33">
        <v>40000000</v>
      </c>
      <c r="G396" s="33">
        <v>30000000</v>
      </c>
      <c r="H396" s="33">
        <v>0</v>
      </c>
      <c r="I396" s="33">
        <v>0</v>
      </c>
      <c r="J396" s="33">
        <v>0</v>
      </c>
      <c r="K396" s="33">
        <v>0</v>
      </c>
      <c r="L396" s="33">
        <v>40000000</v>
      </c>
      <c r="M396" s="33">
        <v>0</v>
      </c>
      <c r="N396" s="33">
        <v>0</v>
      </c>
      <c r="O396" s="33">
        <v>0</v>
      </c>
      <c r="P396" s="33">
        <v>110000000</v>
      </c>
      <c r="R396" s="33">
        <v>0</v>
      </c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>
        <f t="shared" si="92"/>
        <v>0</v>
      </c>
      <c r="AF396" s="11">
        <v>30201010106</v>
      </c>
      <c r="AG396" s="6" t="s">
        <v>635</v>
      </c>
      <c r="AH396" s="7">
        <f>+AH397+AH398+AH399</f>
        <v>0</v>
      </c>
      <c r="AI396" s="33" t="e">
        <f t="shared" si="93"/>
        <v>#DIV/0!</v>
      </c>
      <c r="AJ396" s="33" t="e">
        <f t="shared" si="80"/>
        <v>#DIV/0!</v>
      </c>
      <c r="AK396" s="33">
        <f t="shared" si="81"/>
        <v>-1</v>
      </c>
      <c r="AL396" s="33">
        <f t="shared" si="82"/>
        <v>-1</v>
      </c>
      <c r="AM396" s="33" t="e">
        <f t="shared" si="83"/>
        <v>#DIV/0!</v>
      </c>
      <c r="AN396" s="33" t="e">
        <f t="shared" si="84"/>
        <v>#DIV/0!</v>
      </c>
      <c r="AO396" s="33" t="e">
        <f t="shared" si="85"/>
        <v>#DIV/0!</v>
      </c>
      <c r="AP396" s="33" t="e">
        <f t="shared" si="86"/>
        <v>#DIV/0!</v>
      </c>
      <c r="AQ396" s="33">
        <f t="shared" si="87"/>
        <v>-1</v>
      </c>
      <c r="AR396" s="33" t="e">
        <f t="shared" si="88"/>
        <v>#DIV/0!</v>
      </c>
      <c r="AS396" s="33" t="e">
        <f t="shared" si="89"/>
        <v>#DIV/0!</v>
      </c>
      <c r="AT396" s="33" t="e">
        <f t="shared" si="90"/>
        <v>#DIV/0!</v>
      </c>
      <c r="AU396" s="33">
        <f t="shared" si="91"/>
        <v>-1</v>
      </c>
    </row>
    <row r="397" spans="1:47" x14ac:dyDescent="0.25">
      <c r="A397" s="37">
        <v>2023</v>
      </c>
      <c r="B397" s="45">
        <v>3020101010601</v>
      </c>
      <c r="C397" s="39" t="s">
        <v>636</v>
      </c>
      <c r="D397" s="40"/>
      <c r="E397" s="40"/>
      <c r="F397" s="40"/>
      <c r="G397" s="40"/>
      <c r="H397" s="40"/>
      <c r="I397" s="40"/>
      <c r="J397" s="40"/>
      <c r="K397" s="40"/>
      <c r="L397" s="40">
        <v>40000000</v>
      </c>
      <c r="M397" s="40"/>
      <c r="N397" s="40"/>
      <c r="O397" s="40"/>
      <c r="P397" s="40">
        <v>40000000</v>
      </c>
      <c r="R397" s="40">
        <v>0</v>
      </c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>
        <f t="shared" si="92"/>
        <v>0</v>
      </c>
      <c r="AF397" s="22">
        <v>3020101010601</v>
      </c>
      <c r="AG397" s="19" t="s">
        <v>636</v>
      </c>
      <c r="AH397" s="20">
        <v>0</v>
      </c>
      <c r="AI397" s="40" t="e">
        <f t="shared" si="93"/>
        <v>#DIV/0!</v>
      </c>
      <c r="AJ397" s="40" t="e">
        <f t="shared" si="80"/>
        <v>#DIV/0!</v>
      </c>
      <c r="AK397" s="40" t="e">
        <f t="shared" si="81"/>
        <v>#DIV/0!</v>
      </c>
      <c r="AL397" s="40" t="e">
        <f t="shared" si="82"/>
        <v>#DIV/0!</v>
      </c>
      <c r="AM397" s="40" t="e">
        <f t="shared" si="83"/>
        <v>#DIV/0!</v>
      </c>
      <c r="AN397" s="40" t="e">
        <f t="shared" si="84"/>
        <v>#DIV/0!</v>
      </c>
      <c r="AO397" s="40" t="e">
        <f t="shared" si="85"/>
        <v>#DIV/0!</v>
      </c>
      <c r="AP397" s="40" t="e">
        <f t="shared" si="86"/>
        <v>#DIV/0!</v>
      </c>
      <c r="AQ397" s="40">
        <f t="shared" si="87"/>
        <v>-1</v>
      </c>
      <c r="AR397" s="40" t="e">
        <f t="shared" si="88"/>
        <v>#DIV/0!</v>
      </c>
      <c r="AS397" s="40" t="e">
        <f t="shared" si="89"/>
        <v>#DIV/0!</v>
      </c>
      <c r="AT397" s="40" t="e">
        <f t="shared" si="90"/>
        <v>#DIV/0!</v>
      </c>
      <c r="AU397" s="40">
        <f t="shared" si="91"/>
        <v>-1</v>
      </c>
    </row>
    <row r="398" spans="1:47" x14ac:dyDescent="0.25">
      <c r="A398" s="37">
        <v>2023</v>
      </c>
      <c r="B398" s="46">
        <v>3020101010602</v>
      </c>
      <c r="C398" s="39" t="s">
        <v>637</v>
      </c>
      <c r="D398" s="40"/>
      <c r="E398" s="40"/>
      <c r="F398" s="40"/>
      <c r="G398" s="40">
        <v>30000000</v>
      </c>
      <c r="H398" s="40"/>
      <c r="I398" s="40"/>
      <c r="J398" s="40"/>
      <c r="K398" s="40"/>
      <c r="L398" s="40"/>
      <c r="M398" s="40"/>
      <c r="N398" s="40"/>
      <c r="O398" s="40"/>
      <c r="P398" s="40">
        <v>30000000</v>
      </c>
      <c r="R398" s="40">
        <v>0</v>
      </c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>
        <f t="shared" si="92"/>
        <v>0</v>
      </c>
      <c r="AF398" s="23">
        <v>3020101010602</v>
      </c>
      <c r="AG398" s="19" t="s">
        <v>637</v>
      </c>
      <c r="AH398" s="20">
        <v>0</v>
      </c>
      <c r="AI398" s="40" t="e">
        <f t="shared" si="93"/>
        <v>#DIV/0!</v>
      </c>
      <c r="AJ398" s="40" t="e">
        <f t="shared" si="80"/>
        <v>#DIV/0!</v>
      </c>
      <c r="AK398" s="40" t="e">
        <f t="shared" si="81"/>
        <v>#DIV/0!</v>
      </c>
      <c r="AL398" s="40">
        <f t="shared" si="82"/>
        <v>-1</v>
      </c>
      <c r="AM398" s="40" t="e">
        <f t="shared" si="83"/>
        <v>#DIV/0!</v>
      </c>
      <c r="AN398" s="40" t="e">
        <f t="shared" si="84"/>
        <v>#DIV/0!</v>
      </c>
      <c r="AO398" s="40" t="e">
        <f t="shared" si="85"/>
        <v>#DIV/0!</v>
      </c>
      <c r="AP398" s="40" t="e">
        <f t="shared" si="86"/>
        <v>#DIV/0!</v>
      </c>
      <c r="AQ398" s="40" t="e">
        <f t="shared" si="87"/>
        <v>#DIV/0!</v>
      </c>
      <c r="AR398" s="40" t="e">
        <f t="shared" si="88"/>
        <v>#DIV/0!</v>
      </c>
      <c r="AS398" s="40" t="e">
        <f t="shared" si="89"/>
        <v>#DIV/0!</v>
      </c>
      <c r="AT398" s="40" t="e">
        <f t="shared" si="90"/>
        <v>#DIV/0!</v>
      </c>
      <c r="AU398" s="40">
        <f t="shared" si="91"/>
        <v>-1</v>
      </c>
    </row>
    <row r="399" spans="1:47" x14ac:dyDescent="0.25">
      <c r="A399" s="37">
        <v>2023</v>
      </c>
      <c r="B399" s="47">
        <v>3020101010603</v>
      </c>
      <c r="C399" s="39" t="s">
        <v>638</v>
      </c>
      <c r="D399" s="40"/>
      <c r="E399" s="40"/>
      <c r="F399" s="40">
        <v>40000000</v>
      </c>
      <c r="G399" s="40"/>
      <c r="H399" s="40"/>
      <c r="I399" s="40"/>
      <c r="J399" s="40"/>
      <c r="K399" s="40"/>
      <c r="L399" s="40"/>
      <c r="M399" s="40"/>
      <c r="N399" s="40"/>
      <c r="O399" s="40"/>
      <c r="P399" s="40">
        <v>40000000</v>
      </c>
      <c r="R399" s="40">
        <v>0</v>
      </c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>
        <f t="shared" si="92"/>
        <v>0</v>
      </c>
      <c r="AF399" s="24">
        <v>3020101010603</v>
      </c>
      <c r="AG399" s="19" t="s">
        <v>638</v>
      </c>
      <c r="AH399" s="20">
        <v>0</v>
      </c>
      <c r="AI399" s="40" t="e">
        <f t="shared" si="93"/>
        <v>#DIV/0!</v>
      </c>
      <c r="AJ399" s="40" t="e">
        <f t="shared" si="80"/>
        <v>#DIV/0!</v>
      </c>
      <c r="AK399" s="40">
        <f t="shared" si="81"/>
        <v>-1</v>
      </c>
      <c r="AL399" s="40" t="e">
        <f t="shared" si="82"/>
        <v>#DIV/0!</v>
      </c>
      <c r="AM399" s="40" t="e">
        <f t="shared" si="83"/>
        <v>#DIV/0!</v>
      </c>
      <c r="AN399" s="40" t="e">
        <f t="shared" si="84"/>
        <v>#DIV/0!</v>
      </c>
      <c r="AO399" s="40" t="e">
        <f t="shared" si="85"/>
        <v>#DIV/0!</v>
      </c>
      <c r="AP399" s="40" t="e">
        <f t="shared" si="86"/>
        <v>#DIV/0!</v>
      </c>
      <c r="AQ399" s="40" t="e">
        <f t="shared" si="87"/>
        <v>#DIV/0!</v>
      </c>
      <c r="AR399" s="40" t="e">
        <f t="shared" si="88"/>
        <v>#DIV/0!</v>
      </c>
      <c r="AS399" s="40" t="e">
        <f t="shared" si="89"/>
        <v>#DIV/0!</v>
      </c>
      <c r="AT399" s="40" t="e">
        <f t="shared" si="90"/>
        <v>#DIV/0!</v>
      </c>
      <c r="AU399" s="40">
        <f t="shared" si="91"/>
        <v>-1</v>
      </c>
    </row>
    <row r="400" spans="1:47" x14ac:dyDescent="0.25">
      <c r="A400" s="34">
        <v>2023</v>
      </c>
      <c r="B400" s="35">
        <v>30201010107</v>
      </c>
      <c r="C400" s="36" t="s">
        <v>639</v>
      </c>
      <c r="D400" s="33">
        <v>1183885403</v>
      </c>
      <c r="E400" s="33">
        <v>0</v>
      </c>
      <c r="F400" s="33">
        <v>0</v>
      </c>
      <c r="G400" s="33">
        <v>150000000</v>
      </c>
      <c r="H400" s="33">
        <v>0</v>
      </c>
      <c r="I400" s="33">
        <v>0</v>
      </c>
      <c r="J400" s="33">
        <v>0</v>
      </c>
      <c r="K400" s="33">
        <v>0</v>
      </c>
      <c r="L400" s="33">
        <v>80000000</v>
      </c>
      <c r="M400" s="33">
        <v>0</v>
      </c>
      <c r="N400" s="33">
        <v>0</v>
      </c>
      <c r="O400" s="33">
        <v>0</v>
      </c>
      <c r="P400" s="33">
        <v>1413885403</v>
      </c>
      <c r="R400" s="33">
        <v>0</v>
      </c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>
        <f t="shared" si="92"/>
        <v>0</v>
      </c>
      <c r="AF400" s="11">
        <v>30201010107</v>
      </c>
      <c r="AG400" s="6" t="s">
        <v>639</v>
      </c>
      <c r="AH400" s="7">
        <f>+AH401+AH402+AH403</f>
        <v>0</v>
      </c>
      <c r="AI400" s="33">
        <f t="shared" si="93"/>
        <v>-1</v>
      </c>
      <c r="AJ400" s="33" t="e">
        <f t="shared" si="80"/>
        <v>#DIV/0!</v>
      </c>
      <c r="AK400" s="33" t="e">
        <f t="shared" si="81"/>
        <v>#DIV/0!</v>
      </c>
      <c r="AL400" s="33">
        <f t="shared" si="82"/>
        <v>-1</v>
      </c>
      <c r="AM400" s="33" t="e">
        <f t="shared" si="83"/>
        <v>#DIV/0!</v>
      </c>
      <c r="AN400" s="33" t="e">
        <f t="shared" si="84"/>
        <v>#DIV/0!</v>
      </c>
      <c r="AO400" s="33" t="e">
        <f t="shared" si="85"/>
        <v>#DIV/0!</v>
      </c>
      <c r="AP400" s="33" t="e">
        <f t="shared" si="86"/>
        <v>#DIV/0!</v>
      </c>
      <c r="AQ400" s="33">
        <f t="shared" si="87"/>
        <v>-1</v>
      </c>
      <c r="AR400" s="33" t="e">
        <f t="shared" si="88"/>
        <v>#DIV/0!</v>
      </c>
      <c r="AS400" s="33" t="e">
        <f t="shared" si="89"/>
        <v>#DIV/0!</v>
      </c>
      <c r="AT400" s="33" t="e">
        <f t="shared" si="90"/>
        <v>#DIV/0!</v>
      </c>
      <c r="AU400" s="33">
        <f t="shared" si="91"/>
        <v>-1</v>
      </c>
    </row>
    <row r="401" spans="1:47" x14ac:dyDescent="0.25">
      <c r="A401" s="37">
        <v>2023</v>
      </c>
      <c r="B401" s="45">
        <v>3020101010701</v>
      </c>
      <c r="C401" s="39" t="s">
        <v>640</v>
      </c>
      <c r="D401" s="40"/>
      <c r="E401" s="40"/>
      <c r="F401" s="40"/>
      <c r="G401" s="40"/>
      <c r="H401" s="40"/>
      <c r="I401" s="40"/>
      <c r="J401" s="40"/>
      <c r="K401" s="40"/>
      <c r="L401" s="40">
        <v>80000000</v>
      </c>
      <c r="M401" s="40"/>
      <c r="N401" s="40"/>
      <c r="O401" s="40"/>
      <c r="P401" s="40">
        <v>80000000</v>
      </c>
      <c r="R401" s="40">
        <v>0</v>
      </c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>
        <f t="shared" si="92"/>
        <v>0</v>
      </c>
      <c r="AF401" s="22">
        <v>3020101010701</v>
      </c>
      <c r="AG401" s="19" t="s">
        <v>640</v>
      </c>
      <c r="AH401" s="20">
        <v>0</v>
      </c>
      <c r="AI401" s="40" t="e">
        <f t="shared" si="93"/>
        <v>#DIV/0!</v>
      </c>
      <c r="AJ401" s="40" t="e">
        <f t="shared" si="80"/>
        <v>#DIV/0!</v>
      </c>
      <c r="AK401" s="40" t="e">
        <f t="shared" si="81"/>
        <v>#DIV/0!</v>
      </c>
      <c r="AL401" s="40" t="e">
        <f t="shared" si="82"/>
        <v>#DIV/0!</v>
      </c>
      <c r="AM401" s="40" t="e">
        <f t="shared" si="83"/>
        <v>#DIV/0!</v>
      </c>
      <c r="AN401" s="40" t="e">
        <f t="shared" si="84"/>
        <v>#DIV/0!</v>
      </c>
      <c r="AO401" s="40" t="e">
        <f t="shared" si="85"/>
        <v>#DIV/0!</v>
      </c>
      <c r="AP401" s="40" t="e">
        <f t="shared" si="86"/>
        <v>#DIV/0!</v>
      </c>
      <c r="AQ401" s="40">
        <f t="shared" si="87"/>
        <v>-1</v>
      </c>
      <c r="AR401" s="40" t="e">
        <f t="shared" si="88"/>
        <v>#DIV/0!</v>
      </c>
      <c r="AS401" s="40" t="e">
        <f t="shared" si="89"/>
        <v>#DIV/0!</v>
      </c>
      <c r="AT401" s="40" t="e">
        <f t="shared" si="90"/>
        <v>#DIV/0!</v>
      </c>
      <c r="AU401" s="40">
        <f t="shared" si="91"/>
        <v>-1</v>
      </c>
    </row>
    <row r="402" spans="1:47" x14ac:dyDescent="0.25">
      <c r="A402" s="37">
        <v>2023</v>
      </c>
      <c r="B402" s="46">
        <v>3020101010702</v>
      </c>
      <c r="C402" s="39" t="s">
        <v>641</v>
      </c>
      <c r="D402" s="40"/>
      <c r="E402" s="40"/>
      <c r="F402" s="40"/>
      <c r="G402" s="40">
        <v>150000000</v>
      </c>
      <c r="H402" s="40"/>
      <c r="I402" s="40"/>
      <c r="J402" s="40"/>
      <c r="K402" s="40"/>
      <c r="L402" s="40"/>
      <c r="M402" s="40"/>
      <c r="N402" s="40"/>
      <c r="O402" s="40"/>
      <c r="P402" s="40">
        <v>150000000</v>
      </c>
      <c r="R402" s="40">
        <v>0</v>
      </c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>
        <f t="shared" si="92"/>
        <v>0</v>
      </c>
      <c r="AF402" s="23">
        <v>3020101010702</v>
      </c>
      <c r="AG402" s="19" t="s">
        <v>641</v>
      </c>
      <c r="AH402" s="20">
        <v>0</v>
      </c>
      <c r="AI402" s="40" t="e">
        <f t="shared" si="93"/>
        <v>#DIV/0!</v>
      </c>
      <c r="AJ402" s="40" t="e">
        <f t="shared" si="80"/>
        <v>#DIV/0!</v>
      </c>
      <c r="AK402" s="40" t="e">
        <f t="shared" si="81"/>
        <v>#DIV/0!</v>
      </c>
      <c r="AL402" s="40">
        <f t="shared" si="82"/>
        <v>-1</v>
      </c>
      <c r="AM402" s="40" t="e">
        <f t="shared" si="83"/>
        <v>#DIV/0!</v>
      </c>
      <c r="AN402" s="40" t="e">
        <f t="shared" si="84"/>
        <v>#DIV/0!</v>
      </c>
      <c r="AO402" s="40" t="e">
        <f t="shared" si="85"/>
        <v>#DIV/0!</v>
      </c>
      <c r="AP402" s="40" t="e">
        <f t="shared" si="86"/>
        <v>#DIV/0!</v>
      </c>
      <c r="AQ402" s="40" t="e">
        <f t="shared" si="87"/>
        <v>#DIV/0!</v>
      </c>
      <c r="AR402" s="40" t="e">
        <f t="shared" si="88"/>
        <v>#DIV/0!</v>
      </c>
      <c r="AS402" s="40" t="e">
        <f t="shared" si="89"/>
        <v>#DIV/0!</v>
      </c>
      <c r="AT402" s="40" t="e">
        <f t="shared" si="90"/>
        <v>#DIV/0!</v>
      </c>
      <c r="AU402" s="40">
        <f t="shared" si="91"/>
        <v>-1</v>
      </c>
    </row>
    <row r="403" spans="1:47" x14ac:dyDescent="0.25">
      <c r="A403" s="37">
        <v>2023</v>
      </c>
      <c r="B403" s="47">
        <v>3020101010703</v>
      </c>
      <c r="C403" s="39" t="s">
        <v>642</v>
      </c>
      <c r="D403" s="40">
        <v>1183885403</v>
      </c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>
        <v>1183885403</v>
      </c>
      <c r="R403" s="40">
        <v>0</v>
      </c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>
        <f t="shared" si="92"/>
        <v>0</v>
      </c>
      <c r="AF403" s="24">
        <v>3020101010703</v>
      </c>
      <c r="AG403" s="19" t="s">
        <v>642</v>
      </c>
      <c r="AH403" s="20">
        <v>0</v>
      </c>
      <c r="AI403" s="40">
        <f t="shared" si="93"/>
        <v>-1</v>
      </c>
      <c r="AJ403" s="40" t="e">
        <f t="shared" si="80"/>
        <v>#DIV/0!</v>
      </c>
      <c r="AK403" s="40" t="e">
        <f t="shared" si="81"/>
        <v>#DIV/0!</v>
      </c>
      <c r="AL403" s="40" t="e">
        <f t="shared" si="82"/>
        <v>#DIV/0!</v>
      </c>
      <c r="AM403" s="40" t="e">
        <f t="shared" si="83"/>
        <v>#DIV/0!</v>
      </c>
      <c r="AN403" s="40" t="e">
        <f t="shared" si="84"/>
        <v>#DIV/0!</v>
      </c>
      <c r="AO403" s="40" t="e">
        <f t="shared" si="85"/>
        <v>#DIV/0!</v>
      </c>
      <c r="AP403" s="40" t="e">
        <f t="shared" si="86"/>
        <v>#DIV/0!</v>
      </c>
      <c r="AQ403" s="40" t="e">
        <f t="shared" si="87"/>
        <v>#DIV/0!</v>
      </c>
      <c r="AR403" s="40" t="e">
        <f t="shared" si="88"/>
        <v>#DIV/0!</v>
      </c>
      <c r="AS403" s="40" t="e">
        <f t="shared" si="89"/>
        <v>#DIV/0!</v>
      </c>
      <c r="AT403" s="40" t="e">
        <f t="shared" si="90"/>
        <v>#DIV/0!</v>
      </c>
      <c r="AU403" s="40">
        <f t="shared" si="91"/>
        <v>-1</v>
      </c>
    </row>
    <row r="404" spans="1:47" x14ac:dyDescent="0.25">
      <c r="A404" s="34">
        <v>2023</v>
      </c>
      <c r="B404" s="35">
        <v>30201010108</v>
      </c>
      <c r="C404" s="36" t="s">
        <v>643</v>
      </c>
      <c r="D404" s="33">
        <v>0</v>
      </c>
      <c r="E404" s="33">
        <v>0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10000000</v>
      </c>
      <c r="M404" s="33">
        <v>0</v>
      </c>
      <c r="N404" s="33">
        <v>0</v>
      </c>
      <c r="O404" s="33">
        <v>0</v>
      </c>
      <c r="P404" s="33">
        <v>10000000</v>
      </c>
      <c r="R404" s="33">
        <v>0</v>
      </c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>
        <f t="shared" si="92"/>
        <v>0</v>
      </c>
      <c r="AF404" s="11">
        <v>30201010108</v>
      </c>
      <c r="AG404" s="6" t="s">
        <v>643</v>
      </c>
      <c r="AH404" s="7">
        <f>+AH405</f>
        <v>0</v>
      </c>
      <c r="AI404" s="33" t="e">
        <f t="shared" si="93"/>
        <v>#DIV/0!</v>
      </c>
      <c r="AJ404" s="33" t="e">
        <f t="shared" si="80"/>
        <v>#DIV/0!</v>
      </c>
      <c r="AK404" s="33" t="e">
        <f t="shared" si="81"/>
        <v>#DIV/0!</v>
      </c>
      <c r="AL404" s="33" t="e">
        <f t="shared" si="82"/>
        <v>#DIV/0!</v>
      </c>
      <c r="AM404" s="33" t="e">
        <f t="shared" si="83"/>
        <v>#DIV/0!</v>
      </c>
      <c r="AN404" s="33" t="e">
        <f t="shared" si="84"/>
        <v>#DIV/0!</v>
      </c>
      <c r="AO404" s="33" t="e">
        <f t="shared" si="85"/>
        <v>#DIV/0!</v>
      </c>
      <c r="AP404" s="33" t="e">
        <f t="shared" si="86"/>
        <v>#DIV/0!</v>
      </c>
      <c r="AQ404" s="33">
        <f t="shared" si="87"/>
        <v>-1</v>
      </c>
      <c r="AR404" s="33" t="e">
        <f t="shared" si="88"/>
        <v>#DIV/0!</v>
      </c>
      <c r="AS404" s="33" t="e">
        <f t="shared" si="89"/>
        <v>#DIV/0!</v>
      </c>
      <c r="AT404" s="33" t="e">
        <f t="shared" si="90"/>
        <v>#DIV/0!</v>
      </c>
      <c r="AU404" s="33">
        <f t="shared" si="91"/>
        <v>-1</v>
      </c>
    </row>
    <row r="405" spans="1:47" x14ac:dyDescent="0.25">
      <c r="A405" s="37">
        <v>2023</v>
      </c>
      <c r="B405" s="45">
        <v>3020101010801</v>
      </c>
      <c r="C405" s="39" t="s">
        <v>644</v>
      </c>
      <c r="D405" s="40"/>
      <c r="E405" s="40"/>
      <c r="F405" s="40"/>
      <c r="G405" s="40"/>
      <c r="H405" s="40"/>
      <c r="I405" s="40"/>
      <c r="J405" s="40"/>
      <c r="K405" s="40"/>
      <c r="L405" s="40">
        <v>10000000</v>
      </c>
      <c r="M405" s="40"/>
      <c r="N405" s="40"/>
      <c r="O405" s="40"/>
      <c r="P405" s="40">
        <v>10000000</v>
      </c>
      <c r="R405" s="40">
        <v>0</v>
      </c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>
        <f t="shared" si="92"/>
        <v>0</v>
      </c>
      <c r="AF405" s="22">
        <v>3020101010801</v>
      </c>
      <c r="AG405" s="19" t="s">
        <v>644</v>
      </c>
      <c r="AH405" s="20">
        <v>0</v>
      </c>
      <c r="AI405" s="40" t="e">
        <f t="shared" si="93"/>
        <v>#DIV/0!</v>
      </c>
      <c r="AJ405" s="40" t="e">
        <f t="shared" si="80"/>
        <v>#DIV/0!</v>
      </c>
      <c r="AK405" s="40" t="e">
        <f t="shared" si="81"/>
        <v>#DIV/0!</v>
      </c>
      <c r="AL405" s="40" t="e">
        <f t="shared" si="82"/>
        <v>#DIV/0!</v>
      </c>
      <c r="AM405" s="40" t="e">
        <f t="shared" si="83"/>
        <v>#DIV/0!</v>
      </c>
      <c r="AN405" s="40" t="e">
        <f t="shared" si="84"/>
        <v>#DIV/0!</v>
      </c>
      <c r="AO405" s="40" t="e">
        <f t="shared" si="85"/>
        <v>#DIV/0!</v>
      </c>
      <c r="AP405" s="40" t="e">
        <f t="shared" si="86"/>
        <v>#DIV/0!</v>
      </c>
      <c r="AQ405" s="40">
        <f t="shared" si="87"/>
        <v>-1</v>
      </c>
      <c r="AR405" s="40" t="e">
        <f t="shared" si="88"/>
        <v>#DIV/0!</v>
      </c>
      <c r="AS405" s="40" t="e">
        <f t="shared" si="89"/>
        <v>#DIV/0!</v>
      </c>
      <c r="AT405" s="40" t="e">
        <f t="shared" si="90"/>
        <v>#DIV/0!</v>
      </c>
      <c r="AU405" s="40">
        <f t="shared" si="91"/>
        <v>-1</v>
      </c>
    </row>
    <row r="406" spans="1:47" x14ac:dyDescent="0.25">
      <c r="A406" s="34">
        <v>2023</v>
      </c>
      <c r="B406" s="35">
        <v>30201010109</v>
      </c>
      <c r="C406" s="36" t="s">
        <v>645</v>
      </c>
      <c r="D406" s="33">
        <v>0</v>
      </c>
      <c r="E406" s="33">
        <v>130000000</v>
      </c>
      <c r="F406" s="33">
        <v>0</v>
      </c>
      <c r="G406" s="33">
        <v>20000000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150000000</v>
      </c>
      <c r="R406" s="33">
        <v>0</v>
      </c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>
        <f t="shared" si="92"/>
        <v>0</v>
      </c>
      <c r="AF406" s="11">
        <v>30201010109</v>
      </c>
      <c r="AG406" s="6" t="s">
        <v>645</v>
      </c>
      <c r="AH406" s="7">
        <f>+AH407+AH408</f>
        <v>0</v>
      </c>
      <c r="AI406" s="33" t="e">
        <f t="shared" si="93"/>
        <v>#DIV/0!</v>
      </c>
      <c r="AJ406" s="33">
        <f t="shared" si="80"/>
        <v>-1</v>
      </c>
      <c r="AK406" s="33" t="e">
        <f t="shared" si="81"/>
        <v>#DIV/0!</v>
      </c>
      <c r="AL406" s="33">
        <f t="shared" si="82"/>
        <v>-1</v>
      </c>
      <c r="AM406" s="33" t="e">
        <f t="shared" si="83"/>
        <v>#DIV/0!</v>
      </c>
      <c r="AN406" s="33" t="e">
        <f t="shared" si="84"/>
        <v>#DIV/0!</v>
      </c>
      <c r="AO406" s="33" t="e">
        <f t="shared" si="85"/>
        <v>#DIV/0!</v>
      </c>
      <c r="AP406" s="33" t="e">
        <f t="shared" si="86"/>
        <v>#DIV/0!</v>
      </c>
      <c r="AQ406" s="33" t="e">
        <f t="shared" si="87"/>
        <v>#DIV/0!</v>
      </c>
      <c r="AR406" s="33" t="e">
        <f t="shared" si="88"/>
        <v>#DIV/0!</v>
      </c>
      <c r="AS406" s="33" t="e">
        <f t="shared" si="89"/>
        <v>#DIV/0!</v>
      </c>
      <c r="AT406" s="33" t="e">
        <f t="shared" si="90"/>
        <v>#DIV/0!</v>
      </c>
      <c r="AU406" s="33">
        <f t="shared" si="91"/>
        <v>-1</v>
      </c>
    </row>
    <row r="407" spans="1:47" x14ac:dyDescent="0.25">
      <c r="A407" s="37">
        <v>2023</v>
      </c>
      <c r="B407" s="46">
        <v>3020101010902</v>
      </c>
      <c r="C407" s="39" t="s">
        <v>646</v>
      </c>
      <c r="D407" s="40"/>
      <c r="E407" s="40"/>
      <c r="F407" s="40"/>
      <c r="G407" s="40">
        <v>20000000</v>
      </c>
      <c r="H407" s="40"/>
      <c r="I407" s="40"/>
      <c r="J407" s="40"/>
      <c r="K407" s="40"/>
      <c r="L407" s="40"/>
      <c r="M407" s="40"/>
      <c r="N407" s="40"/>
      <c r="O407" s="40"/>
      <c r="P407" s="40">
        <v>20000000</v>
      </c>
      <c r="R407" s="40">
        <v>0</v>
      </c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>
        <f t="shared" si="92"/>
        <v>0</v>
      </c>
      <c r="AF407" s="23">
        <v>3020101010902</v>
      </c>
      <c r="AG407" s="19" t="s">
        <v>646</v>
      </c>
      <c r="AH407" s="20">
        <v>0</v>
      </c>
      <c r="AI407" s="40" t="e">
        <f t="shared" si="93"/>
        <v>#DIV/0!</v>
      </c>
      <c r="AJ407" s="40" t="e">
        <f t="shared" si="80"/>
        <v>#DIV/0!</v>
      </c>
      <c r="AK407" s="40" t="e">
        <f t="shared" si="81"/>
        <v>#DIV/0!</v>
      </c>
      <c r="AL407" s="40">
        <f t="shared" si="82"/>
        <v>-1</v>
      </c>
      <c r="AM407" s="40" t="e">
        <f t="shared" si="83"/>
        <v>#DIV/0!</v>
      </c>
      <c r="AN407" s="40" t="e">
        <f t="shared" si="84"/>
        <v>#DIV/0!</v>
      </c>
      <c r="AO407" s="40" t="e">
        <f t="shared" si="85"/>
        <v>#DIV/0!</v>
      </c>
      <c r="AP407" s="40" t="e">
        <f t="shared" si="86"/>
        <v>#DIV/0!</v>
      </c>
      <c r="AQ407" s="40" t="e">
        <f t="shared" si="87"/>
        <v>#DIV/0!</v>
      </c>
      <c r="AR407" s="40" t="e">
        <f t="shared" si="88"/>
        <v>#DIV/0!</v>
      </c>
      <c r="AS407" s="40" t="e">
        <f t="shared" si="89"/>
        <v>#DIV/0!</v>
      </c>
      <c r="AT407" s="40" t="e">
        <f t="shared" si="90"/>
        <v>#DIV/0!</v>
      </c>
      <c r="AU407" s="40">
        <f t="shared" si="91"/>
        <v>-1</v>
      </c>
    </row>
    <row r="408" spans="1:47" x14ac:dyDescent="0.25">
      <c r="A408" s="37">
        <v>2023</v>
      </c>
      <c r="B408" s="47">
        <v>3020101010903</v>
      </c>
      <c r="C408" s="39" t="s">
        <v>647</v>
      </c>
      <c r="D408" s="40"/>
      <c r="E408" s="40">
        <v>130000000</v>
      </c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>
        <v>130000000</v>
      </c>
      <c r="R408" s="40">
        <v>0</v>
      </c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>
        <f t="shared" si="92"/>
        <v>0</v>
      </c>
      <c r="AF408" s="24">
        <v>3020101010903</v>
      </c>
      <c r="AG408" s="19" t="s">
        <v>647</v>
      </c>
      <c r="AH408" s="20">
        <v>0</v>
      </c>
      <c r="AI408" s="40" t="e">
        <f t="shared" si="93"/>
        <v>#DIV/0!</v>
      </c>
      <c r="AJ408" s="40">
        <f t="shared" ref="AJ408:AJ471" si="94">+(S408-E408)/E408</f>
        <v>-1</v>
      </c>
      <c r="AK408" s="40" t="e">
        <f t="shared" ref="AK408:AK471" si="95">+(T408-F408)/F408</f>
        <v>#DIV/0!</v>
      </c>
      <c r="AL408" s="40" t="e">
        <f t="shared" ref="AL408:AL471" si="96">+(U408-G408)/G408</f>
        <v>#DIV/0!</v>
      </c>
      <c r="AM408" s="40" t="e">
        <f t="shared" ref="AM408:AM471" si="97">+(V408-H408)/H408</f>
        <v>#DIV/0!</v>
      </c>
      <c r="AN408" s="40" t="e">
        <f t="shared" ref="AN408:AN471" si="98">+(W408-I408)/I408</f>
        <v>#DIV/0!</v>
      </c>
      <c r="AO408" s="40" t="e">
        <f t="shared" ref="AO408:AO471" si="99">+(X408-J408)/J408</f>
        <v>#DIV/0!</v>
      </c>
      <c r="AP408" s="40" t="e">
        <f t="shared" ref="AP408:AP471" si="100">+(Y408-K408)/K408</f>
        <v>#DIV/0!</v>
      </c>
      <c r="AQ408" s="40" t="e">
        <f t="shared" ref="AQ408:AQ471" si="101">+(Z408-L408)/L408</f>
        <v>#DIV/0!</v>
      </c>
      <c r="AR408" s="40" t="e">
        <f t="shared" ref="AR408:AR471" si="102">+(AA408-M408)/M408</f>
        <v>#DIV/0!</v>
      </c>
      <c r="AS408" s="40" t="e">
        <f t="shared" ref="AS408:AS471" si="103">+(AB408-N408)/N408</f>
        <v>#DIV/0!</v>
      </c>
      <c r="AT408" s="40" t="e">
        <f t="shared" ref="AT408:AT471" si="104">+(AC408-O408)/O408</f>
        <v>#DIV/0!</v>
      </c>
      <c r="AU408" s="40">
        <f t="shared" ref="AU408:AU471" si="105">+(AD408-P408)/P408</f>
        <v>-1</v>
      </c>
    </row>
    <row r="409" spans="1:47" x14ac:dyDescent="0.25">
      <c r="A409" s="34">
        <v>2023</v>
      </c>
      <c r="B409" s="35">
        <v>30201010110</v>
      </c>
      <c r="C409" s="36" t="s">
        <v>648</v>
      </c>
      <c r="D409" s="33">
        <v>0</v>
      </c>
      <c r="E409" s="33">
        <v>10000000</v>
      </c>
      <c r="F409" s="33">
        <v>0</v>
      </c>
      <c r="G409" s="33">
        <v>5000000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15000000</v>
      </c>
      <c r="R409" s="33">
        <v>0</v>
      </c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>
        <f t="shared" si="92"/>
        <v>0</v>
      </c>
      <c r="AF409" s="11">
        <v>30201010110</v>
      </c>
      <c r="AG409" s="6" t="s">
        <v>648</v>
      </c>
      <c r="AH409" s="7">
        <f>+AH410+AH411</f>
        <v>0</v>
      </c>
      <c r="AI409" s="33" t="e">
        <f t="shared" si="93"/>
        <v>#DIV/0!</v>
      </c>
      <c r="AJ409" s="33">
        <f t="shared" si="94"/>
        <v>-1</v>
      </c>
      <c r="AK409" s="33" t="e">
        <f t="shared" si="95"/>
        <v>#DIV/0!</v>
      </c>
      <c r="AL409" s="33">
        <f t="shared" si="96"/>
        <v>-1</v>
      </c>
      <c r="AM409" s="33" t="e">
        <f t="shared" si="97"/>
        <v>#DIV/0!</v>
      </c>
      <c r="AN409" s="33" t="e">
        <f t="shared" si="98"/>
        <v>#DIV/0!</v>
      </c>
      <c r="AO409" s="33" t="e">
        <f t="shared" si="99"/>
        <v>#DIV/0!</v>
      </c>
      <c r="AP409" s="33" t="e">
        <f t="shared" si="100"/>
        <v>#DIV/0!</v>
      </c>
      <c r="AQ409" s="33" t="e">
        <f t="shared" si="101"/>
        <v>#DIV/0!</v>
      </c>
      <c r="AR409" s="33" t="e">
        <f t="shared" si="102"/>
        <v>#DIV/0!</v>
      </c>
      <c r="AS409" s="33" t="e">
        <f t="shared" si="103"/>
        <v>#DIV/0!</v>
      </c>
      <c r="AT409" s="33" t="e">
        <f t="shared" si="104"/>
        <v>#DIV/0!</v>
      </c>
      <c r="AU409" s="33">
        <f t="shared" si="105"/>
        <v>-1</v>
      </c>
    </row>
    <row r="410" spans="1:47" x14ac:dyDescent="0.25">
      <c r="A410" s="37">
        <v>2023</v>
      </c>
      <c r="B410" s="46">
        <v>3020101011002</v>
      </c>
      <c r="C410" s="39" t="s">
        <v>649</v>
      </c>
      <c r="D410" s="40"/>
      <c r="E410" s="40"/>
      <c r="F410" s="40"/>
      <c r="G410" s="40">
        <v>5000000</v>
      </c>
      <c r="H410" s="40"/>
      <c r="I410" s="40"/>
      <c r="J410" s="40"/>
      <c r="K410" s="40"/>
      <c r="L410" s="40"/>
      <c r="M410" s="40"/>
      <c r="N410" s="40"/>
      <c r="O410" s="40"/>
      <c r="P410" s="40">
        <v>5000000</v>
      </c>
      <c r="R410" s="40">
        <v>0</v>
      </c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>
        <f t="shared" si="92"/>
        <v>0</v>
      </c>
      <c r="AF410" s="23">
        <v>3020101011002</v>
      </c>
      <c r="AG410" s="19" t="s">
        <v>649</v>
      </c>
      <c r="AH410" s="20">
        <v>0</v>
      </c>
      <c r="AI410" s="40" t="e">
        <f t="shared" si="93"/>
        <v>#DIV/0!</v>
      </c>
      <c r="AJ410" s="40" t="e">
        <f t="shared" si="94"/>
        <v>#DIV/0!</v>
      </c>
      <c r="AK410" s="40" t="e">
        <f t="shared" si="95"/>
        <v>#DIV/0!</v>
      </c>
      <c r="AL410" s="40">
        <f t="shared" si="96"/>
        <v>-1</v>
      </c>
      <c r="AM410" s="40" t="e">
        <f t="shared" si="97"/>
        <v>#DIV/0!</v>
      </c>
      <c r="AN410" s="40" t="e">
        <f t="shared" si="98"/>
        <v>#DIV/0!</v>
      </c>
      <c r="AO410" s="40" t="e">
        <f t="shared" si="99"/>
        <v>#DIV/0!</v>
      </c>
      <c r="AP410" s="40" t="e">
        <f t="shared" si="100"/>
        <v>#DIV/0!</v>
      </c>
      <c r="AQ410" s="40" t="e">
        <f t="shared" si="101"/>
        <v>#DIV/0!</v>
      </c>
      <c r="AR410" s="40" t="e">
        <f t="shared" si="102"/>
        <v>#DIV/0!</v>
      </c>
      <c r="AS410" s="40" t="e">
        <f t="shared" si="103"/>
        <v>#DIV/0!</v>
      </c>
      <c r="AT410" s="40" t="e">
        <f t="shared" si="104"/>
        <v>#DIV/0!</v>
      </c>
      <c r="AU410" s="40">
        <f t="shared" si="105"/>
        <v>-1</v>
      </c>
    </row>
    <row r="411" spans="1:47" x14ac:dyDescent="0.25">
      <c r="A411" s="37">
        <v>2023</v>
      </c>
      <c r="B411" s="47">
        <v>3020101011003</v>
      </c>
      <c r="C411" s="39" t="s">
        <v>650</v>
      </c>
      <c r="D411" s="40"/>
      <c r="E411" s="40">
        <v>10000000</v>
      </c>
      <c r="F411" s="40"/>
      <c r="G411" s="40">
        <v>0</v>
      </c>
      <c r="H411" s="40"/>
      <c r="I411" s="40"/>
      <c r="J411" s="40"/>
      <c r="K411" s="40"/>
      <c r="L411" s="40"/>
      <c r="M411" s="40"/>
      <c r="N411" s="40"/>
      <c r="O411" s="40"/>
      <c r="P411" s="40">
        <v>10000000</v>
      </c>
      <c r="R411" s="40">
        <v>0</v>
      </c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>
        <f t="shared" si="92"/>
        <v>0</v>
      </c>
      <c r="AF411" s="24">
        <v>3020101011003</v>
      </c>
      <c r="AG411" s="19" t="s">
        <v>650</v>
      </c>
      <c r="AH411" s="20">
        <v>0</v>
      </c>
      <c r="AI411" s="40" t="e">
        <f t="shared" si="93"/>
        <v>#DIV/0!</v>
      </c>
      <c r="AJ411" s="40">
        <f t="shared" si="94"/>
        <v>-1</v>
      </c>
      <c r="AK411" s="40" t="e">
        <f t="shared" si="95"/>
        <v>#DIV/0!</v>
      </c>
      <c r="AL411" s="40" t="e">
        <f t="shared" si="96"/>
        <v>#DIV/0!</v>
      </c>
      <c r="AM411" s="40" t="e">
        <f t="shared" si="97"/>
        <v>#DIV/0!</v>
      </c>
      <c r="AN411" s="40" t="e">
        <f t="shared" si="98"/>
        <v>#DIV/0!</v>
      </c>
      <c r="AO411" s="40" t="e">
        <f t="shared" si="99"/>
        <v>#DIV/0!</v>
      </c>
      <c r="AP411" s="40" t="e">
        <f t="shared" si="100"/>
        <v>#DIV/0!</v>
      </c>
      <c r="AQ411" s="40" t="e">
        <f t="shared" si="101"/>
        <v>#DIV/0!</v>
      </c>
      <c r="AR411" s="40" t="e">
        <f t="shared" si="102"/>
        <v>#DIV/0!</v>
      </c>
      <c r="AS411" s="40" t="e">
        <f t="shared" si="103"/>
        <v>#DIV/0!</v>
      </c>
      <c r="AT411" s="40" t="e">
        <f t="shared" si="104"/>
        <v>#DIV/0!</v>
      </c>
      <c r="AU411" s="40">
        <f t="shared" si="105"/>
        <v>-1</v>
      </c>
    </row>
    <row r="412" spans="1:47" x14ac:dyDescent="0.25">
      <c r="A412" s="34">
        <v>2023</v>
      </c>
      <c r="B412" s="35">
        <v>30201010111</v>
      </c>
      <c r="C412" s="36" t="s">
        <v>651</v>
      </c>
      <c r="D412" s="33">
        <v>0</v>
      </c>
      <c r="E412" s="33">
        <v>448000000</v>
      </c>
      <c r="F412" s="33">
        <v>0</v>
      </c>
      <c r="G412" s="33">
        <v>50000000</v>
      </c>
      <c r="H412" s="33">
        <v>0</v>
      </c>
      <c r="I412" s="33">
        <v>0</v>
      </c>
      <c r="J412" s="33">
        <v>0</v>
      </c>
      <c r="K412" s="33">
        <v>0</v>
      </c>
      <c r="L412" s="33">
        <v>100000000</v>
      </c>
      <c r="M412" s="33">
        <v>0</v>
      </c>
      <c r="N412" s="33">
        <v>0</v>
      </c>
      <c r="O412" s="33">
        <v>0</v>
      </c>
      <c r="P412" s="33">
        <v>598000000</v>
      </c>
      <c r="R412" s="33">
        <v>0</v>
      </c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>
        <f t="shared" si="92"/>
        <v>0</v>
      </c>
      <c r="AF412" s="11">
        <v>30201010111</v>
      </c>
      <c r="AG412" s="6" t="s">
        <v>651</v>
      </c>
      <c r="AH412" s="7">
        <f>+AH413+AH414+AH415</f>
        <v>0</v>
      </c>
      <c r="AI412" s="33" t="e">
        <f t="shared" si="93"/>
        <v>#DIV/0!</v>
      </c>
      <c r="AJ412" s="33">
        <f t="shared" si="94"/>
        <v>-1</v>
      </c>
      <c r="AK412" s="33" t="e">
        <f t="shared" si="95"/>
        <v>#DIV/0!</v>
      </c>
      <c r="AL412" s="33">
        <f t="shared" si="96"/>
        <v>-1</v>
      </c>
      <c r="AM412" s="33" t="e">
        <f t="shared" si="97"/>
        <v>#DIV/0!</v>
      </c>
      <c r="AN412" s="33" t="e">
        <f t="shared" si="98"/>
        <v>#DIV/0!</v>
      </c>
      <c r="AO412" s="33" t="e">
        <f t="shared" si="99"/>
        <v>#DIV/0!</v>
      </c>
      <c r="AP412" s="33" t="e">
        <f t="shared" si="100"/>
        <v>#DIV/0!</v>
      </c>
      <c r="AQ412" s="33">
        <f t="shared" si="101"/>
        <v>-1</v>
      </c>
      <c r="AR412" s="33" t="e">
        <f t="shared" si="102"/>
        <v>#DIV/0!</v>
      </c>
      <c r="AS412" s="33" t="e">
        <f t="shared" si="103"/>
        <v>#DIV/0!</v>
      </c>
      <c r="AT412" s="33" t="e">
        <f t="shared" si="104"/>
        <v>#DIV/0!</v>
      </c>
      <c r="AU412" s="33">
        <f t="shared" si="105"/>
        <v>-1</v>
      </c>
    </row>
    <row r="413" spans="1:47" x14ac:dyDescent="0.25">
      <c r="A413" s="37">
        <v>2023</v>
      </c>
      <c r="B413" s="45">
        <v>3020101011101</v>
      </c>
      <c r="C413" s="39" t="s">
        <v>652</v>
      </c>
      <c r="D413" s="40"/>
      <c r="E413" s="40"/>
      <c r="F413" s="40"/>
      <c r="G413" s="40"/>
      <c r="H413" s="40"/>
      <c r="I413" s="40"/>
      <c r="J413" s="40"/>
      <c r="K413" s="40"/>
      <c r="L413" s="40">
        <v>100000000</v>
      </c>
      <c r="M413" s="40"/>
      <c r="N413" s="40"/>
      <c r="O413" s="40"/>
      <c r="P413" s="40">
        <v>100000000</v>
      </c>
      <c r="R413" s="40">
        <v>0</v>
      </c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>
        <f t="shared" si="92"/>
        <v>0</v>
      </c>
      <c r="AF413" s="22">
        <v>3020101011101</v>
      </c>
      <c r="AG413" s="19" t="s">
        <v>652</v>
      </c>
      <c r="AH413" s="20">
        <v>0</v>
      </c>
      <c r="AI413" s="40" t="e">
        <f t="shared" si="93"/>
        <v>#DIV/0!</v>
      </c>
      <c r="AJ413" s="40" t="e">
        <f t="shared" si="94"/>
        <v>#DIV/0!</v>
      </c>
      <c r="AK413" s="40" t="e">
        <f t="shared" si="95"/>
        <v>#DIV/0!</v>
      </c>
      <c r="AL413" s="40" t="e">
        <f t="shared" si="96"/>
        <v>#DIV/0!</v>
      </c>
      <c r="AM413" s="40" t="e">
        <f t="shared" si="97"/>
        <v>#DIV/0!</v>
      </c>
      <c r="AN413" s="40" t="e">
        <f t="shared" si="98"/>
        <v>#DIV/0!</v>
      </c>
      <c r="AO413" s="40" t="e">
        <f t="shared" si="99"/>
        <v>#DIV/0!</v>
      </c>
      <c r="AP413" s="40" t="e">
        <f t="shared" si="100"/>
        <v>#DIV/0!</v>
      </c>
      <c r="AQ413" s="40">
        <f t="shared" si="101"/>
        <v>-1</v>
      </c>
      <c r="AR413" s="40" t="e">
        <f t="shared" si="102"/>
        <v>#DIV/0!</v>
      </c>
      <c r="AS413" s="40" t="e">
        <f t="shared" si="103"/>
        <v>#DIV/0!</v>
      </c>
      <c r="AT413" s="40" t="e">
        <f t="shared" si="104"/>
        <v>#DIV/0!</v>
      </c>
      <c r="AU413" s="40">
        <f t="shared" si="105"/>
        <v>-1</v>
      </c>
    </row>
    <row r="414" spans="1:47" x14ac:dyDescent="0.25">
      <c r="A414" s="37">
        <v>2023</v>
      </c>
      <c r="B414" s="46">
        <v>3020101011102</v>
      </c>
      <c r="C414" s="39" t="s">
        <v>653</v>
      </c>
      <c r="D414" s="40"/>
      <c r="E414" s="40"/>
      <c r="F414" s="40"/>
      <c r="G414" s="40">
        <v>50000000</v>
      </c>
      <c r="H414" s="40"/>
      <c r="I414" s="40"/>
      <c r="J414" s="40"/>
      <c r="K414" s="40"/>
      <c r="L414" s="40"/>
      <c r="M414" s="40"/>
      <c r="N414" s="40"/>
      <c r="O414" s="40"/>
      <c r="P414" s="40">
        <v>50000000</v>
      </c>
      <c r="R414" s="40">
        <v>0</v>
      </c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>
        <f t="shared" si="92"/>
        <v>0</v>
      </c>
      <c r="AF414" s="23">
        <v>3020101011102</v>
      </c>
      <c r="AG414" s="19" t="s">
        <v>653</v>
      </c>
      <c r="AH414" s="20">
        <v>0</v>
      </c>
      <c r="AI414" s="40" t="e">
        <f t="shared" si="93"/>
        <v>#DIV/0!</v>
      </c>
      <c r="AJ414" s="40" t="e">
        <f t="shared" si="94"/>
        <v>#DIV/0!</v>
      </c>
      <c r="AK414" s="40" t="e">
        <f t="shared" si="95"/>
        <v>#DIV/0!</v>
      </c>
      <c r="AL414" s="40">
        <f t="shared" si="96"/>
        <v>-1</v>
      </c>
      <c r="AM414" s="40" t="e">
        <f t="shared" si="97"/>
        <v>#DIV/0!</v>
      </c>
      <c r="AN414" s="40" t="e">
        <f t="shared" si="98"/>
        <v>#DIV/0!</v>
      </c>
      <c r="AO414" s="40" t="e">
        <f t="shared" si="99"/>
        <v>#DIV/0!</v>
      </c>
      <c r="AP414" s="40" t="e">
        <f t="shared" si="100"/>
        <v>#DIV/0!</v>
      </c>
      <c r="AQ414" s="40" t="e">
        <f t="shared" si="101"/>
        <v>#DIV/0!</v>
      </c>
      <c r="AR414" s="40" t="e">
        <f t="shared" si="102"/>
        <v>#DIV/0!</v>
      </c>
      <c r="AS414" s="40" t="e">
        <f t="shared" si="103"/>
        <v>#DIV/0!</v>
      </c>
      <c r="AT414" s="40" t="e">
        <f t="shared" si="104"/>
        <v>#DIV/0!</v>
      </c>
      <c r="AU414" s="40">
        <f t="shared" si="105"/>
        <v>-1</v>
      </c>
    </row>
    <row r="415" spans="1:47" x14ac:dyDescent="0.25">
      <c r="A415" s="37">
        <v>2023</v>
      </c>
      <c r="B415" s="47">
        <v>3020101011103</v>
      </c>
      <c r="C415" s="39" t="s">
        <v>654</v>
      </c>
      <c r="D415" s="40"/>
      <c r="E415" s="40">
        <v>448000000</v>
      </c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>
        <v>448000000</v>
      </c>
      <c r="R415" s="40">
        <v>0</v>
      </c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>
        <f t="shared" si="92"/>
        <v>0</v>
      </c>
      <c r="AF415" s="24">
        <v>3020101011103</v>
      </c>
      <c r="AG415" s="19" t="s">
        <v>654</v>
      </c>
      <c r="AH415" s="20">
        <v>0</v>
      </c>
      <c r="AI415" s="40" t="e">
        <f t="shared" si="93"/>
        <v>#DIV/0!</v>
      </c>
      <c r="AJ415" s="40">
        <f t="shared" si="94"/>
        <v>-1</v>
      </c>
      <c r="AK415" s="40" t="e">
        <f t="shared" si="95"/>
        <v>#DIV/0!</v>
      </c>
      <c r="AL415" s="40" t="e">
        <f t="shared" si="96"/>
        <v>#DIV/0!</v>
      </c>
      <c r="AM415" s="40" t="e">
        <f t="shared" si="97"/>
        <v>#DIV/0!</v>
      </c>
      <c r="AN415" s="40" t="e">
        <f t="shared" si="98"/>
        <v>#DIV/0!</v>
      </c>
      <c r="AO415" s="40" t="e">
        <f t="shared" si="99"/>
        <v>#DIV/0!</v>
      </c>
      <c r="AP415" s="40" t="e">
        <f t="shared" si="100"/>
        <v>#DIV/0!</v>
      </c>
      <c r="AQ415" s="40" t="e">
        <f t="shared" si="101"/>
        <v>#DIV/0!</v>
      </c>
      <c r="AR415" s="40" t="e">
        <f t="shared" si="102"/>
        <v>#DIV/0!</v>
      </c>
      <c r="AS415" s="40" t="e">
        <f t="shared" si="103"/>
        <v>#DIV/0!</v>
      </c>
      <c r="AT415" s="40" t="e">
        <f t="shared" si="104"/>
        <v>#DIV/0!</v>
      </c>
      <c r="AU415" s="40">
        <f t="shared" si="105"/>
        <v>-1</v>
      </c>
    </row>
    <row r="416" spans="1:47" x14ac:dyDescent="0.25">
      <c r="A416" s="34">
        <v>2023</v>
      </c>
      <c r="B416" s="35">
        <v>30201010112</v>
      </c>
      <c r="C416" s="36" t="s">
        <v>655</v>
      </c>
      <c r="D416" s="33">
        <v>148000000</v>
      </c>
      <c r="E416" s="33">
        <v>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12000000</v>
      </c>
      <c r="M416" s="33">
        <v>0</v>
      </c>
      <c r="N416" s="33">
        <v>0</v>
      </c>
      <c r="O416" s="33">
        <v>0</v>
      </c>
      <c r="P416" s="33">
        <v>160000000</v>
      </c>
      <c r="R416" s="33">
        <v>0</v>
      </c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>
        <f t="shared" si="92"/>
        <v>0</v>
      </c>
      <c r="AF416" s="11">
        <v>30201010112</v>
      </c>
      <c r="AG416" s="6" t="s">
        <v>655</v>
      </c>
      <c r="AH416" s="7">
        <f>+AH417+AH418</f>
        <v>0</v>
      </c>
      <c r="AI416" s="33">
        <f t="shared" si="93"/>
        <v>-1</v>
      </c>
      <c r="AJ416" s="33" t="e">
        <f t="shared" si="94"/>
        <v>#DIV/0!</v>
      </c>
      <c r="AK416" s="33" t="e">
        <f t="shared" si="95"/>
        <v>#DIV/0!</v>
      </c>
      <c r="AL416" s="33" t="e">
        <f t="shared" si="96"/>
        <v>#DIV/0!</v>
      </c>
      <c r="AM416" s="33" t="e">
        <f t="shared" si="97"/>
        <v>#DIV/0!</v>
      </c>
      <c r="AN416" s="33" t="e">
        <f t="shared" si="98"/>
        <v>#DIV/0!</v>
      </c>
      <c r="AO416" s="33" t="e">
        <f t="shared" si="99"/>
        <v>#DIV/0!</v>
      </c>
      <c r="AP416" s="33" t="e">
        <f t="shared" si="100"/>
        <v>#DIV/0!</v>
      </c>
      <c r="AQ416" s="33">
        <f t="shared" si="101"/>
        <v>-1</v>
      </c>
      <c r="AR416" s="33" t="e">
        <f t="shared" si="102"/>
        <v>#DIV/0!</v>
      </c>
      <c r="AS416" s="33" t="e">
        <f t="shared" si="103"/>
        <v>#DIV/0!</v>
      </c>
      <c r="AT416" s="33" t="e">
        <f t="shared" si="104"/>
        <v>#DIV/0!</v>
      </c>
      <c r="AU416" s="33">
        <f t="shared" si="105"/>
        <v>-1</v>
      </c>
    </row>
    <row r="417" spans="1:47" x14ac:dyDescent="0.25">
      <c r="A417" s="37">
        <v>2023</v>
      </c>
      <c r="B417" s="45">
        <v>3020101011201</v>
      </c>
      <c r="C417" s="39" t="s">
        <v>656</v>
      </c>
      <c r="D417" s="40"/>
      <c r="E417" s="40"/>
      <c r="F417" s="40"/>
      <c r="G417" s="40"/>
      <c r="H417" s="40"/>
      <c r="I417" s="40"/>
      <c r="J417" s="40"/>
      <c r="K417" s="40"/>
      <c r="L417" s="40">
        <v>12000000</v>
      </c>
      <c r="M417" s="40"/>
      <c r="N417" s="40"/>
      <c r="O417" s="40"/>
      <c r="P417" s="40">
        <v>12000000</v>
      </c>
      <c r="R417" s="40">
        <v>0</v>
      </c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>
        <f t="shared" si="92"/>
        <v>0</v>
      </c>
      <c r="AF417" s="22">
        <v>3020101011201</v>
      </c>
      <c r="AG417" s="19" t="s">
        <v>656</v>
      </c>
      <c r="AH417" s="20">
        <v>0</v>
      </c>
      <c r="AI417" s="40" t="e">
        <f t="shared" si="93"/>
        <v>#DIV/0!</v>
      </c>
      <c r="AJ417" s="40" t="e">
        <f t="shared" si="94"/>
        <v>#DIV/0!</v>
      </c>
      <c r="AK417" s="40" t="e">
        <f t="shared" si="95"/>
        <v>#DIV/0!</v>
      </c>
      <c r="AL417" s="40" t="e">
        <f t="shared" si="96"/>
        <v>#DIV/0!</v>
      </c>
      <c r="AM417" s="40" t="e">
        <f t="shared" si="97"/>
        <v>#DIV/0!</v>
      </c>
      <c r="AN417" s="40" t="e">
        <f t="shared" si="98"/>
        <v>#DIV/0!</v>
      </c>
      <c r="AO417" s="40" t="e">
        <f t="shared" si="99"/>
        <v>#DIV/0!</v>
      </c>
      <c r="AP417" s="40" t="e">
        <f t="shared" si="100"/>
        <v>#DIV/0!</v>
      </c>
      <c r="AQ417" s="40">
        <f t="shared" si="101"/>
        <v>-1</v>
      </c>
      <c r="AR417" s="40" t="e">
        <f t="shared" si="102"/>
        <v>#DIV/0!</v>
      </c>
      <c r="AS417" s="40" t="e">
        <f t="shared" si="103"/>
        <v>#DIV/0!</v>
      </c>
      <c r="AT417" s="40" t="e">
        <f t="shared" si="104"/>
        <v>#DIV/0!</v>
      </c>
      <c r="AU417" s="40">
        <f t="shared" si="105"/>
        <v>-1</v>
      </c>
    </row>
    <row r="418" spans="1:47" x14ac:dyDescent="0.25">
      <c r="A418" s="37">
        <v>2023</v>
      </c>
      <c r="B418" s="47">
        <v>3020101011203</v>
      </c>
      <c r="C418" s="39" t="s">
        <v>657</v>
      </c>
      <c r="D418" s="40">
        <v>148000000</v>
      </c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>
        <v>148000000</v>
      </c>
      <c r="R418" s="40">
        <v>0</v>
      </c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>
        <f t="shared" si="92"/>
        <v>0</v>
      </c>
      <c r="AF418" s="24">
        <v>3020101011203</v>
      </c>
      <c r="AG418" s="19" t="s">
        <v>657</v>
      </c>
      <c r="AH418" s="20">
        <v>0</v>
      </c>
      <c r="AI418" s="40">
        <f t="shared" si="93"/>
        <v>-1</v>
      </c>
      <c r="AJ418" s="40" t="e">
        <f t="shared" si="94"/>
        <v>#DIV/0!</v>
      </c>
      <c r="AK418" s="40" t="e">
        <f t="shared" si="95"/>
        <v>#DIV/0!</v>
      </c>
      <c r="AL418" s="40" t="e">
        <f t="shared" si="96"/>
        <v>#DIV/0!</v>
      </c>
      <c r="AM418" s="40" t="e">
        <f t="shared" si="97"/>
        <v>#DIV/0!</v>
      </c>
      <c r="AN418" s="40" t="e">
        <f t="shared" si="98"/>
        <v>#DIV/0!</v>
      </c>
      <c r="AO418" s="40" t="e">
        <f t="shared" si="99"/>
        <v>#DIV/0!</v>
      </c>
      <c r="AP418" s="40" t="e">
        <f t="shared" si="100"/>
        <v>#DIV/0!</v>
      </c>
      <c r="AQ418" s="40" t="e">
        <f t="shared" si="101"/>
        <v>#DIV/0!</v>
      </c>
      <c r="AR418" s="40" t="e">
        <f t="shared" si="102"/>
        <v>#DIV/0!</v>
      </c>
      <c r="AS418" s="40" t="e">
        <f t="shared" si="103"/>
        <v>#DIV/0!</v>
      </c>
      <c r="AT418" s="40" t="e">
        <f t="shared" si="104"/>
        <v>#DIV/0!</v>
      </c>
      <c r="AU418" s="40">
        <f t="shared" si="105"/>
        <v>-1</v>
      </c>
    </row>
    <row r="419" spans="1:47" x14ac:dyDescent="0.25">
      <c r="A419" s="37">
        <v>2023</v>
      </c>
      <c r="B419" s="47">
        <v>30201010113</v>
      </c>
      <c r="C419" s="39" t="s">
        <v>658</v>
      </c>
      <c r="D419" s="40">
        <v>13333333.333333334</v>
      </c>
      <c r="E419" s="40">
        <v>13333333.333333334</v>
      </c>
      <c r="F419" s="40">
        <v>13333333.333333334</v>
      </c>
      <c r="G419" s="40">
        <v>13333333.333333334</v>
      </c>
      <c r="H419" s="40">
        <v>13333333.333333334</v>
      </c>
      <c r="I419" s="40">
        <v>13333333.333333334</v>
      </c>
      <c r="J419" s="40"/>
      <c r="K419" s="40"/>
      <c r="L419" s="40"/>
      <c r="M419" s="40"/>
      <c r="N419" s="40"/>
      <c r="O419" s="40"/>
      <c r="P419" s="40">
        <v>80000000</v>
      </c>
      <c r="R419" s="40">
        <v>31464900</v>
      </c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>
        <f t="shared" si="92"/>
        <v>31464900</v>
      </c>
      <c r="AF419" s="24">
        <v>30201010113</v>
      </c>
      <c r="AG419" s="19" t="s">
        <v>658</v>
      </c>
      <c r="AH419" s="20">
        <v>31464900</v>
      </c>
      <c r="AI419" s="40">
        <f t="shared" si="93"/>
        <v>1.3598674999999998</v>
      </c>
      <c r="AJ419" s="40">
        <f t="shared" si="94"/>
        <v>-1</v>
      </c>
      <c r="AK419" s="40">
        <f t="shared" si="95"/>
        <v>-1</v>
      </c>
      <c r="AL419" s="40">
        <f t="shared" si="96"/>
        <v>-1</v>
      </c>
      <c r="AM419" s="40">
        <f t="shared" si="97"/>
        <v>-1</v>
      </c>
      <c r="AN419" s="40">
        <f t="shared" si="98"/>
        <v>-1</v>
      </c>
      <c r="AO419" s="40" t="e">
        <f t="shared" si="99"/>
        <v>#DIV/0!</v>
      </c>
      <c r="AP419" s="40" t="e">
        <f t="shared" si="100"/>
        <v>#DIV/0!</v>
      </c>
      <c r="AQ419" s="40" t="e">
        <f t="shared" si="101"/>
        <v>#DIV/0!</v>
      </c>
      <c r="AR419" s="40" t="e">
        <f t="shared" si="102"/>
        <v>#DIV/0!</v>
      </c>
      <c r="AS419" s="40" t="e">
        <f t="shared" si="103"/>
        <v>#DIV/0!</v>
      </c>
      <c r="AT419" s="40" t="e">
        <f t="shared" si="104"/>
        <v>#DIV/0!</v>
      </c>
      <c r="AU419" s="40">
        <f t="shared" si="105"/>
        <v>-0.60668875</v>
      </c>
    </row>
    <row r="420" spans="1:47" x14ac:dyDescent="0.25">
      <c r="A420" s="34">
        <v>2023</v>
      </c>
      <c r="B420" s="35">
        <v>3020102</v>
      </c>
      <c r="C420" s="36" t="s">
        <v>659</v>
      </c>
      <c r="D420" s="33">
        <v>860816750</v>
      </c>
      <c r="E420" s="33">
        <v>0</v>
      </c>
      <c r="F420" s="33">
        <v>100000000</v>
      </c>
      <c r="G420" s="33">
        <v>61669038</v>
      </c>
      <c r="H420" s="33">
        <v>0</v>
      </c>
      <c r="I420" s="33">
        <v>0</v>
      </c>
      <c r="J420" s="33">
        <v>0</v>
      </c>
      <c r="K420" s="33">
        <v>0</v>
      </c>
      <c r="L420" s="33">
        <v>77514212</v>
      </c>
      <c r="M420" s="33">
        <v>0</v>
      </c>
      <c r="N420" s="33">
        <v>0</v>
      </c>
      <c r="O420" s="33">
        <v>0</v>
      </c>
      <c r="P420" s="33">
        <v>1100000000</v>
      </c>
      <c r="R420" s="33">
        <v>0</v>
      </c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>
        <f t="shared" si="92"/>
        <v>0</v>
      </c>
      <c r="AF420" s="8">
        <v>3020102</v>
      </c>
      <c r="AG420" s="2" t="s">
        <v>659</v>
      </c>
      <c r="AH420" s="3">
        <f>+AH421+AH425+AH429</f>
        <v>0</v>
      </c>
      <c r="AI420" s="33">
        <f t="shared" si="93"/>
        <v>-1</v>
      </c>
      <c r="AJ420" s="33" t="e">
        <f t="shared" si="94"/>
        <v>#DIV/0!</v>
      </c>
      <c r="AK420" s="33">
        <f t="shared" si="95"/>
        <v>-1</v>
      </c>
      <c r="AL420" s="33">
        <f t="shared" si="96"/>
        <v>-1</v>
      </c>
      <c r="AM420" s="33" t="e">
        <f t="shared" si="97"/>
        <v>#DIV/0!</v>
      </c>
      <c r="AN420" s="33" t="e">
        <f t="shared" si="98"/>
        <v>#DIV/0!</v>
      </c>
      <c r="AO420" s="33" t="e">
        <f t="shared" si="99"/>
        <v>#DIV/0!</v>
      </c>
      <c r="AP420" s="33" t="e">
        <f t="shared" si="100"/>
        <v>#DIV/0!</v>
      </c>
      <c r="AQ420" s="33">
        <f t="shared" si="101"/>
        <v>-1</v>
      </c>
      <c r="AR420" s="33" t="e">
        <f t="shared" si="102"/>
        <v>#DIV/0!</v>
      </c>
      <c r="AS420" s="33" t="e">
        <f t="shared" si="103"/>
        <v>#DIV/0!</v>
      </c>
      <c r="AT420" s="33" t="e">
        <f t="shared" si="104"/>
        <v>#DIV/0!</v>
      </c>
      <c r="AU420" s="33">
        <f t="shared" si="105"/>
        <v>-1</v>
      </c>
    </row>
    <row r="421" spans="1:47" x14ac:dyDescent="0.25">
      <c r="A421" s="34">
        <v>2023</v>
      </c>
      <c r="B421" s="35">
        <v>302010201</v>
      </c>
      <c r="C421" s="36" t="s">
        <v>660</v>
      </c>
      <c r="D421" s="33">
        <v>860816750</v>
      </c>
      <c r="E421" s="33">
        <v>0</v>
      </c>
      <c r="F421" s="33">
        <v>0</v>
      </c>
      <c r="G421" s="33">
        <v>40000000</v>
      </c>
      <c r="H421" s="33">
        <v>0</v>
      </c>
      <c r="I421" s="33">
        <v>0</v>
      </c>
      <c r="J421" s="33">
        <v>0</v>
      </c>
      <c r="K421" s="33">
        <v>0</v>
      </c>
      <c r="L421" s="33">
        <v>67514212</v>
      </c>
      <c r="M421" s="33">
        <v>0</v>
      </c>
      <c r="N421" s="33">
        <v>0</v>
      </c>
      <c r="O421" s="33">
        <v>0</v>
      </c>
      <c r="P421" s="33">
        <v>968330962</v>
      </c>
      <c r="R421" s="33">
        <v>0</v>
      </c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>
        <f t="shared" si="92"/>
        <v>0</v>
      </c>
      <c r="AF421" s="11">
        <v>302010201</v>
      </c>
      <c r="AG421" s="6" t="s">
        <v>660</v>
      </c>
      <c r="AH421" s="7">
        <f>+AH422+AH423+AH424</f>
        <v>0</v>
      </c>
      <c r="AI421" s="33">
        <f t="shared" si="93"/>
        <v>-1</v>
      </c>
      <c r="AJ421" s="33" t="e">
        <f t="shared" si="94"/>
        <v>#DIV/0!</v>
      </c>
      <c r="AK421" s="33" t="e">
        <f t="shared" si="95"/>
        <v>#DIV/0!</v>
      </c>
      <c r="AL421" s="33">
        <f t="shared" si="96"/>
        <v>-1</v>
      </c>
      <c r="AM421" s="33" t="e">
        <f t="shared" si="97"/>
        <v>#DIV/0!</v>
      </c>
      <c r="AN421" s="33" t="e">
        <f t="shared" si="98"/>
        <v>#DIV/0!</v>
      </c>
      <c r="AO421" s="33" t="e">
        <f t="shared" si="99"/>
        <v>#DIV/0!</v>
      </c>
      <c r="AP421" s="33" t="e">
        <f t="shared" si="100"/>
        <v>#DIV/0!</v>
      </c>
      <c r="AQ421" s="33">
        <f t="shared" si="101"/>
        <v>-1</v>
      </c>
      <c r="AR421" s="33" t="e">
        <f t="shared" si="102"/>
        <v>#DIV/0!</v>
      </c>
      <c r="AS421" s="33" t="e">
        <f t="shared" si="103"/>
        <v>#DIV/0!</v>
      </c>
      <c r="AT421" s="33" t="e">
        <f t="shared" si="104"/>
        <v>#DIV/0!</v>
      </c>
      <c r="AU421" s="33">
        <f t="shared" si="105"/>
        <v>-1</v>
      </c>
    </row>
    <row r="422" spans="1:47" x14ac:dyDescent="0.25">
      <c r="A422" s="37">
        <v>2023</v>
      </c>
      <c r="B422" s="45">
        <v>30201020101</v>
      </c>
      <c r="C422" s="39" t="s">
        <v>661</v>
      </c>
      <c r="D422" s="40"/>
      <c r="E422" s="40"/>
      <c r="F422" s="40"/>
      <c r="G422" s="40"/>
      <c r="H422" s="40"/>
      <c r="I422" s="40"/>
      <c r="J422" s="40"/>
      <c r="K422" s="40"/>
      <c r="L422" s="40">
        <v>67514212</v>
      </c>
      <c r="M422" s="40"/>
      <c r="N422" s="40"/>
      <c r="O422" s="40"/>
      <c r="P422" s="40">
        <v>67514212</v>
      </c>
      <c r="R422" s="40">
        <v>0</v>
      </c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>
        <f t="shared" si="92"/>
        <v>0</v>
      </c>
      <c r="AF422" s="22">
        <v>30201020101</v>
      </c>
      <c r="AG422" s="19" t="s">
        <v>661</v>
      </c>
      <c r="AH422" s="20">
        <v>0</v>
      </c>
      <c r="AI422" s="40" t="e">
        <f t="shared" si="93"/>
        <v>#DIV/0!</v>
      </c>
      <c r="AJ422" s="40" t="e">
        <f t="shared" si="94"/>
        <v>#DIV/0!</v>
      </c>
      <c r="AK422" s="40" t="e">
        <f t="shared" si="95"/>
        <v>#DIV/0!</v>
      </c>
      <c r="AL422" s="40" t="e">
        <f t="shared" si="96"/>
        <v>#DIV/0!</v>
      </c>
      <c r="AM422" s="40" t="e">
        <f t="shared" si="97"/>
        <v>#DIV/0!</v>
      </c>
      <c r="AN422" s="40" t="e">
        <f t="shared" si="98"/>
        <v>#DIV/0!</v>
      </c>
      <c r="AO422" s="40" t="e">
        <f t="shared" si="99"/>
        <v>#DIV/0!</v>
      </c>
      <c r="AP422" s="40" t="e">
        <f t="shared" si="100"/>
        <v>#DIV/0!</v>
      </c>
      <c r="AQ422" s="40">
        <f t="shared" si="101"/>
        <v>-1</v>
      </c>
      <c r="AR422" s="40" t="e">
        <f t="shared" si="102"/>
        <v>#DIV/0!</v>
      </c>
      <c r="AS422" s="40" t="e">
        <f t="shared" si="103"/>
        <v>#DIV/0!</v>
      </c>
      <c r="AT422" s="40" t="e">
        <f t="shared" si="104"/>
        <v>#DIV/0!</v>
      </c>
      <c r="AU422" s="40">
        <f t="shared" si="105"/>
        <v>-1</v>
      </c>
    </row>
    <row r="423" spans="1:47" x14ac:dyDescent="0.25">
      <c r="A423" s="37">
        <v>2023</v>
      </c>
      <c r="B423" s="46">
        <v>30201020102</v>
      </c>
      <c r="C423" s="39" t="s">
        <v>662</v>
      </c>
      <c r="D423" s="40"/>
      <c r="E423" s="40"/>
      <c r="F423" s="40"/>
      <c r="G423" s="40">
        <v>40000000</v>
      </c>
      <c r="H423" s="40"/>
      <c r="I423" s="40"/>
      <c r="J423" s="40"/>
      <c r="K423" s="40"/>
      <c r="L423" s="40"/>
      <c r="M423" s="40"/>
      <c r="N423" s="40"/>
      <c r="O423" s="40"/>
      <c r="P423" s="40">
        <v>40000000</v>
      </c>
      <c r="R423" s="40">
        <v>0</v>
      </c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>
        <f t="shared" si="92"/>
        <v>0</v>
      </c>
      <c r="AF423" s="23">
        <v>30201020102</v>
      </c>
      <c r="AG423" s="19" t="s">
        <v>662</v>
      </c>
      <c r="AH423" s="20">
        <v>0</v>
      </c>
      <c r="AI423" s="40" t="e">
        <f t="shared" si="93"/>
        <v>#DIV/0!</v>
      </c>
      <c r="AJ423" s="40" t="e">
        <f t="shared" si="94"/>
        <v>#DIV/0!</v>
      </c>
      <c r="AK423" s="40" t="e">
        <f t="shared" si="95"/>
        <v>#DIV/0!</v>
      </c>
      <c r="AL423" s="40">
        <f t="shared" si="96"/>
        <v>-1</v>
      </c>
      <c r="AM423" s="40" t="e">
        <f t="shared" si="97"/>
        <v>#DIV/0!</v>
      </c>
      <c r="AN423" s="40" t="e">
        <f t="shared" si="98"/>
        <v>#DIV/0!</v>
      </c>
      <c r="AO423" s="40" t="e">
        <f t="shared" si="99"/>
        <v>#DIV/0!</v>
      </c>
      <c r="AP423" s="40" t="e">
        <f t="shared" si="100"/>
        <v>#DIV/0!</v>
      </c>
      <c r="AQ423" s="40" t="e">
        <f t="shared" si="101"/>
        <v>#DIV/0!</v>
      </c>
      <c r="AR423" s="40" t="e">
        <f t="shared" si="102"/>
        <v>#DIV/0!</v>
      </c>
      <c r="AS423" s="40" t="e">
        <f t="shared" si="103"/>
        <v>#DIV/0!</v>
      </c>
      <c r="AT423" s="40" t="e">
        <f t="shared" si="104"/>
        <v>#DIV/0!</v>
      </c>
      <c r="AU423" s="40">
        <f t="shared" si="105"/>
        <v>-1</v>
      </c>
    </row>
    <row r="424" spans="1:47" x14ac:dyDescent="0.25">
      <c r="A424" s="37">
        <v>2023</v>
      </c>
      <c r="B424" s="47">
        <v>30201020103</v>
      </c>
      <c r="C424" s="39" t="s">
        <v>663</v>
      </c>
      <c r="D424" s="40">
        <v>860816750</v>
      </c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>
        <v>860816750</v>
      </c>
      <c r="R424" s="40">
        <v>0</v>
      </c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>
        <f t="shared" si="92"/>
        <v>0</v>
      </c>
      <c r="AF424" s="24">
        <v>30201020103</v>
      </c>
      <c r="AG424" s="19" t="s">
        <v>663</v>
      </c>
      <c r="AH424" s="20">
        <v>0</v>
      </c>
      <c r="AI424" s="40">
        <f t="shared" si="93"/>
        <v>-1</v>
      </c>
      <c r="AJ424" s="40" t="e">
        <f t="shared" si="94"/>
        <v>#DIV/0!</v>
      </c>
      <c r="AK424" s="40" t="e">
        <f t="shared" si="95"/>
        <v>#DIV/0!</v>
      </c>
      <c r="AL424" s="40" t="e">
        <f t="shared" si="96"/>
        <v>#DIV/0!</v>
      </c>
      <c r="AM424" s="40" t="e">
        <f t="shared" si="97"/>
        <v>#DIV/0!</v>
      </c>
      <c r="AN424" s="40" t="e">
        <f t="shared" si="98"/>
        <v>#DIV/0!</v>
      </c>
      <c r="AO424" s="40" t="e">
        <f t="shared" si="99"/>
        <v>#DIV/0!</v>
      </c>
      <c r="AP424" s="40" t="e">
        <f t="shared" si="100"/>
        <v>#DIV/0!</v>
      </c>
      <c r="AQ424" s="40" t="e">
        <f t="shared" si="101"/>
        <v>#DIV/0!</v>
      </c>
      <c r="AR424" s="40" t="e">
        <f t="shared" si="102"/>
        <v>#DIV/0!</v>
      </c>
      <c r="AS424" s="40" t="e">
        <f t="shared" si="103"/>
        <v>#DIV/0!</v>
      </c>
      <c r="AT424" s="40" t="e">
        <f t="shared" si="104"/>
        <v>#DIV/0!</v>
      </c>
      <c r="AU424" s="40">
        <f t="shared" si="105"/>
        <v>-1</v>
      </c>
    </row>
    <row r="425" spans="1:47" x14ac:dyDescent="0.25">
      <c r="A425" s="34">
        <v>2023</v>
      </c>
      <c r="B425" s="35">
        <v>302010202</v>
      </c>
      <c r="C425" s="36" t="s">
        <v>664</v>
      </c>
      <c r="D425" s="33">
        <v>0</v>
      </c>
      <c r="E425" s="33">
        <v>0</v>
      </c>
      <c r="F425" s="33">
        <v>100000000</v>
      </c>
      <c r="G425" s="33">
        <v>4732727</v>
      </c>
      <c r="H425" s="33">
        <v>0</v>
      </c>
      <c r="I425" s="33">
        <v>0</v>
      </c>
      <c r="J425" s="33">
        <v>0</v>
      </c>
      <c r="K425" s="33">
        <v>0</v>
      </c>
      <c r="L425" s="33">
        <v>10000000</v>
      </c>
      <c r="M425" s="33">
        <v>0</v>
      </c>
      <c r="N425" s="33">
        <v>0</v>
      </c>
      <c r="O425" s="33">
        <v>0</v>
      </c>
      <c r="P425" s="33">
        <v>114732727</v>
      </c>
      <c r="R425" s="33">
        <v>0</v>
      </c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>
        <f t="shared" ref="AD425:AD482" si="106">SUM(R425:AC425)</f>
        <v>0</v>
      </c>
      <c r="AF425" s="11">
        <v>302010202</v>
      </c>
      <c r="AG425" s="6" t="s">
        <v>664</v>
      </c>
      <c r="AH425" s="7">
        <f>+AH426+AH427+AH428</f>
        <v>0</v>
      </c>
      <c r="AI425" s="33" t="e">
        <f t="shared" si="93"/>
        <v>#DIV/0!</v>
      </c>
      <c r="AJ425" s="33" t="e">
        <f t="shared" si="94"/>
        <v>#DIV/0!</v>
      </c>
      <c r="AK425" s="33">
        <f t="shared" si="95"/>
        <v>-1</v>
      </c>
      <c r="AL425" s="33">
        <f t="shared" si="96"/>
        <v>-1</v>
      </c>
      <c r="AM425" s="33" t="e">
        <f t="shared" si="97"/>
        <v>#DIV/0!</v>
      </c>
      <c r="AN425" s="33" t="e">
        <f t="shared" si="98"/>
        <v>#DIV/0!</v>
      </c>
      <c r="AO425" s="33" t="e">
        <f t="shared" si="99"/>
        <v>#DIV/0!</v>
      </c>
      <c r="AP425" s="33" t="e">
        <f t="shared" si="100"/>
        <v>#DIV/0!</v>
      </c>
      <c r="AQ425" s="33">
        <f t="shared" si="101"/>
        <v>-1</v>
      </c>
      <c r="AR425" s="33" t="e">
        <f t="shared" si="102"/>
        <v>#DIV/0!</v>
      </c>
      <c r="AS425" s="33" t="e">
        <f t="shared" si="103"/>
        <v>#DIV/0!</v>
      </c>
      <c r="AT425" s="33" t="e">
        <f t="shared" si="104"/>
        <v>#DIV/0!</v>
      </c>
      <c r="AU425" s="33">
        <f t="shared" si="105"/>
        <v>-1</v>
      </c>
    </row>
    <row r="426" spans="1:47" x14ac:dyDescent="0.25">
      <c r="A426" s="37">
        <v>2023</v>
      </c>
      <c r="B426" s="45">
        <v>30201020201</v>
      </c>
      <c r="C426" s="39" t="s">
        <v>665</v>
      </c>
      <c r="D426" s="40"/>
      <c r="E426" s="40"/>
      <c r="F426" s="40"/>
      <c r="G426" s="40"/>
      <c r="H426" s="40"/>
      <c r="I426" s="40"/>
      <c r="J426" s="40"/>
      <c r="K426" s="40"/>
      <c r="L426" s="40">
        <v>10000000</v>
      </c>
      <c r="M426" s="40"/>
      <c r="N426" s="40"/>
      <c r="O426" s="40"/>
      <c r="P426" s="40">
        <v>10000000</v>
      </c>
      <c r="R426" s="40">
        <v>0</v>
      </c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>
        <f t="shared" si="106"/>
        <v>0</v>
      </c>
      <c r="AF426" s="22">
        <v>30201020201</v>
      </c>
      <c r="AG426" s="19" t="s">
        <v>665</v>
      </c>
      <c r="AH426" s="20">
        <v>0</v>
      </c>
      <c r="AI426" s="40" t="e">
        <f t="shared" si="93"/>
        <v>#DIV/0!</v>
      </c>
      <c r="AJ426" s="40" t="e">
        <f t="shared" si="94"/>
        <v>#DIV/0!</v>
      </c>
      <c r="AK426" s="40" t="e">
        <f t="shared" si="95"/>
        <v>#DIV/0!</v>
      </c>
      <c r="AL426" s="40" t="e">
        <f t="shared" si="96"/>
        <v>#DIV/0!</v>
      </c>
      <c r="AM426" s="40" t="e">
        <f t="shared" si="97"/>
        <v>#DIV/0!</v>
      </c>
      <c r="AN426" s="40" t="e">
        <f t="shared" si="98"/>
        <v>#DIV/0!</v>
      </c>
      <c r="AO426" s="40" t="e">
        <f t="shared" si="99"/>
        <v>#DIV/0!</v>
      </c>
      <c r="AP426" s="40" t="e">
        <f t="shared" si="100"/>
        <v>#DIV/0!</v>
      </c>
      <c r="AQ426" s="40">
        <f t="shared" si="101"/>
        <v>-1</v>
      </c>
      <c r="AR426" s="40" t="e">
        <f t="shared" si="102"/>
        <v>#DIV/0!</v>
      </c>
      <c r="AS426" s="40" t="e">
        <f t="shared" si="103"/>
        <v>#DIV/0!</v>
      </c>
      <c r="AT426" s="40" t="e">
        <f t="shared" si="104"/>
        <v>#DIV/0!</v>
      </c>
      <c r="AU426" s="40">
        <f t="shared" si="105"/>
        <v>-1</v>
      </c>
    </row>
    <row r="427" spans="1:47" x14ac:dyDescent="0.25">
      <c r="A427" s="37">
        <v>2023</v>
      </c>
      <c r="B427" s="46">
        <v>30201020202</v>
      </c>
      <c r="C427" s="39" t="s">
        <v>666</v>
      </c>
      <c r="D427" s="40"/>
      <c r="E427" s="40"/>
      <c r="F427" s="40"/>
      <c r="G427" s="40">
        <v>4732727</v>
      </c>
      <c r="H427" s="40"/>
      <c r="I427" s="40"/>
      <c r="J427" s="40"/>
      <c r="K427" s="40"/>
      <c r="L427" s="40">
        <v>0</v>
      </c>
      <c r="M427" s="40"/>
      <c r="N427" s="40"/>
      <c r="O427" s="40"/>
      <c r="P427" s="40">
        <v>4732727</v>
      </c>
      <c r="R427" s="40">
        <v>0</v>
      </c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>
        <f t="shared" si="106"/>
        <v>0</v>
      </c>
      <c r="AF427" s="23">
        <v>30201020202</v>
      </c>
      <c r="AG427" s="19" t="s">
        <v>666</v>
      </c>
      <c r="AH427" s="20">
        <v>0</v>
      </c>
      <c r="AI427" s="40" t="e">
        <f t="shared" si="93"/>
        <v>#DIV/0!</v>
      </c>
      <c r="AJ427" s="40" t="e">
        <f t="shared" si="94"/>
        <v>#DIV/0!</v>
      </c>
      <c r="AK427" s="40" t="e">
        <f t="shared" si="95"/>
        <v>#DIV/0!</v>
      </c>
      <c r="AL427" s="40">
        <f t="shared" si="96"/>
        <v>-1</v>
      </c>
      <c r="AM427" s="40" t="e">
        <f t="shared" si="97"/>
        <v>#DIV/0!</v>
      </c>
      <c r="AN427" s="40" t="e">
        <f t="shared" si="98"/>
        <v>#DIV/0!</v>
      </c>
      <c r="AO427" s="40" t="e">
        <f t="shared" si="99"/>
        <v>#DIV/0!</v>
      </c>
      <c r="AP427" s="40" t="e">
        <f t="shared" si="100"/>
        <v>#DIV/0!</v>
      </c>
      <c r="AQ427" s="40" t="e">
        <f t="shared" si="101"/>
        <v>#DIV/0!</v>
      </c>
      <c r="AR427" s="40" t="e">
        <f t="shared" si="102"/>
        <v>#DIV/0!</v>
      </c>
      <c r="AS427" s="40" t="e">
        <f t="shared" si="103"/>
        <v>#DIV/0!</v>
      </c>
      <c r="AT427" s="40" t="e">
        <f t="shared" si="104"/>
        <v>#DIV/0!</v>
      </c>
      <c r="AU427" s="40">
        <f t="shared" si="105"/>
        <v>-1</v>
      </c>
    </row>
    <row r="428" spans="1:47" x14ac:dyDescent="0.25">
      <c r="A428" s="37">
        <v>2023</v>
      </c>
      <c r="B428" s="47">
        <v>30201020203</v>
      </c>
      <c r="C428" s="39" t="s">
        <v>667</v>
      </c>
      <c r="D428" s="40"/>
      <c r="E428" s="40"/>
      <c r="F428" s="40">
        <v>100000000</v>
      </c>
      <c r="G428" s="40">
        <v>0</v>
      </c>
      <c r="H428" s="40"/>
      <c r="I428" s="40"/>
      <c r="J428" s="40"/>
      <c r="K428" s="40"/>
      <c r="L428" s="40"/>
      <c r="M428" s="40"/>
      <c r="N428" s="40"/>
      <c r="O428" s="40"/>
      <c r="P428" s="40">
        <v>100000000</v>
      </c>
      <c r="R428" s="40">
        <v>0</v>
      </c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>
        <f t="shared" si="106"/>
        <v>0</v>
      </c>
      <c r="AF428" s="24">
        <v>30201020203</v>
      </c>
      <c r="AG428" s="19" t="s">
        <v>667</v>
      </c>
      <c r="AH428" s="20">
        <v>0</v>
      </c>
      <c r="AI428" s="40" t="e">
        <f t="shared" si="93"/>
        <v>#DIV/0!</v>
      </c>
      <c r="AJ428" s="40" t="e">
        <f t="shared" si="94"/>
        <v>#DIV/0!</v>
      </c>
      <c r="AK428" s="40">
        <f t="shared" si="95"/>
        <v>-1</v>
      </c>
      <c r="AL428" s="40" t="e">
        <f t="shared" si="96"/>
        <v>#DIV/0!</v>
      </c>
      <c r="AM428" s="40" t="e">
        <f t="shared" si="97"/>
        <v>#DIV/0!</v>
      </c>
      <c r="AN428" s="40" t="e">
        <f t="shared" si="98"/>
        <v>#DIV/0!</v>
      </c>
      <c r="AO428" s="40" t="e">
        <f t="shared" si="99"/>
        <v>#DIV/0!</v>
      </c>
      <c r="AP428" s="40" t="e">
        <f t="shared" si="100"/>
        <v>#DIV/0!</v>
      </c>
      <c r="AQ428" s="40" t="e">
        <f t="shared" si="101"/>
        <v>#DIV/0!</v>
      </c>
      <c r="AR428" s="40" t="e">
        <f t="shared" si="102"/>
        <v>#DIV/0!</v>
      </c>
      <c r="AS428" s="40" t="e">
        <f t="shared" si="103"/>
        <v>#DIV/0!</v>
      </c>
      <c r="AT428" s="40" t="e">
        <f t="shared" si="104"/>
        <v>#DIV/0!</v>
      </c>
      <c r="AU428" s="40">
        <f t="shared" si="105"/>
        <v>-1</v>
      </c>
    </row>
    <row r="429" spans="1:47" x14ac:dyDescent="0.25">
      <c r="A429" s="34">
        <v>2023</v>
      </c>
      <c r="B429" s="35">
        <v>302010203</v>
      </c>
      <c r="C429" s="36" t="s">
        <v>668</v>
      </c>
      <c r="D429" s="33">
        <v>0</v>
      </c>
      <c r="E429" s="33">
        <v>0</v>
      </c>
      <c r="F429" s="33">
        <v>0</v>
      </c>
      <c r="G429" s="33">
        <v>16936311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16936311</v>
      </c>
      <c r="R429" s="33">
        <v>0</v>
      </c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>
        <f t="shared" si="106"/>
        <v>0</v>
      </c>
      <c r="AF429" s="11">
        <v>302010203</v>
      </c>
      <c r="AG429" s="6" t="s">
        <v>668</v>
      </c>
      <c r="AH429" s="7">
        <f>+AH430</f>
        <v>0</v>
      </c>
      <c r="AI429" s="33" t="e">
        <f t="shared" si="93"/>
        <v>#DIV/0!</v>
      </c>
      <c r="AJ429" s="33" t="e">
        <f t="shared" si="94"/>
        <v>#DIV/0!</v>
      </c>
      <c r="AK429" s="33" t="e">
        <f t="shared" si="95"/>
        <v>#DIV/0!</v>
      </c>
      <c r="AL429" s="33">
        <f t="shared" si="96"/>
        <v>-1</v>
      </c>
      <c r="AM429" s="33" t="e">
        <f t="shared" si="97"/>
        <v>#DIV/0!</v>
      </c>
      <c r="AN429" s="33" t="e">
        <f t="shared" si="98"/>
        <v>#DIV/0!</v>
      </c>
      <c r="AO429" s="33" t="e">
        <f t="shared" si="99"/>
        <v>#DIV/0!</v>
      </c>
      <c r="AP429" s="33" t="e">
        <f t="shared" si="100"/>
        <v>#DIV/0!</v>
      </c>
      <c r="AQ429" s="33" t="e">
        <f t="shared" si="101"/>
        <v>#DIV/0!</v>
      </c>
      <c r="AR429" s="33" t="e">
        <f t="shared" si="102"/>
        <v>#DIV/0!</v>
      </c>
      <c r="AS429" s="33" t="e">
        <f t="shared" si="103"/>
        <v>#DIV/0!</v>
      </c>
      <c r="AT429" s="33" t="e">
        <f t="shared" si="104"/>
        <v>#DIV/0!</v>
      </c>
      <c r="AU429" s="33">
        <f t="shared" si="105"/>
        <v>-1</v>
      </c>
    </row>
    <row r="430" spans="1:47" x14ac:dyDescent="0.25">
      <c r="A430" s="37">
        <v>2023</v>
      </c>
      <c r="B430" s="46">
        <v>30201020302</v>
      </c>
      <c r="C430" s="39" t="s">
        <v>669</v>
      </c>
      <c r="D430" s="40"/>
      <c r="E430" s="40"/>
      <c r="F430" s="40"/>
      <c r="G430" s="40">
        <v>16936311</v>
      </c>
      <c r="H430" s="40"/>
      <c r="I430" s="40"/>
      <c r="J430" s="40"/>
      <c r="K430" s="40"/>
      <c r="L430" s="40"/>
      <c r="M430" s="40"/>
      <c r="N430" s="40"/>
      <c r="O430" s="40"/>
      <c r="P430" s="40">
        <v>16936311</v>
      </c>
      <c r="R430" s="40">
        <v>0</v>
      </c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>
        <f t="shared" si="106"/>
        <v>0</v>
      </c>
      <c r="AF430" s="23">
        <v>30201020302</v>
      </c>
      <c r="AG430" s="19" t="s">
        <v>669</v>
      </c>
      <c r="AH430" s="20">
        <v>0</v>
      </c>
      <c r="AI430" s="40" t="e">
        <f t="shared" si="93"/>
        <v>#DIV/0!</v>
      </c>
      <c r="AJ430" s="40" t="e">
        <f t="shared" si="94"/>
        <v>#DIV/0!</v>
      </c>
      <c r="AK430" s="40" t="e">
        <f t="shared" si="95"/>
        <v>#DIV/0!</v>
      </c>
      <c r="AL430" s="40">
        <f t="shared" si="96"/>
        <v>-1</v>
      </c>
      <c r="AM430" s="40" t="e">
        <f t="shared" si="97"/>
        <v>#DIV/0!</v>
      </c>
      <c r="AN430" s="40" t="e">
        <f t="shared" si="98"/>
        <v>#DIV/0!</v>
      </c>
      <c r="AO430" s="40" t="e">
        <f t="shared" si="99"/>
        <v>#DIV/0!</v>
      </c>
      <c r="AP430" s="40" t="e">
        <f t="shared" si="100"/>
        <v>#DIV/0!</v>
      </c>
      <c r="AQ430" s="40" t="e">
        <f t="shared" si="101"/>
        <v>#DIV/0!</v>
      </c>
      <c r="AR430" s="40" t="e">
        <f t="shared" si="102"/>
        <v>#DIV/0!</v>
      </c>
      <c r="AS430" s="40" t="e">
        <f t="shared" si="103"/>
        <v>#DIV/0!</v>
      </c>
      <c r="AT430" s="40" t="e">
        <f t="shared" si="104"/>
        <v>#DIV/0!</v>
      </c>
      <c r="AU430" s="40">
        <f t="shared" si="105"/>
        <v>-1</v>
      </c>
    </row>
    <row r="431" spans="1:47" x14ac:dyDescent="0.25">
      <c r="A431" s="34">
        <v>2023</v>
      </c>
      <c r="B431" s="35">
        <v>3020103</v>
      </c>
      <c r="C431" s="36" t="s">
        <v>670</v>
      </c>
      <c r="D431" s="33">
        <v>0</v>
      </c>
      <c r="E431" s="33">
        <v>350000000</v>
      </c>
      <c r="F431" s="33">
        <v>235000000</v>
      </c>
      <c r="G431" s="33">
        <v>48000000</v>
      </c>
      <c r="H431" s="33">
        <v>0</v>
      </c>
      <c r="I431" s="33">
        <v>0</v>
      </c>
      <c r="J431" s="33">
        <v>0</v>
      </c>
      <c r="K431" s="33">
        <v>0</v>
      </c>
      <c r="L431" s="33">
        <v>45014212</v>
      </c>
      <c r="M431" s="33">
        <v>0</v>
      </c>
      <c r="N431" s="33">
        <v>0</v>
      </c>
      <c r="O431" s="33">
        <v>0</v>
      </c>
      <c r="P431" s="33">
        <v>678014212</v>
      </c>
      <c r="R431" s="33">
        <v>0</v>
      </c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>
        <f t="shared" si="106"/>
        <v>0</v>
      </c>
      <c r="AF431" s="8">
        <v>3020103</v>
      </c>
      <c r="AG431" s="2" t="s">
        <v>670</v>
      </c>
      <c r="AH431" s="3">
        <f>+AH432+AH436+AH440+AH444+AH448</f>
        <v>0</v>
      </c>
      <c r="AI431" s="33" t="e">
        <f t="shared" si="93"/>
        <v>#DIV/0!</v>
      </c>
      <c r="AJ431" s="33">
        <f t="shared" si="94"/>
        <v>-1</v>
      </c>
      <c r="AK431" s="33">
        <f t="shared" si="95"/>
        <v>-1</v>
      </c>
      <c r="AL431" s="33">
        <f t="shared" si="96"/>
        <v>-1</v>
      </c>
      <c r="AM431" s="33" t="e">
        <f t="shared" si="97"/>
        <v>#DIV/0!</v>
      </c>
      <c r="AN431" s="33" t="e">
        <f t="shared" si="98"/>
        <v>#DIV/0!</v>
      </c>
      <c r="AO431" s="33" t="e">
        <f t="shared" si="99"/>
        <v>#DIV/0!</v>
      </c>
      <c r="AP431" s="33" t="e">
        <f t="shared" si="100"/>
        <v>#DIV/0!</v>
      </c>
      <c r="AQ431" s="33">
        <f t="shared" si="101"/>
        <v>-1</v>
      </c>
      <c r="AR431" s="33" t="e">
        <f t="shared" si="102"/>
        <v>#DIV/0!</v>
      </c>
      <c r="AS431" s="33" t="e">
        <f t="shared" si="103"/>
        <v>#DIV/0!</v>
      </c>
      <c r="AT431" s="33" t="e">
        <f t="shared" si="104"/>
        <v>#DIV/0!</v>
      </c>
      <c r="AU431" s="33">
        <f t="shared" si="105"/>
        <v>-1</v>
      </c>
    </row>
    <row r="432" spans="1:47" x14ac:dyDescent="0.25">
      <c r="A432" s="34">
        <v>2023</v>
      </c>
      <c r="B432" s="35">
        <v>302010301</v>
      </c>
      <c r="C432" s="36" t="s">
        <v>671</v>
      </c>
      <c r="D432" s="33">
        <v>0</v>
      </c>
      <c r="E432" s="33">
        <v>155000000</v>
      </c>
      <c r="F432" s="33">
        <v>0</v>
      </c>
      <c r="G432" s="33">
        <v>25000000</v>
      </c>
      <c r="H432" s="33">
        <v>0</v>
      </c>
      <c r="I432" s="33">
        <v>0</v>
      </c>
      <c r="J432" s="33">
        <v>0</v>
      </c>
      <c r="K432" s="33">
        <v>0</v>
      </c>
      <c r="L432" s="33">
        <v>20000000</v>
      </c>
      <c r="M432" s="33">
        <v>0</v>
      </c>
      <c r="N432" s="33">
        <v>0</v>
      </c>
      <c r="O432" s="33">
        <v>0</v>
      </c>
      <c r="P432" s="33">
        <v>200000000</v>
      </c>
      <c r="R432" s="33">
        <v>0</v>
      </c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>
        <f t="shared" si="106"/>
        <v>0</v>
      </c>
      <c r="AF432" s="11">
        <v>302010301</v>
      </c>
      <c r="AG432" s="6" t="s">
        <v>671</v>
      </c>
      <c r="AH432" s="7">
        <f>+AH433+AH434+AH435</f>
        <v>0</v>
      </c>
      <c r="AI432" s="33" t="e">
        <f t="shared" si="93"/>
        <v>#DIV/0!</v>
      </c>
      <c r="AJ432" s="33">
        <f t="shared" si="94"/>
        <v>-1</v>
      </c>
      <c r="AK432" s="33" t="e">
        <f t="shared" si="95"/>
        <v>#DIV/0!</v>
      </c>
      <c r="AL432" s="33">
        <f t="shared" si="96"/>
        <v>-1</v>
      </c>
      <c r="AM432" s="33" t="e">
        <f t="shared" si="97"/>
        <v>#DIV/0!</v>
      </c>
      <c r="AN432" s="33" t="e">
        <f t="shared" si="98"/>
        <v>#DIV/0!</v>
      </c>
      <c r="AO432" s="33" t="e">
        <f t="shared" si="99"/>
        <v>#DIV/0!</v>
      </c>
      <c r="AP432" s="33" t="e">
        <f t="shared" si="100"/>
        <v>#DIV/0!</v>
      </c>
      <c r="AQ432" s="33">
        <f t="shared" si="101"/>
        <v>-1</v>
      </c>
      <c r="AR432" s="33" t="e">
        <f t="shared" si="102"/>
        <v>#DIV/0!</v>
      </c>
      <c r="AS432" s="33" t="e">
        <f t="shared" si="103"/>
        <v>#DIV/0!</v>
      </c>
      <c r="AT432" s="33" t="e">
        <f t="shared" si="104"/>
        <v>#DIV/0!</v>
      </c>
      <c r="AU432" s="33">
        <f t="shared" si="105"/>
        <v>-1</v>
      </c>
    </row>
    <row r="433" spans="1:47" x14ac:dyDescent="0.25">
      <c r="A433" s="37">
        <v>2023</v>
      </c>
      <c r="B433" s="45">
        <v>30201030101</v>
      </c>
      <c r="C433" s="39" t="s">
        <v>672</v>
      </c>
      <c r="D433" s="40"/>
      <c r="E433" s="40"/>
      <c r="F433" s="40"/>
      <c r="G433" s="40"/>
      <c r="H433" s="40"/>
      <c r="I433" s="40"/>
      <c r="J433" s="40"/>
      <c r="K433" s="40"/>
      <c r="L433" s="40">
        <v>20000000</v>
      </c>
      <c r="M433" s="40"/>
      <c r="N433" s="40"/>
      <c r="O433" s="40"/>
      <c r="P433" s="40">
        <v>20000000</v>
      </c>
      <c r="R433" s="40">
        <v>0</v>
      </c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>
        <f t="shared" si="106"/>
        <v>0</v>
      </c>
      <c r="AF433" s="22">
        <v>30201030101</v>
      </c>
      <c r="AG433" s="19" t="s">
        <v>672</v>
      </c>
      <c r="AH433" s="20">
        <v>0</v>
      </c>
      <c r="AI433" s="40" t="e">
        <f t="shared" si="93"/>
        <v>#DIV/0!</v>
      </c>
      <c r="AJ433" s="40" t="e">
        <f t="shared" si="94"/>
        <v>#DIV/0!</v>
      </c>
      <c r="AK433" s="40" t="e">
        <f t="shared" si="95"/>
        <v>#DIV/0!</v>
      </c>
      <c r="AL433" s="40" t="e">
        <f t="shared" si="96"/>
        <v>#DIV/0!</v>
      </c>
      <c r="AM433" s="40" t="e">
        <f t="shared" si="97"/>
        <v>#DIV/0!</v>
      </c>
      <c r="AN433" s="40" t="e">
        <f t="shared" si="98"/>
        <v>#DIV/0!</v>
      </c>
      <c r="AO433" s="40" t="e">
        <f t="shared" si="99"/>
        <v>#DIV/0!</v>
      </c>
      <c r="AP433" s="40" t="e">
        <f t="shared" si="100"/>
        <v>#DIV/0!</v>
      </c>
      <c r="AQ433" s="40">
        <f t="shared" si="101"/>
        <v>-1</v>
      </c>
      <c r="AR433" s="40" t="e">
        <f t="shared" si="102"/>
        <v>#DIV/0!</v>
      </c>
      <c r="AS433" s="40" t="e">
        <f t="shared" si="103"/>
        <v>#DIV/0!</v>
      </c>
      <c r="AT433" s="40" t="e">
        <f t="shared" si="104"/>
        <v>#DIV/0!</v>
      </c>
      <c r="AU433" s="40">
        <f t="shared" si="105"/>
        <v>-1</v>
      </c>
    </row>
    <row r="434" spans="1:47" x14ac:dyDescent="0.25">
      <c r="A434" s="37">
        <v>2023</v>
      </c>
      <c r="B434" s="46">
        <v>30201030102</v>
      </c>
      <c r="C434" s="39" t="s">
        <v>673</v>
      </c>
      <c r="D434" s="40"/>
      <c r="E434" s="40"/>
      <c r="F434" s="40"/>
      <c r="G434" s="40">
        <v>25000000</v>
      </c>
      <c r="H434" s="40"/>
      <c r="I434" s="40"/>
      <c r="J434" s="40"/>
      <c r="K434" s="40"/>
      <c r="L434" s="40"/>
      <c r="M434" s="40"/>
      <c r="N434" s="40"/>
      <c r="O434" s="40"/>
      <c r="P434" s="40">
        <v>25000000</v>
      </c>
      <c r="R434" s="40">
        <v>0</v>
      </c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>
        <f t="shared" si="106"/>
        <v>0</v>
      </c>
      <c r="AF434" s="23">
        <v>30201030102</v>
      </c>
      <c r="AG434" s="19" t="s">
        <v>673</v>
      </c>
      <c r="AH434" s="20">
        <v>0</v>
      </c>
      <c r="AI434" s="40" t="e">
        <f t="shared" si="93"/>
        <v>#DIV/0!</v>
      </c>
      <c r="AJ434" s="40" t="e">
        <f t="shared" si="94"/>
        <v>#DIV/0!</v>
      </c>
      <c r="AK434" s="40" t="e">
        <f t="shared" si="95"/>
        <v>#DIV/0!</v>
      </c>
      <c r="AL434" s="40">
        <f t="shared" si="96"/>
        <v>-1</v>
      </c>
      <c r="AM434" s="40" t="e">
        <f t="shared" si="97"/>
        <v>#DIV/0!</v>
      </c>
      <c r="AN434" s="40" t="e">
        <f t="shared" si="98"/>
        <v>#DIV/0!</v>
      </c>
      <c r="AO434" s="40" t="e">
        <f t="shared" si="99"/>
        <v>#DIV/0!</v>
      </c>
      <c r="AP434" s="40" t="e">
        <f t="shared" si="100"/>
        <v>#DIV/0!</v>
      </c>
      <c r="AQ434" s="40" t="e">
        <f t="shared" si="101"/>
        <v>#DIV/0!</v>
      </c>
      <c r="AR434" s="40" t="e">
        <f t="shared" si="102"/>
        <v>#DIV/0!</v>
      </c>
      <c r="AS434" s="40" t="e">
        <f t="shared" si="103"/>
        <v>#DIV/0!</v>
      </c>
      <c r="AT434" s="40" t="e">
        <f t="shared" si="104"/>
        <v>#DIV/0!</v>
      </c>
      <c r="AU434" s="40">
        <f t="shared" si="105"/>
        <v>-1</v>
      </c>
    </row>
    <row r="435" spans="1:47" x14ac:dyDescent="0.25">
      <c r="A435" s="37">
        <v>2023</v>
      </c>
      <c r="B435" s="47">
        <v>30201030103</v>
      </c>
      <c r="C435" s="39" t="s">
        <v>674</v>
      </c>
      <c r="D435" s="40"/>
      <c r="E435" s="40">
        <v>155000000</v>
      </c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>
        <v>155000000</v>
      </c>
      <c r="R435" s="40">
        <v>0</v>
      </c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>
        <f t="shared" si="106"/>
        <v>0</v>
      </c>
      <c r="AF435" s="24">
        <v>30201030103</v>
      </c>
      <c r="AG435" s="19" t="s">
        <v>674</v>
      </c>
      <c r="AH435" s="20">
        <v>0</v>
      </c>
      <c r="AI435" s="40" t="e">
        <f t="shared" si="93"/>
        <v>#DIV/0!</v>
      </c>
      <c r="AJ435" s="40">
        <f t="shared" si="94"/>
        <v>-1</v>
      </c>
      <c r="AK435" s="40" t="e">
        <f t="shared" si="95"/>
        <v>#DIV/0!</v>
      </c>
      <c r="AL435" s="40" t="e">
        <f t="shared" si="96"/>
        <v>#DIV/0!</v>
      </c>
      <c r="AM435" s="40" t="e">
        <f t="shared" si="97"/>
        <v>#DIV/0!</v>
      </c>
      <c r="AN435" s="40" t="e">
        <f t="shared" si="98"/>
        <v>#DIV/0!</v>
      </c>
      <c r="AO435" s="40" t="e">
        <f t="shared" si="99"/>
        <v>#DIV/0!</v>
      </c>
      <c r="AP435" s="40" t="e">
        <f t="shared" si="100"/>
        <v>#DIV/0!</v>
      </c>
      <c r="AQ435" s="40" t="e">
        <f t="shared" si="101"/>
        <v>#DIV/0!</v>
      </c>
      <c r="AR435" s="40" t="e">
        <f t="shared" si="102"/>
        <v>#DIV/0!</v>
      </c>
      <c r="AS435" s="40" t="e">
        <f t="shared" si="103"/>
        <v>#DIV/0!</v>
      </c>
      <c r="AT435" s="40" t="e">
        <f t="shared" si="104"/>
        <v>#DIV/0!</v>
      </c>
      <c r="AU435" s="40">
        <f t="shared" si="105"/>
        <v>-1</v>
      </c>
    </row>
    <row r="436" spans="1:47" x14ac:dyDescent="0.25">
      <c r="A436" s="34">
        <v>2023</v>
      </c>
      <c r="B436" s="35">
        <v>302010302</v>
      </c>
      <c r="C436" s="36" t="s">
        <v>675</v>
      </c>
      <c r="D436" s="33">
        <v>0</v>
      </c>
      <c r="E436" s="33">
        <v>175000000</v>
      </c>
      <c r="F436" s="33">
        <v>0</v>
      </c>
      <c r="G436" s="33">
        <v>10000000</v>
      </c>
      <c r="H436" s="33">
        <v>0</v>
      </c>
      <c r="I436" s="33">
        <v>0</v>
      </c>
      <c r="J436" s="33">
        <v>0</v>
      </c>
      <c r="K436" s="33">
        <v>0</v>
      </c>
      <c r="L436" s="33">
        <v>15000000</v>
      </c>
      <c r="M436" s="33">
        <v>0</v>
      </c>
      <c r="N436" s="33">
        <v>0</v>
      </c>
      <c r="O436" s="33">
        <v>0</v>
      </c>
      <c r="P436" s="33">
        <v>200000000</v>
      </c>
      <c r="R436" s="33">
        <v>0</v>
      </c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>
        <f t="shared" si="106"/>
        <v>0</v>
      </c>
      <c r="AF436" s="11">
        <v>302010302</v>
      </c>
      <c r="AG436" s="6" t="s">
        <v>675</v>
      </c>
      <c r="AH436" s="7">
        <f>+AH437+AH438+AH439</f>
        <v>0</v>
      </c>
      <c r="AI436" s="33" t="e">
        <f t="shared" si="93"/>
        <v>#DIV/0!</v>
      </c>
      <c r="AJ436" s="33">
        <f t="shared" si="94"/>
        <v>-1</v>
      </c>
      <c r="AK436" s="33" t="e">
        <f t="shared" si="95"/>
        <v>#DIV/0!</v>
      </c>
      <c r="AL436" s="33">
        <f t="shared" si="96"/>
        <v>-1</v>
      </c>
      <c r="AM436" s="33" t="e">
        <f t="shared" si="97"/>
        <v>#DIV/0!</v>
      </c>
      <c r="AN436" s="33" t="e">
        <f t="shared" si="98"/>
        <v>#DIV/0!</v>
      </c>
      <c r="AO436" s="33" t="e">
        <f t="shared" si="99"/>
        <v>#DIV/0!</v>
      </c>
      <c r="AP436" s="33" t="e">
        <f t="shared" si="100"/>
        <v>#DIV/0!</v>
      </c>
      <c r="AQ436" s="33">
        <f t="shared" si="101"/>
        <v>-1</v>
      </c>
      <c r="AR436" s="33" t="e">
        <f t="shared" si="102"/>
        <v>#DIV/0!</v>
      </c>
      <c r="AS436" s="33" t="e">
        <f t="shared" si="103"/>
        <v>#DIV/0!</v>
      </c>
      <c r="AT436" s="33" t="e">
        <f t="shared" si="104"/>
        <v>#DIV/0!</v>
      </c>
      <c r="AU436" s="33">
        <f t="shared" si="105"/>
        <v>-1</v>
      </c>
    </row>
    <row r="437" spans="1:47" x14ac:dyDescent="0.25">
      <c r="A437" s="37">
        <v>2023</v>
      </c>
      <c r="B437" s="45">
        <v>30201030201</v>
      </c>
      <c r="C437" s="39" t="s">
        <v>676</v>
      </c>
      <c r="D437" s="40"/>
      <c r="E437" s="40"/>
      <c r="F437" s="40"/>
      <c r="G437" s="40"/>
      <c r="H437" s="40"/>
      <c r="I437" s="40"/>
      <c r="J437" s="40"/>
      <c r="K437" s="40"/>
      <c r="L437" s="40">
        <v>15000000</v>
      </c>
      <c r="M437" s="40"/>
      <c r="N437" s="40"/>
      <c r="O437" s="40"/>
      <c r="P437" s="40">
        <v>15000000</v>
      </c>
      <c r="R437" s="40">
        <v>0</v>
      </c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>
        <f t="shared" si="106"/>
        <v>0</v>
      </c>
      <c r="AF437" s="22">
        <v>30201030201</v>
      </c>
      <c r="AG437" s="19" t="s">
        <v>676</v>
      </c>
      <c r="AH437" s="20">
        <v>0</v>
      </c>
      <c r="AI437" s="40" t="e">
        <f t="shared" si="93"/>
        <v>#DIV/0!</v>
      </c>
      <c r="AJ437" s="40" t="e">
        <f t="shared" si="94"/>
        <v>#DIV/0!</v>
      </c>
      <c r="AK437" s="40" t="e">
        <f t="shared" si="95"/>
        <v>#DIV/0!</v>
      </c>
      <c r="AL437" s="40" t="e">
        <f t="shared" si="96"/>
        <v>#DIV/0!</v>
      </c>
      <c r="AM437" s="40" t="e">
        <f t="shared" si="97"/>
        <v>#DIV/0!</v>
      </c>
      <c r="AN437" s="40" t="e">
        <f t="shared" si="98"/>
        <v>#DIV/0!</v>
      </c>
      <c r="AO437" s="40" t="e">
        <f t="shared" si="99"/>
        <v>#DIV/0!</v>
      </c>
      <c r="AP437" s="40" t="e">
        <f t="shared" si="100"/>
        <v>#DIV/0!</v>
      </c>
      <c r="AQ437" s="40">
        <f t="shared" si="101"/>
        <v>-1</v>
      </c>
      <c r="AR437" s="40" t="e">
        <f t="shared" si="102"/>
        <v>#DIV/0!</v>
      </c>
      <c r="AS437" s="40" t="e">
        <f t="shared" si="103"/>
        <v>#DIV/0!</v>
      </c>
      <c r="AT437" s="40" t="e">
        <f t="shared" si="104"/>
        <v>#DIV/0!</v>
      </c>
      <c r="AU437" s="40">
        <f t="shared" si="105"/>
        <v>-1</v>
      </c>
    </row>
    <row r="438" spans="1:47" x14ac:dyDescent="0.25">
      <c r="A438" s="37">
        <v>2023</v>
      </c>
      <c r="B438" s="46">
        <v>30201030202</v>
      </c>
      <c r="C438" s="39" t="s">
        <v>677</v>
      </c>
      <c r="D438" s="40"/>
      <c r="E438" s="40"/>
      <c r="F438" s="40"/>
      <c r="G438" s="40">
        <v>10000000</v>
      </c>
      <c r="H438" s="40"/>
      <c r="I438" s="40"/>
      <c r="J438" s="40"/>
      <c r="K438" s="40"/>
      <c r="L438" s="40"/>
      <c r="M438" s="40"/>
      <c r="N438" s="40"/>
      <c r="O438" s="40"/>
      <c r="P438" s="40">
        <v>10000000</v>
      </c>
      <c r="R438" s="40">
        <v>0</v>
      </c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>
        <f t="shared" si="106"/>
        <v>0</v>
      </c>
      <c r="AF438" s="23">
        <v>30201030202</v>
      </c>
      <c r="AG438" s="19" t="s">
        <v>677</v>
      </c>
      <c r="AH438" s="20">
        <v>0</v>
      </c>
      <c r="AI438" s="40" t="e">
        <f t="shared" si="93"/>
        <v>#DIV/0!</v>
      </c>
      <c r="AJ438" s="40" t="e">
        <f t="shared" si="94"/>
        <v>#DIV/0!</v>
      </c>
      <c r="AK438" s="40" t="e">
        <f t="shared" si="95"/>
        <v>#DIV/0!</v>
      </c>
      <c r="AL438" s="40">
        <f t="shared" si="96"/>
        <v>-1</v>
      </c>
      <c r="AM438" s="40" t="e">
        <f t="shared" si="97"/>
        <v>#DIV/0!</v>
      </c>
      <c r="AN438" s="40" t="e">
        <f t="shared" si="98"/>
        <v>#DIV/0!</v>
      </c>
      <c r="AO438" s="40" t="e">
        <f t="shared" si="99"/>
        <v>#DIV/0!</v>
      </c>
      <c r="AP438" s="40" t="e">
        <f t="shared" si="100"/>
        <v>#DIV/0!</v>
      </c>
      <c r="AQ438" s="40" t="e">
        <f t="shared" si="101"/>
        <v>#DIV/0!</v>
      </c>
      <c r="AR438" s="40" t="e">
        <f t="shared" si="102"/>
        <v>#DIV/0!</v>
      </c>
      <c r="AS438" s="40" t="e">
        <f t="shared" si="103"/>
        <v>#DIV/0!</v>
      </c>
      <c r="AT438" s="40" t="e">
        <f t="shared" si="104"/>
        <v>#DIV/0!</v>
      </c>
      <c r="AU438" s="40">
        <f t="shared" si="105"/>
        <v>-1</v>
      </c>
    </row>
    <row r="439" spans="1:47" x14ac:dyDescent="0.25">
      <c r="A439" s="37">
        <v>2023</v>
      </c>
      <c r="B439" s="47">
        <v>30201030203</v>
      </c>
      <c r="C439" s="39" t="s">
        <v>678</v>
      </c>
      <c r="D439" s="40"/>
      <c r="E439" s="40">
        <v>175000000</v>
      </c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>
        <v>175000000</v>
      </c>
      <c r="R439" s="40">
        <v>0</v>
      </c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>
        <f t="shared" si="106"/>
        <v>0</v>
      </c>
      <c r="AF439" s="24">
        <v>30201030203</v>
      </c>
      <c r="AG439" s="19" t="s">
        <v>678</v>
      </c>
      <c r="AH439" s="20">
        <v>0</v>
      </c>
      <c r="AI439" s="40" t="e">
        <f t="shared" si="93"/>
        <v>#DIV/0!</v>
      </c>
      <c r="AJ439" s="40">
        <f t="shared" si="94"/>
        <v>-1</v>
      </c>
      <c r="AK439" s="40" t="e">
        <f t="shared" si="95"/>
        <v>#DIV/0!</v>
      </c>
      <c r="AL439" s="40" t="e">
        <f t="shared" si="96"/>
        <v>#DIV/0!</v>
      </c>
      <c r="AM439" s="40" t="e">
        <f t="shared" si="97"/>
        <v>#DIV/0!</v>
      </c>
      <c r="AN439" s="40" t="e">
        <f t="shared" si="98"/>
        <v>#DIV/0!</v>
      </c>
      <c r="AO439" s="40" t="e">
        <f t="shared" si="99"/>
        <v>#DIV/0!</v>
      </c>
      <c r="AP439" s="40" t="e">
        <f t="shared" si="100"/>
        <v>#DIV/0!</v>
      </c>
      <c r="AQ439" s="40" t="e">
        <f t="shared" si="101"/>
        <v>#DIV/0!</v>
      </c>
      <c r="AR439" s="40" t="e">
        <f t="shared" si="102"/>
        <v>#DIV/0!</v>
      </c>
      <c r="AS439" s="40" t="e">
        <f t="shared" si="103"/>
        <v>#DIV/0!</v>
      </c>
      <c r="AT439" s="40" t="e">
        <f t="shared" si="104"/>
        <v>#DIV/0!</v>
      </c>
      <c r="AU439" s="40">
        <f t="shared" si="105"/>
        <v>-1</v>
      </c>
    </row>
    <row r="440" spans="1:47" x14ac:dyDescent="0.25">
      <c r="A440" s="34">
        <v>2023</v>
      </c>
      <c r="B440" s="35">
        <v>302010303</v>
      </c>
      <c r="C440" s="36" t="s">
        <v>679</v>
      </c>
      <c r="D440" s="33">
        <v>0</v>
      </c>
      <c r="E440" s="33">
        <v>20000000</v>
      </c>
      <c r="F440" s="33">
        <v>0</v>
      </c>
      <c r="G440" s="33">
        <v>3000000</v>
      </c>
      <c r="H440" s="33">
        <v>0</v>
      </c>
      <c r="I440" s="33">
        <v>0</v>
      </c>
      <c r="J440" s="33">
        <v>0</v>
      </c>
      <c r="K440" s="33">
        <v>0</v>
      </c>
      <c r="L440" s="33">
        <v>5014212</v>
      </c>
      <c r="M440" s="33">
        <v>0</v>
      </c>
      <c r="N440" s="33">
        <v>0</v>
      </c>
      <c r="O440" s="33">
        <v>0</v>
      </c>
      <c r="P440" s="33">
        <v>28014212</v>
      </c>
      <c r="R440" s="33">
        <v>0</v>
      </c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>
        <f t="shared" si="106"/>
        <v>0</v>
      </c>
      <c r="AF440" s="11">
        <v>302010303</v>
      </c>
      <c r="AG440" s="6" t="s">
        <v>679</v>
      </c>
      <c r="AH440" s="7">
        <f>+AH441+AH442+AH443</f>
        <v>0</v>
      </c>
      <c r="AI440" s="33" t="e">
        <f t="shared" si="93"/>
        <v>#DIV/0!</v>
      </c>
      <c r="AJ440" s="33">
        <f t="shared" si="94"/>
        <v>-1</v>
      </c>
      <c r="AK440" s="33" t="e">
        <f t="shared" si="95"/>
        <v>#DIV/0!</v>
      </c>
      <c r="AL440" s="33">
        <f t="shared" si="96"/>
        <v>-1</v>
      </c>
      <c r="AM440" s="33" t="e">
        <f t="shared" si="97"/>
        <v>#DIV/0!</v>
      </c>
      <c r="AN440" s="33" t="e">
        <f t="shared" si="98"/>
        <v>#DIV/0!</v>
      </c>
      <c r="AO440" s="33" t="e">
        <f t="shared" si="99"/>
        <v>#DIV/0!</v>
      </c>
      <c r="AP440" s="33" t="e">
        <f t="shared" si="100"/>
        <v>#DIV/0!</v>
      </c>
      <c r="AQ440" s="33">
        <f t="shared" si="101"/>
        <v>-1</v>
      </c>
      <c r="AR440" s="33" t="e">
        <f t="shared" si="102"/>
        <v>#DIV/0!</v>
      </c>
      <c r="AS440" s="33" t="e">
        <f t="shared" si="103"/>
        <v>#DIV/0!</v>
      </c>
      <c r="AT440" s="33" t="e">
        <f t="shared" si="104"/>
        <v>#DIV/0!</v>
      </c>
      <c r="AU440" s="33">
        <f t="shared" si="105"/>
        <v>-1</v>
      </c>
    </row>
    <row r="441" spans="1:47" x14ac:dyDescent="0.25">
      <c r="A441" s="37">
        <v>2023</v>
      </c>
      <c r="B441" s="45">
        <v>30201030301</v>
      </c>
      <c r="C441" s="39" t="s">
        <v>680</v>
      </c>
      <c r="D441" s="40"/>
      <c r="E441" s="40"/>
      <c r="F441" s="40"/>
      <c r="G441" s="40"/>
      <c r="H441" s="40"/>
      <c r="I441" s="40"/>
      <c r="J441" s="40"/>
      <c r="K441" s="40"/>
      <c r="L441" s="40">
        <v>5014212</v>
      </c>
      <c r="M441" s="40"/>
      <c r="N441" s="40"/>
      <c r="O441" s="40"/>
      <c r="P441" s="40">
        <v>5014212</v>
      </c>
      <c r="R441" s="40">
        <v>0</v>
      </c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>
        <f t="shared" si="106"/>
        <v>0</v>
      </c>
      <c r="AF441" s="22">
        <v>30201030301</v>
      </c>
      <c r="AG441" s="19" t="s">
        <v>680</v>
      </c>
      <c r="AH441" s="20">
        <v>0</v>
      </c>
      <c r="AI441" s="40" t="e">
        <f t="shared" si="93"/>
        <v>#DIV/0!</v>
      </c>
      <c r="AJ441" s="40" t="e">
        <f t="shared" si="94"/>
        <v>#DIV/0!</v>
      </c>
      <c r="AK441" s="40" t="e">
        <f t="shared" si="95"/>
        <v>#DIV/0!</v>
      </c>
      <c r="AL441" s="40" t="e">
        <f t="shared" si="96"/>
        <v>#DIV/0!</v>
      </c>
      <c r="AM441" s="40" t="e">
        <f t="shared" si="97"/>
        <v>#DIV/0!</v>
      </c>
      <c r="AN441" s="40" t="e">
        <f t="shared" si="98"/>
        <v>#DIV/0!</v>
      </c>
      <c r="AO441" s="40" t="e">
        <f t="shared" si="99"/>
        <v>#DIV/0!</v>
      </c>
      <c r="AP441" s="40" t="e">
        <f t="shared" si="100"/>
        <v>#DIV/0!</v>
      </c>
      <c r="AQ441" s="40">
        <f t="shared" si="101"/>
        <v>-1</v>
      </c>
      <c r="AR441" s="40" t="e">
        <f t="shared" si="102"/>
        <v>#DIV/0!</v>
      </c>
      <c r="AS441" s="40" t="e">
        <f t="shared" si="103"/>
        <v>#DIV/0!</v>
      </c>
      <c r="AT441" s="40" t="e">
        <f t="shared" si="104"/>
        <v>#DIV/0!</v>
      </c>
      <c r="AU441" s="40">
        <f t="shared" si="105"/>
        <v>-1</v>
      </c>
    </row>
    <row r="442" spans="1:47" x14ac:dyDescent="0.25">
      <c r="A442" s="37">
        <v>2023</v>
      </c>
      <c r="B442" s="46">
        <v>30201030302</v>
      </c>
      <c r="C442" s="39" t="s">
        <v>681</v>
      </c>
      <c r="D442" s="40"/>
      <c r="E442" s="40"/>
      <c r="F442" s="40"/>
      <c r="G442" s="40">
        <v>3000000</v>
      </c>
      <c r="H442" s="40"/>
      <c r="I442" s="40"/>
      <c r="J442" s="40"/>
      <c r="K442" s="40"/>
      <c r="L442" s="40"/>
      <c r="M442" s="40"/>
      <c r="N442" s="40"/>
      <c r="O442" s="40"/>
      <c r="P442" s="40">
        <v>3000000</v>
      </c>
      <c r="R442" s="40">
        <v>0</v>
      </c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>
        <f t="shared" si="106"/>
        <v>0</v>
      </c>
      <c r="AF442" s="23">
        <v>30201030302</v>
      </c>
      <c r="AG442" s="19" t="s">
        <v>681</v>
      </c>
      <c r="AH442" s="20">
        <v>0</v>
      </c>
      <c r="AI442" s="40" t="e">
        <f t="shared" si="93"/>
        <v>#DIV/0!</v>
      </c>
      <c r="AJ442" s="40" t="e">
        <f t="shared" si="94"/>
        <v>#DIV/0!</v>
      </c>
      <c r="AK442" s="40" t="e">
        <f t="shared" si="95"/>
        <v>#DIV/0!</v>
      </c>
      <c r="AL442" s="40">
        <f t="shared" si="96"/>
        <v>-1</v>
      </c>
      <c r="AM442" s="40" t="e">
        <f t="shared" si="97"/>
        <v>#DIV/0!</v>
      </c>
      <c r="AN442" s="40" t="e">
        <f t="shared" si="98"/>
        <v>#DIV/0!</v>
      </c>
      <c r="AO442" s="40" t="e">
        <f t="shared" si="99"/>
        <v>#DIV/0!</v>
      </c>
      <c r="AP442" s="40" t="e">
        <f t="shared" si="100"/>
        <v>#DIV/0!</v>
      </c>
      <c r="AQ442" s="40" t="e">
        <f t="shared" si="101"/>
        <v>#DIV/0!</v>
      </c>
      <c r="AR442" s="40" t="e">
        <f t="shared" si="102"/>
        <v>#DIV/0!</v>
      </c>
      <c r="AS442" s="40" t="e">
        <f t="shared" si="103"/>
        <v>#DIV/0!</v>
      </c>
      <c r="AT442" s="40" t="e">
        <f t="shared" si="104"/>
        <v>#DIV/0!</v>
      </c>
      <c r="AU442" s="40">
        <f t="shared" si="105"/>
        <v>-1</v>
      </c>
    </row>
    <row r="443" spans="1:47" x14ac:dyDescent="0.25">
      <c r="A443" s="37">
        <v>2023</v>
      </c>
      <c r="B443" s="47">
        <v>30201030303</v>
      </c>
      <c r="C443" s="39" t="s">
        <v>682</v>
      </c>
      <c r="D443" s="40"/>
      <c r="E443" s="40">
        <v>20000000</v>
      </c>
      <c r="F443" s="40"/>
      <c r="G443" s="40">
        <v>0</v>
      </c>
      <c r="H443" s="40"/>
      <c r="I443" s="40"/>
      <c r="J443" s="40"/>
      <c r="K443" s="40"/>
      <c r="L443" s="40"/>
      <c r="M443" s="40"/>
      <c r="N443" s="40"/>
      <c r="O443" s="40"/>
      <c r="P443" s="40">
        <v>20000000</v>
      </c>
      <c r="R443" s="40">
        <v>0</v>
      </c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>
        <f t="shared" si="106"/>
        <v>0</v>
      </c>
      <c r="AF443" s="24">
        <v>30201030303</v>
      </c>
      <c r="AG443" s="19" t="s">
        <v>682</v>
      </c>
      <c r="AH443" s="20">
        <v>0</v>
      </c>
      <c r="AI443" s="40" t="e">
        <f t="shared" si="93"/>
        <v>#DIV/0!</v>
      </c>
      <c r="AJ443" s="40">
        <f t="shared" si="94"/>
        <v>-1</v>
      </c>
      <c r="AK443" s="40" t="e">
        <f t="shared" si="95"/>
        <v>#DIV/0!</v>
      </c>
      <c r="AL443" s="40" t="e">
        <f t="shared" si="96"/>
        <v>#DIV/0!</v>
      </c>
      <c r="AM443" s="40" t="e">
        <f t="shared" si="97"/>
        <v>#DIV/0!</v>
      </c>
      <c r="AN443" s="40" t="e">
        <f t="shared" si="98"/>
        <v>#DIV/0!</v>
      </c>
      <c r="AO443" s="40" t="e">
        <f t="shared" si="99"/>
        <v>#DIV/0!</v>
      </c>
      <c r="AP443" s="40" t="e">
        <f t="shared" si="100"/>
        <v>#DIV/0!</v>
      </c>
      <c r="AQ443" s="40" t="e">
        <f t="shared" si="101"/>
        <v>#DIV/0!</v>
      </c>
      <c r="AR443" s="40" t="e">
        <f t="shared" si="102"/>
        <v>#DIV/0!</v>
      </c>
      <c r="AS443" s="40" t="e">
        <f t="shared" si="103"/>
        <v>#DIV/0!</v>
      </c>
      <c r="AT443" s="40" t="e">
        <f t="shared" si="104"/>
        <v>#DIV/0!</v>
      </c>
      <c r="AU443" s="40">
        <f t="shared" si="105"/>
        <v>-1</v>
      </c>
    </row>
    <row r="444" spans="1:47" x14ac:dyDescent="0.25">
      <c r="A444" s="34">
        <v>2023</v>
      </c>
      <c r="B444" s="35">
        <v>302010304</v>
      </c>
      <c r="C444" s="36" t="s">
        <v>683</v>
      </c>
      <c r="D444" s="33">
        <v>0</v>
      </c>
      <c r="E444" s="33">
        <v>0</v>
      </c>
      <c r="F444" s="33">
        <v>85000000</v>
      </c>
      <c r="G444" s="33">
        <v>10000000</v>
      </c>
      <c r="H444" s="33">
        <v>0</v>
      </c>
      <c r="I444" s="33">
        <v>0</v>
      </c>
      <c r="J444" s="33">
        <v>0</v>
      </c>
      <c r="K444" s="33">
        <v>0</v>
      </c>
      <c r="L444" s="33">
        <v>5000000</v>
      </c>
      <c r="M444" s="33">
        <v>0</v>
      </c>
      <c r="N444" s="33">
        <v>0</v>
      </c>
      <c r="O444" s="33">
        <v>0</v>
      </c>
      <c r="P444" s="33">
        <v>100000000</v>
      </c>
      <c r="R444" s="33">
        <v>0</v>
      </c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>
        <f t="shared" si="106"/>
        <v>0</v>
      </c>
      <c r="AF444" s="11">
        <v>302010304</v>
      </c>
      <c r="AG444" s="6" t="s">
        <v>683</v>
      </c>
      <c r="AH444" s="7">
        <f>+AH445+AH446+AH447</f>
        <v>0</v>
      </c>
      <c r="AI444" s="33" t="e">
        <f t="shared" si="93"/>
        <v>#DIV/0!</v>
      </c>
      <c r="AJ444" s="33" t="e">
        <f t="shared" si="94"/>
        <v>#DIV/0!</v>
      </c>
      <c r="AK444" s="33">
        <f t="shared" si="95"/>
        <v>-1</v>
      </c>
      <c r="AL444" s="33">
        <f t="shared" si="96"/>
        <v>-1</v>
      </c>
      <c r="AM444" s="33" t="e">
        <f t="shared" si="97"/>
        <v>#DIV/0!</v>
      </c>
      <c r="AN444" s="33" t="e">
        <f t="shared" si="98"/>
        <v>#DIV/0!</v>
      </c>
      <c r="AO444" s="33" t="e">
        <f t="shared" si="99"/>
        <v>#DIV/0!</v>
      </c>
      <c r="AP444" s="33" t="e">
        <f t="shared" si="100"/>
        <v>#DIV/0!</v>
      </c>
      <c r="AQ444" s="33">
        <f t="shared" si="101"/>
        <v>-1</v>
      </c>
      <c r="AR444" s="33" t="e">
        <f t="shared" si="102"/>
        <v>#DIV/0!</v>
      </c>
      <c r="AS444" s="33" t="e">
        <f t="shared" si="103"/>
        <v>#DIV/0!</v>
      </c>
      <c r="AT444" s="33" t="e">
        <f t="shared" si="104"/>
        <v>#DIV/0!</v>
      </c>
      <c r="AU444" s="33">
        <f t="shared" si="105"/>
        <v>-1</v>
      </c>
    </row>
    <row r="445" spans="1:47" x14ac:dyDescent="0.25">
      <c r="A445" s="37">
        <v>2023</v>
      </c>
      <c r="B445" s="45">
        <v>30201030401</v>
      </c>
      <c r="C445" s="39" t="s">
        <v>684</v>
      </c>
      <c r="D445" s="40"/>
      <c r="E445" s="40"/>
      <c r="F445" s="40"/>
      <c r="G445" s="40"/>
      <c r="H445" s="40"/>
      <c r="I445" s="40"/>
      <c r="J445" s="40"/>
      <c r="K445" s="40"/>
      <c r="L445" s="40">
        <v>5000000</v>
      </c>
      <c r="M445" s="40"/>
      <c r="N445" s="40"/>
      <c r="O445" s="40"/>
      <c r="P445" s="40">
        <v>5000000</v>
      </c>
      <c r="R445" s="40">
        <v>0</v>
      </c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>
        <f t="shared" si="106"/>
        <v>0</v>
      </c>
      <c r="AF445" s="22">
        <v>30201030401</v>
      </c>
      <c r="AG445" s="19" t="s">
        <v>684</v>
      </c>
      <c r="AH445" s="20">
        <v>0</v>
      </c>
      <c r="AI445" s="40" t="e">
        <f t="shared" si="93"/>
        <v>#DIV/0!</v>
      </c>
      <c r="AJ445" s="40" t="e">
        <f t="shared" si="94"/>
        <v>#DIV/0!</v>
      </c>
      <c r="AK445" s="40" t="e">
        <f t="shared" si="95"/>
        <v>#DIV/0!</v>
      </c>
      <c r="AL445" s="40" t="e">
        <f t="shared" si="96"/>
        <v>#DIV/0!</v>
      </c>
      <c r="AM445" s="40" t="e">
        <f t="shared" si="97"/>
        <v>#DIV/0!</v>
      </c>
      <c r="AN445" s="40" t="e">
        <f t="shared" si="98"/>
        <v>#DIV/0!</v>
      </c>
      <c r="AO445" s="40" t="e">
        <f t="shared" si="99"/>
        <v>#DIV/0!</v>
      </c>
      <c r="AP445" s="40" t="e">
        <f t="shared" si="100"/>
        <v>#DIV/0!</v>
      </c>
      <c r="AQ445" s="40">
        <f t="shared" si="101"/>
        <v>-1</v>
      </c>
      <c r="AR445" s="40" t="e">
        <f t="shared" si="102"/>
        <v>#DIV/0!</v>
      </c>
      <c r="AS445" s="40" t="e">
        <f t="shared" si="103"/>
        <v>#DIV/0!</v>
      </c>
      <c r="AT445" s="40" t="e">
        <f t="shared" si="104"/>
        <v>#DIV/0!</v>
      </c>
      <c r="AU445" s="40">
        <f t="shared" si="105"/>
        <v>-1</v>
      </c>
    </row>
    <row r="446" spans="1:47" x14ac:dyDescent="0.25">
      <c r="A446" s="37">
        <v>2023</v>
      </c>
      <c r="B446" s="46">
        <v>30201030402</v>
      </c>
      <c r="C446" s="39" t="s">
        <v>685</v>
      </c>
      <c r="D446" s="40"/>
      <c r="E446" s="40"/>
      <c r="F446" s="40"/>
      <c r="G446" s="40">
        <v>10000000</v>
      </c>
      <c r="H446" s="40"/>
      <c r="I446" s="40"/>
      <c r="J446" s="40"/>
      <c r="K446" s="40"/>
      <c r="L446" s="40"/>
      <c r="M446" s="40"/>
      <c r="N446" s="40"/>
      <c r="O446" s="40"/>
      <c r="P446" s="40">
        <v>10000000</v>
      </c>
      <c r="R446" s="40">
        <v>0</v>
      </c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>
        <f t="shared" si="106"/>
        <v>0</v>
      </c>
      <c r="AF446" s="23">
        <v>30201030402</v>
      </c>
      <c r="AG446" s="19" t="s">
        <v>685</v>
      </c>
      <c r="AH446" s="20">
        <v>0</v>
      </c>
      <c r="AI446" s="40" t="e">
        <f t="shared" si="93"/>
        <v>#DIV/0!</v>
      </c>
      <c r="AJ446" s="40" t="e">
        <f t="shared" si="94"/>
        <v>#DIV/0!</v>
      </c>
      <c r="AK446" s="40" t="e">
        <f t="shared" si="95"/>
        <v>#DIV/0!</v>
      </c>
      <c r="AL446" s="40">
        <f t="shared" si="96"/>
        <v>-1</v>
      </c>
      <c r="AM446" s="40" t="e">
        <f t="shared" si="97"/>
        <v>#DIV/0!</v>
      </c>
      <c r="AN446" s="40" t="e">
        <f t="shared" si="98"/>
        <v>#DIV/0!</v>
      </c>
      <c r="AO446" s="40" t="e">
        <f t="shared" si="99"/>
        <v>#DIV/0!</v>
      </c>
      <c r="AP446" s="40" t="e">
        <f t="shared" si="100"/>
        <v>#DIV/0!</v>
      </c>
      <c r="AQ446" s="40" t="e">
        <f t="shared" si="101"/>
        <v>#DIV/0!</v>
      </c>
      <c r="AR446" s="40" t="e">
        <f t="shared" si="102"/>
        <v>#DIV/0!</v>
      </c>
      <c r="AS446" s="40" t="e">
        <f t="shared" si="103"/>
        <v>#DIV/0!</v>
      </c>
      <c r="AT446" s="40" t="e">
        <f t="shared" si="104"/>
        <v>#DIV/0!</v>
      </c>
      <c r="AU446" s="40">
        <f t="shared" si="105"/>
        <v>-1</v>
      </c>
    </row>
    <row r="447" spans="1:47" x14ac:dyDescent="0.25">
      <c r="A447" s="37">
        <v>2023</v>
      </c>
      <c r="B447" s="47">
        <v>30201030403</v>
      </c>
      <c r="C447" s="39" t="s">
        <v>686</v>
      </c>
      <c r="D447" s="40"/>
      <c r="E447" s="40"/>
      <c r="F447" s="40">
        <v>85000000</v>
      </c>
      <c r="G447" s="40"/>
      <c r="H447" s="40"/>
      <c r="I447" s="40"/>
      <c r="J447" s="40"/>
      <c r="K447" s="40"/>
      <c r="L447" s="40"/>
      <c r="M447" s="40"/>
      <c r="N447" s="40"/>
      <c r="O447" s="40"/>
      <c r="P447" s="40">
        <v>85000000</v>
      </c>
      <c r="R447" s="40">
        <v>0</v>
      </c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>
        <f t="shared" si="106"/>
        <v>0</v>
      </c>
      <c r="AF447" s="24">
        <v>30201030403</v>
      </c>
      <c r="AG447" s="19" t="s">
        <v>686</v>
      </c>
      <c r="AH447" s="20">
        <v>0</v>
      </c>
      <c r="AI447" s="40" t="e">
        <f t="shared" si="93"/>
        <v>#DIV/0!</v>
      </c>
      <c r="AJ447" s="40" t="e">
        <f t="shared" si="94"/>
        <v>#DIV/0!</v>
      </c>
      <c r="AK447" s="40">
        <f t="shared" si="95"/>
        <v>-1</v>
      </c>
      <c r="AL447" s="40" t="e">
        <f t="shared" si="96"/>
        <v>#DIV/0!</v>
      </c>
      <c r="AM447" s="40" t="e">
        <f t="shared" si="97"/>
        <v>#DIV/0!</v>
      </c>
      <c r="AN447" s="40" t="e">
        <f t="shared" si="98"/>
        <v>#DIV/0!</v>
      </c>
      <c r="AO447" s="40" t="e">
        <f t="shared" si="99"/>
        <v>#DIV/0!</v>
      </c>
      <c r="AP447" s="40" t="e">
        <f t="shared" si="100"/>
        <v>#DIV/0!</v>
      </c>
      <c r="AQ447" s="40" t="e">
        <f t="shared" si="101"/>
        <v>#DIV/0!</v>
      </c>
      <c r="AR447" s="40" t="e">
        <f t="shared" si="102"/>
        <v>#DIV/0!</v>
      </c>
      <c r="AS447" s="40" t="e">
        <f t="shared" si="103"/>
        <v>#DIV/0!</v>
      </c>
      <c r="AT447" s="40" t="e">
        <f t="shared" si="104"/>
        <v>#DIV/0!</v>
      </c>
      <c r="AU447" s="40">
        <f t="shared" si="105"/>
        <v>-1</v>
      </c>
    </row>
    <row r="448" spans="1:47" x14ac:dyDescent="0.25">
      <c r="A448" s="34">
        <v>2023</v>
      </c>
      <c r="B448" s="35">
        <v>302010304</v>
      </c>
      <c r="C448" s="36" t="s">
        <v>687</v>
      </c>
      <c r="D448" s="33">
        <v>0</v>
      </c>
      <c r="E448" s="33">
        <v>0</v>
      </c>
      <c r="F448" s="33">
        <v>150000000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150000000</v>
      </c>
      <c r="R448" s="33">
        <v>0</v>
      </c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>
        <f t="shared" si="106"/>
        <v>0</v>
      </c>
      <c r="AF448" s="11">
        <v>302010305</v>
      </c>
      <c r="AG448" s="6" t="s">
        <v>687</v>
      </c>
      <c r="AH448" s="7">
        <f>+AH449</f>
        <v>0</v>
      </c>
      <c r="AI448" s="33" t="e">
        <f t="shared" si="93"/>
        <v>#DIV/0!</v>
      </c>
      <c r="AJ448" s="33" t="e">
        <f t="shared" si="94"/>
        <v>#DIV/0!</v>
      </c>
      <c r="AK448" s="33">
        <f t="shared" si="95"/>
        <v>-1</v>
      </c>
      <c r="AL448" s="33" t="e">
        <f t="shared" si="96"/>
        <v>#DIV/0!</v>
      </c>
      <c r="AM448" s="33" t="e">
        <f t="shared" si="97"/>
        <v>#DIV/0!</v>
      </c>
      <c r="AN448" s="33" t="e">
        <f t="shared" si="98"/>
        <v>#DIV/0!</v>
      </c>
      <c r="AO448" s="33" t="e">
        <f t="shared" si="99"/>
        <v>#DIV/0!</v>
      </c>
      <c r="AP448" s="33" t="e">
        <f t="shared" si="100"/>
        <v>#DIV/0!</v>
      </c>
      <c r="AQ448" s="33" t="e">
        <f t="shared" si="101"/>
        <v>#DIV/0!</v>
      </c>
      <c r="AR448" s="33" t="e">
        <f t="shared" si="102"/>
        <v>#DIV/0!</v>
      </c>
      <c r="AS448" s="33" t="e">
        <f t="shared" si="103"/>
        <v>#DIV/0!</v>
      </c>
      <c r="AT448" s="33" t="e">
        <f t="shared" si="104"/>
        <v>#DIV/0!</v>
      </c>
      <c r="AU448" s="33">
        <f t="shared" si="105"/>
        <v>-1</v>
      </c>
    </row>
    <row r="449" spans="1:47" x14ac:dyDescent="0.25">
      <c r="A449" s="37">
        <v>2023</v>
      </c>
      <c r="B449" s="47">
        <v>30201030403</v>
      </c>
      <c r="C449" s="39" t="s">
        <v>688</v>
      </c>
      <c r="D449" s="40"/>
      <c r="E449" s="40"/>
      <c r="F449" s="40">
        <v>150000000</v>
      </c>
      <c r="G449" s="40"/>
      <c r="H449" s="40"/>
      <c r="I449" s="40"/>
      <c r="J449" s="40"/>
      <c r="K449" s="40"/>
      <c r="L449" s="40">
        <v>0</v>
      </c>
      <c r="M449" s="40"/>
      <c r="N449" s="40"/>
      <c r="O449" s="40"/>
      <c r="P449" s="40">
        <v>150000000</v>
      </c>
      <c r="R449" s="40">
        <v>0</v>
      </c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>
        <f t="shared" si="106"/>
        <v>0</v>
      </c>
      <c r="AF449" s="24">
        <v>30201030503</v>
      </c>
      <c r="AG449" s="19" t="s">
        <v>688</v>
      </c>
      <c r="AH449" s="20">
        <v>0</v>
      </c>
      <c r="AI449" s="40" t="e">
        <f t="shared" si="93"/>
        <v>#DIV/0!</v>
      </c>
      <c r="AJ449" s="40" t="e">
        <f t="shared" si="94"/>
        <v>#DIV/0!</v>
      </c>
      <c r="AK449" s="40">
        <f t="shared" si="95"/>
        <v>-1</v>
      </c>
      <c r="AL449" s="40" t="e">
        <f t="shared" si="96"/>
        <v>#DIV/0!</v>
      </c>
      <c r="AM449" s="40" t="e">
        <f t="shared" si="97"/>
        <v>#DIV/0!</v>
      </c>
      <c r="AN449" s="40" t="e">
        <f t="shared" si="98"/>
        <v>#DIV/0!</v>
      </c>
      <c r="AO449" s="40" t="e">
        <f t="shared" si="99"/>
        <v>#DIV/0!</v>
      </c>
      <c r="AP449" s="40" t="e">
        <f t="shared" si="100"/>
        <v>#DIV/0!</v>
      </c>
      <c r="AQ449" s="40" t="e">
        <f t="shared" si="101"/>
        <v>#DIV/0!</v>
      </c>
      <c r="AR449" s="40" t="e">
        <f t="shared" si="102"/>
        <v>#DIV/0!</v>
      </c>
      <c r="AS449" s="40" t="e">
        <f t="shared" si="103"/>
        <v>#DIV/0!</v>
      </c>
      <c r="AT449" s="40" t="e">
        <f t="shared" si="104"/>
        <v>#DIV/0!</v>
      </c>
      <c r="AU449" s="40">
        <f t="shared" si="105"/>
        <v>-1</v>
      </c>
    </row>
    <row r="450" spans="1:47" x14ac:dyDescent="0.25">
      <c r="A450" s="34">
        <v>2023</v>
      </c>
      <c r="B450" s="35">
        <v>3020104</v>
      </c>
      <c r="C450" s="36" t="s">
        <v>689</v>
      </c>
      <c r="D450" s="33">
        <v>460000000</v>
      </c>
      <c r="E450" s="33">
        <v>130000000</v>
      </c>
      <c r="F450" s="33">
        <v>0</v>
      </c>
      <c r="G450" s="33">
        <v>85000000</v>
      </c>
      <c r="H450" s="33">
        <v>0</v>
      </c>
      <c r="I450" s="33">
        <v>0</v>
      </c>
      <c r="J450" s="33">
        <v>0</v>
      </c>
      <c r="K450" s="33">
        <v>0</v>
      </c>
      <c r="L450" s="33">
        <v>120000000</v>
      </c>
      <c r="M450" s="33">
        <v>0</v>
      </c>
      <c r="N450" s="33">
        <v>0</v>
      </c>
      <c r="O450" s="33">
        <v>0</v>
      </c>
      <c r="P450" s="33">
        <v>795000000</v>
      </c>
      <c r="R450" s="33">
        <v>0</v>
      </c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>
        <f t="shared" si="106"/>
        <v>0</v>
      </c>
      <c r="AF450" s="8">
        <v>3020104</v>
      </c>
      <c r="AG450" s="2" t="s">
        <v>689</v>
      </c>
      <c r="AH450" s="3">
        <f>+AH451+AH455+AH459+AH462</f>
        <v>0</v>
      </c>
      <c r="AI450" s="33">
        <f t="shared" si="93"/>
        <v>-1</v>
      </c>
      <c r="AJ450" s="33">
        <f t="shared" si="94"/>
        <v>-1</v>
      </c>
      <c r="AK450" s="33" t="e">
        <f t="shared" si="95"/>
        <v>#DIV/0!</v>
      </c>
      <c r="AL450" s="33">
        <f t="shared" si="96"/>
        <v>-1</v>
      </c>
      <c r="AM450" s="33" t="e">
        <f t="shared" si="97"/>
        <v>#DIV/0!</v>
      </c>
      <c r="AN450" s="33" t="e">
        <f t="shared" si="98"/>
        <v>#DIV/0!</v>
      </c>
      <c r="AO450" s="33" t="e">
        <f t="shared" si="99"/>
        <v>#DIV/0!</v>
      </c>
      <c r="AP450" s="33" t="e">
        <f t="shared" si="100"/>
        <v>#DIV/0!</v>
      </c>
      <c r="AQ450" s="33">
        <f t="shared" si="101"/>
        <v>-1</v>
      </c>
      <c r="AR450" s="33" t="e">
        <f t="shared" si="102"/>
        <v>#DIV/0!</v>
      </c>
      <c r="AS450" s="33" t="e">
        <f t="shared" si="103"/>
        <v>#DIV/0!</v>
      </c>
      <c r="AT450" s="33" t="e">
        <f t="shared" si="104"/>
        <v>#DIV/0!</v>
      </c>
      <c r="AU450" s="33">
        <f t="shared" si="105"/>
        <v>-1</v>
      </c>
    </row>
    <row r="451" spans="1:47" x14ac:dyDescent="0.25">
      <c r="A451" s="34">
        <v>2023</v>
      </c>
      <c r="B451" s="35">
        <v>302010401</v>
      </c>
      <c r="C451" s="36" t="s">
        <v>690</v>
      </c>
      <c r="D451" s="33">
        <v>430000000</v>
      </c>
      <c r="E451" s="33">
        <v>0</v>
      </c>
      <c r="F451" s="33">
        <v>0</v>
      </c>
      <c r="G451" s="33">
        <v>30000000</v>
      </c>
      <c r="H451" s="33">
        <v>0</v>
      </c>
      <c r="I451" s="33">
        <v>0</v>
      </c>
      <c r="J451" s="33">
        <v>0</v>
      </c>
      <c r="K451" s="33">
        <v>0</v>
      </c>
      <c r="L451" s="33">
        <v>100000000</v>
      </c>
      <c r="M451" s="33">
        <v>0</v>
      </c>
      <c r="N451" s="33">
        <v>0</v>
      </c>
      <c r="O451" s="33">
        <v>0</v>
      </c>
      <c r="P451" s="33">
        <v>560000000</v>
      </c>
      <c r="R451" s="33">
        <v>0</v>
      </c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>
        <f t="shared" si="106"/>
        <v>0</v>
      </c>
      <c r="AF451" s="11">
        <v>302010401</v>
      </c>
      <c r="AG451" s="6" t="s">
        <v>690</v>
      </c>
      <c r="AH451" s="7">
        <f>+AH452+AH453+AH454</f>
        <v>0</v>
      </c>
      <c r="AI451" s="33">
        <f t="shared" si="93"/>
        <v>-1</v>
      </c>
      <c r="AJ451" s="33" t="e">
        <f t="shared" si="94"/>
        <v>#DIV/0!</v>
      </c>
      <c r="AK451" s="33" t="e">
        <f t="shared" si="95"/>
        <v>#DIV/0!</v>
      </c>
      <c r="AL451" s="33">
        <f t="shared" si="96"/>
        <v>-1</v>
      </c>
      <c r="AM451" s="33" t="e">
        <f t="shared" si="97"/>
        <v>#DIV/0!</v>
      </c>
      <c r="AN451" s="33" t="e">
        <f t="shared" si="98"/>
        <v>#DIV/0!</v>
      </c>
      <c r="AO451" s="33" t="e">
        <f t="shared" si="99"/>
        <v>#DIV/0!</v>
      </c>
      <c r="AP451" s="33" t="e">
        <f t="shared" si="100"/>
        <v>#DIV/0!</v>
      </c>
      <c r="AQ451" s="33">
        <f t="shared" si="101"/>
        <v>-1</v>
      </c>
      <c r="AR451" s="33" t="e">
        <f t="shared" si="102"/>
        <v>#DIV/0!</v>
      </c>
      <c r="AS451" s="33" t="e">
        <f t="shared" si="103"/>
        <v>#DIV/0!</v>
      </c>
      <c r="AT451" s="33" t="e">
        <f t="shared" si="104"/>
        <v>#DIV/0!</v>
      </c>
      <c r="AU451" s="33">
        <f t="shared" si="105"/>
        <v>-1</v>
      </c>
    </row>
    <row r="452" spans="1:47" x14ac:dyDescent="0.25">
      <c r="A452" s="37">
        <v>2023</v>
      </c>
      <c r="B452" s="45">
        <v>30201040101</v>
      </c>
      <c r="C452" s="39" t="s">
        <v>691</v>
      </c>
      <c r="D452" s="40"/>
      <c r="E452" s="40"/>
      <c r="F452" s="40"/>
      <c r="G452" s="40"/>
      <c r="H452" s="40"/>
      <c r="I452" s="40"/>
      <c r="J452" s="40"/>
      <c r="K452" s="40"/>
      <c r="L452" s="40">
        <v>100000000</v>
      </c>
      <c r="M452" s="40"/>
      <c r="N452" s="40"/>
      <c r="O452" s="40"/>
      <c r="P452" s="40">
        <v>100000000</v>
      </c>
      <c r="R452" s="40">
        <v>0</v>
      </c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>
        <f t="shared" si="106"/>
        <v>0</v>
      </c>
      <c r="AF452" s="22">
        <v>30201040101</v>
      </c>
      <c r="AG452" s="19" t="s">
        <v>691</v>
      </c>
      <c r="AH452" s="20">
        <v>0</v>
      </c>
      <c r="AI452" s="40" t="e">
        <f t="shared" si="93"/>
        <v>#DIV/0!</v>
      </c>
      <c r="AJ452" s="40" t="e">
        <f t="shared" si="94"/>
        <v>#DIV/0!</v>
      </c>
      <c r="AK452" s="40" t="e">
        <f t="shared" si="95"/>
        <v>#DIV/0!</v>
      </c>
      <c r="AL452" s="40" t="e">
        <f t="shared" si="96"/>
        <v>#DIV/0!</v>
      </c>
      <c r="AM452" s="40" t="e">
        <f t="shared" si="97"/>
        <v>#DIV/0!</v>
      </c>
      <c r="AN452" s="40" t="e">
        <f t="shared" si="98"/>
        <v>#DIV/0!</v>
      </c>
      <c r="AO452" s="40" t="e">
        <f t="shared" si="99"/>
        <v>#DIV/0!</v>
      </c>
      <c r="AP452" s="40" t="e">
        <f t="shared" si="100"/>
        <v>#DIV/0!</v>
      </c>
      <c r="AQ452" s="40">
        <f t="shared" si="101"/>
        <v>-1</v>
      </c>
      <c r="AR452" s="40" t="e">
        <f t="shared" si="102"/>
        <v>#DIV/0!</v>
      </c>
      <c r="AS452" s="40" t="e">
        <f t="shared" si="103"/>
        <v>#DIV/0!</v>
      </c>
      <c r="AT452" s="40" t="e">
        <f t="shared" si="104"/>
        <v>#DIV/0!</v>
      </c>
      <c r="AU452" s="40">
        <f t="shared" si="105"/>
        <v>-1</v>
      </c>
    </row>
    <row r="453" spans="1:47" x14ac:dyDescent="0.25">
      <c r="A453" s="37">
        <v>2023</v>
      </c>
      <c r="B453" s="46">
        <v>30201040102</v>
      </c>
      <c r="C453" s="39" t="s">
        <v>692</v>
      </c>
      <c r="D453" s="40"/>
      <c r="E453" s="40"/>
      <c r="F453" s="40"/>
      <c r="G453" s="40">
        <v>30000000</v>
      </c>
      <c r="H453" s="40"/>
      <c r="I453" s="40"/>
      <c r="J453" s="40"/>
      <c r="K453" s="40"/>
      <c r="L453" s="40"/>
      <c r="M453" s="40"/>
      <c r="N453" s="40"/>
      <c r="O453" s="40"/>
      <c r="P453" s="40">
        <v>30000000</v>
      </c>
      <c r="R453" s="40">
        <v>0</v>
      </c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>
        <f t="shared" si="106"/>
        <v>0</v>
      </c>
      <c r="AF453" s="23">
        <v>30201040102</v>
      </c>
      <c r="AG453" s="19" t="s">
        <v>692</v>
      </c>
      <c r="AH453" s="20">
        <v>0</v>
      </c>
      <c r="AI453" s="40" t="e">
        <f t="shared" si="93"/>
        <v>#DIV/0!</v>
      </c>
      <c r="AJ453" s="40" t="e">
        <f t="shared" si="94"/>
        <v>#DIV/0!</v>
      </c>
      <c r="AK453" s="40" t="e">
        <f t="shared" si="95"/>
        <v>#DIV/0!</v>
      </c>
      <c r="AL453" s="40">
        <f t="shared" si="96"/>
        <v>-1</v>
      </c>
      <c r="AM453" s="40" t="e">
        <f t="shared" si="97"/>
        <v>#DIV/0!</v>
      </c>
      <c r="AN453" s="40" t="e">
        <f t="shared" si="98"/>
        <v>#DIV/0!</v>
      </c>
      <c r="AO453" s="40" t="e">
        <f t="shared" si="99"/>
        <v>#DIV/0!</v>
      </c>
      <c r="AP453" s="40" t="e">
        <f t="shared" si="100"/>
        <v>#DIV/0!</v>
      </c>
      <c r="AQ453" s="40" t="e">
        <f t="shared" si="101"/>
        <v>#DIV/0!</v>
      </c>
      <c r="AR453" s="40" t="e">
        <f t="shared" si="102"/>
        <v>#DIV/0!</v>
      </c>
      <c r="AS453" s="40" t="e">
        <f t="shared" si="103"/>
        <v>#DIV/0!</v>
      </c>
      <c r="AT453" s="40" t="e">
        <f t="shared" si="104"/>
        <v>#DIV/0!</v>
      </c>
      <c r="AU453" s="40">
        <f t="shared" si="105"/>
        <v>-1</v>
      </c>
    </row>
    <row r="454" spans="1:47" x14ac:dyDescent="0.25">
      <c r="A454" s="37">
        <v>2023</v>
      </c>
      <c r="B454" s="47">
        <v>30201040103</v>
      </c>
      <c r="C454" s="39" t="s">
        <v>693</v>
      </c>
      <c r="D454" s="40">
        <v>430000000</v>
      </c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>
        <v>430000000</v>
      </c>
      <c r="R454" s="40">
        <v>0</v>
      </c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>
        <f t="shared" si="106"/>
        <v>0</v>
      </c>
      <c r="AF454" s="24">
        <v>30201040103</v>
      </c>
      <c r="AG454" s="19" t="s">
        <v>693</v>
      </c>
      <c r="AH454" s="20">
        <v>0</v>
      </c>
      <c r="AI454" s="40">
        <f t="shared" si="93"/>
        <v>-1</v>
      </c>
      <c r="AJ454" s="40" t="e">
        <f t="shared" si="94"/>
        <v>#DIV/0!</v>
      </c>
      <c r="AK454" s="40" t="e">
        <f t="shared" si="95"/>
        <v>#DIV/0!</v>
      </c>
      <c r="AL454" s="40" t="e">
        <f t="shared" si="96"/>
        <v>#DIV/0!</v>
      </c>
      <c r="AM454" s="40" t="e">
        <f t="shared" si="97"/>
        <v>#DIV/0!</v>
      </c>
      <c r="AN454" s="40" t="e">
        <f t="shared" si="98"/>
        <v>#DIV/0!</v>
      </c>
      <c r="AO454" s="40" t="e">
        <f t="shared" si="99"/>
        <v>#DIV/0!</v>
      </c>
      <c r="AP454" s="40" t="e">
        <f t="shared" si="100"/>
        <v>#DIV/0!</v>
      </c>
      <c r="AQ454" s="40" t="e">
        <f t="shared" si="101"/>
        <v>#DIV/0!</v>
      </c>
      <c r="AR454" s="40" t="e">
        <f t="shared" si="102"/>
        <v>#DIV/0!</v>
      </c>
      <c r="AS454" s="40" t="e">
        <f t="shared" si="103"/>
        <v>#DIV/0!</v>
      </c>
      <c r="AT454" s="40" t="e">
        <f t="shared" si="104"/>
        <v>#DIV/0!</v>
      </c>
      <c r="AU454" s="40">
        <f t="shared" si="105"/>
        <v>-1</v>
      </c>
    </row>
    <row r="455" spans="1:47" x14ac:dyDescent="0.25">
      <c r="A455" s="34">
        <v>2023</v>
      </c>
      <c r="B455" s="35">
        <v>302010402</v>
      </c>
      <c r="C455" s="36" t="s">
        <v>694</v>
      </c>
      <c r="D455" s="33">
        <v>0</v>
      </c>
      <c r="E455" s="33">
        <v>100000000</v>
      </c>
      <c r="F455" s="33">
        <v>0</v>
      </c>
      <c r="G455" s="33">
        <v>25000000</v>
      </c>
      <c r="H455" s="33">
        <v>0</v>
      </c>
      <c r="I455" s="33">
        <v>0</v>
      </c>
      <c r="J455" s="33">
        <v>0</v>
      </c>
      <c r="K455" s="33">
        <v>0</v>
      </c>
      <c r="L455" s="33">
        <v>15000000</v>
      </c>
      <c r="M455" s="33">
        <v>0</v>
      </c>
      <c r="N455" s="33">
        <v>0</v>
      </c>
      <c r="O455" s="33">
        <v>0</v>
      </c>
      <c r="P455" s="33">
        <v>140000000</v>
      </c>
      <c r="R455" s="33">
        <v>0</v>
      </c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>
        <f t="shared" si="106"/>
        <v>0</v>
      </c>
      <c r="AF455" s="11">
        <v>302010402</v>
      </c>
      <c r="AG455" s="6" t="s">
        <v>694</v>
      </c>
      <c r="AH455" s="7">
        <f>+AH456+AH457+AH458</f>
        <v>0</v>
      </c>
      <c r="AI455" s="33" t="e">
        <f t="shared" si="93"/>
        <v>#DIV/0!</v>
      </c>
      <c r="AJ455" s="33">
        <f t="shared" si="94"/>
        <v>-1</v>
      </c>
      <c r="AK455" s="33" t="e">
        <f t="shared" si="95"/>
        <v>#DIV/0!</v>
      </c>
      <c r="AL455" s="33">
        <f t="shared" si="96"/>
        <v>-1</v>
      </c>
      <c r="AM455" s="33" t="e">
        <f t="shared" si="97"/>
        <v>#DIV/0!</v>
      </c>
      <c r="AN455" s="33" t="e">
        <f t="shared" si="98"/>
        <v>#DIV/0!</v>
      </c>
      <c r="AO455" s="33" t="e">
        <f t="shared" si="99"/>
        <v>#DIV/0!</v>
      </c>
      <c r="AP455" s="33" t="e">
        <f t="shared" si="100"/>
        <v>#DIV/0!</v>
      </c>
      <c r="AQ455" s="33">
        <f t="shared" si="101"/>
        <v>-1</v>
      </c>
      <c r="AR455" s="33" t="e">
        <f t="shared" si="102"/>
        <v>#DIV/0!</v>
      </c>
      <c r="AS455" s="33" t="e">
        <f t="shared" si="103"/>
        <v>#DIV/0!</v>
      </c>
      <c r="AT455" s="33" t="e">
        <f t="shared" si="104"/>
        <v>#DIV/0!</v>
      </c>
      <c r="AU455" s="33">
        <f t="shared" si="105"/>
        <v>-1</v>
      </c>
    </row>
    <row r="456" spans="1:47" x14ac:dyDescent="0.25">
      <c r="A456" s="37">
        <v>2023</v>
      </c>
      <c r="B456" s="45">
        <v>30201040201</v>
      </c>
      <c r="C456" s="39" t="s">
        <v>695</v>
      </c>
      <c r="D456" s="40"/>
      <c r="E456" s="40"/>
      <c r="F456" s="40"/>
      <c r="G456" s="40"/>
      <c r="H456" s="40"/>
      <c r="I456" s="40"/>
      <c r="J456" s="40"/>
      <c r="K456" s="40"/>
      <c r="L456" s="40">
        <v>15000000</v>
      </c>
      <c r="M456" s="40"/>
      <c r="N456" s="40"/>
      <c r="O456" s="40"/>
      <c r="P456" s="40">
        <v>15000000</v>
      </c>
      <c r="R456" s="40">
        <v>0</v>
      </c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>
        <f t="shared" si="106"/>
        <v>0</v>
      </c>
      <c r="AF456" s="22">
        <v>30201040201</v>
      </c>
      <c r="AG456" s="19" t="s">
        <v>695</v>
      </c>
      <c r="AH456" s="20">
        <v>0</v>
      </c>
      <c r="AI456" s="40" t="e">
        <f t="shared" si="93"/>
        <v>#DIV/0!</v>
      </c>
      <c r="AJ456" s="40" t="e">
        <f t="shared" si="94"/>
        <v>#DIV/0!</v>
      </c>
      <c r="AK456" s="40" t="e">
        <f t="shared" si="95"/>
        <v>#DIV/0!</v>
      </c>
      <c r="AL456" s="40" t="e">
        <f t="shared" si="96"/>
        <v>#DIV/0!</v>
      </c>
      <c r="AM456" s="40" t="e">
        <f t="shared" si="97"/>
        <v>#DIV/0!</v>
      </c>
      <c r="AN456" s="40" t="e">
        <f t="shared" si="98"/>
        <v>#DIV/0!</v>
      </c>
      <c r="AO456" s="40" t="e">
        <f t="shared" si="99"/>
        <v>#DIV/0!</v>
      </c>
      <c r="AP456" s="40" t="e">
        <f t="shared" si="100"/>
        <v>#DIV/0!</v>
      </c>
      <c r="AQ456" s="40">
        <f t="shared" si="101"/>
        <v>-1</v>
      </c>
      <c r="AR456" s="40" t="e">
        <f t="shared" si="102"/>
        <v>#DIV/0!</v>
      </c>
      <c r="AS456" s="40" t="e">
        <f t="shared" si="103"/>
        <v>#DIV/0!</v>
      </c>
      <c r="AT456" s="40" t="e">
        <f t="shared" si="104"/>
        <v>#DIV/0!</v>
      </c>
      <c r="AU456" s="40">
        <f t="shared" si="105"/>
        <v>-1</v>
      </c>
    </row>
    <row r="457" spans="1:47" x14ac:dyDescent="0.25">
      <c r="A457" s="37">
        <v>2023</v>
      </c>
      <c r="B457" s="46">
        <v>30201040202</v>
      </c>
      <c r="C457" s="39" t="s">
        <v>696</v>
      </c>
      <c r="D457" s="40"/>
      <c r="E457" s="40"/>
      <c r="F457" s="40"/>
      <c r="G457" s="40">
        <v>25000000</v>
      </c>
      <c r="H457" s="40"/>
      <c r="I457" s="40"/>
      <c r="J457" s="40"/>
      <c r="K457" s="40"/>
      <c r="L457" s="40"/>
      <c r="M457" s="40"/>
      <c r="N457" s="40"/>
      <c r="O457" s="40"/>
      <c r="P457" s="40">
        <v>25000000</v>
      </c>
      <c r="R457" s="40">
        <v>0</v>
      </c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>
        <f t="shared" si="106"/>
        <v>0</v>
      </c>
      <c r="AF457" s="23">
        <v>30201040202</v>
      </c>
      <c r="AG457" s="19" t="s">
        <v>696</v>
      </c>
      <c r="AH457" s="20">
        <v>0</v>
      </c>
      <c r="AI457" s="40" t="e">
        <f t="shared" ref="AI457:AI512" si="107">+(R457-D457)/D457</f>
        <v>#DIV/0!</v>
      </c>
      <c r="AJ457" s="40" t="e">
        <f t="shared" si="94"/>
        <v>#DIV/0!</v>
      </c>
      <c r="AK457" s="40" t="e">
        <f t="shared" si="95"/>
        <v>#DIV/0!</v>
      </c>
      <c r="AL457" s="40">
        <f t="shared" si="96"/>
        <v>-1</v>
      </c>
      <c r="AM457" s="40" t="e">
        <f t="shared" si="97"/>
        <v>#DIV/0!</v>
      </c>
      <c r="AN457" s="40" t="e">
        <f t="shared" si="98"/>
        <v>#DIV/0!</v>
      </c>
      <c r="AO457" s="40" t="e">
        <f t="shared" si="99"/>
        <v>#DIV/0!</v>
      </c>
      <c r="AP457" s="40" t="e">
        <f t="shared" si="100"/>
        <v>#DIV/0!</v>
      </c>
      <c r="AQ457" s="40" t="e">
        <f t="shared" si="101"/>
        <v>#DIV/0!</v>
      </c>
      <c r="AR457" s="40" t="e">
        <f t="shared" si="102"/>
        <v>#DIV/0!</v>
      </c>
      <c r="AS457" s="40" t="e">
        <f t="shared" si="103"/>
        <v>#DIV/0!</v>
      </c>
      <c r="AT457" s="40" t="e">
        <f t="shared" si="104"/>
        <v>#DIV/0!</v>
      </c>
      <c r="AU457" s="40">
        <f t="shared" si="105"/>
        <v>-1</v>
      </c>
    </row>
    <row r="458" spans="1:47" x14ac:dyDescent="0.25">
      <c r="A458" s="37">
        <v>2023</v>
      </c>
      <c r="B458" s="47">
        <v>30201040203</v>
      </c>
      <c r="C458" s="39" t="s">
        <v>697</v>
      </c>
      <c r="D458" s="40"/>
      <c r="E458" s="40">
        <v>100000000</v>
      </c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>
        <v>100000000</v>
      </c>
      <c r="R458" s="40">
        <v>0</v>
      </c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>
        <f t="shared" si="106"/>
        <v>0</v>
      </c>
      <c r="AF458" s="24">
        <v>30201040203</v>
      </c>
      <c r="AG458" s="19" t="s">
        <v>697</v>
      </c>
      <c r="AH458" s="20">
        <v>0</v>
      </c>
      <c r="AI458" s="40" t="e">
        <f t="shared" si="107"/>
        <v>#DIV/0!</v>
      </c>
      <c r="AJ458" s="40">
        <f t="shared" si="94"/>
        <v>-1</v>
      </c>
      <c r="AK458" s="40" t="e">
        <f t="shared" si="95"/>
        <v>#DIV/0!</v>
      </c>
      <c r="AL458" s="40" t="e">
        <f t="shared" si="96"/>
        <v>#DIV/0!</v>
      </c>
      <c r="AM458" s="40" t="e">
        <f t="shared" si="97"/>
        <v>#DIV/0!</v>
      </c>
      <c r="AN458" s="40" t="e">
        <f t="shared" si="98"/>
        <v>#DIV/0!</v>
      </c>
      <c r="AO458" s="40" t="e">
        <f t="shared" si="99"/>
        <v>#DIV/0!</v>
      </c>
      <c r="AP458" s="40" t="e">
        <f t="shared" si="100"/>
        <v>#DIV/0!</v>
      </c>
      <c r="AQ458" s="40" t="e">
        <f t="shared" si="101"/>
        <v>#DIV/0!</v>
      </c>
      <c r="AR458" s="40" t="e">
        <f t="shared" si="102"/>
        <v>#DIV/0!</v>
      </c>
      <c r="AS458" s="40" t="e">
        <f t="shared" si="103"/>
        <v>#DIV/0!</v>
      </c>
      <c r="AT458" s="40" t="e">
        <f t="shared" si="104"/>
        <v>#DIV/0!</v>
      </c>
      <c r="AU458" s="40">
        <f t="shared" si="105"/>
        <v>-1</v>
      </c>
    </row>
    <row r="459" spans="1:47" x14ac:dyDescent="0.25">
      <c r="A459" s="34">
        <v>2023</v>
      </c>
      <c r="B459" s="35">
        <v>302010403</v>
      </c>
      <c r="C459" s="36" t="s">
        <v>698</v>
      </c>
      <c r="D459" s="33">
        <v>30000000</v>
      </c>
      <c r="E459" s="33">
        <v>0</v>
      </c>
      <c r="F459" s="33">
        <v>0</v>
      </c>
      <c r="G459" s="33">
        <v>10000000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40000000</v>
      </c>
      <c r="R459" s="33">
        <v>0</v>
      </c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>
        <f t="shared" si="106"/>
        <v>0</v>
      </c>
      <c r="AF459" s="11">
        <v>302010403</v>
      </c>
      <c r="AG459" s="6" t="s">
        <v>698</v>
      </c>
      <c r="AH459" s="7">
        <f>+AH460+AH461</f>
        <v>0</v>
      </c>
      <c r="AI459" s="33">
        <f t="shared" si="107"/>
        <v>-1</v>
      </c>
      <c r="AJ459" s="33" t="e">
        <f t="shared" si="94"/>
        <v>#DIV/0!</v>
      </c>
      <c r="AK459" s="33" t="e">
        <f t="shared" si="95"/>
        <v>#DIV/0!</v>
      </c>
      <c r="AL459" s="33">
        <f t="shared" si="96"/>
        <v>-1</v>
      </c>
      <c r="AM459" s="33" t="e">
        <f t="shared" si="97"/>
        <v>#DIV/0!</v>
      </c>
      <c r="AN459" s="33" t="e">
        <f t="shared" si="98"/>
        <v>#DIV/0!</v>
      </c>
      <c r="AO459" s="33" t="e">
        <f t="shared" si="99"/>
        <v>#DIV/0!</v>
      </c>
      <c r="AP459" s="33" t="e">
        <f t="shared" si="100"/>
        <v>#DIV/0!</v>
      </c>
      <c r="AQ459" s="33" t="e">
        <f t="shared" si="101"/>
        <v>#DIV/0!</v>
      </c>
      <c r="AR459" s="33" t="e">
        <f t="shared" si="102"/>
        <v>#DIV/0!</v>
      </c>
      <c r="AS459" s="33" t="e">
        <f t="shared" si="103"/>
        <v>#DIV/0!</v>
      </c>
      <c r="AT459" s="33" t="e">
        <f t="shared" si="104"/>
        <v>#DIV/0!</v>
      </c>
      <c r="AU459" s="33">
        <f t="shared" si="105"/>
        <v>-1</v>
      </c>
    </row>
    <row r="460" spans="1:47" x14ac:dyDescent="0.25">
      <c r="A460" s="37">
        <v>2023</v>
      </c>
      <c r="B460" s="46">
        <v>30201040302</v>
      </c>
      <c r="C460" s="39" t="s">
        <v>699</v>
      </c>
      <c r="D460" s="40"/>
      <c r="E460" s="40"/>
      <c r="F460" s="40"/>
      <c r="G460" s="40">
        <v>10000000</v>
      </c>
      <c r="H460" s="40"/>
      <c r="I460" s="40"/>
      <c r="J460" s="40"/>
      <c r="K460" s="40"/>
      <c r="L460" s="40"/>
      <c r="M460" s="40"/>
      <c r="N460" s="40"/>
      <c r="O460" s="40"/>
      <c r="P460" s="40">
        <v>10000000</v>
      </c>
      <c r="R460" s="40">
        <v>0</v>
      </c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>
        <f t="shared" si="106"/>
        <v>0</v>
      </c>
      <c r="AF460" s="23">
        <v>30201040302</v>
      </c>
      <c r="AG460" s="19" t="s">
        <v>699</v>
      </c>
      <c r="AH460" s="20">
        <v>0</v>
      </c>
      <c r="AI460" s="40" t="e">
        <f t="shared" si="107"/>
        <v>#DIV/0!</v>
      </c>
      <c r="AJ460" s="40" t="e">
        <f t="shared" si="94"/>
        <v>#DIV/0!</v>
      </c>
      <c r="AK460" s="40" t="e">
        <f t="shared" si="95"/>
        <v>#DIV/0!</v>
      </c>
      <c r="AL460" s="40">
        <f t="shared" si="96"/>
        <v>-1</v>
      </c>
      <c r="AM460" s="40" t="e">
        <f t="shared" si="97"/>
        <v>#DIV/0!</v>
      </c>
      <c r="AN460" s="40" t="e">
        <f t="shared" si="98"/>
        <v>#DIV/0!</v>
      </c>
      <c r="AO460" s="40" t="e">
        <f t="shared" si="99"/>
        <v>#DIV/0!</v>
      </c>
      <c r="AP460" s="40" t="e">
        <f t="shared" si="100"/>
        <v>#DIV/0!</v>
      </c>
      <c r="AQ460" s="40" t="e">
        <f t="shared" si="101"/>
        <v>#DIV/0!</v>
      </c>
      <c r="AR460" s="40" t="e">
        <f t="shared" si="102"/>
        <v>#DIV/0!</v>
      </c>
      <c r="AS460" s="40" t="e">
        <f t="shared" si="103"/>
        <v>#DIV/0!</v>
      </c>
      <c r="AT460" s="40" t="e">
        <f t="shared" si="104"/>
        <v>#DIV/0!</v>
      </c>
      <c r="AU460" s="40">
        <f t="shared" si="105"/>
        <v>-1</v>
      </c>
    </row>
    <row r="461" spans="1:47" x14ac:dyDescent="0.25">
      <c r="A461" s="37">
        <v>2023</v>
      </c>
      <c r="B461" s="47">
        <v>30201040303</v>
      </c>
      <c r="C461" s="39" t="s">
        <v>700</v>
      </c>
      <c r="D461" s="40">
        <v>30000000</v>
      </c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>
        <v>30000000</v>
      </c>
      <c r="R461" s="40">
        <v>0</v>
      </c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>
        <f t="shared" si="106"/>
        <v>0</v>
      </c>
      <c r="AF461" s="24">
        <v>30201040303</v>
      </c>
      <c r="AG461" s="19" t="s">
        <v>700</v>
      </c>
      <c r="AH461" s="20">
        <v>0</v>
      </c>
      <c r="AI461" s="40">
        <f t="shared" si="107"/>
        <v>-1</v>
      </c>
      <c r="AJ461" s="40" t="e">
        <f t="shared" si="94"/>
        <v>#DIV/0!</v>
      </c>
      <c r="AK461" s="40" t="e">
        <f t="shared" si="95"/>
        <v>#DIV/0!</v>
      </c>
      <c r="AL461" s="40" t="e">
        <f t="shared" si="96"/>
        <v>#DIV/0!</v>
      </c>
      <c r="AM461" s="40" t="e">
        <f t="shared" si="97"/>
        <v>#DIV/0!</v>
      </c>
      <c r="AN461" s="40" t="e">
        <f t="shared" si="98"/>
        <v>#DIV/0!</v>
      </c>
      <c r="AO461" s="40" t="e">
        <f t="shared" si="99"/>
        <v>#DIV/0!</v>
      </c>
      <c r="AP461" s="40" t="e">
        <f t="shared" si="100"/>
        <v>#DIV/0!</v>
      </c>
      <c r="AQ461" s="40" t="e">
        <f t="shared" si="101"/>
        <v>#DIV/0!</v>
      </c>
      <c r="AR461" s="40" t="e">
        <f t="shared" si="102"/>
        <v>#DIV/0!</v>
      </c>
      <c r="AS461" s="40" t="e">
        <f t="shared" si="103"/>
        <v>#DIV/0!</v>
      </c>
      <c r="AT461" s="40" t="e">
        <f t="shared" si="104"/>
        <v>#DIV/0!</v>
      </c>
      <c r="AU461" s="40">
        <f t="shared" si="105"/>
        <v>-1</v>
      </c>
    </row>
    <row r="462" spans="1:47" x14ac:dyDescent="0.25">
      <c r="A462" s="34">
        <v>2023</v>
      </c>
      <c r="B462" s="35">
        <v>302010404</v>
      </c>
      <c r="C462" s="36" t="s">
        <v>701</v>
      </c>
      <c r="D462" s="33">
        <v>0</v>
      </c>
      <c r="E462" s="33">
        <v>30000000</v>
      </c>
      <c r="F462" s="33">
        <v>0</v>
      </c>
      <c r="G462" s="33">
        <v>20000000</v>
      </c>
      <c r="H462" s="33">
        <v>0</v>
      </c>
      <c r="I462" s="33">
        <v>0</v>
      </c>
      <c r="J462" s="33">
        <v>0</v>
      </c>
      <c r="K462" s="33">
        <v>0</v>
      </c>
      <c r="L462" s="33">
        <v>5000000</v>
      </c>
      <c r="M462" s="33">
        <v>0</v>
      </c>
      <c r="N462" s="33">
        <v>0</v>
      </c>
      <c r="O462" s="33">
        <v>0</v>
      </c>
      <c r="P462" s="33">
        <v>55000000</v>
      </c>
      <c r="R462" s="33">
        <v>0</v>
      </c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>
        <f t="shared" si="106"/>
        <v>0</v>
      </c>
      <c r="AF462" s="11">
        <v>302010404</v>
      </c>
      <c r="AG462" s="6" t="s">
        <v>701</v>
      </c>
      <c r="AH462" s="7">
        <f>+AH463+AH464+AH465</f>
        <v>0</v>
      </c>
      <c r="AI462" s="33" t="e">
        <f t="shared" si="107"/>
        <v>#DIV/0!</v>
      </c>
      <c r="AJ462" s="33">
        <f t="shared" si="94"/>
        <v>-1</v>
      </c>
      <c r="AK462" s="33" t="e">
        <f t="shared" si="95"/>
        <v>#DIV/0!</v>
      </c>
      <c r="AL462" s="33">
        <f t="shared" si="96"/>
        <v>-1</v>
      </c>
      <c r="AM462" s="33" t="e">
        <f t="shared" si="97"/>
        <v>#DIV/0!</v>
      </c>
      <c r="AN462" s="33" t="e">
        <f t="shared" si="98"/>
        <v>#DIV/0!</v>
      </c>
      <c r="AO462" s="33" t="e">
        <f t="shared" si="99"/>
        <v>#DIV/0!</v>
      </c>
      <c r="AP462" s="33" t="e">
        <f t="shared" si="100"/>
        <v>#DIV/0!</v>
      </c>
      <c r="AQ462" s="33">
        <f t="shared" si="101"/>
        <v>-1</v>
      </c>
      <c r="AR462" s="33" t="e">
        <f t="shared" si="102"/>
        <v>#DIV/0!</v>
      </c>
      <c r="AS462" s="33" t="e">
        <f t="shared" si="103"/>
        <v>#DIV/0!</v>
      </c>
      <c r="AT462" s="33" t="e">
        <f t="shared" si="104"/>
        <v>#DIV/0!</v>
      </c>
      <c r="AU462" s="33">
        <f t="shared" si="105"/>
        <v>-1</v>
      </c>
    </row>
    <row r="463" spans="1:47" x14ac:dyDescent="0.25">
      <c r="A463" s="37">
        <v>2023</v>
      </c>
      <c r="B463" s="45">
        <v>30201040401</v>
      </c>
      <c r="C463" s="39" t="s">
        <v>702</v>
      </c>
      <c r="D463" s="40"/>
      <c r="E463" s="40"/>
      <c r="F463" s="40"/>
      <c r="G463" s="40"/>
      <c r="H463" s="40"/>
      <c r="I463" s="40"/>
      <c r="J463" s="40"/>
      <c r="K463" s="40"/>
      <c r="L463" s="40">
        <v>5000000</v>
      </c>
      <c r="M463" s="40"/>
      <c r="N463" s="40"/>
      <c r="O463" s="40"/>
      <c r="P463" s="40">
        <v>5000000</v>
      </c>
      <c r="R463" s="40">
        <v>0</v>
      </c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>
        <f t="shared" si="106"/>
        <v>0</v>
      </c>
      <c r="AF463" s="22">
        <v>30201040401</v>
      </c>
      <c r="AG463" s="19" t="s">
        <v>702</v>
      </c>
      <c r="AH463" s="20">
        <v>0</v>
      </c>
      <c r="AI463" s="40" t="e">
        <f t="shared" si="107"/>
        <v>#DIV/0!</v>
      </c>
      <c r="AJ463" s="40" t="e">
        <f t="shared" si="94"/>
        <v>#DIV/0!</v>
      </c>
      <c r="AK463" s="40" t="e">
        <f t="shared" si="95"/>
        <v>#DIV/0!</v>
      </c>
      <c r="AL463" s="40" t="e">
        <f t="shared" si="96"/>
        <v>#DIV/0!</v>
      </c>
      <c r="AM463" s="40" t="e">
        <f t="shared" si="97"/>
        <v>#DIV/0!</v>
      </c>
      <c r="AN463" s="40" t="e">
        <f t="shared" si="98"/>
        <v>#DIV/0!</v>
      </c>
      <c r="AO463" s="40" t="e">
        <f t="shared" si="99"/>
        <v>#DIV/0!</v>
      </c>
      <c r="AP463" s="40" t="e">
        <f t="shared" si="100"/>
        <v>#DIV/0!</v>
      </c>
      <c r="AQ463" s="40">
        <f t="shared" si="101"/>
        <v>-1</v>
      </c>
      <c r="AR463" s="40" t="e">
        <f t="shared" si="102"/>
        <v>#DIV/0!</v>
      </c>
      <c r="AS463" s="40" t="e">
        <f t="shared" si="103"/>
        <v>#DIV/0!</v>
      </c>
      <c r="AT463" s="40" t="e">
        <f t="shared" si="104"/>
        <v>#DIV/0!</v>
      </c>
      <c r="AU463" s="40">
        <f t="shared" si="105"/>
        <v>-1</v>
      </c>
    </row>
    <row r="464" spans="1:47" x14ac:dyDescent="0.25">
      <c r="A464" s="37">
        <v>2023</v>
      </c>
      <c r="B464" s="46">
        <v>30201040402</v>
      </c>
      <c r="C464" s="39" t="s">
        <v>703</v>
      </c>
      <c r="D464" s="40"/>
      <c r="E464" s="40"/>
      <c r="F464" s="40"/>
      <c r="G464" s="40">
        <v>20000000</v>
      </c>
      <c r="H464" s="40"/>
      <c r="I464" s="40"/>
      <c r="J464" s="40"/>
      <c r="K464" s="40"/>
      <c r="L464" s="40"/>
      <c r="M464" s="40"/>
      <c r="N464" s="40"/>
      <c r="O464" s="40"/>
      <c r="P464" s="40">
        <v>20000000</v>
      </c>
      <c r="R464" s="40">
        <v>0</v>
      </c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>
        <f t="shared" si="106"/>
        <v>0</v>
      </c>
      <c r="AF464" s="23">
        <v>30201040402</v>
      </c>
      <c r="AG464" s="19" t="s">
        <v>703</v>
      </c>
      <c r="AH464" s="20">
        <v>0</v>
      </c>
      <c r="AI464" s="40" t="e">
        <f t="shared" si="107"/>
        <v>#DIV/0!</v>
      </c>
      <c r="AJ464" s="40" t="e">
        <f t="shared" si="94"/>
        <v>#DIV/0!</v>
      </c>
      <c r="AK464" s="40" t="e">
        <f t="shared" si="95"/>
        <v>#DIV/0!</v>
      </c>
      <c r="AL464" s="40">
        <f t="shared" si="96"/>
        <v>-1</v>
      </c>
      <c r="AM464" s="40" t="e">
        <f t="shared" si="97"/>
        <v>#DIV/0!</v>
      </c>
      <c r="AN464" s="40" t="e">
        <f t="shared" si="98"/>
        <v>#DIV/0!</v>
      </c>
      <c r="AO464" s="40" t="e">
        <f t="shared" si="99"/>
        <v>#DIV/0!</v>
      </c>
      <c r="AP464" s="40" t="e">
        <f t="shared" si="100"/>
        <v>#DIV/0!</v>
      </c>
      <c r="AQ464" s="40" t="e">
        <f t="shared" si="101"/>
        <v>#DIV/0!</v>
      </c>
      <c r="AR464" s="40" t="e">
        <f t="shared" si="102"/>
        <v>#DIV/0!</v>
      </c>
      <c r="AS464" s="40" t="e">
        <f t="shared" si="103"/>
        <v>#DIV/0!</v>
      </c>
      <c r="AT464" s="40" t="e">
        <f t="shared" si="104"/>
        <v>#DIV/0!</v>
      </c>
      <c r="AU464" s="40">
        <f t="shared" si="105"/>
        <v>-1</v>
      </c>
    </row>
    <row r="465" spans="1:47" x14ac:dyDescent="0.25">
      <c r="A465" s="37">
        <v>2023</v>
      </c>
      <c r="B465" s="47">
        <v>30201040403</v>
      </c>
      <c r="C465" s="39" t="s">
        <v>704</v>
      </c>
      <c r="D465" s="40"/>
      <c r="E465" s="40">
        <v>30000000</v>
      </c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>
        <v>30000000</v>
      </c>
      <c r="R465" s="40">
        <v>0</v>
      </c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>
        <f t="shared" si="106"/>
        <v>0</v>
      </c>
      <c r="AF465" s="24">
        <v>30201040403</v>
      </c>
      <c r="AG465" s="19" t="s">
        <v>704</v>
      </c>
      <c r="AH465" s="20">
        <v>0</v>
      </c>
      <c r="AI465" s="40" t="e">
        <f t="shared" si="107"/>
        <v>#DIV/0!</v>
      </c>
      <c r="AJ465" s="40">
        <f t="shared" si="94"/>
        <v>-1</v>
      </c>
      <c r="AK465" s="40" t="e">
        <f t="shared" si="95"/>
        <v>#DIV/0!</v>
      </c>
      <c r="AL465" s="40" t="e">
        <f t="shared" si="96"/>
        <v>#DIV/0!</v>
      </c>
      <c r="AM465" s="40" t="e">
        <f t="shared" si="97"/>
        <v>#DIV/0!</v>
      </c>
      <c r="AN465" s="40" t="e">
        <f t="shared" si="98"/>
        <v>#DIV/0!</v>
      </c>
      <c r="AO465" s="40" t="e">
        <f t="shared" si="99"/>
        <v>#DIV/0!</v>
      </c>
      <c r="AP465" s="40" t="e">
        <f t="shared" si="100"/>
        <v>#DIV/0!</v>
      </c>
      <c r="AQ465" s="40" t="e">
        <f t="shared" si="101"/>
        <v>#DIV/0!</v>
      </c>
      <c r="AR465" s="40" t="e">
        <f t="shared" si="102"/>
        <v>#DIV/0!</v>
      </c>
      <c r="AS465" s="40" t="e">
        <f t="shared" si="103"/>
        <v>#DIV/0!</v>
      </c>
      <c r="AT465" s="40" t="e">
        <f t="shared" si="104"/>
        <v>#DIV/0!</v>
      </c>
      <c r="AU465" s="40">
        <f t="shared" si="105"/>
        <v>-1</v>
      </c>
    </row>
    <row r="466" spans="1:47" x14ac:dyDescent="0.25">
      <c r="A466" s="34">
        <v>2023</v>
      </c>
      <c r="B466" s="35">
        <v>30202</v>
      </c>
      <c r="C466" s="36" t="s">
        <v>705</v>
      </c>
      <c r="D466" s="33">
        <v>0</v>
      </c>
      <c r="E466" s="33">
        <v>225000000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75000000</v>
      </c>
      <c r="M466" s="33">
        <v>0</v>
      </c>
      <c r="N466" s="33">
        <v>0</v>
      </c>
      <c r="O466" s="33">
        <v>0</v>
      </c>
      <c r="P466" s="33">
        <v>300000000</v>
      </c>
      <c r="R466" s="33">
        <v>0</v>
      </c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>
        <f t="shared" si="106"/>
        <v>0</v>
      </c>
      <c r="AF466" s="8">
        <v>30202</v>
      </c>
      <c r="AG466" s="2" t="s">
        <v>705</v>
      </c>
      <c r="AH466" s="3">
        <f>+AH467</f>
        <v>0</v>
      </c>
      <c r="AI466" s="33" t="e">
        <f t="shared" si="107"/>
        <v>#DIV/0!</v>
      </c>
      <c r="AJ466" s="33">
        <f t="shared" si="94"/>
        <v>-1</v>
      </c>
      <c r="AK466" s="33" t="e">
        <f t="shared" si="95"/>
        <v>#DIV/0!</v>
      </c>
      <c r="AL466" s="33" t="e">
        <f t="shared" si="96"/>
        <v>#DIV/0!</v>
      </c>
      <c r="AM466" s="33" t="e">
        <f t="shared" si="97"/>
        <v>#DIV/0!</v>
      </c>
      <c r="AN466" s="33" t="e">
        <f t="shared" si="98"/>
        <v>#DIV/0!</v>
      </c>
      <c r="AO466" s="33" t="e">
        <f t="shared" si="99"/>
        <v>#DIV/0!</v>
      </c>
      <c r="AP466" s="33" t="e">
        <f t="shared" si="100"/>
        <v>#DIV/0!</v>
      </c>
      <c r="AQ466" s="33">
        <f t="shared" si="101"/>
        <v>-1</v>
      </c>
      <c r="AR466" s="33" t="e">
        <f t="shared" si="102"/>
        <v>#DIV/0!</v>
      </c>
      <c r="AS466" s="33" t="e">
        <f t="shared" si="103"/>
        <v>#DIV/0!</v>
      </c>
      <c r="AT466" s="33" t="e">
        <f t="shared" si="104"/>
        <v>#DIV/0!</v>
      </c>
      <c r="AU466" s="33">
        <f t="shared" si="105"/>
        <v>-1</v>
      </c>
    </row>
    <row r="467" spans="1:47" x14ac:dyDescent="0.25">
      <c r="A467" s="34">
        <v>2023</v>
      </c>
      <c r="B467" s="35">
        <v>3020201</v>
      </c>
      <c r="C467" s="36" t="s">
        <v>706</v>
      </c>
      <c r="D467" s="33">
        <v>0</v>
      </c>
      <c r="E467" s="33">
        <v>225000000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75000000</v>
      </c>
      <c r="M467" s="33">
        <v>0</v>
      </c>
      <c r="N467" s="33">
        <v>0</v>
      </c>
      <c r="O467" s="33">
        <v>0</v>
      </c>
      <c r="P467" s="33">
        <v>300000000</v>
      </c>
      <c r="R467" s="33">
        <v>0</v>
      </c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>
        <f t="shared" si="106"/>
        <v>0</v>
      </c>
      <c r="AF467" s="8">
        <v>3020201</v>
      </c>
      <c r="AG467" s="2" t="s">
        <v>706</v>
      </c>
      <c r="AH467" s="3">
        <f>+AH468+AH471</f>
        <v>0</v>
      </c>
      <c r="AI467" s="33" t="e">
        <f t="shared" si="107"/>
        <v>#DIV/0!</v>
      </c>
      <c r="AJ467" s="33">
        <f t="shared" si="94"/>
        <v>-1</v>
      </c>
      <c r="AK467" s="33" t="e">
        <f t="shared" si="95"/>
        <v>#DIV/0!</v>
      </c>
      <c r="AL467" s="33" t="e">
        <f t="shared" si="96"/>
        <v>#DIV/0!</v>
      </c>
      <c r="AM467" s="33" t="e">
        <f t="shared" si="97"/>
        <v>#DIV/0!</v>
      </c>
      <c r="AN467" s="33" t="e">
        <f t="shared" si="98"/>
        <v>#DIV/0!</v>
      </c>
      <c r="AO467" s="33" t="e">
        <f t="shared" si="99"/>
        <v>#DIV/0!</v>
      </c>
      <c r="AP467" s="33" t="e">
        <f t="shared" si="100"/>
        <v>#DIV/0!</v>
      </c>
      <c r="AQ467" s="33">
        <f t="shared" si="101"/>
        <v>-1</v>
      </c>
      <c r="AR467" s="33" t="e">
        <f t="shared" si="102"/>
        <v>#DIV/0!</v>
      </c>
      <c r="AS467" s="33" t="e">
        <f t="shared" si="103"/>
        <v>#DIV/0!</v>
      </c>
      <c r="AT467" s="33" t="e">
        <f t="shared" si="104"/>
        <v>#DIV/0!</v>
      </c>
      <c r="AU467" s="33">
        <f t="shared" si="105"/>
        <v>-1</v>
      </c>
    </row>
    <row r="468" spans="1:47" x14ac:dyDescent="0.25">
      <c r="A468" s="34">
        <v>2023</v>
      </c>
      <c r="B468" s="35">
        <v>302020101</v>
      </c>
      <c r="C468" s="36" t="s">
        <v>707</v>
      </c>
      <c r="D468" s="33">
        <v>0</v>
      </c>
      <c r="E468" s="33">
        <v>150000000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50000000</v>
      </c>
      <c r="M468" s="33">
        <v>0</v>
      </c>
      <c r="N468" s="33">
        <v>0</v>
      </c>
      <c r="O468" s="33">
        <v>0</v>
      </c>
      <c r="P468" s="33">
        <v>200000000</v>
      </c>
      <c r="R468" s="33">
        <v>0</v>
      </c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>
        <f t="shared" si="106"/>
        <v>0</v>
      </c>
      <c r="AF468" s="11">
        <v>302020101</v>
      </c>
      <c r="AG468" s="6" t="s">
        <v>707</v>
      </c>
      <c r="AH468" s="7">
        <f>+AH469+AH470</f>
        <v>0</v>
      </c>
      <c r="AI468" s="33" t="e">
        <f t="shared" si="107"/>
        <v>#DIV/0!</v>
      </c>
      <c r="AJ468" s="33">
        <f t="shared" si="94"/>
        <v>-1</v>
      </c>
      <c r="AK468" s="33" t="e">
        <f t="shared" si="95"/>
        <v>#DIV/0!</v>
      </c>
      <c r="AL468" s="33" t="e">
        <f t="shared" si="96"/>
        <v>#DIV/0!</v>
      </c>
      <c r="AM468" s="33" t="e">
        <f t="shared" si="97"/>
        <v>#DIV/0!</v>
      </c>
      <c r="AN468" s="33" t="e">
        <f t="shared" si="98"/>
        <v>#DIV/0!</v>
      </c>
      <c r="AO468" s="33" t="e">
        <f t="shared" si="99"/>
        <v>#DIV/0!</v>
      </c>
      <c r="AP468" s="33" t="e">
        <f t="shared" si="100"/>
        <v>#DIV/0!</v>
      </c>
      <c r="AQ468" s="33">
        <f t="shared" si="101"/>
        <v>-1</v>
      </c>
      <c r="AR468" s="33" t="e">
        <f t="shared" si="102"/>
        <v>#DIV/0!</v>
      </c>
      <c r="AS468" s="33" t="e">
        <f t="shared" si="103"/>
        <v>#DIV/0!</v>
      </c>
      <c r="AT468" s="33" t="e">
        <f t="shared" si="104"/>
        <v>#DIV/0!</v>
      </c>
      <c r="AU468" s="33">
        <f t="shared" si="105"/>
        <v>-1</v>
      </c>
    </row>
    <row r="469" spans="1:47" x14ac:dyDescent="0.25">
      <c r="A469" s="37">
        <v>2023</v>
      </c>
      <c r="B469" s="45">
        <v>30202010101</v>
      </c>
      <c r="C469" s="39" t="s">
        <v>708</v>
      </c>
      <c r="D469" s="40"/>
      <c r="E469" s="40"/>
      <c r="F469" s="40"/>
      <c r="G469" s="40"/>
      <c r="H469" s="40"/>
      <c r="I469" s="40"/>
      <c r="J469" s="40"/>
      <c r="K469" s="40"/>
      <c r="L469" s="40">
        <v>50000000</v>
      </c>
      <c r="M469" s="40"/>
      <c r="N469" s="40"/>
      <c r="O469" s="40"/>
      <c r="P469" s="40">
        <v>50000000</v>
      </c>
      <c r="R469" s="40">
        <v>0</v>
      </c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>
        <f t="shared" si="106"/>
        <v>0</v>
      </c>
      <c r="AF469" s="22">
        <v>30202010101</v>
      </c>
      <c r="AG469" s="19" t="s">
        <v>708</v>
      </c>
      <c r="AH469" s="20">
        <v>0</v>
      </c>
      <c r="AI469" s="40" t="e">
        <f t="shared" si="107"/>
        <v>#DIV/0!</v>
      </c>
      <c r="AJ469" s="40" t="e">
        <f t="shared" si="94"/>
        <v>#DIV/0!</v>
      </c>
      <c r="AK469" s="40" t="e">
        <f t="shared" si="95"/>
        <v>#DIV/0!</v>
      </c>
      <c r="AL469" s="40" t="e">
        <f t="shared" si="96"/>
        <v>#DIV/0!</v>
      </c>
      <c r="AM469" s="40" t="e">
        <f t="shared" si="97"/>
        <v>#DIV/0!</v>
      </c>
      <c r="AN469" s="40" t="e">
        <f t="shared" si="98"/>
        <v>#DIV/0!</v>
      </c>
      <c r="AO469" s="40" t="e">
        <f t="shared" si="99"/>
        <v>#DIV/0!</v>
      </c>
      <c r="AP469" s="40" t="e">
        <f t="shared" si="100"/>
        <v>#DIV/0!</v>
      </c>
      <c r="AQ469" s="40">
        <f t="shared" si="101"/>
        <v>-1</v>
      </c>
      <c r="AR469" s="40" t="e">
        <f t="shared" si="102"/>
        <v>#DIV/0!</v>
      </c>
      <c r="AS469" s="40" t="e">
        <f t="shared" si="103"/>
        <v>#DIV/0!</v>
      </c>
      <c r="AT469" s="40" t="e">
        <f t="shared" si="104"/>
        <v>#DIV/0!</v>
      </c>
      <c r="AU469" s="40">
        <f t="shared" si="105"/>
        <v>-1</v>
      </c>
    </row>
    <row r="470" spans="1:47" x14ac:dyDescent="0.25">
      <c r="A470" s="37">
        <v>2023</v>
      </c>
      <c r="B470" s="47">
        <v>30202010103</v>
      </c>
      <c r="C470" s="39" t="s">
        <v>709</v>
      </c>
      <c r="D470" s="40"/>
      <c r="E470" s="40">
        <v>150000000</v>
      </c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>
        <v>150000000</v>
      </c>
      <c r="R470" s="40">
        <v>0</v>
      </c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>
        <f t="shared" si="106"/>
        <v>0</v>
      </c>
      <c r="AF470" s="24">
        <v>30202010103</v>
      </c>
      <c r="AG470" s="19" t="s">
        <v>709</v>
      </c>
      <c r="AH470" s="20">
        <v>0</v>
      </c>
      <c r="AI470" s="40" t="e">
        <f t="shared" si="107"/>
        <v>#DIV/0!</v>
      </c>
      <c r="AJ470" s="40">
        <f t="shared" si="94"/>
        <v>-1</v>
      </c>
      <c r="AK470" s="40" t="e">
        <f t="shared" si="95"/>
        <v>#DIV/0!</v>
      </c>
      <c r="AL470" s="40" t="e">
        <f t="shared" si="96"/>
        <v>#DIV/0!</v>
      </c>
      <c r="AM470" s="40" t="e">
        <f t="shared" si="97"/>
        <v>#DIV/0!</v>
      </c>
      <c r="AN470" s="40" t="e">
        <f t="shared" si="98"/>
        <v>#DIV/0!</v>
      </c>
      <c r="AO470" s="40" t="e">
        <f t="shared" si="99"/>
        <v>#DIV/0!</v>
      </c>
      <c r="AP470" s="40" t="e">
        <f t="shared" si="100"/>
        <v>#DIV/0!</v>
      </c>
      <c r="AQ470" s="40" t="e">
        <f t="shared" si="101"/>
        <v>#DIV/0!</v>
      </c>
      <c r="AR470" s="40" t="e">
        <f t="shared" si="102"/>
        <v>#DIV/0!</v>
      </c>
      <c r="AS470" s="40" t="e">
        <f t="shared" si="103"/>
        <v>#DIV/0!</v>
      </c>
      <c r="AT470" s="40" t="e">
        <f t="shared" si="104"/>
        <v>#DIV/0!</v>
      </c>
      <c r="AU470" s="40">
        <f t="shared" si="105"/>
        <v>-1</v>
      </c>
    </row>
    <row r="471" spans="1:47" x14ac:dyDescent="0.25">
      <c r="A471" s="34">
        <v>2023</v>
      </c>
      <c r="B471" s="35">
        <v>302020102</v>
      </c>
      <c r="C471" s="36" t="s">
        <v>710</v>
      </c>
      <c r="D471" s="33">
        <v>0</v>
      </c>
      <c r="E471" s="33">
        <v>75000000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25000000</v>
      </c>
      <c r="M471" s="33">
        <v>0</v>
      </c>
      <c r="N471" s="33">
        <v>0</v>
      </c>
      <c r="O471" s="33">
        <v>0</v>
      </c>
      <c r="P471" s="33">
        <v>100000000</v>
      </c>
      <c r="R471" s="33">
        <v>0</v>
      </c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>
        <f t="shared" si="106"/>
        <v>0</v>
      </c>
      <c r="AF471" s="11">
        <v>302020102</v>
      </c>
      <c r="AG471" s="6" t="s">
        <v>710</v>
      </c>
      <c r="AH471" s="7">
        <v>0</v>
      </c>
      <c r="AI471" s="33" t="e">
        <f t="shared" si="107"/>
        <v>#DIV/0!</v>
      </c>
      <c r="AJ471" s="33">
        <f t="shared" si="94"/>
        <v>-1</v>
      </c>
      <c r="AK471" s="33" t="e">
        <f t="shared" si="95"/>
        <v>#DIV/0!</v>
      </c>
      <c r="AL471" s="33" t="e">
        <f t="shared" si="96"/>
        <v>#DIV/0!</v>
      </c>
      <c r="AM471" s="33" t="e">
        <f t="shared" si="97"/>
        <v>#DIV/0!</v>
      </c>
      <c r="AN471" s="33" t="e">
        <f t="shared" si="98"/>
        <v>#DIV/0!</v>
      </c>
      <c r="AO471" s="33" t="e">
        <f t="shared" si="99"/>
        <v>#DIV/0!</v>
      </c>
      <c r="AP471" s="33" t="e">
        <f t="shared" si="100"/>
        <v>#DIV/0!</v>
      </c>
      <c r="AQ471" s="33">
        <f t="shared" si="101"/>
        <v>-1</v>
      </c>
      <c r="AR471" s="33" t="e">
        <f t="shared" si="102"/>
        <v>#DIV/0!</v>
      </c>
      <c r="AS471" s="33" t="e">
        <f t="shared" si="103"/>
        <v>#DIV/0!</v>
      </c>
      <c r="AT471" s="33" t="e">
        <f t="shared" si="104"/>
        <v>#DIV/0!</v>
      </c>
      <c r="AU471" s="33">
        <f t="shared" si="105"/>
        <v>-1</v>
      </c>
    </row>
    <row r="472" spans="1:47" x14ac:dyDescent="0.25">
      <c r="A472" s="37">
        <v>2023</v>
      </c>
      <c r="B472" s="45">
        <v>30202010201</v>
      </c>
      <c r="C472" s="39" t="s">
        <v>711</v>
      </c>
      <c r="D472" s="40"/>
      <c r="E472" s="40"/>
      <c r="F472" s="40"/>
      <c r="G472" s="40"/>
      <c r="H472" s="40"/>
      <c r="I472" s="40"/>
      <c r="J472" s="40"/>
      <c r="K472" s="40"/>
      <c r="L472" s="40">
        <v>25000000</v>
      </c>
      <c r="M472" s="40"/>
      <c r="N472" s="40"/>
      <c r="O472" s="40"/>
      <c r="P472" s="40">
        <v>25000000</v>
      </c>
      <c r="R472" s="40">
        <v>0</v>
      </c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>
        <f t="shared" si="106"/>
        <v>0</v>
      </c>
      <c r="AF472" s="22">
        <v>30202010201</v>
      </c>
      <c r="AG472" s="19" t="s">
        <v>711</v>
      </c>
      <c r="AH472" s="20">
        <v>0</v>
      </c>
      <c r="AI472" s="40" t="e">
        <f t="shared" si="107"/>
        <v>#DIV/0!</v>
      </c>
      <c r="AJ472" s="40" t="e">
        <f t="shared" ref="AJ472:AJ512" si="108">+(S472-E472)/E472</f>
        <v>#DIV/0!</v>
      </c>
      <c r="AK472" s="40" t="e">
        <f t="shared" ref="AK472:AK512" si="109">+(T472-F472)/F472</f>
        <v>#DIV/0!</v>
      </c>
      <c r="AL472" s="40" t="e">
        <f t="shared" ref="AL472:AL512" si="110">+(U472-G472)/G472</f>
        <v>#DIV/0!</v>
      </c>
      <c r="AM472" s="40" t="e">
        <f t="shared" ref="AM472:AM512" si="111">+(V472-H472)/H472</f>
        <v>#DIV/0!</v>
      </c>
      <c r="AN472" s="40" t="e">
        <f t="shared" ref="AN472:AN512" si="112">+(W472-I472)/I472</f>
        <v>#DIV/0!</v>
      </c>
      <c r="AO472" s="40" t="e">
        <f t="shared" ref="AO472:AO512" si="113">+(X472-J472)/J472</f>
        <v>#DIV/0!</v>
      </c>
      <c r="AP472" s="40" t="e">
        <f t="shared" ref="AP472:AP512" si="114">+(Y472-K472)/K472</f>
        <v>#DIV/0!</v>
      </c>
      <c r="AQ472" s="40">
        <f t="shared" ref="AQ472:AQ512" si="115">+(Z472-L472)/L472</f>
        <v>-1</v>
      </c>
      <c r="AR472" s="40" t="e">
        <f t="shared" ref="AR472:AR512" si="116">+(AA472-M472)/M472</f>
        <v>#DIV/0!</v>
      </c>
      <c r="AS472" s="40" t="e">
        <f t="shared" ref="AS472:AS512" si="117">+(AB472-N472)/N472</f>
        <v>#DIV/0!</v>
      </c>
      <c r="AT472" s="40" t="e">
        <f t="shared" ref="AT472:AT512" si="118">+(AC472-O472)/O472</f>
        <v>#DIV/0!</v>
      </c>
      <c r="AU472" s="40">
        <f t="shared" ref="AU472:AU512" si="119">+(AD472-P472)/P472</f>
        <v>-1</v>
      </c>
    </row>
    <row r="473" spans="1:47" x14ac:dyDescent="0.25">
      <c r="A473" s="37">
        <v>2023</v>
      </c>
      <c r="B473" s="47">
        <v>30202010203</v>
      </c>
      <c r="C473" s="39" t="s">
        <v>712</v>
      </c>
      <c r="D473" s="40"/>
      <c r="E473" s="40">
        <v>75000000</v>
      </c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>
        <v>75000000</v>
      </c>
      <c r="R473" s="40">
        <v>0</v>
      </c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>
        <f t="shared" si="106"/>
        <v>0</v>
      </c>
      <c r="AF473" s="24">
        <v>30202010203</v>
      </c>
      <c r="AG473" s="19" t="s">
        <v>712</v>
      </c>
      <c r="AH473" s="20">
        <v>0</v>
      </c>
      <c r="AI473" s="40" t="e">
        <f t="shared" si="107"/>
        <v>#DIV/0!</v>
      </c>
      <c r="AJ473" s="40">
        <f t="shared" si="108"/>
        <v>-1</v>
      </c>
      <c r="AK473" s="40" t="e">
        <f t="shared" si="109"/>
        <v>#DIV/0!</v>
      </c>
      <c r="AL473" s="40" t="e">
        <f t="shared" si="110"/>
        <v>#DIV/0!</v>
      </c>
      <c r="AM473" s="40" t="e">
        <f t="shared" si="111"/>
        <v>#DIV/0!</v>
      </c>
      <c r="AN473" s="40" t="e">
        <f t="shared" si="112"/>
        <v>#DIV/0!</v>
      </c>
      <c r="AO473" s="40" t="e">
        <f t="shared" si="113"/>
        <v>#DIV/0!</v>
      </c>
      <c r="AP473" s="40" t="e">
        <f t="shared" si="114"/>
        <v>#DIV/0!</v>
      </c>
      <c r="AQ473" s="40" t="e">
        <f t="shared" si="115"/>
        <v>#DIV/0!</v>
      </c>
      <c r="AR473" s="40" t="e">
        <f t="shared" si="116"/>
        <v>#DIV/0!</v>
      </c>
      <c r="AS473" s="40" t="e">
        <f t="shared" si="117"/>
        <v>#DIV/0!</v>
      </c>
      <c r="AT473" s="40" t="e">
        <f t="shared" si="118"/>
        <v>#DIV/0!</v>
      </c>
      <c r="AU473" s="40">
        <f t="shared" si="119"/>
        <v>-1</v>
      </c>
    </row>
    <row r="474" spans="1:47" x14ac:dyDescent="0.25">
      <c r="A474" s="34">
        <v>2023</v>
      </c>
      <c r="B474" s="35">
        <v>30203</v>
      </c>
      <c r="C474" s="36" t="s">
        <v>713</v>
      </c>
      <c r="D474" s="33">
        <v>0</v>
      </c>
      <c r="E474" s="33">
        <v>80178280.836975098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15000000</v>
      </c>
      <c r="M474" s="33">
        <v>0</v>
      </c>
      <c r="N474" s="33">
        <v>0</v>
      </c>
      <c r="O474" s="33">
        <v>0</v>
      </c>
      <c r="P474" s="33">
        <v>95178280.836975098</v>
      </c>
      <c r="R474" s="33">
        <v>0</v>
      </c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>
        <f t="shared" si="106"/>
        <v>0</v>
      </c>
      <c r="AF474" s="8">
        <v>30203</v>
      </c>
      <c r="AG474" s="2" t="s">
        <v>713</v>
      </c>
      <c r="AH474" s="3">
        <f>+AH475</f>
        <v>0</v>
      </c>
      <c r="AI474" s="33" t="e">
        <f t="shared" si="107"/>
        <v>#DIV/0!</v>
      </c>
      <c r="AJ474" s="33">
        <f t="shared" si="108"/>
        <v>-1</v>
      </c>
      <c r="AK474" s="33" t="e">
        <f t="shared" si="109"/>
        <v>#DIV/0!</v>
      </c>
      <c r="AL474" s="33" t="e">
        <f t="shared" si="110"/>
        <v>#DIV/0!</v>
      </c>
      <c r="AM474" s="33" t="e">
        <f t="shared" si="111"/>
        <v>#DIV/0!</v>
      </c>
      <c r="AN474" s="33" t="e">
        <f t="shared" si="112"/>
        <v>#DIV/0!</v>
      </c>
      <c r="AO474" s="33" t="e">
        <f t="shared" si="113"/>
        <v>#DIV/0!</v>
      </c>
      <c r="AP474" s="33" t="e">
        <f t="shared" si="114"/>
        <v>#DIV/0!</v>
      </c>
      <c r="AQ474" s="33">
        <f t="shared" si="115"/>
        <v>-1</v>
      </c>
      <c r="AR474" s="33" t="e">
        <f t="shared" si="116"/>
        <v>#DIV/0!</v>
      </c>
      <c r="AS474" s="33" t="e">
        <f t="shared" si="117"/>
        <v>#DIV/0!</v>
      </c>
      <c r="AT474" s="33" t="e">
        <f t="shared" si="118"/>
        <v>#DIV/0!</v>
      </c>
      <c r="AU474" s="33">
        <f t="shared" si="119"/>
        <v>-1</v>
      </c>
    </row>
    <row r="475" spans="1:47" x14ac:dyDescent="0.25">
      <c r="A475" s="34">
        <v>2023</v>
      </c>
      <c r="B475" s="35">
        <v>3020301</v>
      </c>
      <c r="C475" s="36" t="s">
        <v>714</v>
      </c>
      <c r="D475" s="33">
        <v>0</v>
      </c>
      <c r="E475" s="33">
        <v>80178280.836975098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15000000</v>
      </c>
      <c r="M475" s="33">
        <v>0</v>
      </c>
      <c r="N475" s="33">
        <v>0</v>
      </c>
      <c r="O475" s="33">
        <v>0</v>
      </c>
      <c r="P475" s="33">
        <v>95178280.836975098</v>
      </c>
      <c r="R475" s="33">
        <v>0</v>
      </c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>
        <f t="shared" si="106"/>
        <v>0</v>
      </c>
      <c r="AF475" s="8">
        <v>3020301</v>
      </c>
      <c r="AG475" s="2" t="s">
        <v>714</v>
      </c>
      <c r="AH475" s="3">
        <f>+AH476</f>
        <v>0</v>
      </c>
      <c r="AI475" s="33" t="e">
        <f t="shared" si="107"/>
        <v>#DIV/0!</v>
      </c>
      <c r="AJ475" s="33">
        <f t="shared" si="108"/>
        <v>-1</v>
      </c>
      <c r="AK475" s="33" t="e">
        <f t="shared" si="109"/>
        <v>#DIV/0!</v>
      </c>
      <c r="AL475" s="33" t="e">
        <f t="shared" si="110"/>
        <v>#DIV/0!</v>
      </c>
      <c r="AM475" s="33" t="e">
        <f t="shared" si="111"/>
        <v>#DIV/0!</v>
      </c>
      <c r="AN475" s="33" t="e">
        <f t="shared" si="112"/>
        <v>#DIV/0!</v>
      </c>
      <c r="AO475" s="33" t="e">
        <f t="shared" si="113"/>
        <v>#DIV/0!</v>
      </c>
      <c r="AP475" s="33" t="e">
        <f t="shared" si="114"/>
        <v>#DIV/0!</v>
      </c>
      <c r="AQ475" s="33">
        <f t="shared" si="115"/>
        <v>-1</v>
      </c>
      <c r="AR475" s="33" t="e">
        <f t="shared" si="116"/>
        <v>#DIV/0!</v>
      </c>
      <c r="AS475" s="33" t="e">
        <f t="shared" si="117"/>
        <v>#DIV/0!</v>
      </c>
      <c r="AT475" s="33" t="e">
        <f t="shared" si="118"/>
        <v>#DIV/0!</v>
      </c>
      <c r="AU475" s="33">
        <f t="shared" si="119"/>
        <v>-1</v>
      </c>
    </row>
    <row r="476" spans="1:47" x14ac:dyDescent="0.25">
      <c r="A476" s="34">
        <v>2023</v>
      </c>
      <c r="B476" s="35">
        <v>302030101</v>
      </c>
      <c r="C476" s="36" t="s">
        <v>715</v>
      </c>
      <c r="D476" s="33">
        <v>0</v>
      </c>
      <c r="E476" s="33">
        <v>80178280.836975098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15000000</v>
      </c>
      <c r="M476" s="33">
        <v>0</v>
      </c>
      <c r="N476" s="33">
        <v>0</v>
      </c>
      <c r="O476" s="33">
        <v>0</v>
      </c>
      <c r="P476" s="33">
        <v>95178280.836975098</v>
      </c>
      <c r="R476" s="33">
        <v>0</v>
      </c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>
        <f t="shared" si="106"/>
        <v>0</v>
      </c>
      <c r="AF476" s="11">
        <v>302030101</v>
      </c>
      <c r="AG476" s="6" t="s">
        <v>715</v>
      </c>
      <c r="AH476" s="7">
        <f>+AH477+AH478</f>
        <v>0</v>
      </c>
      <c r="AI476" s="33" t="e">
        <f t="shared" si="107"/>
        <v>#DIV/0!</v>
      </c>
      <c r="AJ476" s="33">
        <f t="shared" si="108"/>
        <v>-1</v>
      </c>
      <c r="AK476" s="33" t="e">
        <f t="shared" si="109"/>
        <v>#DIV/0!</v>
      </c>
      <c r="AL476" s="33" t="e">
        <f t="shared" si="110"/>
        <v>#DIV/0!</v>
      </c>
      <c r="AM476" s="33" t="e">
        <f t="shared" si="111"/>
        <v>#DIV/0!</v>
      </c>
      <c r="AN476" s="33" t="e">
        <f t="shared" si="112"/>
        <v>#DIV/0!</v>
      </c>
      <c r="AO476" s="33" t="e">
        <f t="shared" si="113"/>
        <v>#DIV/0!</v>
      </c>
      <c r="AP476" s="33" t="e">
        <f t="shared" si="114"/>
        <v>#DIV/0!</v>
      </c>
      <c r="AQ476" s="33">
        <f t="shared" si="115"/>
        <v>-1</v>
      </c>
      <c r="AR476" s="33" t="e">
        <f t="shared" si="116"/>
        <v>#DIV/0!</v>
      </c>
      <c r="AS476" s="33" t="e">
        <f t="shared" si="117"/>
        <v>#DIV/0!</v>
      </c>
      <c r="AT476" s="33" t="e">
        <f t="shared" si="118"/>
        <v>#DIV/0!</v>
      </c>
      <c r="AU476" s="33">
        <f t="shared" si="119"/>
        <v>-1</v>
      </c>
    </row>
    <row r="477" spans="1:47" x14ac:dyDescent="0.25">
      <c r="A477" s="37">
        <v>2023</v>
      </c>
      <c r="B477" s="45">
        <v>30203010101</v>
      </c>
      <c r="C477" s="39" t="s">
        <v>716</v>
      </c>
      <c r="D477" s="40"/>
      <c r="E477" s="40">
        <v>0</v>
      </c>
      <c r="F477" s="40"/>
      <c r="G477" s="40"/>
      <c r="H477" s="40"/>
      <c r="I477" s="40"/>
      <c r="J477" s="40"/>
      <c r="K477" s="40"/>
      <c r="L477" s="40">
        <v>15000000</v>
      </c>
      <c r="M477" s="40"/>
      <c r="N477" s="40"/>
      <c r="O477" s="40"/>
      <c r="P477" s="40">
        <v>15000000</v>
      </c>
      <c r="R477" s="40">
        <v>0</v>
      </c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>
        <f t="shared" si="106"/>
        <v>0</v>
      </c>
      <c r="AF477" s="22">
        <v>30203010101</v>
      </c>
      <c r="AG477" s="19" t="s">
        <v>716</v>
      </c>
      <c r="AH477" s="20">
        <v>0</v>
      </c>
      <c r="AI477" s="40" t="e">
        <f t="shared" si="107"/>
        <v>#DIV/0!</v>
      </c>
      <c r="AJ477" s="40" t="e">
        <f t="shared" si="108"/>
        <v>#DIV/0!</v>
      </c>
      <c r="AK477" s="40" t="e">
        <f t="shared" si="109"/>
        <v>#DIV/0!</v>
      </c>
      <c r="AL477" s="40" t="e">
        <f t="shared" si="110"/>
        <v>#DIV/0!</v>
      </c>
      <c r="AM477" s="40" t="e">
        <f t="shared" si="111"/>
        <v>#DIV/0!</v>
      </c>
      <c r="AN477" s="40" t="e">
        <f t="shared" si="112"/>
        <v>#DIV/0!</v>
      </c>
      <c r="AO477" s="40" t="e">
        <f t="shared" si="113"/>
        <v>#DIV/0!</v>
      </c>
      <c r="AP477" s="40" t="e">
        <f t="shared" si="114"/>
        <v>#DIV/0!</v>
      </c>
      <c r="AQ477" s="40">
        <f t="shared" si="115"/>
        <v>-1</v>
      </c>
      <c r="AR477" s="40" t="e">
        <f t="shared" si="116"/>
        <v>#DIV/0!</v>
      </c>
      <c r="AS477" s="40" t="e">
        <f t="shared" si="117"/>
        <v>#DIV/0!</v>
      </c>
      <c r="AT477" s="40" t="e">
        <f t="shared" si="118"/>
        <v>#DIV/0!</v>
      </c>
      <c r="AU477" s="40">
        <f t="shared" si="119"/>
        <v>-1</v>
      </c>
    </row>
    <row r="478" spans="1:47" x14ac:dyDescent="0.25">
      <c r="A478" s="37">
        <v>2023</v>
      </c>
      <c r="B478" s="45">
        <v>30203010103</v>
      </c>
      <c r="C478" s="39" t="s">
        <v>717</v>
      </c>
      <c r="D478" s="40"/>
      <c r="E478" s="40">
        <v>80178280.836975098</v>
      </c>
      <c r="F478" s="40"/>
      <c r="G478" s="40"/>
      <c r="H478" s="40"/>
      <c r="I478" s="40"/>
      <c r="J478" s="40"/>
      <c r="K478" s="40"/>
      <c r="L478" s="40">
        <v>0</v>
      </c>
      <c r="M478" s="40"/>
      <c r="N478" s="40"/>
      <c r="O478" s="40"/>
      <c r="P478" s="40">
        <v>80178280.836975098</v>
      </c>
      <c r="R478" s="40">
        <v>0</v>
      </c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>
        <f t="shared" si="106"/>
        <v>0</v>
      </c>
      <c r="AF478" s="24">
        <v>30203010103</v>
      </c>
      <c r="AG478" s="19" t="s">
        <v>717</v>
      </c>
      <c r="AH478" s="20">
        <v>0</v>
      </c>
      <c r="AI478" s="40" t="e">
        <f t="shared" si="107"/>
        <v>#DIV/0!</v>
      </c>
      <c r="AJ478" s="40">
        <f t="shared" si="108"/>
        <v>-1</v>
      </c>
      <c r="AK478" s="40" t="e">
        <f t="shared" si="109"/>
        <v>#DIV/0!</v>
      </c>
      <c r="AL478" s="40" t="e">
        <f t="shared" si="110"/>
        <v>#DIV/0!</v>
      </c>
      <c r="AM478" s="40" t="e">
        <f t="shared" si="111"/>
        <v>#DIV/0!</v>
      </c>
      <c r="AN478" s="40" t="e">
        <f t="shared" si="112"/>
        <v>#DIV/0!</v>
      </c>
      <c r="AO478" s="40" t="e">
        <f t="shared" si="113"/>
        <v>#DIV/0!</v>
      </c>
      <c r="AP478" s="40" t="e">
        <f t="shared" si="114"/>
        <v>#DIV/0!</v>
      </c>
      <c r="AQ478" s="40" t="e">
        <f t="shared" si="115"/>
        <v>#DIV/0!</v>
      </c>
      <c r="AR478" s="40" t="e">
        <f t="shared" si="116"/>
        <v>#DIV/0!</v>
      </c>
      <c r="AS478" s="40" t="e">
        <f t="shared" si="117"/>
        <v>#DIV/0!</v>
      </c>
      <c r="AT478" s="40" t="e">
        <f t="shared" si="118"/>
        <v>#DIV/0!</v>
      </c>
      <c r="AU478" s="40">
        <f t="shared" si="119"/>
        <v>-1</v>
      </c>
    </row>
    <row r="479" spans="1:47" x14ac:dyDescent="0.25">
      <c r="A479" s="34" t="s">
        <v>806</v>
      </c>
      <c r="B479" s="35">
        <v>303</v>
      </c>
      <c r="C479" s="36" t="s">
        <v>718</v>
      </c>
      <c r="D479" s="33">
        <v>0</v>
      </c>
      <c r="E479" s="33">
        <v>235500000</v>
      </c>
      <c r="F479" s="33">
        <v>0</v>
      </c>
      <c r="G479" s="33">
        <v>10000000</v>
      </c>
      <c r="H479" s="33">
        <v>235500000</v>
      </c>
      <c r="I479" s="33">
        <v>0</v>
      </c>
      <c r="J479" s="33">
        <v>0</v>
      </c>
      <c r="K479" s="33">
        <v>235500000</v>
      </c>
      <c r="L479" s="33">
        <v>15500000</v>
      </c>
      <c r="M479" s="33">
        <v>0</v>
      </c>
      <c r="N479" s="33">
        <v>235500000</v>
      </c>
      <c r="O479" s="33">
        <v>0</v>
      </c>
      <c r="P479" s="33">
        <v>967500000</v>
      </c>
      <c r="R479" s="33">
        <v>0</v>
      </c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>
        <f t="shared" si="106"/>
        <v>0</v>
      </c>
      <c r="AF479" s="8">
        <v>303</v>
      </c>
      <c r="AG479" s="2" t="s">
        <v>718</v>
      </c>
      <c r="AH479" s="3">
        <f>+AH480</f>
        <v>0</v>
      </c>
      <c r="AI479" s="33" t="e">
        <f t="shared" si="107"/>
        <v>#DIV/0!</v>
      </c>
      <c r="AJ479" s="33">
        <f t="shared" si="108"/>
        <v>-1</v>
      </c>
      <c r="AK479" s="33" t="e">
        <f t="shared" si="109"/>
        <v>#DIV/0!</v>
      </c>
      <c r="AL479" s="33">
        <f t="shared" si="110"/>
        <v>-1</v>
      </c>
      <c r="AM479" s="33">
        <f t="shared" si="111"/>
        <v>-1</v>
      </c>
      <c r="AN479" s="33" t="e">
        <f t="shared" si="112"/>
        <v>#DIV/0!</v>
      </c>
      <c r="AO479" s="33" t="e">
        <f t="shared" si="113"/>
        <v>#DIV/0!</v>
      </c>
      <c r="AP479" s="33">
        <f t="shared" si="114"/>
        <v>-1</v>
      </c>
      <c r="AQ479" s="33">
        <f t="shared" si="115"/>
        <v>-1</v>
      </c>
      <c r="AR479" s="33" t="e">
        <f t="shared" si="116"/>
        <v>#DIV/0!</v>
      </c>
      <c r="AS479" s="33">
        <f t="shared" si="117"/>
        <v>-1</v>
      </c>
      <c r="AT479" s="33" t="e">
        <f t="shared" si="118"/>
        <v>#DIV/0!</v>
      </c>
      <c r="AU479" s="33">
        <f t="shared" si="119"/>
        <v>-1</v>
      </c>
    </row>
    <row r="480" spans="1:47" x14ac:dyDescent="0.25">
      <c r="A480" s="34">
        <v>2023</v>
      </c>
      <c r="B480" s="35">
        <v>30301</v>
      </c>
      <c r="C480" s="36" t="s">
        <v>719</v>
      </c>
      <c r="D480" s="33">
        <v>0</v>
      </c>
      <c r="E480" s="33">
        <v>235500000</v>
      </c>
      <c r="F480" s="33">
        <v>0</v>
      </c>
      <c r="G480" s="33">
        <v>10000000</v>
      </c>
      <c r="H480" s="33">
        <v>235500000</v>
      </c>
      <c r="I480" s="33">
        <v>0</v>
      </c>
      <c r="J480" s="33">
        <v>0</v>
      </c>
      <c r="K480" s="33">
        <v>235500000</v>
      </c>
      <c r="L480" s="33">
        <v>15500000</v>
      </c>
      <c r="M480" s="33">
        <v>0</v>
      </c>
      <c r="N480" s="33">
        <v>235500000</v>
      </c>
      <c r="O480" s="33">
        <v>0</v>
      </c>
      <c r="P480" s="33">
        <v>967500000</v>
      </c>
      <c r="R480" s="33">
        <v>0</v>
      </c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>
        <f t="shared" si="106"/>
        <v>0</v>
      </c>
      <c r="AF480" s="8">
        <v>30301</v>
      </c>
      <c r="AG480" s="2" t="s">
        <v>719</v>
      </c>
      <c r="AH480" s="3">
        <f>+AH481+AH484</f>
        <v>0</v>
      </c>
      <c r="AI480" s="33" t="e">
        <f t="shared" si="107"/>
        <v>#DIV/0!</v>
      </c>
      <c r="AJ480" s="33">
        <f t="shared" si="108"/>
        <v>-1</v>
      </c>
      <c r="AK480" s="33" t="e">
        <f t="shared" si="109"/>
        <v>#DIV/0!</v>
      </c>
      <c r="AL480" s="33">
        <f t="shared" si="110"/>
        <v>-1</v>
      </c>
      <c r="AM480" s="33">
        <f t="shared" si="111"/>
        <v>-1</v>
      </c>
      <c r="AN480" s="33" t="e">
        <f t="shared" si="112"/>
        <v>#DIV/0!</v>
      </c>
      <c r="AO480" s="33" t="e">
        <f t="shared" si="113"/>
        <v>#DIV/0!</v>
      </c>
      <c r="AP480" s="33">
        <f t="shared" si="114"/>
        <v>-1</v>
      </c>
      <c r="AQ480" s="33">
        <f t="shared" si="115"/>
        <v>-1</v>
      </c>
      <c r="AR480" s="33" t="e">
        <f t="shared" si="116"/>
        <v>#DIV/0!</v>
      </c>
      <c r="AS480" s="33">
        <f t="shared" si="117"/>
        <v>-1</v>
      </c>
      <c r="AT480" s="33" t="e">
        <f t="shared" si="118"/>
        <v>#DIV/0!</v>
      </c>
      <c r="AU480" s="33">
        <f t="shared" si="119"/>
        <v>-1</v>
      </c>
    </row>
    <row r="481" spans="1:47" x14ac:dyDescent="0.25">
      <c r="A481" s="34">
        <v>2023</v>
      </c>
      <c r="B481" s="35">
        <v>3030101</v>
      </c>
      <c r="C481" s="36" t="s">
        <v>720</v>
      </c>
      <c r="D481" s="33">
        <v>0</v>
      </c>
      <c r="E481" s="33">
        <v>0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5500000</v>
      </c>
      <c r="M481" s="33">
        <v>0</v>
      </c>
      <c r="N481" s="33">
        <v>0</v>
      </c>
      <c r="O481" s="33">
        <v>0</v>
      </c>
      <c r="P481" s="33">
        <v>5500000</v>
      </c>
      <c r="R481" s="33">
        <v>0</v>
      </c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>
        <f t="shared" si="106"/>
        <v>0</v>
      </c>
      <c r="AF481" s="8">
        <v>3030101</v>
      </c>
      <c r="AG481" s="2" t="s">
        <v>720</v>
      </c>
      <c r="AH481" s="3">
        <f>+AH482</f>
        <v>0</v>
      </c>
      <c r="AI481" s="33" t="e">
        <f t="shared" si="107"/>
        <v>#DIV/0!</v>
      </c>
      <c r="AJ481" s="33" t="e">
        <f t="shared" si="108"/>
        <v>#DIV/0!</v>
      </c>
      <c r="AK481" s="33" t="e">
        <f t="shared" si="109"/>
        <v>#DIV/0!</v>
      </c>
      <c r="AL481" s="33" t="e">
        <f t="shared" si="110"/>
        <v>#DIV/0!</v>
      </c>
      <c r="AM481" s="33" t="e">
        <f t="shared" si="111"/>
        <v>#DIV/0!</v>
      </c>
      <c r="AN481" s="33" t="e">
        <f t="shared" si="112"/>
        <v>#DIV/0!</v>
      </c>
      <c r="AO481" s="33" t="e">
        <f t="shared" si="113"/>
        <v>#DIV/0!</v>
      </c>
      <c r="AP481" s="33" t="e">
        <f t="shared" si="114"/>
        <v>#DIV/0!</v>
      </c>
      <c r="AQ481" s="33">
        <f t="shared" si="115"/>
        <v>-1</v>
      </c>
      <c r="AR481" s="33" t="e">
        <f t="shared" si="116"/>
        <v>#DIV/0!</v>
      </c>
      <c r="AS481" s="33" t="e">
        <f t="shared" si="117"/>
        <v>#DIV/0!</v>
      </c>
      <c r="AT481" s="33" t="e">
        <f t="shared" si="118"/>
        <v>#DIV/0!</v>
      </c>
      <c r="AU481" s="33">
        <f t="shared" si="119"/>
        <v>-1</v>
      </c>
    </row>
    <row r="482" spans="1:47" x14ac:dyDescent="0.25">
      <c r="A482" s="34">
        <v>2023</v>
      </c>
      <c r="B482" s="35">
        <v>303010101</v>
      </c>
      <c r="C482" s="36" t="s">
        <v>721</v>
      </c>
      <c r="D482" s="33">
        <v>0</v>
      </c>
      <c r="E482" s="33">
        <v>0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5500000</v>
      </c>
      <c r="M482" s="33">
        <v>0</v>
      </c>
      <c r="N482" s="33">
        <v>0</v>
      </c>
      <c r="O482" s="33">
        <v>0</v>
      </c>
      <c r="P482" s="33">
        <v>5500000</v>
      </c>
      <c r="R482" s="33">
        <v>0</v>
      </c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>
        <f t="shared" si="106"/>
        <v>0</v>
      </c>
      <c r="AF482" s="11">
        <v>303010101</v>
      </c>
      <c r="AG482" s="6" t="s">
        <v>721</v>
      </c>
      <c r="AH482" s="7">
        <f>+AH483</f>
        <v>0</v>
      </c>
      <c r="AI482" s="33" t="e">
        <f t="shared" si="107"/>
        <v>#DIV/0!</v>
      </c>
      <c r="AJ482" s="33" t="e">
        <f t="shared" si="108"/>
        <v>#DIV/0!</v>
      </c>
      <c r="AK482" s="33" t="e">
        <f t="shared" si="109"/>
        <v>#DIV/0!</v>
      </c>
      <c r="AL482" s="33" t="e">
        <f t="shared" si="110"/>
        <v>#DIV/0!</v>
      </c>
      <c r="AM482" s="33" t="e">
        <f t="shared" si="111"/>
        <v>#DIV/0!</v>
      </c>
      <c r="AN482" s="33" t="e">
        <f t="shared" si="112"/>
        <v>#DIV/0!</v>
      </c>
      <c r="AO482" s="33" t="e">
        <f t="shared" si="113"/>
        <v>#DIV/0!</v>
      </c>
      <c r="AP482" s="33" t="e">
        <f t="shared" si="114"/>
        <v>#DIV/0!</v>
      </c>
      <c r="AQ482" s="33">
        <f t="shared" si="115"/>
        <v>-1</v>
      </c>
      <c r="AR482" s="33" t="e">
        <f t="shared" si="116"/>
        <v>#DIV/0!</v>
      </c>
      <c r="AS482" s="33" t="e">
        <f t="shared" si="117"/>
        <v>#DIV/0!</v>
      </c>
      <c r="AT482" s="33" t="e">
        <f t="shared" si="118"/>
        <v>#DIV/0!</v>
      </c>
      <c r="AU482" s="33">
        <f t="shared" si="119"/>
        <v>-1</v>
      </c>
    </row>
    <row r="483" spans="1:47" x14ac:dyDescent="0.25">
      <c r="A483" s="37">
        <v>2023</v>
      </c>
      <c r="B483" s="45">
        <v>30301010101</v>
      </c>
      <c r="C483" s="39" t="s">
        <v>722</v>
      </c>
      <c r="D483" s="40"/>
      <c r="E483" s="40"/>
      <c r="F483" s="40"/>
      <c r="G483" s="40"/>
      <c r="H483" s="40"/>
      <c r="I483" s="40"/>
      <c r="J483" s="40"/>
      <c r="K483" s="40"/>
      <c r="L483" s="40">
        <v>5500000</v>
      </c>
      <c r="M483" s="40"/>
      <c r="N483" s="40"/>
      <c r="O483" s="40"/>
      <c r="P483" s="40">
        <v>5500000</v>
      </c>
      <c r="R483" s="40">
        <v>0</v>
      </c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>
        <f t="shared" ref="AD483:AD512" si="120">SUM(R483:AC483)</f>
        <v>0</v>
      </c>
      <c r="AF483" s="22">
        <v>30301010101</v>
      </c>
      <c r="AG483" s="19" t="s">
        <v>722</v>
      </c>
      <c r="AH483" s="20">
        <v>0</v>
      </c>
      <c r="AI483" s="40" t="e">
        <f t="shared" si="107"/>
        <v>#DIV/0!</v>
      </c>
      <c r="AJ483" s="40" t="e">
        <f t="shared" si="108"/>
        <v>#DIV/0!</v>
      </c>
      <c r="AK483" s="40" t="e">
        <f t="shared" si="109"/>
        <v>#DIV/0!</v>
      </c>
      <c r="AL483" s="40" t="e">
        <f t="shared" si="110"/>
        <v>#DIV/0!</v>
      </c>
      <c r="AM483" s="40" t="e">
        <f t="shared" si="111"/>
        <v>#DIV/0!</v>
      </c>
      <c r="AN483" s="40" t="e">
        <f t="shared" si="112"/>
        <v>#DIV/0!</v>
      </c>
      <c r="AO483" s="40" t="e">
        <f t="shared" si="113"/>
        <v>#DIV/0!</v>
      </c>
      <c r="AP483" s="40" t="e">
        <f t="shared" si="114"/>
        <v>#DIV/0!</v>
      </c>
      <c r="AQ483" s="40">
        <f t="shared" si="115"/>
        <v>-1</v>
      </c>
      <c r="AR483" s="40" t="e">
        <f t="shared" si="116"/>
        <v>#DIV/0!</v>
      </c>
      <c r="AS483" s="40" t="e">
        <f t="shared" si="117"/>
        <v>#DIV/0!</v>
      </c>
      <c r="AT483" s="40" t="e">
        <f t="shared" si="118"/>
        <v>#DIV/0!</v>
      </c>
      <c r="AU483" s="40">
        <f t="shared" si="119"/>
        <v>-1</v>
      </c>
    </row>
    <row r="484" spans="1:47" x14ac:dyDescent="0.25">
      <c r="A484" s="34">
        <v>2023</v>
      </c>
      <c r="B484" s="35">
        <v>3030102</v>
      </c>
      <c r="C484" s="36" t="s">
        <v>723</v>
      </c>
      <c r="D484" s="33">
        <v>0</v>
      </c>
      <c r="E484" s="33">
        <v>235500000</v>
      </c>
      <c r="F484" s="33">
        <v>0</v>
      </c>
      <c r="G484" s="33">
        <v>10000000</v>
      </c>
      <c r="H484" s="33">
        <v>235500000</v>
      </c>
      <c r="I484" s="33">
        <v>0</v>
      </c>
      <c r="J484" s="33">
        <v>0</v>
      </c>
      <c r="K484" s="33">
        <v>235500000</v>
      </c>
      <c r="L484" s="33">
        <v>10000000</v>
      </c>
      <c r="M484" s="33">
        <v>0</v>
      </c>
      <c r="N484" s="33">
        <v>235500000</v>
      </c>
      <c r="O484" s="33">
        <v>0</v>
      </c>
      <c r="P484" s="33">
        <v>962000000</v>
      </c>
      <c r="R484" s="33">
        <v>0</v>
      </c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>
        <f t="shared" si="120"/>
        <v>0</v>
      </c>
      <c r="AF484" s="8">
        <v>3030102</v>
      </c>
      <c r="AG484" s="2" t="s">
        <v>723</v>
      </c>
      <c r="AH484" s="3">
        <f>+AH485</f>
        <v>0</v>
      </c>
      <c r="AI484" s="33" t="e">
        <f t="shared" si="107"/>
        <v>#DIV/0!</v>
      </c>
      <c r="AJ484" s="33">
        <f t="shared" si="108"/>
        <v>-1</v>
      </c>
      <c r="AK484" s="33" t="e">
        <f t="shared" si="109"/>
        <v>#DIV/0!</v>
      </c>
      <c r="AL484" s="33">
        <f t="shared" si="110"/>
        <v>-1</v>
      </c>
      <c r="AM484" s="33">
        <f t="shared" si="111"/>
        <v>-1</v>
      </c>
      <c r="AN484" s="33" t="e">
        <f t="shared" si="112"/>
        <v>#DIV/0!</v>
      </c>
      <c r="AO484" s="33" t="e">
        <f t="shared" si="113"/>
        <v>#DIV/0!</v>
      </c>
      <c r="AP484" s="33">
        <f t="shared" si="114"/>
        <v>-1</v>
      </c>
      <c r="AQ484" s="33">
        <f t="shared" si="115"/>
        <v>-1</v>
      </c>
      <c r="AR484" s="33" t="e">
        <f t="shared" si="116"/>
        <v>#DIV/0!</v>
      </c>
      <c r="AS484" s="33">
        <f t="shared" si="117"/>
        <v>-1</v>
      </c>
      <c r="AT484" s="33" t="e">
        <f t="shared" si="118"/>
        <v>#DIV/0!</v>
      </c>
      <c r="AU484" s="33">
        <f t="shared" si="119"/>
        <v>-1</v>
      </c>
    </row>
    <row r="485" spans="1:47" x14ac:dyDescent="0.25">
      <c r="A485" s="34">
        <v>2023</v>
      </c>
      <c r="B485" s="35">
        <v>303010201</v>
      </c>
      <c r="C485" s="36" t="s">
        <v>724</v>
      </c>
      <c r="D485" s="33">
        <v>0</v>
      </c>
      <c r="E485" s="33">
        <v>235500000</v>
      </c>
      <c r="F485" s="33">
        <v>0</v>
      </c>
      <c r="G485" s="33">
        <v>10000000</v>
      </c>
      <c r="H485" s="33">
        <v>235500000</v>
      </c>
      <c r="I485" s="33">
        <v>0</v>
      </c>
      <c r="J485" s="33">
        <v>0</v>
      </c>
      <c r="K485" s="33">
        <v>235500000</v>
      </c>
      <c r="L485" s="33">
        <v>10000000</v>
      </c>
      <c r="M485" s="33">
        <v>0</v>
      </c>
      <c r="N485" s="33">
        <v>235500000</v>
      </c>
      <c r="O485" s="33">
        <v>0</v>
      </c>
      <c r="P485" s="33">
        <v>962000000</v>
      </c>
      <c r="R485" s="33">
        <v>0</v>
      </c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>
        <f t="shared" si="120"/>
        <v>0</v>
      </c>
      <c r="AF485" s="11">
        <v>303010201</v>
      </c>
      <c r="AG485" s="6" t="s">
        <v>724</v>
      </c>
      <c r="AH485" s="7">
        <f>+AH486+AH487+AH488</f>
        <v>0</v>
      </c>
      <c r="AI485" s="33" t="e">
        <f t="shared" si="107"/>
        <v>#DIV/0!</v>
      </c>
      <c r="AJ485" s="33">
        <f t="shared" si="108"/>
        <v>-1</v>
      </c>
      <c r="AK485" s="33" t="e">
        <f t="shared" si="109"/>
        <v>#DIV/0!</v>
      </c>
      <c r="AL485" s="33">
        <f t="shared" si="110"/>
        <v>-1</v>
      </c>
      <c r="AM485" s="33">
        <f t="shared" si="111"/>
        <v>-1</v>
      </c>
      <c r="AN485" s="33" t="e">
        <f t="shared" si="112"/>
        <v>#DIV/0!</v>
      </c>
      <c r="AO485" s="33" t="e">
        <f t="shared" si="113"/>
        <v>#DIV/0!</v>
      </c>
      <c r="AP485" s="33">
        <f t="shared" si="114"/>
        <v>-1</v>
      </c>
      <c r="AQ485" s="33">
        <f t="shared" si="115"/>
        <v>-1</v>
      </c>
      <c r="AR485" s="33" t="e">
        <f t="shared" si="116"/>
        <v>#DIV/0!</v>
      </c>
      <c r="AS485" s="33">
        <f t="shared" si="117"/>
        <v>-1</v>
      </c>
      <c r="AT485" s="33" t="e">
        <f t="shared" si="118"/>
        <v>#DIV/0!</v>
      </c>
      <c r="AU485" s="33">
        <f t="shared" si="119"/>
        <v>-1</v>
      </c>
    </row>
    <row r="486" spans="1:47" x14ac:dyDescent="0.25">
      <c r="A486" s="37">
        <v>2023</v>
      </c>
      <c r="B486" s="45">
        <v>30301020101</v>
      </c>
      <c r="C486" s="39" t="s">
        <v>725</v>
      </c>
      <c r="D486" s="40"/>
      <c r="E486" s="40"/>
      <c r="F486" s="40"/>
      <c r="G486" s="40"/>
      <c r="H486" s="40"/>
      <c r="I486" s="40"/>
      <c r="J486" s="40"/>
      <c r="K486" s="40"/>
      <c r="L486" s="40">
        <v>10000000</v>
      </c>
      <c r="M486" s="40"/>
      <c r="N486" s="40"/>
      <c r="O486" s="40"/>
      <c r="P486" s="40">
        <v>10000000</v>
      </c>
      <c r="R486" s="40">
        <v>0</v>
      </c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>
        <f t="shared" si="120"/>
        <v>0</v>
      </c>
      <c r="AF486" s="22">
        <v>30301020101</v>
      </c>
      <c r="AG486" s="19" t="s">
        <v>725</v>
      </c>
      <c r="AH486" s="20">
        <v>0</v>
      </c>
      <c r="AI486" s="40" t="e">
        <f t="shared" si="107"/>
        <v>#DIV/0!</v>
      </c>
      <c r="AJ486" s="40" t="e">
        <f t="shared" si="108"/>
        <v>#DIV/0!</v>
      </c>
      <c r="AK486" s="40" t="e">
        <f t="shared" si="109"/>
        <v>#DIV/0!</v>
      </c>
      <c r="AL486" s="40" t="e">
        <f t="shared" si="110"/>
        <v>#DIV/0!</v>
      </c>
      <c r="AM486" s="40" t="e">
        <f t="shared" si="111"/>
        <v>#DIV/0!</v>
      </c>
      <c r="AN486" s="40" t="e">
        <f t="shared" si="112"/>
        <v>#DIV/0!</v>
      </c>
      <c r="AO486" s="40" t="e">
        <f t="shared" si="113"/>
        <v>#DIV/0!</v>
      </c>
      <c r="AP486" s="40" t="e">
        <f t="shared" si="114"/>
        <v>#DIV/0!</v>
      </c>
      <c r="AQ486" s="40">
        <f t="shared" si="115"/>
        <v>-1</v>
      </c>
      <c r="AR486" s="40" t="e">
        <f t="shared" si="116"/>
        <v>#DIV/0!</v>
      </c>
      <c r="AS486" s="40" t="e">
        <f t="shared" si="117"/>
        <v>#DIV/0!</v>
      </c>
      <c r="AT486" s="40" t="e">
        <f t="shared" si="118"/>
        <v>#DIV/0!</v>
      </c>
      <c r="AU486" s="40">
        <f t="shared" si="119"/>
        <v>-1</v>
      </c>
    </row>
    <row r="487" spans="1:47" x14ac:dyDescent="0.25">
      <c r="A487" s="37">
        <v>2023</v>
      </c>
      <c r="B487" s="46">
        <v>30301020102</v>
      </c>
      <c r="C487" s="39" t="s">
        <v>726</v>
      </c>
      <c r="D487" s="40"/>
      <c r="E487" s="40"/>
      <c r="F487" s="40"/>
      <c r="G487" s="40">
        <v>10000000</v>
      </c>
      <c r="H487" s="40"/>
      <c r="I487" s="40"/>
      <c r="J487" s="40"/>
      <c r="K487" s="40"/>
      <c r="L487" s="40"/>
      <c r="M487" s="40"/>
      <c r="N487" s="40"/>
      <c r="O487" s="40"/>
      <c r="P487" s="40">
        <v>10000000</v>
      </c>
      <c r="R487" s="40">
        <v>0</v>
      </c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>
        <f t="shared" si="120"/>
        <v>0</v>
      </c>
      <c r="AF487" s="23">
        <v>30301020102</v>
      </c>
      <c r="AG487" s="19" t="s">
        <v>726</v>
      </c>
      <c r="AH487" s="20">
        <v>0</v>
      </c>
      <c r="AI487" s="40" t="e">
        <f t="shared" si="107"/>
        <v>#DIV/0!</v>
      </c>
      <c r="AJ487" s="40" t="e">
        <f t="shared" si="108"/>
        <v>#DIV/0!</v>
      </c>
      <c r="AK487" s="40" t="e">
        <f t="shared" si="109"/>
        <v>#DIV/0!</v>
      </c>
      <c r="AL487" s="40">
        <f t="shared" si="110"/>
        <v>-1</v>
      </c>
      <c r="AM487" s="40" t="e">
        <f t="shared" si="111"/>
        <v>#DIV/0!</v>
      </c>
      <c r="AN487" s="40" t="e">
        <f t="shared" si="112"/>
        <v>#DIV/0!</v>
      </c>
      <c r="AO487" s="40" t="e">
        <f t="shared" si="113"/>
        <v>#DIV/0!</v>
      </c>
      <c r="AP487" s="40" t="e">
        <f t="shared" si="114"/>
        <v>#DIV/0!</v>
      </c>
      <c r="AQ487" s="40" t="e">
        <f t="shared" si="115"/>
        <v>#DIV/0!</v>
      </c>
      <c r="AR487" s="40" t="e">
        <f t="shared" si="116"/>
        <v>#DIV/0!</v>
      </c>
      <c r="AS487" s="40" t="e">
        <f t="shared" si="117"/>
        <v>#DIV/0!</v>
      </c>
      <c r="AT487" s="40" t="e">
        <f t="shared" si="118"/>
        <v>#DIV/0!</v>
      </c>
      <c r="AU487" s="40">
        <f t="shared" si="119"/>
        <v>-1</v>
      </c>
    </row>
    <row r="488" spans="1:47" x14ac:dyDescent="0.25">
      <c r="A488" s="37">
        <v>2023</v>
      </c>
      <c r="B488" s="47">
        <v>30301020103</v>
      </c>
      <c r="C488" s="39" t="s">
        <v>727</v>
      </c>
      <c r="D488" s="40"/>
      <c r="E488" s="40">
        <v>235500000</v>
      </c>
      <c r="F488" s="40"/>
      <c r="G488" s="40"/>
      <c r="H488" s="40">
        <v>235500000</v>
      </c>
      <c r="I488" s="40"/>
      <c r="J488" s="40"/>
      <c r="K488" s="40">
        <v>235500000</v>
      </c>
      <c r="L488" s="40"/>
      <c r="M488" s="40"/>
      <c r="N488" s="40">
        <v>235500000</v>
      </c>
      <c r="O488" s="40"/>
      <c r="P488" s="40">
        <v>942000000</v>
      </c>
      <c r="R488" s="40">
        <v>0</v>
      </c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>
        <f t="shared" si="120"/>
        <v>0</v>
      </c>
      <c r="AF488" s="24">
        <v>30301020103</v>
      </c>
      <c r="AG488" s="19" t="s">
        <v>727</v>
      </c>
      <c r="AH488" s="20">
        <v>0</v>
      </c>
      <c r="AI488" s="40" t="e">
        <f t="shared" si="107"/>
        <v>#DIV/0!</v>
      </c>
      <c r="AJ488" s="40">
        <f t="shared" si="108"/>
        <v>-1</v>
      </c>
      <c r="AK488" s="40" t="e">
        <f t="shared" si="109"/>
        <v>#DIV/0!</v>
      </c>
      <c r="AL488" s="40" t="e">
        <f t="shared" si="110"/>
        <v>#DIV/0!</v>
      </c>
      <c r="AM488" s="40">
        <f t="shared" si="111"/>
        <v>-1</v>
      </c>
      <c r="AN488" s="40" t="e">
        <f t="shared" si="112"/>
        <v>#DIV/0!</v>
      </c>
      <c r="AO488" s="40" t="e">
        <f t="shared" si="113"/>
        <v>#DIV/0!</v>
      </c>
      <c r="AP488" s="40">
        <f t="shared" si="114"/>
        <v>-1</v>
      </c>
      <c r="AQ488" s="40" t="e">
        <f t="shared" si="115"/>
        <v>#DIV/0!</v>
      </c>
      <c r="AR488" s="40" t="e">
        <f t="shared" si="116"/>
        <v>#DIV/0!</v>
      </c>
      <c r="AS488" s="40">
        <f t="shared" si="117"/>
        <v>-1</v>
      </c>
      <c r="AT488" s="40" t="e">
        <f t="shared" si="118"/>
        <v>#DIV/0!</v>
      </c>
      <c r="AU488" s="40">
        <f t="shared" si="119"/>
        <v>-1</v>
      </c>
    </row>
    <row r="489" spans="1:47" x14ac:dyDescent="0.25">
      <c r="A489" s="34">
        <v>2023</v>
      </c>
      <c r="B489" s="35">
        <v>304</v>
      </c>
      <c r="C489" s="36" t="s">
        <v>728</v>
      </c>
      <c r="D489" s="33">
        <v>0</v>
      </c>
      <c r="E489" s="33">
        <v>108611265.10419083</v>
      </c>
      <c r="F489" s="33">
        <v>85000000</v>
      </c>
      <c r="G489" s="33">
        <v>510000000</v>
      </c>
      <c r="H489" s="33">
        <v>0</v>
      </c>
      <c r="I489" s="33">
        <v>545900000</v>
      </c>
      <c r="J489" s="33">
        <v>0</v>
      </c>
      <c r="K489" s="33">
        <v>0</v>
      </c>
      <c r="L489" s="33">
        <v>2816478047</v>
      </c>
      <c r="M489" s="33">
        <v>0</v>
      </c>
      <c r="N489" s="33">
        <v>0</v>
      </c>
      <c r="O489" s="33">
        <v>0</v>
      </c>
      <c r="P489" s="33">
        <v>4065989312.1041908</v>
      </c>
      <c r="R489" s="33">
        <v>0</v>
      </c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>
        <f t="shared" si="120"/>
        <v>0</v>
      </c>
      <c r="AF489" s="8">
        <v>304</v>
      </c>
      <c r="AG489" s="2" t="s">
        <v>728</v>
      </c>
      <c r="AH489" s="3">
        <f>+AH490+AH509</f>
        <v>0</v>
      </c>
      <c r="AI489" s="33" t="e">
        <f t="shared" si="107"/>
        <v>#DIV/0!</v>
      </c>
      <c r="AJ489" s="33">
        <f t="shared" si="108"/>
        <v>-1</v>
      </c>
      <c r="AK489" s="33">
        <f t="shared" si="109"/>
        <v>-1</v>
      </c>
      <c r="AL489" s="33">
        <f t="shared" si="110"/>
        <v>-1</v>
      </c>
      <c r="AM489" s="33" t="e">
        <f t="shared" si="111"/>
        <v>#DIV/0!</v>
      </c>
      <c r="AN489" s="33">
        <f t="shared" si="112"/>
        <v>-1</v>
      </c>
      <c r="AO489" s="33" t="e">
        <f t="shared" si="113"/>
        <v>#DIV/0!</v>
      </c>
      <c r="AP489" s="33" t="e">
        <f t="shared" si="114"/>
        <v>#DIV/0!</v>
      </c>
      <c r="AQ489" s="33">
        <f t="shared" si="115"/>
        <v>-1</v>
      </c>
      <c r="AR489" s="33" t="e">
        <f t="shared" si="116"/>
        <v>#DIV/0!</v>
      </c>
      <c r="AS489" s="33" t="e">
        <f t="shared" si="117"/>
        <v>#DIV/0!</v>
      </c>
      <c r="AT489" s="33" t="e">
        <f t="shared" si="118"/>
        <v>#DIV/0!</v>
      </c>
      <c r="AU489" s="33">
        <f t="shared" si="119"/>
        <v>-1</v>
      </c>
    </row>
    <row r="490" spans="1:47" x14ac:dyDescent="0.25">
      <c r="A490" s="34">
        <v>2023</v>
      </c>
      <c r="B490" s="35">
        <v>30401</v>
      </c>
      <c r="C490" s="36" t="s">
        <v>729</v>
      </c>
      <c r="D490" s="33">
        <v>0</v>
      </c>
      <c r="E490" s="33">
        <v>108611265.10419083</v>
      </c>
      <c r="F490" s="33">
        <v>85000000</v>
      </c>
      <c r="G490" s="33">
        <v>510000000</v>
      </c>
      <c r="H490" s="33">
        <v>0</v>
      </c>
      <c r="I490" s="33">
        <v>0</v>
      </c>
      <c r="J490" s="33">
        <v>0</v>
      </c>
      <c r="K490" s="33">
        <v>0</v>
      </c>
      <c r="L490" s="33">
        <v>2816478047</v>
      </c>
      <c r="M490" s="33">
        <v>0</v>
      </c>
      <c r="N490" s="33">
        <v>0</v>
      </c>
      <c r="O490" s="33">
        <v>0</v>
      </c>
      <c r="P490" s="33">
        <v>3520089312.1041908</v>
      </c>
      <c r="R490" s="33">
        <v>0</v>
      </c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>
        <f t="shared" si="120"/>
        <v>0</v>
      </c>
      <c r="AF490" s="8">
        <v>30401</v>
      </c>
      <c r="AG490" s="2" t="s">
        <v>729</v>
      </c>
      <c r="AH490" s="3">
        <f>+AH491</f>
        <v>0</v>
      </c>
      <c r="AI490" s="33" t="e">
        <f t="shared" si="107"/>
        <v>#DIV/0!</v>
      </c>
      <c r="AJ490" s="33">
        <f t="shared" si="108"/>
        <v>-1</v>
      </c>
      <c r="AK490" s="33">
        <f t="shared" si="109"/>
        <v>-1</v>
      </c>
      <c r="AL490" s="33">
        <f t="shared" si="110"/>
        <v>-1</v>
      </c>
      <c r="AM490" s="33" t="e">
        <f t="shared" si="111"/>
        <v>#DIV/0!</v>
      </c>
      <c r="AN490" s="33" t="e">
        <f t="shared" si="112"/>
        <v>#DIV/0!</v>
      </c>
      <c r="AO490" s="33" t="e">
        <f t="shared" si="113"/>
        <v>#DIV/0!</v>
      </c>
      <c r="AP490" s="33" t="e">
        <f t="shared" si="114"/>
        <v>#DIV/0!</v>
      </c>
      <c r="AQ490" s="33">
        <f t="shared" si="115"/>
        <v>-1</v>
      </c>
      <c r="AR490" s="33" t="e">
        <f t="shared" si="116"/>
        <v>#DIV/0!</v>
      </c>
      <c r="AS490" s="33" t="e">
        <f t="shared" si="117"/>
        <v>#DIV/0!</v>
      </c>
      <c r="AT490" s="33" t="e">
        <f t="shared" si="118"/>
        <v>#DIV/0!</v>
      </c>
      <c r="AU490" s="33">
        <f t="shared" si="119"/>
        <v>-1</v>
      </c>
    </row>
    <row r="491" spans="1:47" x14ac:dyDescent="0.25">
      <c r="A491" s="34">
        <v>2023</v>
      </c>
      <c r="B491" s="35">
        <v>3040101</v>
      </c>
      <c r="C491" s="36" t="s">
        <v>730</v>
      </c>
      <c r="D491" s="33">
        <v>0</v>
      </c>
      <c r="E491" s="33">
        <v>108611265.10419083</v>
      </c>
      <c r="F491" s="33">
        <v>85000000</v>
      </c>
      <c r="G491" s="33">
        <v>510000000</v>
      </c>
      <c r="H491" s="33">
        <v>0</v>
      </c>
      <c r="I491" s="33">
        <v>0</v>
      </c>
      <c r="J491" s="33">
        <v>0</v>
      </c>
      <c r="K491" s="33">
        <v>0</v>
      </c>
      <c r="L491" s="33">
        <v>2816478047</v>
      </c>
      <c r="M491" s="33">
        <v>0</v>
      </c>
      <c r="N491" s="33">
        <v>0</v>
      </c>
      <c r="O491" s="33">
        <v>0</v>
      </c>
      <c r="P491" s="33">
        <v>3520089312.1041908</v>
      </c>
      <c r="R491" s="33">
        <v>0</v>
      </c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>
        <f t="shared" si="120"/>
        <v>0</v>
      </c>
      <c r="AF491" s="8">
        <v>3040101</v>
      </c>
      <c r="AG491" s="2" t="s">
        <v>730</v>
      </c>
      <c r="AH491" s="3">
        <f>+AH492+AH495+AH498+AH500+AH504+AH507</f>
        <v>0</v>
      </c>
      <c r="AI491" s="33" t="e">
        <f t="shared" si="107"/>
        <v>#DIV/0!</v>
      </c>
      <c r="AJ491" s="33">
        <f t="shared" si="108"/>
        <v>-1</v>
      </c>
      <c r="AK491" s="33">
        <f t="shared" si="109"/>
        <v>-1</v>
      </c>
      <c r="AL491" s="33">
        <f t="shared" si="110"/>
        <v>-1</v>
      </c>
      <c r="AM491" s="33" t="e">
        <f t="shared" si="111"/>
        <v>#DIV/0!</v>
      </c>
      <c r="AN491" s="33" t="e">
        <f t="shared" si="112"/>
        <v>#DIV/0!</v>
      </c>
      <c r="AO491" s="33" t="e">
        <f t="shared" si="113"/>
        <v>#DIV/0!</v>
      </c>
      <c r="AP491" s="33" t="e">
        <f t="shared" si="114"/>
        <v>#DIV/0!</v>
      </c>
      <c r="AQ491" s="33">
        <f t="shared" si="115"/>
        <v>-1</v>
      </c>
      <c r="AR491" s="33" t="e">
        <f t="shared" si="116"/>
        <v>#DIV/0!</v>
      </c>
      <c r="AS491" s="33" t="e">
        <f t="shared" si="117"/>
        <v>#DIV/0!</v>
      </c>
      <c r="AT491" s="33" t="e">
        <f t="shared" si="118"/>
        <v>#DIV/0!</v>
      </c>
      <c r="AU491" s="33">
        <f t="shared" si="119"/>
        <v>-1</v>
      </c>
    </row>
    <row r="492" spans="1:47" x14ac:dyDescent="0.25">
      <c r="A492" s="34">
        <v>2023</v>
      </c>
      <c r="B492" s="35">
        <v>304010101</v>
      </c>
      <c r="C492" s="36" t="s">
        <v>731</v>
      </c>
      <c r="D492" s="33">
        <v>0</v>
      </c>
      <c r="E492" s="33">
        <v>0</v>
      </c>
      <c r="F492" s="33">
        <v>5000000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10000000</v>
      </c>
      <c r="M492" s="33">
        <v>0</v>
      </c>
      <c r="N492" s="33">
        <v>0</v>
      </c>
      <c r="O492" s="33">
        <v>0</v>
      </c>
      <c r="P492" s="33">
        <v>15000000</v>
      </c>
      <c r="R492" s="33">
        <v>0</v>
      </c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>
        <f t="shared" si="120"/>
        <v>0</v>
      </c>
      <c r="AF492" s="11">
        <v>304010101</v>
      </c>
      <c r="AG492" s="6" t="s">
        <v>731</v>
      </c>
      <c r="AH492" s="7">
        <f>+AH493+AH494</f>
        <v>0</v>
      </c>
      <c r="AI492" s="33" t="e">
        <f t="shared" si="107"/>
        <v>#DIV/0!</v>
      </c>
      <c r="AJ492" s="33" t="e">
        <f t="shared" si="108"/>
        <v>#DIV/0!</v>
      </c>
      <c r="AK492" s="33">
        <f t="shared" si="109"/>
        <v>-1</v>
      </c>
      <c r="AL492" s="33" t="e">
        <f t="shared" si="110"/>
        <v>#DIV/0!</v>
      </c>
      <c r="AM492" s="33" t="e">
        <f t="shared" si="111"/>
        <v>#DIV/0!</v>
      </c>
      <c r="AN492" s="33" t="e">
        <f t="shared" si="112"/>
        <v>#DIV/0!</v>
      </c>
      <c r="AO492" s="33" t="e">
        <f t="shared" si="113"/>
        <v>#DIV/0!</v>
      </c>
      <c r="AP492" s="33" t="e">
        <f t="shared" si="114"/>
        <v>#DIV/0!</v>
      </c>
      <c r="AQ492" s="33">
        <f t="shared" si="115"/>
        <v>-1</v>
      </c>
      <c r="AR492" s="33" t="e">
        <f t="shared" si="116"/>
        <v>#DIV/0!</v>
      </c>
      <c r="AS492" s="33" t="e">
        <f t="shared" si="117"/>
        <v>#DIV/0!</v>
      </c>
      <c r="AT492" s="33" t="e">
        <f t="shared" si="118"/>
        <v>#DIV/0!</v>
      </c>
      <c r="AU492" s="33">
        <f t="shared" si="119"/>
        <v>-1</v>
      </c>
    </row>
    <row r="493" spans="1:47" x14ac:dyDescent="0.25">
      <c r="A493" s="37">
        <v>2023</v>
      </c>
      <c r="B493" s="45">
        <v>30401010101</v>
      </c>
      <c r="C493" s="39" t="s">
        <v>732</v>
      </c>
      <c r="D493" s="40"/>
      <c r="E493" s="40"/>
      <c r="F493" s="40"/>
      <c r="G493" s="40"/>
      <c r="H493" s="40"/>
      <c r="I493" s="40"/>
      <c r="J493" s="40"/>
      <c r="K493" s="40"/>
      <c r="L493" s="40">
        <v>10000000</v>
      </c>
      <c r="M493" s="40"/>
      <c r="N493" s="40"/>
      <c r="O493" s="40"/>
      <c r="P493" s="40">
        <v>10000000</v>
      </c>
      <c r="R493" s="40">
        <v>0</v>
      </c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>
        <f t="shared" si="120"/>
        <v>0</v>
      </c>
      <c r="AF493" s="22">
        <v>30401010101</v>
      </c>
      <c r="AG493" s="19" t="s">
        <v>732</v>
      </c>
      <c r="AH493" s="20">
        <v>0</v>
      </c>
      <c r="AI493" s="40" t="e">
        <f t="shared" si="107"/>
        <v>#DIV/0!</v>
      </c>
      <c r="AJ493" s="40" t="e">
        <f t="shared" si="108"/>
        <v>#DIV/0!</v>
      </c>
      <c r="AK493" s="40" t="e">
        <f t="shared" si="109"/>
        <v>#DIV/0!</v>
      </c>
      <c r="AL493" s="40" t="e">
        <f t="shared" si="110"/>
        <v>#DIV/0!</v>
      </c>
      <c r="AM493" s="40" t="e">
        <f t="shared" si="111"/>
        <v>#DIV/0!</v>
      </c>
      <c r="AN493" s="40" t="e">
        <f t="shared" si="112"/>
        <v>#DIV/0!</v>
      </c>
      <c r="AO493" s="40" t="e">
        <f t="shared" si="113"/>
        <v>#DIV/0!</v>
      </c>
      <c r="AP493" s="40" t="e">
        <f t="shared" si="114"/>
        <v>#DIV/0!</v>
      </c>
      <c r="AQ493" s="40">
        <f t="shared" si="115"/>
        <v>-1</v>
      </c>
      <c r="AR493" s="40" t="e">
        <f t="shared" si="116"/>
        <v>#DIV/0!</v>
      </c>
      <c r="AS493" s="40" t="e">
        <f t="shared" si="117"/>
        <v>#DIV/0!</v>
      </c>
      <c r="AT493" s="40" t="e">
        <f t="shared" si="118"/>
        <v>#DIV/0!</v>
      </c>
      <c r="AU493" s="40">
        <f t="shared" si="119"/>
        <v>-1</v>
      </c>
    </row>
    <row r="494" spans="1:47" x14ac:dyDescent="0.25">
      <c r="A494" s="37">
        <v>2023</v>
      </c>
      <c r="B494" s="46">
        <v>30401010102</v>
      </c>
      <c r="C494" s="39" t="s">
        <v>733</v>
      </c>
      <c r="D494" s="40"/>
      <c r="E494" s="40"/>
      <c r="F494" s="40">
        <v>5000000</v>
      </c>
      <c r="G494" s="40"/>
      <c r="H494" s="40"/>
      <c r="I494" s="40"/>
      <c r="J494" s="40"/>
      <c r="K494" s="40"/>
      <c r="L494" s="40">
        <v>0</v>
      </c>
      <c r="M494" s="40"/>
      <c r="N494" s="40"/>
      <c r="O494" s="40"/>
      <c r="P494" s="40">
        <v>5000000</v>
      </c>
      <c r="R494" s="40">
        <v>0</v>
      </c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>
        <f t="shared" si="120"/>
        <v>0</v>
      </c>
      <c r="AF494" s="23">
        <v>30401010102</v>
      </c>
      <c r="AG494" s="19" t="s">
        <v>733</v>
      </c>
      <c r="AH494" s="20">
        <v>0</v>
      </c>
      <c r="AI494" s="40" t="e">
        <f t="shared" si="107"/>
        <v>#DIV/0!</v>
      </c>
      <c r="AJ494" s="40" t="e">
        <f t="shared" si="108"/>
        <v>#DIV/0!</v>
      </c>
      <c r="AK494" s="40">
        <f t="shared" si="109"/>
        <v>-1</v>
      </c>
      <c r="AL494" s="40" t="e">
        <f t="shared" si="110"/>
        <v>#DIV/0!</v>
      </c>
      <c r="AM494" s="40" t="e">
        <f t="shared" si="111"/>
        <v>#DIV/0!</v>
      </c>
      <c r="AN494" s="40" t="e">
        <f t="shared" si="112"/>
        <v>#DIV/0!</v>
      </c>
      <c r="AO494" s="40" t="e">
        <f t="shared" si="113"/>
        <v>#DIV/0!</v>
      </c>
      <c r="AP494" s="40" t="e">
        <f t="shared" si="114"/>
        <v>#DIV/0!</v>
      </c>
      <c r="AQ494" s="40" t="e">
        <f t="shared" si="115"/>
        <v>#DIV/0!</v>
      </c>
      <c r="AR494" s="40" t="e">
        <f t="shared" si="116"/>
        <v>#DIV/0!</v>
      </c>
      <c r="AS494" s="40" t="e">
        <f t="shared" si="117"/>
        <v>#DIV/0!</v>
      </c>
      <c r="AT494" s="40" t="e">
        <f t="shared" si="118"/>
        <v>#DIV/0!</v>
      </c>
      <c r="AU494" s="40">
        <f t="shared" si="119"/>
        <v>-1</v>
      </c>
    </row>
    <row r="495" spans="1:47" x14ac:dyDescent="0.25">
      <c r="A495" s="34">
        <v>2023</v>
      </c>
      <c r="B495" s="35">
        <v>304010102</v>
      </c>
      <c r="C495" s="36" t="s">
        <v>734</v>
      </c>
      <c r="D495" s="33">
        <v>0</v>
      </c>
      <c r="E495" s="33">
        <v>0</v>
      </c>
      <c r="F495" s="33">
        <v>80000000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100000000</v>
      </c>
      <c r="M495" s="33">
        <v>0</v>
      </c>
      <c r="N495" s="33">
        <v>0</v>
      </c>
      <c r="O495" s="33">
        <v>0</v>
      </c>
      <c r="P495" s="33">
        <v>180000000</v>
      </c>
      <c r="R495" s="33">
        <v>0</v>
      </c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>
        <f t="shared" si="120"/>
        <v>0</v>
      </c>
      <c r="AF495" s="11">
        <v>304010102</v>
      </c>
      <c r="AG495" s="6" t="s">
        <v>734</v>
      </c>
      <c r="AH495" s="7">
        <f>+AH496+AH497</f>
        <v>0</v>
      </c>
      <c r="AI495" s="33" t="e">
        <f t="shared" si="107"/>
        <v>#DIV/0!</v>
      </c>
      <c r="AJ495" s="33" t="e">
        <f t="shared" si="108"/>
        <v>#DIV/0!</v>
      </c>
      <c r="AK495" s="33">
        <f t="shared" si="109"/>
        <v>-1</v>
      </c>
      <c r="AL495" s="33" t="e">
        <f t="shared" si="110"/>
        <v>#DIV/0!</v>
      </c>
      <c r="AM495" s="33" t="e">
        <f t="shared" si="111"/>
        <v>#DIV/0!</v>
      </c>
      <c r="AN495" s="33" t="e">
        <f t="shared" si="112"/>
        <v>#DIV/0!</v>
      </c>
      <c r="AO495" s="33" t="e">
        <f t="shared" si="113"/>
        <v>#DIV/0!</v>
      </c>
      <c r="AP495" s="33" t="e">
        <f t="shared" si="114"/>
        <v>#DIV/0!</v>
      </c>
      <c r="AQ495" s="33">
        <f t="shared" si="115"/>
        <v>-1</v>
      </c>
      <c r="AR495" s="33" t="e">
        <f t="shared" si="116"/>
        <v>#DIV/0!</v>
      </c>
      <c r="AS495" s="33" t="e">
        <f t="shared" si="117"/>
        <v>#DIV/0!</v>
      </c>
      <c r="AT495" s="33" t="e">
        <f t="shared" si="118"/>
        <v>#DIV/0!</v>
      </c>
      <c r="AU495" s="33">
        <f t="shared" si="119"/>
        <v>-1</v>
      </c>
    </row>
    <row r="496" spans="1:47" x14ac:dyDescent="0.25">
      <c r="A496" s="37">
        <v>2023</v>
      </c>
      <c r="B496" s="45">
        <v>30401010201</v>
      </c>
      <c r="C496" s="39" t="s">
        <v>735</v>
      </c>
      <c r="D496" s="40"/>
      <c r="E496" s="40"/>
      <c r="F496" s="40"/>
      <c r="G496" s="40"/>
      <c r="H496" s="40"/>
      <c r="I496" s="40"/>
      <c r="J496" s="40"/>
      <c r="K496" s="40"/>
      <c r="L496" s="40">
        <v>100000000</v>
      </c>
      <c r="M496" s="40"/>
      <c r="N496" s="40"/>
      <c r="O496" s="40"/>
      <c r="P496" s="40">
        <v>100000000</v>
      </c>
      <c r="R496" s="40">
        <v>0</v>
      </c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>
        <f t="shared" si="120"/>
        <v>0</v>
      </c>
      <c r="AF496" s="22">
        <v>30401010201</v>
      </c>
      <c r="AG496" s="19" t="s">
        <v>735</v>
      </c>
      <c r="AH496" s="20">
        <v>0</v>
      </c>
      <c r="AI496" s="40" t="e">
        <f t="shared" si="107"/>
        <v>#DIV/0!</v>
      </c>
      <c r="AJ496" s="40" t="e">
        <f t="shared" si="108"/>
        <v>#DIV/0!</v>
      </c>
      <c r="AK496" s="40" t="e">
        <f t="shared" si="109"/>
        <v>#DIV/0!</v>
      </c>
      <c r="AL496" s="40" t="e">
        <f t="shared" si="110"/>
        <v>#DIV/0!</v>
      </c>
      <c r="AM496" s="40" t="e">
        <f t="shared" si="111"/>
        <v>#DIV/0!</v>
      </c>
      <c r="AN496" s="40" t="e">
        <f t="shared" si="112"/>
        <v>#DIV/0!</v>
      </c>
      <c r="AO496" s="40" t="e">
        <f t="shared" si="113"/>
        <v>#DIV/0!</v>
      </c>
      <c r="AP496" s="40" t="e">
        <f t="shared" si="114"/>
        <v>#DIV/0!</v>
      </c>
      <c r="AQ496" s="40">
        <f t="shared" si="115"/>
        <v>-1</v>
      </c>
      <c r="AR496" s="40" t="e">
        <f t="shared" si="116"/>
        <v>#DIV/0!</v>
      </c>
      <c r="AS496" s="40" t="e">
        <f t="shared" si="117"/>
        <v>#DIV/0!</v>
      </c>
      <c r="AT496" s="40" t="e">
        <f t="shared" si="118"/>
        <v>#DIV/0!</v>
      </c>
      <c r="AU496" s="40">
        <f t="shared" si="119"/>
        <v>-1</v>
      </c>
    </row>
    <row r="497" spans="1:47" x14ac:dyDescent="0.25">
      <c r="A497" s="37">
        <v>2023</v>
      </c>
      <c r="B497" s="46">
        <v>30401010202</v>
      </c>
      <c r="C497" s="39" t="s">
        <v>736</v>
      </c>
      <c r="D497" s="40"/>
      <c r="E497" s="40"/>
      <c r="F497" s="40">
        <v>80000000</v>
      </c>
      <c r="G497" s="40"/>
      <c r="H497" s="40"/>
      <c r="I497" s="40"/>
      <c r="J497" s="40"/>
      <c r="K497" s="40"/>
      <c r="L497" s="40"/>
      <c r="M497" s="40"/>
      <c r="N497" s="40"/>
      <c r="O497" s="40"/>
      <c r="P497" s="40">
        <v>80000000</v>
      </c>
      <c r="R497" s="40">
        <v>0</v>
      </c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>
        <f t="shared" si="120"/>
        <v>0</v>
      </c>
      <c r="AF497" s="23">
        <v>30401010202</v>
      </c>
      <c r="AG497" s="19" t="s">
        <v>736</v>
      </c>
      <c r="AH497" s="20">
        <v>0</v>
      </c>
      <c r="AI497" s="40" t="e">
        <f t="shared" si="107"/>
        <v>#DIV/0!</v>
      </c>
      <c r="AJ497" s="40" t="e">
        <f t="shared" si="108"/>
        <v>#DIV/0!</v>
      </c>
      <c r="AK497" s="40">
        <f t="shared" si="109"/>
        <v>-1</v>
      </c>
      <c r="AL497" s="40" t="e">
        <f t="shared" si="110"/>
        <v>#DIV/0!</v>
      </c>
      <c r="AM497" s="40" t="e">
        <f t="shared" si="111"/>
        <v>#DIV/0!</v>
      </c>
      <c r="AN497" s="40" t="e">
        <f t="shared" si="112"/>
        <v>#DIV/0!</v>
      </c>
      <c r="AO497" s="40" t="e">
        <f t="shared" si="113"/>
        <v>#DIV/0!</v>
      </c>
      <c r="AP497" s="40" t="e">
        <f t="shared" si="114"/>
        <v>#DIV/0!</v>
      </c>
      <c r="AQ497" s="40" t="e">
        <f t="shared" si="115"/>
        <v>#DIV/0!</v>
      </c>
      <c r="AR497" s="40" t="e">
        <f t="shared" si="116"/>
        <v>#DIV/0!</v>
      </c>
      <c r="AS497" s="40" t="e">
        <f t="shared" si="117"/>
        <v>#DIV/0!</v>
      </c>
      <c r="AT497" s="40" t="e">
        <f t="shared" si="118"/>
        <v>#DIV/0!</v>
      </c>
      <c r="AU497" s="40">
        <f t="shared" si="119"/>
        <v>-1</v>
      </c>
    </row>
    <row r="498" spans="1:47" x14ac:dyDescent="0.25">
      <c r="A498" s="34">
        <v>2023</v>
      </c>
      <c r="B498" s="35">
        <v>304010104</v>
      </c>
      <c r="C498" s="36" t="s">
        <v>737</v>
      </c>
      <c r="D498" s="33">
        <v>0</v>
      </c>
      <c r="E498" s="33">
        <v>0</v>
      </c>
      <c r="F498" s="33">
        <v>0</v>
      </c>
      <c r="G498" s="33">
        <v>20000000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20000000</v>
      </c>
      <c r="R498" s="33">
        <v>0</v>
      </c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>
        <f t="shared" si="120"/>
        <v>0</v>
      </c>
      <c r="AF498" s="11">
        <v>304010104</v>
      </c>
      <c r="AG498" s="6" t="s">
        <v>737</v>
      </c>
      <c r="AH498" s="7">
        <f>+AH499</f>
        <v>0</v>
      </c>
      <c r="AI498" s="33" t="e">
        <f t="shared" si="107"/>
        <v>#DIV/0!</v>
      </c>
      <c r="AJ498" s="33" t="e">
        <f t="shared" si="108"/>
        <v>#DIV/0!</v>
      </c>
      <c r="AK498" s="33" t="e">
        <f t="shared" si="109"/>
        <v>#DIV/0!</v>
      </c>
      <c r="AL498" s="33">
        <f t="shared" si="110"/>
        <v>-1</v>
      </c>
      <c r="AM498" s="33" t="e">
        <f t="shared" si="111"/>
        <v>#DIV/0!</v>
      </c>
      <c r="AN498" s="33" t="e">
        <f t="shared" si="112"/>
        <v>#DIV/0!</v>
      </c>
      <c r="AO498" s="33" t="e">
        <f t="shared" si="113"/>
        <v>#DIV/0!</v>
      </c>
      <c r="AP498" s="33" t="e">
        <f t="shared" si="114"/>
        <v>#DIV/0!</v>
      </c>
      <c r="AQ498" s="33" t="e">
        <f t="shared" si="115"/>
        <v>#DIV/0!</v>
      </c>
      <c r="AR498" s="33" t="e">
        <f t="shared" si="116"/>
        <v>#DIV/0!</v>
      </c>
      <c r="AS498" s="33" t="e">
        <f t="shared" si="117"/>
        <v>#DIV/0!</v>
      </c>
      <c r="AT498" s="33" t="e">
        <f t="shared" si="118"/>
        <v>#DIV/0!</v>
      </c>
      <c r="AU498" s="33">
        <f t="shared" si="119"/>
        <v>-1</v>
      </c>
    </row>
    <row r="499" spans="1:47" x14ac:dyDescent="0.25">
      <c r="A499" s="37">
        <v>2023</v>
      </c>
      <c r="B499" s="46">
        <v>30401010402</v>
      </c>
      <c r="C499" s="39" t="s">
        <v>738</v>
      </c>
      <c r="D499" s="40"/>
      <c r="E499" s="40"/>
      <c r="F499" s="40"/>
      <c r="G499" s="40">
        <v>20000000</v>
      </c>
      <c r="H499" s="40"/>
      <c r="I499" s="40"/>
      <c r="J499" s="40"/>
      <c r="K499" s="40"/>
      <c r="L499" s="40"/>
      <c r="M499" s="40"/>
      <c r="N499" s="40"/>
      <c r="O499" s="40"/>
      <c r="P499" s="40">
        <v>20000000</v>
      </c>
      <c r="R499" s="40">
        <v>0</v>
      </c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>
        <f t="shared" si="120"/>
        <v>0</v>
      </c>
      <c r="AF499" s="23">
        <v>30401010402</v>
      </c>
      <c r="AG499" s="19" t="s">
        <v>738</v>
      </c>
      <c r="AH499" s="20">
        <v>0</v>
      </c>
      <c r="AI499" s="40" t="e">
        <f t="shared" si="107"/>
        <v>#DIV/0!</v>
      </c>
      <c r="AJ499" s="40" t="e">
        <f t="shared" si="108"/>
        <v>#DIV/0!</v>
      </c>
      <c r="AK499" s="40" t="e">
        <f t="shared" si="109"/>
        <v>#DIV/0!</v>
      </c>
      <c r="AL499" s="40">
        <f t="shared" si="110"/>
        <v>-1</v>
      </c>
      <c r="AM499" s="40" t="e">
        <f t="shared" si="111"/>
        <v>#DIV/0!</v>
      </c>
      <c r="AN499" s="40" t="e">
        <f t="shared" si="112"/>
        <v>#DIV/0!</v>
      </c>
      <c r="AO499" s="40" t="e">
        <f t="shared" si="113"/>
        <v>#DIV/0!</v>
      </c>
      <c r="AP499" s="40" t="e">
        <f t="shared" si="114"/>
        <v>#DIV/0!</v>
      </c>
      <c r="AQ499" s="40" t="e">
        <f t="shared" si="115"/>
        <v>#DIV/0!</v>
      </c>
      <c r="AR499" s="40" t="e">
        <f t="shared" si="116"/>
        <v>#DIV/0!</v>
      </c>
      <c r="AS499" s="40" t="e">
        <f t="shared" si="117"/>
        <v>#DIV/0!</v>
      </c>
      <c r="AT499" s="40" t="e">
        <f t="shared" si="118"/>
        <v>#DIV/0!</v>
      </c>
      <c r="AU499" s="40">
        <f t="shared" si="119"/>
        <v>-1</v>
      </c>
    </row>
    <row r="500" spans="1:47" x14ac:dyDescent="0.25">
      <c r="A500" s="34">
        <v>2023</v>
      </c>
      <c r="B500" s="35">
        <v>304010105</v>
      </c>
      <c r="C500" s="36" t="s">
        <v>739</v>
      </c>
      <c r="D500" s="33">
        <v>0</v>
      </c>
      <c r="E500" s="33">
        <v>0</v>
      </c>
      <c r="F500" s="33">
        <v>0</v>
      </c>
      <c r="G500" s="33">
        <v>150000000</v>
      </c>
      <c r="H500" s="33">
        <v>0</v>
      </c>
      <c r="I500" s="33">
        <v>0</v>
      </c>
      <c r="J500" s="33">
        <v>0</v>
      </c>
      <c r="K500" s="33">
        <v>0</v>
      </c>
      <c r="L500" s="33">
        <v>2456478047</v>
      </c>
      <c r="M500" s="33">
        <v>0</v>
      </c>
      <c r="N500" s="33">
        <v>0</v>
      </c>
      <c r="O500" s="33">
        <v>0</v>
      </c>
      <c r="P500" s="33">
        <v>2606478047</v>
      </c>
      <c r="R500" s="33">
        <v>0</v>
      </c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>
        <f t="shared" si="120"/>
        <v>0</v>
      </c>
      <c r="AF500" s="11">
        <v>304010105</v>
      </c>
      <c r="AG500" s="6" t="s">
        <v>739</v>
      </c>
      <c r="AH500" s="7">
        <f>+AH501+AH502+AH503</f>
        <v>0</v>
      </c>
      <c r="AI500" s="33" t="e">
        <f t="shared" si="107"/>
        <v>#DIV/0!</v>
      </c>
      <c r="AJ500" s="33" t="e">
        <f t="shared" si="108"/>
        <v>#DIV/0!</v>
      </c>
      <c r="AK500" s="33" t="e">
        <f t="shared" si="109"/>
        <v>#DIV/0!</v>
      </c>
      <c r="AL500" s="33">
        <f t="shared" si="110"/>
        <v>-1</v>
      </c>
      <c r="AM500" s="33" t="e">
        <f t="shared" si="111"/>
        <v>#DIV/0!</v>
      </c>
      <c r="AN500" s="33" t="e">
        <f t="shared" si="112"/>
        <v>#DIV/0!</v>
      </c>
      <c r="AO500" s="33" t="e">
        <f t="shared" si="113"/>
        <v>#DIV/0!</v>
      </c>
      <c r="AP500" s="33" t="e">
        <f t="shared" si="114"/>
        <v>#DIV/0!</v>
      </c>
      <c r="AQ500" s="33">
        <f t="shared" si="115"/>
        <v>-1</v>
      </c>
      <c r="AR500" s="33" t="e">
        <f t="shared" si="116"/>
        <v>#DIV/0!</v>
      </c>
      <c r="AS500" s="33" t="e">
        <f t="shared" si="117"/>
        <v>#DIV/0!</v>
      </c>
      <c r="AT500" s="33" t="e">
        <f t="shared" si="118"/>
        <v>#DIV/0!</v>
      </c>
      <c r="AU500" s="33">
        <f t="shared" si="119"/>
        <v>-1</v>
      </c>
    </row>
    <row r="501" spans="1:47" x14ac:dyDescent="0.25">
      <c r="A501" s="37">
        <v>2023</v>
      </c>
      <c r="B501" s="45">
        <v>30401010501</v>
      </c>
      <c r="C501" s="39" t="s">
        <v>740</v>
      </c>
      <c r="D501" s="40"/>
      <c r="E501" s="40"/>
      <c r="F501" s="40"/>
      <c r="G501" s="40"/>
      <c r="H501" s="40"/>
      <c r="I501" s="40"/>
      <c r="J501" s="40"/>
      <c r="K501" s="40"/>
      <c r="L501" s="40">
        <v>2456478047</v>
      </c>
      <c r="M501" s="40"/>
      <c r="N501" s="40"/>
      <c r="O501" s="40"/>
      <c r="P501" s="40">
        <v>2456478047</v>
      </c>
      <c r="R501" s="40">
        <v>0</v>
      </c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>
        <f t="shared" si="120"/>
        <v>0</v>
      </c>
      <c r="AF501" s="22">
        <v>30401010501</v>
      </c>
      <c r="AG501" s="19" t="s">
        <v>740</v>
      </c>
      <c r="AH501" s="20">
        <v>0</v>
      </c>
      <c r="AI501" s="40" t="e">
        <f t="shared" si="107"/>
        <v>#DIV/0!</v>
      </c>
      <c r="AJ501" s="40" t="e">
        <f t="shared" si="108"/>
        <v>#DIV/0!</v>
      </c>
      <c r="AK501" s="40" t="e">
        <f t="shared" si="109"/>
        <v>#DIV/0!</v>
      </c>
      <c r="AL501" s="40" t="e">
        <f t="shared" si="110"/>
        <v>#DIV/0!</v>
      </c>
      <c r="AM501" s="40" t="e">
        <f t="shared" si="111"/>
        <v>#DIV/0!</v>
      </c>
      <c r="AN501" s="40" t="e">
        <f t="shared" si="112"/>
        <v>#DIV/0!</v>
      </c>
      <c r="AO501" s="40" t="e">
        <f t="shared" si="113"/>
        <v>#DIV/0!</v>
      </c>
      <c r="AP501" s="40" t="e">
        <f t="shared" si="114"/>
        <v>#DIV/0!</v>
      </c>
      <c r="AQ501" s="40">
        <f t="shared" si="115"/>
        <v>-1</v>
      </c>
      <c r="AR501" s="40" t="e">
        <f t="shared" si="116"/>
        <v>#DIV/0!</v>
      </c>
      <c r="AS501" s="40" t="e">
        <f t="shared" si="117"/>
        <v>#DIV/0!</v>
      </c>
      <c r="AT501" s="40" t="e">
        <f t="shared" si="118"/>
        <v>#DIV/0!</v>
      </c>
      <c r="AU501" s="40">
        <f t="shared" si="119"/>
        <v>-1</v>
      </c>
    </row>
    <row r="502" spans="1:47" x14ac:dyDescent="0.25">
      <c r="A502" s="37">
        <v>2023</v>
      </c>
      <c r="B502" s="46">
        <v>30401010502</v>
      </c>
      <c r="C502" s="39" t="s">
        <v>741</v>
      </c>
      <c r="D502" s="40"/>
      <c r="E502" s="40"/>
      <c r="F502" s="40"/>
      <c r="G502" s="40">
        <v>150000000</v>
      </c>
      <c r="H502" s="40"/>
      <c r="I502" s="40"/>
      <c r="J502" s="40"/>
      <c r="K502" s="40"/>
      <c r="L502" s="40"/>
      <c r="M502" s="40"/>
      <c r="N502" s="40"/>
      <c r="O502" s="40"/>
      <c r="P502" s="40">
        <v>150000000</v>
      </c>
      <c r="R502" s="40">
        <v>0</v>
      </c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>
        <f t="shared" si="120"/>
        <v>0</v>
      </c>
      <c r="AF502" s="23">
        <v>30401010502</v>
      </c>
      <c r="AG502" s="19" t="s">
        <v>741</v>
      </c>
      <c r="AH502" s="20">
        <v>0</v>
      </c>
      <c r="AI502" s="40" t="e">
        <f t="shared" si="107"/>
        <v>#DIV/0!</v>
      </c>
      <c r="AJ502" s="40" t="e">
        <f t="shared" si="108"/>
        <v>#DIV/0!</v>
      </c>
      <c r="AK502" s="40" t="e">
        <f t="shared" si="109"/>
        <v>#DIV/0!</v>
      </c>
      <c r="AL502" s="40">
        <f t="shared" si="110"/>
        <v>-1</v>
      </c>
      <c r="AM502" s="40" t="e">
        <f t="shared" si="111"/>
        <v>#DIV/0!</v>
      </c>
      <c r="AN502" s="40" t="e">
        <f t="shared" si="112"/>
        <v>#DIV/0!</v>
      </c>
      <c r="AO502" s="40" t="e">
        <f t="shared" si="113"/>
        <v>#DIV/0!</v>
      </c>
      <c r="AP502" s="40" t="e">
        <f t="shared" si="114"/>
        <v>#DIV/0!</v>
      </c>
      <c r="AQ502" s="40" t="e">
        <f t="shared" si="115"/>
        <v>#DIV/0!</v>
      </c>
      <c r="AR502" s="40" t="e">
        <f t="shared" si="116"/>
        <v>#DIV/0!</v>
      </c>
      <c r="AS502" s="40" t="e">
        <f t="shared" si="117"/>
        <v>#DIV/0!</v>
      </c>
      <c r="AT502" s="40" t="e">
        <f t="shared" si="118"/>
        <v>#DIV/0!</v>
      </c>
      <c r="AU502" s="40">
        <f t="shared" si="119"/>
        <v>-1</v>
      </c>
    </row>
    <row r="503" spans="1:47" x14ac:dyDescent="0.25">
      <c r="A503" s="37"/>
      <c r="B503" s="24">
        <v>30401010503</v>
      </c>
      <c r="C503" s="19" t="s">
        <v>742</v>
      </c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18"/>
      <c r="R503" s="40">
        <v>0</v>
      </c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18"/>
      <c r="AF503" s="24">
        <v>30401010503</v>
      </c>
      <c r="AG503" s="19" t="s">
        <v>742</v>
      </c>
      <c r="AH503" s="20">
        <v>0</v>
      </c>
      <c r="AI503" s="40" t="e">
        <f t="shared" si="107"/>
        <v>#DIV/0!</v>
      </c>
      <c r="AJ503" s="40" t="e">
        <f t="shared" si="108"/>
        <v>#DIV/0!</v>
      </c>
      <c r="AK503" s="40" t="e">
        <f t="shared" si="109"/>
        <v>#DIV/0!</v>
      </c>
      <c r="AL503" s="40" t="e">
        <f t="shared" si="110"/>
        <v>#DIV/0!</v>
      </c>
      <c r="AM503" s="40" t="e">
        <f t="shared" si="111"/>
        <v>#DIV/0!</v>
      </c>
      <c r="AN503" s="40" t="e">
        <f t="shared" si="112"/>
        <v>#DIV/0!</v>
      </c>
      <c r="AO503" s="40" t="e">
        <f t="shared" si="113"/>
        <v>#DIV/0!</v>
      </c>
      <c r="AP503" s="40" t="e">
        <f t="shared" si="114"/>
        <v>#DIV/0!</v>
      </c>
      <c r="AQ503" s="40" t="e">
        <f t="shared" si="115"/>
        <v>#DIV/0!</v>
      </c>
      <c r="AR503" s="40" t="e">
        <f t="shared" si="116"/>
        <v>#DIV/0!</v>
      </c>
      <c r="AS503" s="40" t="e">
        <f t="shared" si="117"/>
        <v>#DIV/0!</v>
      </c>
      <c r="AT503" s="40" t="e">
        <f t="shared" si="118"/>
        <v>#DIV/0!</v>
      </c>
      <c r="AU503" s="40" t="e">
        <f t="shared" si="119"/>
        <v>#DIV/0!</v>
      </c>
    </row>
    <row r="504" spans="1:47" x14ac:dyDescent="0.25">
      <c r="A504" s="34">
        <v>2023</v>
      </c>
      <c r="B504" s="35">
        <v>304010106</v>
      </c>
      <c r="C504" s="36" t="s">
        <v>743</v>
      </c>
      <c r="D504" s="33">
        <v>0</v>
      </c>
      <c r="E504" s="33">
        <v>108611265.10419083</v>
      </c>
      <c r="F504" s="33">
        <v>0</v>
      </c>
      <c r="G504" s="33">
        <v>340000000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448611265.10419083</v>
      </c>
      <c r="R504" s="33">
        <v>0</v>
      </c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>
        <f t="shared" si="120"/>
        <v>0</v>
      </c>
      <c r="AF504" s="11">
        <v>304010106</v>
      </c>
      <c r="AG504" s="6" t="s">
        <v>743</v>
      </c>
      <c r="AH504" s="7">
        <f>+AH505+AH506</f>
        <v>0</v>
      </c>
      <c r="AI504" s="33" t="e">
        <f t="shared" si="107"/>
        <v>#DIV/0!</v>
      </c>
      <c r="AJ504" s="33">
        <f t="shared" si="108"/>
        <v>-1</v>
      </c>
      <c r="AK504" s="33" t="e">
        <f t="shared" si="109"/>
        <v>#DIV/0!</v>
      </c>
      <c r="AL504" s="33">
        <f t="shared" si="110"/>
        <v>-1</v>
      </c>
      <c r="AM504" s="33" t="e">
        <f t="shared" si="111"/>
        <v>#DIV/0!</v>
      </c>
      <c r="AN504" s="33" t="e">
        <f t="shared" si="112"/>
        <v>#DIV/0!</v>
      </c>
      <c r="AO504" s="33" t="e">
        <f t="shared" si="113"/>
        <v>#DIV/0!</v>
      </c>
      <c r="AP504" s="33" t="e">
        <f t="shared" si="114"/>
        <v>#DIV/0!</v>
      </c>
      <c r="AQ504" s="33" t="e">
        <f t="shared" si="115"/>
        <v>#DIV/0!</v>
      </c>
      <c r="AR504" s="33" t="e">
        <f t="shared" si="116"/>
        <v>#DIV/0!</v>
      </c>
      <c r="AS504" s="33" t="e">
        <f t="shared" si="117"/>
        <v>#DIV/0!</v>
      </c>
      <c r="AT504" s="33" t="e">
        <f t="shared" si="118"/>
        <v>#DIV/0!</v>
      </c>
      <c r="AU504" s="33">
        <f t="shared" si="119"/>
        <v>-1</v>
      </c>
    </row>
    <row r="505" spans="1:47" x14ac:dyDescent="0.25">
      <c r="A505" s="37">
        <v>2023</v>
      </c>
      <c r="B505" s="46">
        <v>30401010602</v>
      </c>
      <c r="C505" s="39" t="s">
        <v>744</v>
      </c>
      <c r="D505" s="40"/>
      <c r="E505" s="40"/>
      <c r="F505" s="40"/>
      <c r="G505" s="40">
        <v>340000000</v>
      </c>
      <c r="H505" s="40"/>
      <c r="I505" s="40"/>
      <c r="J505" s="40"/>
      <c r="K505" s="40"/>
      <c r="L505" s="40"/>
      <c r="M505" s="40"/>
      <c r="N505" s="40"/>
      <c r="O505" s="40"/>
      <c r="P505" s="40">
        <v>340000000</v>
      </c>
      <c r="R505" s="40">
        <v>0</v>
      </c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>
        <f t="shared" si="120"/>
        <v>0</v>
      </c>
      <c r="AF505" s="23">
        <v>30401010602</v>
      </c>
      <c r="AG505" s="19" t="s">
        <v>744</v>
      </c>
      <c r="AH505" s="20">
        <v>0</v>
      </c>
      <c r="AI505" s="40" t="e">
        <f t="shared" si="107"/>
        <v>#DIV/0!</v>
      </c>
      <c r="AJ505" s="40" t="e">
        <f t="shared" si="108"/>
        <v>#DIV/0!</v>
      </c>
      <c r="AK505" s="40" t="e">
        <f t="shared" si="109"/>
        <v>#DIV/0!</v>
      </c>
      <c r="AL505" s="40">
        <f t="shared" si="110"/>
        <v>-1</v>
      </c>
      <c r="AM505" s="40" t="e">
        <f t="shared" si="111"/>
        <v>#DIV/0!</v>
      </c>
      <c r="AN505" s="40" t="e">
        <f t="shared" si="112"/>
        <v>#DIV/0!</v>
      </c>
      <c r="AO505" s="40" t="e">
        <f t="shared" si="113"/>
        <v>#DIV/0!</v>
      </c>
      <c r="AP505" s="40" t="e">
        <f t="shared" si="114"/>
        <v>#DIV/0!</v>
      </c>
      <c r="AQ505" s="40" t="e">
        <f t="shared" si="115"/>
        <v>#DIV/0!</v>
      </c>
      <c r="AR505" s="40" t="e">
        <f t="shared" si="116"/>
        <v>#DIV/0!</v>
      </c>
      <c r="AS505" s="40" t="e">
        <f t="shared" si="117"/>
        <v>#DIV/0!</v>
      </c>
      <c r="AT505" s="40" t="e">
        <f t="shared" si="118"/>
        <v>#DIV/0!</v>
      </c>
      <c r="AU505" s="40">
        <f t="shared" si="119"/>
        <v>-1</v>
      </c>
    </row>
    <row r="506" spans="1:47" x14ac:dyDescent="0.25">
      <c r="A506" s="37">
        <v>2023</v>
      </c>
      <c r="B506" s="47">
        <v>30401010603</v>
      </c>
      <c r="C506" s="39" t="s">
        <v>745</v>
      </c>
      <c r="D506" s="40"/>
      <c r="E506" s="40">
        <v>108611265.10419083</v>
      </c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>
        <v>108611265.10419083</v>
      </c>
      <c r="R506" s="40">
        <v>0</v>
      </c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>
        <f t="shared" si="120"/>
        <v>0</v>
      </c>
      <c r="AF506" s="24">
        <v>30401010603</v>
      </c>
      <c r="AG506" s="19" t="s">
        <v>745</v>
      </c>
      <c r="AH506" s="20">
        <v>0</v>
      </c>
      <c r="AI506" s="40" t="e">
        <f t="shared" si="107"/>
        <v>#DIV/0!</v>
      </c>
      <c r="AJ506" s="40">
        <f t="shared" si="108"/>
        <v>-1</v>
      </c>
      <c r="AK506" s="40" t="e">
        <f t="shared" si="109"/>
        <v>#DIV/0!</v>
      </c>
      <c r="AL506" s="40" t="e">
        <f t="shared" si="110"/>
        <v>#DIV/0!</v>
      </c>
      <c r="AM506" s="40" t="e">
        <f t="shared" si="111"/>
        <v>#DIV/0!</v>
      </c>
      <c r="AN506" s="40" t="e">
        <f t="shared" si="112"/>
        <v>#DIV/0!</v>
      </c>
      <c r="AO506" s="40" t="e">
        <f t="shared" si="113"/>
        <v>#DIV/0!</v>
      </c>
      <c r="AP506" s="40" t="e">
        <f t="shared" si="114"/>
        <v>#DIV/0!</v>
      </c>
      <c r="AQ506" s="40" t="e">
        <f t="shared" si="115"/>
        <v>#DIV/0!</v>
      </c>
      <c r="AR506" s="40" t="e">
        <f t="shared" si="116"/>
        <v>#DIV/0!</v>
      </c>
      <c r="AS506" s="40" t="e">
        <f t="shared" si="117"/>
        <v>#DIV/0!</v>
      </c>
      <c r="AT506" s="40" t="e">
        <f t="shared" si="118"/>
        <v>#DIV/0!</v>
      </c>
      <c r="AU506" s="40">
        <f t="shared" si="119"/>
        <v>-1</v>
      </c>
    </row>
    <row r="507" spans="1:47" x14ac:dyDescent="0.25">
      <c r="A507" s="34">
        <v>2023</v>
      </c>
      <c r="B507" s="35">
        <v>304010107</v>
      </c>
      <c r="C507" s="36" t="s">
        <v>746</v>
      </c>
      <c r="D507" s="33">
        <v>0</v>
      </c>
      <c r="E507" s="33">
        <v>0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250000000</v>
      </c>
      <c r="M507" s="33">
        <v>0</v>
      </c>
      <c r="N507" s="33">
        <v>0</v>
      </c>
      <c r="O507" s="33">
        <v>0</v>
      </c>
      <c r="P507" s="33">
        <v>250000000</v>
      </c>
      <c r="R507" s="33">
        <v>0</v>
      </c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>
        <f t="shared" si="120"/>
        <v>0</v>
      </c>
      <c r="AF507" s="11">
        <v>304010107</v>
      </c>
      <c r="AG507" s="6" t="s">
        <v>746</v>
      </c>
      <c r="AH507" s="7">
        <f>+AH508</f>
        <v>0</v>
      </c>
      <c r="AI507" s="33" t="e">
        <f t="shared" si="107"/>
        <v>#DIV/0!</v>
      </c>
      <c r="AJ507" s="33" t="e">
        <f t="shared" si="108"/>
        <v>#DIV/0!</v>
      </c>
      <c r="AK507" s="33" t="e">
        <f t="shared" si="109"/>
        <v>#DIV/0!</v>
      </c>
      <c r="AL507" s="33" t="e">
        <f t="shared" si="110"/>
        <v>#DIV/0!</v>
      </c>
      <c r="AM507" s="33" t="e">
        <f t="shared" si="111"/>
        <v>#DIV/0!</v>
      </c>
      <c r="AN507" s="33" t="e">
        <f t="shared" si="112"/>
        <v>#DIV/0!</v>
      </c>
      <c r="AO507" s="33" t="e">
        <f t="shared" si="113"/>
        <v>#DIV/0!</v>
      </c>
      <c r="AP507" s="33" t="e">
        <f t="shared" si="114"/>
        <v>#DIV/0!</v>
      </c>
      <c r="AQ507" s="33">
        <f t="shared" si="115"/>
        <v>-1</v>
      </c>
      <c r="AR507" s="33" t="e">
        <f t="shared" si="116"/>
        <v>#DIV/0!</v>
      </c>
      <c r="AS507" s="33" t="e">
        <f t="shared" si="117"/>
        <v>#DIV/0!</v>
      </c>
      <c r="AT507" s="33" t="e">
        <f t="shared" si="118"/>
        <v>#DIV/0!</v>
      </c>
      <c r="AU507" s="33">
        <f t="shared" si="119"/>
        <v>-1</v>
      </c>
    </row>
    <row r="508" spans="1:47" x14ac:dyDescent="0.25">
      <c r="A508" s="37">
        <v>2023</v>
      </c>
      <c r="B508" s="45">
        <v>30401010701</v>
      </c>
      <c r="C508" s="39" t="s">
        <v>747</v>
      </c>
      <c r="D508" s="40"/>
      <c r="E508" s="40"/>
      <c r="F508" s="40"/>
      <c r="G508" s="40"/>
      <c r="H508" s="40"/>
      <c r="I508" s="40"/>
      <c r="J508" s="40"/>
      <c r="K508" s="40"/>
      <c r="L508" s="40">
        <v>250000000</v>
      </c>
      <c r="M508" s="40"/>
      <c r="N508" s="40"/>
      <c r="O508" s="40"/>
      <c r="P508" s="40">
        <v>250000000</v>
      </c>
      <c r="R508" s="40">
        <v>0</v>
      </c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>
        <f t="shared" si="120"/>
        <v>0</v>
      </c>
      <c r="AF508" s="22">
        <v>30401010701</v>
      </c>
      <c r="AG508" s="19" t="s">
        <v>747</v>
      </c>
      <c r="AH508" s="20">
        <v>0</v>
      </c>
      <c r="AI508" s="40" t="e">
        <f t="shared" si="107"/>
        <v>#DIV/0!</v>
      </c>
      <c r="AJ508" s="40" t="e">
        <f t="shared" si="108"/>
        <v>#DIV/0!</v>
      </c>
      <c r="AK508" s="40" t="e">
        <f t="shared" si="109"/>
        <v>#DIV/0!</v>
      </c>
      <c r="AL508" s="40" t="e">
        <f t="shared" si="110"/>
        <v>#DIV/0!</v>
      </c>
      <c r="AM508" s="40" t="e">
        <f t="shared" si="111"/>
        <v>#DIV/0!</v>
      </c>
      <c r="AN508" s="40" t="e">
        <f t="shared" si="112"/>
        <v>#DIV/0!</v>
      </c>
      <c r="AO508" s="40" t="e">
        <f t="shared" si="113"/>
        <v>#DIV/0!</v>
      </c>
      <c r="AP508" s="40" t="e">
        <f t="shared" si="114"/>
        <v>#DIV/0!</v>
      </c>
      <c r="AQ508" s="40">
        <f t="shared" si="115"/>
        <v>-1</v>
      </c>
      <c r="AR508" s="40" t="e">
        <f t="shared" si="116"/>
        <v>#DIV/0!</v>
      </c>
      <c r="AS508" s="40" t="e">
        <f t="shared" si="117"/>
        <v>#DIV/0!</v>
      </c>
      <c r="AT508" s="40" t="e">
        <f t="shared" si="118"/>
        <v>#DIV/0!</v>
      </c>
      <c r="AU508" s="40">
        <f t="shared" si="119"/>
        <v>-1</v>
      </c>
    </row>
    <row r="509" spans="1:47" x14ac:dyDescent="0.25">
      <c r="A509" s="34">
        <v>2023</v>
      </c>
      <c r="B509" s="35">
        <v>30402</v>
      </c>
      <c r="C509" s="36" t="s">
        <v>748</v>
      </c>
      <c r="D509" s="33">
        <v>0</v>
      </c>
      <c r="E509" s="33">
        <v>0</v>
      </c>
      <c r="F509" s="33">
        <v>0</v>
      </c>
      <c r="G509" s="33">
        <v>0</v>
      </c>
      <c r="H509" s="33">
        <v>0</v>
      </c>
      <c r="I509" s="33">
        <v>545900000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545900000</v>
      </c>
      <c r="R509" s="33">
        <v>0</v>
      </c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>
        <f t="shared" si="120"/>
        <v>0</v>
      </c>
      <c r="AF509" s="8">
        <v>30402</v>
      </c>
      <c r="AG509" s="2" t="s">
        <v>748</v>
      </c>
      <c r="AH509" s="3">
        <f>+AH510</f>
        <v>0</v>
      </c>
      <c r="AI509" s="33" t="e">
        <f t="shared" si="107"/>
        <v>#DIV/0!</v>
      </c>
      <c r="AJ509" s="33" t="e">
        <f t="shared" si="108"/>
        <v>#DIV/0!</v>
      </c>
      <c r="AK509" s="33" t="e">
        <f t="shared" si="109"/>
        <v>#DIV/0!</v>
      </c>
      <c r="AL509" s="33" t="e">
        <f t="shared" si="110"/>
        <v>#DIV/0!</v>
      </c>
      <c r="AM509" s="33" t="e">
        <f t="shared" si="111"/>
        <v>#DIV/0!</v>
      </c>
      <c r="AN509" s="33">
        <f t="shared" si="112"/>
        <v>-1</v>
      </c>
      <c r="AO509" s="33" t="e">
        <f t="shared" si="113"/>
        <v>#DIV/0!</v>
      </c>
      <c r="AP509" s="33" t="e">
        <f t="shared" si="114"/>
        <v>#DIV/0!</v>
      </c>
      <c r="AQ509" s="33" t="e">
        <f t="shared" si="115"/>
        <v>#DIV/0!</v>
      </c>
      <c r="AR509" s="33" t="e">
        <f t="shared" si="116"/>
        <v>#DIV/0!</v>
      </c>
      <c r="AS509" s="33" t="e">
        <f t="shared" si="117"/>
        <v>#DIV/0!</v>
      </c>
      <c r="AT509" s="33" t="e">
        <f t="shared" si="118"/>
        <v>#DIV/0!</v>
      </c>
      <c r="AU509" s="33">
        <f t="shared" si="119"/>
        <v>-1</v>
      </c>
    </row>
    <row r="510" spans="1:47" x14ac:dyDescent="0.25">
      <c r="A510" s="34">
        <v>2023</v>
      </c>
      <c r="B510" s="35">
        <v>3040201</v>
      </c>
      <c r="C510" s="36" t="s">
        <v>749</v>
      </c>
      <c r="D510" s="33">
        <v>0</v>
      </c>
      <c r="E510" s="33">
        <v>0</v>
      </c>
      <c r="F510" s="33">
        <v>0</v>
      </c>
      <c r="G510" s="33">
        <v>0</v>
      </c>
      <c r="H510" s="33">
        <v>0</v>
      </c>
      <c r="I510" s="33">
        <v>545900000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545900000</v>
      </c>
      <c r="R510" s="33">
        <v>0</v>
      </c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>
        <f t="shared" si="120"/>
        <v>0</v>
      </c>
      <c r="AF510" s="8">
        <v>3040201</v>
      </c>
      <c r="AG510" s="2" t="s">
        <v>749</v>
      </c>
      <c r="AH510" s="3">
        <f>+AH511</f>
        <v>0</v>
      </c>
      <c r="AI510" s="33" t="e">
        <f t="shared" si="107"/>
        <v>#DIV/0!</v>
      </c>
      <c r="AJ510" s="33" t="e">
        <f t="shared" si="108"/>
        <v>#DIV/0!</v>
      </c>
      <c r="AK510" s="33" t="e">
        <f t="shared" si="109"/>
        <v>#DIV/0!</v>
      </c>
      <c r="AL510" s="33" t="e">
        <f t="shared" si="110"/>
        <v>#DIV/0!</v>
      </c>
      <c r="AM510" s="33" t="e">
        <f t="shared" si="111"/>
        <v>#DIV/0!</v>
      </c>
      <c r="AN510" s="33">
        <f t="shared" si="112"/>
        <v>-1</v>
      </c>
      <c r="AO510" s="33" t="e">
        <f t="shared" si="113"/>
        <v>#DIV/0!</v>
      </c>
      <c r="AP510" s="33" t="e">
        <f t="shared" si="114"/>
        <v>#DIV/0!</v>
      </c>
      <c r="AQ510" s="33" t="e">
        <f t="shared" si="115"/>
        <v>#DIV/0!</v>
      </c>
      <c r="AR510" s="33" t="e">
        <f t="shared" si="116"/>
        <v>#DIV/0!</v>
      </c>
      <c r="AS510" s="33" t="e">
        <f t="shared" si="117"/>
        <v>#DIV/0!</v>
      </c>
      <c r="AT510" s="33" t="e">
        <f t="shared" si="118"/>
        <v>#DIV/0!</v>
      </c>
      <c r="AU510" s="33">
        <f t="shared" si="119"/>
        <v>-1</v>
      </c>
    </row>
    <row r="511" spans="1:47" x14ac:dyDescent="0.25">
      <c r="A511" s="34">
        <v>2023</v>
      </c>
      <c r="B511" s="35">
        <v>304020101</v>
      </c>
      <c r="C511" s="36" t="s">
        <v>750</v>
      </c>
      <c r="D511" s="33">
        <v>0</v>
      </c>
      <c r="E511" s="33">
        <v>0</v>
      </c>
      <c r="F511" s="33">
        <v>0</v>
      </c>
      <c r="G511" s="33">
        <v>0</v>
      </c>
      <c r="H511" s="33">
        <v>0</v>
      </c>
      <c r="I511" s="33">
        <v>545900000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545900000</v>
      </c>
      <c r="R511" s="33">
        <v>0</v>
      </c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>
        <f t="shared" si="120"/>
        <v>0</v>
      </c>
      <c r="AF511" s="11">
        <v>304020101</v>
      </c>
      <c r="AG511" s="6" t="s">
        <v>750</v>
      </c>
      <c r="AH511" s="7">
        <f>+AH512</f>
        <v>0</v>
      </c>
      <c r="AI511" s="33" t="e">
        <f t="shared" si="107"/>
        <v>#DIV/0!</v>
      </c>
      <c r="AJ511" s="33" t="e">
        <f t="shared" si="108"/>
        <v>#DIV/0!</v>
      </c>
      <c r="AK511" s="33" t="e">
        <f t="shared" si="109"/>
        <v>#DIV/0!</v>
      </c>
      <c r="AL511" s="33" t="e">
        <f t="shared" si="110"/>
        <v>#DIV/0!</v>
      </c>
      <c r="AM511" s="33" t="e">
        <f t="shared" si="111"/>
        <v>#DIV/0!</v>
      </c>
      <c r="AN511" s="33">
        <f t="shared" si="112"/>
        <v>-1</v>
      </c>
      <c r="AO511" s="33" t="e">
        <f t="shared" si="113"/>
        <v>#DIV/0!</v>
      </c>
      <c r="AP511" s="33" t="e">
        <f t="shared" si="114"/>
        <v>#DIV/0!</v>
      </c>
      <c r="AQ511" s="33" t="e">
        <f t="shared" si="115"/>
        <v>#DIV/0!</v>
      </c>
      <c r="AR511" s="33" t="e">
        <f t="shared" si="116"/>
        <v>#DIV/0!</v>
      </c>
      <c r="AS511" s="33" t="e">
        <f t="shared" si="117"/>
        <v>#DIV/0!</v>
      </c>
      <c r="AT511" s="33" t="e">
        <f t="shared" si="118"/>
        <v>#DIV/0!</v>
      </c>
      <c r="AU511" s="33">
        <f t="shared" si="119"/>
        <v>-1</v>
      </c>
    </row>
    <row r="512" spans="1:47" x14ac:dyDescent="0.25">
      <c r="A512" s="37">
        <v>2023</v>
      </c>
      <c r="B512" s="38">
        <v>30402010104</v>
      </c>
      <c r="C512" s="39" t="s">
        <v>751</v>
      </c>
      <c r="D512" s="40"/>
      <c r="E512" s="40"/>
      <c r="F512" s="40"/>
      <c r="G512" s="40"/>
      <c r="H512" s="40"/>
      <c r="I512" s="40">
        <v>545900000</v>
      </c>
      <c r="J512" s="40"/>
      <c r="K512" s="40"/>
      <c r="L512" s="40"/>
      <c r="M512" s="40"/>
      <c r="N512" s="40"/>
      <c r="O512" s="40"/>
      <c r="P512" s="40">
        <v>545900000</v>
      </c>
      <c r="R512" s="40">
        <v>0</v>
      </c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>
        <f t="shared" si="120"/>
        <v>0</v>
      </c>
      <c r="AF512" s="25">
        <v>30402010104</v>
      </c>
      <c r="AG512" s="19" t="s">
        <v>751</v>
      </c>
      <c r="AH512" s="20">
        <v>0</v>
      </c>
      <c r="AI512" s="40" t="e">
        <f t="shared" si="107"/>
        <v>#DIV/0!</v>
      </c>
      <c r="AJ512" s="40" t="e">
        <f t="shared" si="108"/>
        <v>#DIV/0!</v>
      </c>
      <c r="AK512" s="40" t="e">
        <f t="shared" si="109"/>
        <v>#DIV/0!</v>
      </c>
      <c r="AL512" s="40" t="e">
        <f t="shared" si="110"/>
        <v>#DIV/0!</v>
      </c>
      <c r="AM512" s="40" t="e">
        <f t="shared" si="111"/>
        <v>#DIV/0!</v>
      </c>
      <c r="AN512" s="40">
        <f t="shared" si="112"/>
        <v>-1</v>
      </c>
      <c r="AO512" s="40" t="e">
        <f t="shared" si="113"/>
        <v>#DIV/0!</v>
      </c>
      <c r="AP512" s="40" t="e">
        <f t="shared" si="114"/>
        <v>#DIV/0!</v>
      </c>
      <c r="AQ512" s="40" t="e">
        <f t="shared" si="115"/>
        <v>#DIV/0!</v>
      </c>
      <c r="AR512" s="40" t="e">
        <f t="shared" si="116"/>
        <v>#DIV/0!</v>
      </c>
      <c r="AS512" s="40" t="e">
        <f t="shared" si="117"/>
        <v>#DIV/0!</v>
      </c>
      <c r="AT512" s="40" t="e">
        <f t="shared" si="118"/>
        <v>#DIV/0!</v>
      </c>
      <c r="AU512" s="40">
        <f t="shared" si="119"/>
        <v>-1</v>
      </c>
    </row>
  </sheetData>
  <autoFilter ref="A7:AD512" xr:uid="{84D34E84-2BC5-4323-9623-4D6BBD77C4F6}"/>
  <mergeCells count="4">
    <mergeCell ref="A1:P2"/>
    <mergeCell ref="A3:P4"/>
    <mergeCell ref="A5:P6"/>
    <mergeCell ref="R6:AD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0308-BD0C-4D56-8FBC-721AB365D409}">
  <dimension ref="A1:AG540"/>
  <sheetViews>
    <sheetView showGridLines="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F30" sqref="F30"/>
    </sheetView>
  </sheetViews>
  <sheetFormatPr baseColWidth="10" defaultRowHeight="15" x14ac:dyDescent="0.25"/>
  <cols>
    <col min="1" max="1" width="16.85546875" customWidth="1"/>
    <col min="2" max="2" width="49" customWidth="1"/>
    <col min="3" max="3" width="16.85546875" bestFit="1" customWidth="1"/>
    <col min="4" max="5" width="17.85546875" bestFit="1" customWidth="1"/>
    <col min="6" max="7" width="16.85546875" bestFit="1" customWidth="1"/>
    <col min="8" max="11" width="17.85546875" bestFit="1" customWidth="1"/>
    <col min="12" max="13" width="16.85546875" bestFit="1" customWidth="1"/>
    <col min="14" max="14" width="17.85546875" bestFit="1" customWidth="1"/>
    <col min="15" max="15" width="18.85546875" bestFit="1" customWidth="1"/>
    <col min="16" max="16" width="4.5703125" customWidth="1"/>
    <col min="17" max="17" width="16.85546875" bestFit="1" customWidth="1"/>
    <col min="18" max="19" width="17.85546875" bestFit="1" customWidth="1"/>
    <col min="20" max="21" width="16.85546875" bestFit="1" customWidth="1"/>
    <col min="22" max="25" width="17.85546875" bestFit="1" customWidth="1"/>
    <col min="26" max="27" width="16.85546875" bestFit="1" customWidth="1"/>
    <col min="28" max="28" width="17.85546875" bestFit="1" customWidth="1"/>
    <col min="29" max="29" width="18.85546875" bestFit="1" customWidth="1"/>
    <col min="31" max="31" width="19.140625" hidden="1" customWidth="1"/>
    <col min="32" max="32" width="37.85546875" hidden="1" customWidth="1"/>
    <col min="33" max="33" width="16.85546875" hidden="1" customWidth="1"/>
  </cols>
  <sheetData>
    <row r="1" spans="1:33" ht="31.5" x14ac:dyDescent="0.25">
      <c r="A1" s="26" t="s">
        <v>762</v>
      </c>
      <c r="B1" s="27" t="s">
        <v>763</v>
      </c>
      <c r="C1" s="28" t="s">
        <v>764</v>
      </c>
      <c r="D1" s="28" t="s">
        <v>765</v>
      </c>
      <c r="E1" s="28" t="s">
        <v>766</v>
      </c>
      <c r="F1" s="28" t="s">
        <v>767</v>
      </c>
      <c r="G1" s="28" t="s">
        <v>768</v>
      </c>
      <c r="H1" s="28" t="s">
        <v>769</v>
      </c>
      <c r="I1" s="28" t="s">
        <v>770</v>
      </c>
      <c r="J1" s="28" t="s">
        <v>771</v>
      </c>
      <c r="K1" s="28" t="s">
        <v>772</v>
      </c>
      <c r="L1" s="28" t="s">
        <v>773</v>
      </c>
      <c r="M1" s="28" t="s">
        <v>774</v>
      </c>
      <c r="N1" s="28" t="s">
        <v>775</v>
      </c>
      <c r="O1" s="28" t="s">
        <v>776</v>
      </c>
      <c r="Q1" s="28" t="s">
        <v>764</v>
      </c>
      <c r="R1" s="28" t="s">
        <v>765</v>
      </c>
      <c r="S1" s="28" t="s">
        <v>766</v>
      </c>
      <c r="T1" s="28" t="s">
        <v>767</v>
      </c>
      <c r="U1" s="28" t="s">
        <v>768</v>
      </c>
      <c r="V1" s="28" t="s">
        <v>769</v>
      </c>
      <c r="W1" s="28" t="s">
        <v>770</v>
      </c>
      <c r="X1" s="28" t="s">
        <v>771</v>
      </c>
      <c r="Y1" s="28" t="s">
        <v>772</v>
      </c>
      <c r="Z1" s="28" t="s">
        <v>773</v>
      </c>
      <c r="AA1" s="28" t="s">
        <v>774</v>
      </c>
      <c r="AB1" s="28" t="s">
        <v>775</v>
      </c>
      <c r="AC1" s="28" t="s">
        <v>776</v>
      </c>
      <c r="AE1" s="106" t="s">
        <v>0</v>
      </c>
      <c r="AF1" s="107" t="s">
        <v>1</v>
      </c>
      <c r="AG1" s="107" t="s">
        <v>811</v>
      </c>
    </row>
    <row r="2" spans="1:33" x14ac:dyDescent="0.25">
      <c r="A2" s="30">
        <v>0</v>
      </c>
      <c r="B2" s="31" t="s">
        <v>814</v>
      </c>
      <c r="C2" s="32">
        <f t="shared" ref="C2:N2" si="0">+C3+C411</f>
        <v>6474059551.5278721</v>
      </c>
      <c r="D2" s="32">
        <f t="shared" si="0"/>
        <v>29772888495.732624</v>
      </c>
      <c r="E2" s="32">
        <f t="shared" si="0"/>
        <v>22085493992.000385</v>
      </c>
      <c r="F2" s="32">
        <f t="shared" si="0"/>
        <v>6909949683.5278721</v>
      </c>
      <c r="G2" s="32">
        <f t="shared" si="0"/>
        <v>6884062450.6035728</v>
      </c>
      <c r="H2" s="32">
        <f t="shared" si="0"/>
        <v>17682925750.776871</v>
      </c>
      <c r="I2" s="32">
        <f t="shared" si="0"/>
        <v>20946926913.902901</v>
      </c>
      <c r="J2" s="32">
        <f t="shared" si="0"/>
        <v>24056619908.466133</v>
      </c>
      <c r="K2" s="32">
        <f t="shared" si="0"/>
        <v>15175002608.967871</v>
      </c>
      <c r="L2" s="32">
        <f t="shared" si="0"/>
        <v>6223715480.367918</v>
      </c>
      <c r="M2" s="32">
        <f t="shared" si="0"/>
        <v>7293840434.1093807</v>
      </c>
      <c r="N2" s="32">
        <f t="shared" si="0"/>
        <v>22085817039.190811</v>
      </c>
      <c r="O2" s="32">
        <f t="shared" ref="O2:O54" si="1">SUM(C2:N2)</f>
        <v>185591302309.17419</v>
      </c>
      <c r="Q2" s="32">
        <f t="shared" ref="Q2:AB2" si="2">+Q3+Q411</f>
        <v>5619469488.9099998</v>
      </c>
      <c r="R2" s="32">
        <f t="shared" si="2"/>
        <v>0</v>
      </c>
      <c r="S2" s="32">
        <f t="shared" si="2"/>
        <v>0</v>
      </c>
      <c r="T2" s="32">
        <f t="shared" si="2"/>
        <v>0</v>
      </c>
      <c r="U2" s="32">
        <f t="shared" si="2"/>
        <v>0</v>
      </c>
      <c r="V2" s="32">
        <f t="shared" si="2"/>
        <v>0</v>
      </c>
      <c r="W2" s="32">
        <f t="shared" si="2"/>
        <v>0</v>
      </c>
      <c r="X2" s="32">
        <f t="shared" si="2"/>
        <v>0</v>
      </c>
      <c r="Y2" s="32">
        <f t="shared" si="2"/>
        <v>0</v>
      </c>
      <c r="Z2" s="32">
        <f t="shared" si="2"/>
        <v>0</v>
      </c>
      <c r="AA2" s="32">
        <f t="shared" si="2"/>
        <v>0</v>
      </c>
      <c r="AB2" s="32">
        <f t="shared" si="2"/>
        <v>0</v>
      </c>
      <c r="AC2" s="32">
        <f t="shared" ref="AC2:AC54" si="3">SUM(Q2:AB2)</f>
        <v>5619469488.9099998</v>
      </c>
      <c r="AE2" s="109"/>
      <c r="AF2" s="110" t="s">
        <v>814</v>
      </c>
      <c r="AG2" s="111">
        <v>5253617170.9099998</v>
      </c>
    </row>
    <row r="3" spans="1:33" x14ac:dyDescent="0.25">
      <c r="A3" s="35">
        <v>1</v>
      </c>
      <c r="B3" s="36" t="s">
        <v>815</v>
      </c>
      <c r="C3" s="33">
        <f t="shared" ref="C3:N3" si="4">+C4</f>
        <v>6432187923.1705723</v>
      </c>
      <c r="D3" s="33">
        <f t="shared" si="4"/>
        <v>29731016867.375324</v>
      </c>
      <c r="E3" s="33">
        <f t="shared" si="4"/>
        <v>22043622363.643085</v>
      </c>
      <c r="F3" s="33">
        <f t="shared" si="4"/>
        <v>6868078055.1705723</v>
      </c>
      <c r="G3" s="33">
        <f t="shared" si="4"/>
        <v>6842190822.246273</v>
      </c>
      <c r="H3" s="33">
        <f t="shared" si="4"/>
        <v>17641054122.419571</v>
      </c>
      <c r="I3" s="33">
        <f t="shared" si="4"/>
        <v>20905055285.545601</v>
      </c>
      <c r="J3" s="33">
        <f t="shared" si="4"/>
        <v>24014748280.108833</v>
      </c>
      <c r="K3" s="33">
        <f t="shared" si="4"/>
        <v>15133130980.610571</v>
      </c>
      <c r="L3" s="33">
        <f t="shared" si="4"/>
        <v>6181843852.0106182</v>
      </c>
      <c r="M3" s="33">
        <f t="shared" si="4"/>
        <v>7251968805.7520809</v>
      </c>
      <c r="N3" s="33">
        <f t="shared" si="4"/>
        <v>22043945410.833511</v>
      </c>
      <c r="O3" s="33">
        <f t="shared" si="1"/>
        <v>185088842768.8866</v>
      </c>
      <c r="Q3" s="33">
        <f t="shared" ref="Q3:AB3" si="5">+Q4</f>
        <v>5401659430</v>
      </c>
      <c r="R3" s="33">
        <f t="shared" si="5"/>
        <v>0</v>
      </c>
      <c r="S3" s="33">
        <f t="shared" si="5"/>
        <v>0</v>
      </c>
      <c r="T3" s="33">
        <f t="shared" si="5"/>
        <v>0</v>
      </c>
      <c r="U3" s="33">
        <f t="shared" si="5"/>
        <v>0</v>
      </c>
      <c r="V3" s="33">
        <f t="shared" si="5"/>
        <v>0</v>
      </c>
      <c r="W3" s="33">
        <f t="shared" si="5"/>
        <v>0</v>
      </c>
      <c r="X3" s="33">
        <f t="shared" si="5"/>
        <v>0</v>
      </c>
      <c r="Y3" s="33">
        <f t="shared" si="5"/>
        <v>0</v>
      </c>
      <c r="Z3" s="33">
        <f t="shared" si="5"/>
        <v>0</v>
      </c>
      <c r="AA3" s="33">
        <f t="shared" si="5"/>
        <v>0</v>
      </c>
      <c r="AB3" s="33">
        <f t="shared" si="5"/>
        <v>0</v>
      </c>
      <c r="AC3" s="33">
        <f t="shared" si="3"/>
        <v>5401659430</v>
      </c>
      <c r="AE3" s="109">
        <v>1</v>
      </c>
      <c r="AF3" s="110" t="s">
        <v>815</v>
      </c>
      <c r="AG3" s="111">
        <v>5253617170.9099998</v>
      </c>
    </row>
    <row r="4" spans="1:33" x14ac:dyDescent="0.25">
      <c r="A4" s="35">
        <v>102</v>
      </c>
      <c r="B4" s="36" t="s">
        <v>817</v>
      </c>
      <c r="C4" s="33">
        <f t="shared" ref="C4:N4" si="6">+C17+C34+C48+C379+C406+C5</f>
        <v>6432187923.1705723</v>
      </c>
      <c r="D4" s="33">
        <f t="shared" si="6"/>
        <v>29731016867.375324</v>
      </c>
      <c r="E4" s="33">
        <f t="shared" si="6"/>
        <v>22043622363.643085</v>
      </c>
      <c r="F4" s="33">
        <f t="shared" si="6"/>
        <v>6868078055.1705723</v>
      </c>
      <c r="G4" s="33">
        <f t="shared" si="6"/>
        <v>6842190822.246273</v>
      </c>
      <c r="H4" s="33">
        <f t="shared" si="6"/>
        <v>17641054122.419571</v>
      </c>
      <c r="I4" s="33">
        <f t="shared" si="6"/>
        <v>20905055285.545601</v>
      </c>
      <c r="J4" s="33">
        <f t="shared" si="6"/>
        <v>24014748280.108833</v>
      </c>
      <c r="K4" s="33">
        <f t="shared" si="6"/>
        <v>15133130980.610571</v>
      </c>
      <c r="L4" s="33">
        <f t="shared" si="6"/>
        <v>6181843852.0106182</v>
      </c>
      <c r="M4" s="33">
        <f t="shared" si="6"/>
        <v>7251968805.7520809</v>
      </c>
      <c r="N4" s="33">
        <f t="shared" si="6"/>
        <v>22043945410.833511</v>
      </c>
      <c r="O4" s="33">
        <f t="shared" si="1"/>
        <v>185088842768.8866</v>
      </c>
      <c r="Q4" s="33">
        <f t="shared" ref="Q4:AB4" si="7">+Q17+Q34+Q48+Q379+Q406+Q5</f>
        <v>5401659430</v>
      </c>
      <c r="R4" s="33">
        <f t="shared" si="7"/>
        <v>0</v>
      </c>
      <c r="S4" s="33">
        <f t="shared" si="7"/>
        <v>0</v>
      </c>
      <c r="T4" s="33">
        <f t="shared" si="7"/>
        <v>0</v>
      </c>
      <c r="U4" s="33">
        <f t="shared" si="7"/>
        <v>0</v>
      </c>
      <c r="V4" s="33">
        <f t="shared" si="7"/>
        <v>0</v>
      </c>
      <c r="W4" s="33">
        <f t="shared" si="7"/>
        <v>0</v>
      </c>
      <c r="X4" s="33">
        <f t="shared" si="7"/>
        <v>0</v>
      </c>
      <c r="Y4" s="33">
        <f t="shared" si="7"/>
        <v>0</v>
      </c>
      <c r="Z4" s="33">
        <f t="shared" si="7"/>
        <v>0</v>
      </c>
      <c r="AA4" s="33">
        <f t="shared" si="7"/>
        <v>0</v>
      </c>
      <c r="AB4" s="33">
        <f t="shared" si="7"/>
        <v>0</v>
      </c>
      <c r="AC4" s="33">
        <f t="shared" si="3"/>
        <v>5401659430</v>
      </c>
      <c r="AE4" s="110" t="s">
        <v>816</v>
      </c>
      <c r="AF4" s="110" t="s">
        <v>817</v>
      </c>
      <c r="AG4" s="111">
        <v>5035807112</v>
      </c>
    </row>
    <row r="5" spans="1:33" x14ac:dyDescent="0.25">
      <c r="A5" s="35">
        <v>1021</v>
      </c>
      <c r="B5" s="36" t="s">
        <v>559</v>
      </c>
      <c r="C5" s="33">
        <f t="shared" ref="C5:N5" si="8">+C6</f>
        <v>0</v>
      </c>
      <c r="D5" s="33">
        <f t="shared" si="8"/>
        <v>0</v>
      </c>
      <c r="E5" s="33">
        <f t="shared" si="8"/>
        <v>2756669037.6200004</v>
      </c>
      <c r="F5" s="33">
        <f t="shared" si="8"/>
        <v>0</v>
      </c>
      <c r="G5" s="33">
        <f t="shared" si="8"/>
        <v>0</v>
      </c>
      <c r="H5" s="33">
        <f t="shared" si="8"/>
        <v>190000000</v>
      </c>
      <c r="I5" s="33">
        <f t="shared" si="8"/>
        <v>0</v>
      </c>
      <c r="J5" s="33">
        <f t="shared" si="8"/>
        <v>0</v>
      </c>
      <c r="K5" s="33">
        <f t="shared" si="8"/>
        <v>0</v>
      </c>
      <c r="L5" s="33">
        <f t="shared" si="8"/>
        <v>215750000</v>
      </c>
      <c r="M5" s="33">
        <f t="shared" si="8"/>
        <v>0</v>
      </c>
      <c r="N5" s="33">
        <f t="shared" si="8"/>
        <v>5150000</v>
      </c>
      <c r="O5" s="33">
        <f t="shared" si="1"/>
        <v>3167569037.6200004</v>
      </c>
      <c r="Q5" s="33">
        <f t="shared" ref="Q5:AB5" si="9">+Q6</f>
        <v>0</v>
      </c>
      <c r="R5" s="33">
        <f t="shared" si="9"/>
        <v>0</v>
      </c>
      <c r="S5" s="33">
        <f t="shared" si="9"/>
        <v>0</v>
      </c>
      <c r="T5" s="33">
        <f t="shared" si="9"/>
        <v>0</v>
      </c>
      <c r="U5" s="33">
        <f t="shared" si="9"/>
        <v>0</v>
      </c>
      <c r="V5" s="33">
        <f t="shared" si="9"/>
        <v>0</v>
      </c>
      <c r="W5" s="33">
        <f t="shared" si="9"/>
        <v>0</v>
      </c>
      <c r="X5" s="33">
        <f t="shared" si="9"/>
        <v>0</v>
      </c>
      <c r="Y5" s="33">
        <f t="shared" si="9"/>
        <v>0</v>
      </c>
      <c r="Z5" s="33">
        <f t="shared" si="9"/>
        <v>0</v>
      </c>
      <c r="AA5" s="33">
        <f t="shared" si="9"/>
        <v>0</v>
      </c>
      <c r="AB5" s="33">
        <f t="shared" si="9"/>
        <v>0</v>
      </c>
      <c r="AC5" s="33">
        <f t="shared" si="3"/>
        <v>0</v>
      </c>
      <c r="AE5" s="110" t="s">
        <v>818</v>
      </c>
      <c r="AF5" s="110" t="s">
        <v>559</v>
      </c>
      <c r="AG5" s="111">
        <v>0</v>
      </c>
    </row>
    <row r="6" spans="1:33" x14ac:dyDescent="0.25">
      <c r="A6" s="30">
        <v>102102</v>
      </c>
      <c r="B6" s="31" t="s">
        <v>820</v>
      </c>
      <c r="C6" s="32">
        <f t="shared" ref="C6:N6" si="10">+C7+C14</f>
        <v>0</v>
      </c>
      <c r="D6" s="32">
        <f t="shared" si="10"/>
        <v>0</v>
      </c>
      <c r="E6" s="32">
        <f t="shared" si="10"/>
        <v>2756669037.6200004</v>
      </c>
      <c r="F6" s="32">
        <f t="shared" si="10"/>
        <v>0</v>
      </c>
      <c r="G6" s="32">
        <f t="shared" si="10"/>
        <v>0</v>
      </c>
      <c r="H6" s="32">
        <f t="shared" si="10"/>
        <v>190000000</v>
      </c>
      <c r="I6" s="32">
        <f t="shared" si="10"/>
        <v>0</v>
      </c>
      <c r="J6" s="32">
        <f t="shared" si="10"/>
        <v>0</v>
      </c>
      <c r="K6" s="32">
        <f t="shared" si="10"/>
        <v>0</v>
      </c>
      <c r="L6" s="32">
        <f t="shared" si="10"/>
        <v>215750000</v>
      </c>
      <c r="M6" s="32">
        <f t="shared" si="10"/>
        <v>0</v>
      </c>
      <c r="N6" s="32">
        <f t="shared" si="10"/>
        <v>5150000</v>
      </c>
      <c r="O6" s="32">
        <f t="shared" si="1"/>
        <v>3167569037.6200004</v>
      </c>
      <c r="Q6" s="32">
        <f t="shared" ref="Q6:AB6" si="11">+Q7+Q14</f>
        <v>0</v>
      </c>
      <c r="R6" s="32">
        <f t="shared" si="11"/>
        <v>0</v>
      </c>
      <c r="S6" s="32">
        <f t="shared" si="11"/>
        <v>0</v>
      </c>
      <c r="T6" s="32">
        <f t="shared" si="11"/>
        <v>0</v>
      </c>
      <c r="U6" s="32">
        <f t="shared" si="11"/>
        <v>0</v>
      </c>
      <c r="V6" s="32">
        <f t="shared" si="11"/>
        <v>0</v>
      </c>
      <c r="W6" s="32">
        <f t="shared" si="11"/>
        <v>0</v>
      </c>
      <c r="X6" s="32">
        <f t="shared" si="11"/>
        <v>0</v>
      </c>
      <c r="Y6" s="32">
        <f t="shared" si="11"/>
        <v>0</v>
      </c>
      <c r="Z6" s="32">
        <f t="shared" si="11"/>
        <v>0</v>
      </c>
      <c r="AA6" s="32">
        <f t="shared" si="11"/>
        <v>0</v>
      </c>
      <c r="AB6" s="32">
        <f t="shared" si="11"/>
        <v>0</v>
      </c>
      <c r="AC6" s="32">
        <f t="shared" si="3"/>
        <v>0</v>
      </c>
      <c r="AE6" s="110" t="s">
        <v>819</v>
      </c>
      <c r="AF6" s="110" t="s">
        <v>820</v>
      </c>
      <c r="AG6" s="111">
        <v>0</v>
      </c>
    </row>
    <row r="7" spans="1:33" x14ac:dyDescent="0.25">
      <c r="A7" s="35">
        <v>10210201</v>
      </c>
      <c r="B7" s="36" t="s">
        <v>822</v>
      </c>
      <c r="C7" s="33">
        <f t="shared" ref="C7:N8" si="12">+C8</f>
        <v>0</v>
      </c>
      <c r="D7" s="33">
        <f t="shared" si="12"/>
        <v>0</v>
      </c>
      <c r="E7" s="33">
        <f t="shared" si="12"/>
        <v>2756669037.6200004</v>
      </c>
      <c r="F7" s="33">
        <f t="shared" si="12"/>
        <v>0</v>
      </c>
      <c r="G7" s="33">
        <f t="shared" si="12"/>
        <v>0</v>
      </c>
      <c r="H7" s="33">
        <f t="shared" si="12"/>
        <v>190000000</v>
      </c>
      <c r="I7" s="33">
        <f t="shared" si="12"/>
        <v>0</v>
      </c>
      <c r="J7" s="33">
        <f t="shared" si="12"/>
        <v>0</v>
      </c>
      <c r="K7" s="33">
        <f t="shared" si="12"/>
        <v>0</v>
      </c>
      <c r="L7" s="33">
        <f t="shared" si="12"/>
        <v>215750000</v>
      </c>
      <c r="M7" s="33">
        <f t="shared" si="12"/>
        <v>0</v>
      </c>
      <c r="N7" s="33">
        <f t="shared" si="12"/>
        <v>5150000</v>
      </c>
      <c r="O7" s="33">
        <f t="shared" si="1"/>
        <v>3167569037.6200004</v>
      </c>
      <c r="Q7" s="33">
        <f t="shared" ref="Q7:AB8" si="13">+Q8</f>
        <v>0</v>
      </c>
      <c r="R7" s="33">
        <f t="shared" si="13"/>
        <v>0</v>
      </c>
      <c r="S7" s="33">
        <f t="shared" si="13"/>
        <v>0</v>
      </c>
      <c r="T7" s="33">
        <f t="shared" si="13"/>
        <v>0</v>
      </c>
      <c r="U7" s="33">
        <f t="shared" si="13"/>
        <v>0</v>
      </c>
      <c r="V7" s="33">
        <f t="shared" si="13"/>
        <v>0</v>
      </c>
      <c r="W7" s="33">
        <f t="shared" si="13"/>
        <v>0</v>
      </c>
      <c r="X7" s="33">
        <f t="shared" si="13"/>
        <v>0</v>
      </c>
      <c r="Y7" s="33">
        <f t="shared" si="13"/>
        <v>0</v>
      </c>
      <c r="Z7" s="33">
        <f t="shared" si="13"/>
        <v>0</v>
      </c>
      <c r="AA7" s="33">
        <f t="shared" si="13"/>
        <v>0</v>
      </c>
      <c r="AB7" s="33">
        <f t="shared" si="13"/>
        <v>0</v>
      </c>
      <c r="AC7" s="33">
        <f t="shared" si="3"/>
        <v>0</v>
      </c>
      <c r="AE7" s="110" t="s">
        <v>821</v>
      </c>
      <c r="AF7" s="110" t="s">
        <v>822</v>
      </c>
      <c r="AG7" s="111">
        <v>0</v>
      </c>
    </row>
    <row r="8" spans="1:33" x14ac:dyDescent="0.25">
      <c r="A8" s="35">
        <v>102102011</v>
      </c>
      <c r="B8" s="36" t="s">
        <v>822</v>
      </c>
      <c r="C8" s="33">
        <f t="shared" si="12"/>
        <v>0</v>
      </c>
      <c r="D8" s="33">
        <f t="shared" si="12"/>
        <v>0</v>
      </c>
      <c r="E8" s="33">
        <f t="shared" si="12"/>
        <v>2756669037.6200004</v>
      </c>
      <c r="F8" s="33">
        <f t="shared" si="12"/>
        <v>0</v>
      </c>
      <c r="G8" s="33">
        <f t="shared" si="12"/>
        <v>0</v>
      </c>
      <c r="H8" s="33">
        <f t="shared" si="12"/>
        <v>190000000</v>
      </c>
      <c r="I8" s="33">
        <f t="shared" si="12"/>
        <v>0</v>
      </c>
      <c r="J8" s="33">
        <f t="shared" si="12"/>
        <v>0</v>
      </c>
      <c r="K8" s="33">
        <f t="shared" si="12"/>
        <v>0</v>
      </c>
      <c r="L8" s="33">
        <f t="shared" si="12"/>
        <v>215750000</v>
      </c>
      <c r="M8" s="33">
        <f t="shared" si="12"/>
        <v>0</v>
      </c>
      <c r="N8" s="33">
        <f t="shared" si="12"/>
        <v>5150000</v>
      </c>
      <c r="O8" s="33">
        <f t="shared" si="1"/>
        <v>3167569037.6200004</v>
      </c>
      <c r="Q8" s="33">
        <f t="shared" si="13"/>
        <v>0</v>
      </c>
      <c r="R8" s="33">
        <f t="shared" si="13"/>
        <v>0</v>
      </c>
      <c r="S8" s="33">
        <f t="shared" si="13"/>
        <v>0</v>
      </c>
      <c r="T8" s="33">
        <f t="shared" si="13"/>
        <v>0</v>
      </c>
      <c r="U8" s="33">
        <f t="shared" si="13"/>
        <v>0</v>
      </c>
      <c r="V8" s="33">
        <f t="shared" si="13"/>
        <v>0</v>
      </c>
      <c r="W8" s="33">
        <f t="shared" si="13"/>
        <v>0</v>
      </c>
      <c r="X8" s="33">
        <f t="shared" si="13"/>
        <v>0</v>
      </c>
      <c r="Y8" s="33">
        <f t="shared" si="13"/>
        <v>0</v>
      </c>
      <c r="Z8" s="33">
        <f t="shared" si="13"/>
        <v>0</v>
      </c>
      <c r="AA8" s="33">
        <f t="shared" si="13"/>
        <v>0</v>
      </c>
      <c r="AB8" s="33">
        <f t="shared" si="13"/>
        <v>0</v>
      </c>
      <c r="AC8" s="33">
        <f t="shared" si="3"/>
        <v>0</v>
      </c>
      <c r="AE8" s="110" t="s">
        <v>823</v>
      </c>
      <c r="AF8" s="110" t="s">
        <v>822</v>
      </c>
      <c r="AG8" s="111">
        <v>0</v>
      </c>
    </row>
    <row r="9" spans="1:33" x14ac:dyDescent="0.25">
      <c r="A9" s="35">
        <v>10210201101</v>
      </c>
      <c r="B9" s="36" t="s">
        <v>822</v>
      </c>
      <c r="C9" s="33">
        <f t="shared" ref="C9:N9" si="14">+C10+C11</f>
        <v>0</v>
      </c>
      <c r="D9" s="33">
        <f t="shared" si="14"/>
        <v>0</v>
      </c>
      <c r="E9" s="33">
        <f t="shared" si="14"/>
        <v>2756669037.6200004</v>
      </c>
      <c r="F9" s="33">
        <f t="shared" si="14"/>
        <v>0</v>
      </c>
      <c r="G9" s="33">
        <f t="shared" si="14"/>
        <v>0</v>
      </c>
      <c r="H9" s="33">
        <f t="shared" si="14"/>
        <v>190000000</v>
      </c>
      <c r="I9" s="33">
        <f t="shared" si="14"/>
        <v>0</v>
      </c>
      <c r="J9" s="33">
        <f t="shared" si="14"/>
        <v>0</v>
      </c>
      <c r="K9" s="33">
        <f t="shared" si="14"/>
        <v>0</v>
      </c>
      <c r="L9" s="33">
        <f t="shared" si="14"/>
        <v>215750000</v>
      </c>
      <c r="M9" s="33">
        <f t="shared" si="14"/>
        <v>0</v>
      </c>
      <c r="N9" s="33">
        <f t="shared" si="14"/>
        <v>5150000</v>
      </c>
      <c r="O9" s="33">
        <f t="shared" si="1"/>
        <v>3167569037.6200004</v>
      </c>
      <c r="Q9" s="33">
        <f t="shared" ref="Q9:AB9" si="15">+Q10+Q11</f>
        <v>0</v>
      </c>
      <c r="R9" s="33">
        <f t="shared" si="15"/>
        <v>0</v>
      </c>
      <c r="S9" s="33">
        <f t="shared" si="15"/>
        <v>0</v>
      </c>
      <c r="T9" s="33">
        <f t="shared" si="15"/>
        <v>0</v>
      </c>
      <c r="U9" s="33">
        <f t="shared" si="15"/>
        <v>0</v>
      </c>
      <c r="V9" s="33">
        <f t="shared" si="15"/>
        <v>0</v>
      </c>
      <c r="W9" s="33">
        <f t="shared" si="15"/>
        <v>0</v>
      </c>
      <c r="X9" s="33">
        <f t="shared" si="15"/>
        <v>0</v>
      </c>
      <c r="Y9" s="33">
        <f t="shared" si="15"/>
        <v>0</v>
      </c>
      <c r="Z9" s="33">
        <f t="shared" si="15"/>
        <v>0</v>
      </c>
      <c r="AA9" s="33">
        <f t="shared" si="15"/>
        <v>0</v>
      </c>
      <c r="AB9" s="33">
        <f t="shared" si="15"/>
        <v>0</v>
      </c>
      <c r="AC9" s="33">
        <f t="shared" si="3"/>
        <v>0</v>
      </c>
      <c r="AE9" s="53" t="s">
        <v>824</v>
      </c>
      <c r="AF9" s="53" t="s">
        <v>822</v>
      </c>
      <c r="AG9" s="90">
        <v>0</v>
      </c>
    </row>
    <row r="10" spans="1:33" x14ac:dyDescent="0.25">
      <c r="A10" s="38">
        <v>1021020110101</v>
      </c>
      <c r="B10" s="39" t="s">
        <v>1075</v>
      </c>
      <c r="C10" s="40">
        <v>0</v>
      </c>
      <c r="D10" s="40">
        <v>0</v>
      </c>
      <c r="E10" s="40">
        <v>2621669037.6200004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f t="shared" si="1"/>
        <v>2621669037.6200004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f t="shared" si="3"/>
        <v>0</v>
      </c>
      <c r="AE10" s="55" t="s">
        <v>825</v>
      </c>
      <c r="AF10" s="55" t="s">
        <v>758</v>
      </c>
      <c r="AG10" s="91"/>
    </row>
    <row r="11" spans="1:33" x14ac:dyDescent="0.25">
      <c r="A11" s="35">
        <v>1021020110102</v>
      </c>
      <c r="B11" s="36" t="s">
        <v>1076</v>
      </c>
      <c r="C11" s="33">
        <f t="shared" ref="C11:N11" si="16">+C12+C13</f>
        <v>0</v>
      </c>
      <c r="D11" s="33">
        <f t="shared" si="16"/>
        <v>0</v>
      </c>
      <c r="E11" s="33">
        <f t="shared" si="16"/>
        <v>135000000</v>
      </c>
      <c r="F11" s="33">
        <f t="shared" si="16"/>
        <v>0</v>
      </c>
      <c r="G11" s="33">
        <f t="shared" si="16"/>
        <v>0</v>
      </c>
      <c r="H11" s="33">
        <f t="shared" si="16"/>
        <v>190000000</v>
      </c>
      <c r="I11" s="33">
        <f t="shared" si="16"/>
        <v>0</v>
      </c>
      <c r="J11" s="33">
        <f t="shared" si="16"/>
        <v>0</v>
      </c>
      <c r="K11" s="33">
        <f t="shared" si="16"/>
        <v>0</v>
      </c>
      <c r="L11" s="33">
        <f t="shared" si="16"/>
        <v>215750000</v>
      </c>
      <c r="M11" s="33">
        <f t="shared" si="16"/>
        <v>0</v>
      </c>
      <c r="N11" s="33">
        <f t="shared" si="16"/>
        <v>5150000</v>
      </c>
      <c r="O11" s="33">
        <f t="shared" si="1"/>
        <v>545900000</v>
      </c>
      <c r="Q11" s="33">
        <f t="shared" ref="Q11:AB11" si="17">+Q12+Q13</f>
        <v>0</v>
      </c>
      <c r="R11" s="33">
        <f t="shared" si="17"/>
        <v>0</v>
      </c>
      <c r="S11" s="33">
        <f t="shared" si="17"/>
        <v>0</v>
      </c>
      <c r="T11" s="33">
        <f t="shared" si="17"/>
        <v>0</v>
      </c>
      <c r="U11" s="33">
        <f t="shared" si="17"/>
        <v>0</v>
      </c>
      <c r="V11" s="33">
        <f t="shared" si="17"/>
        <v>0</v>
      </c>
      <c r="W11" s="33">
        <f t="shared" si="17"/>
        <v>0</v>
      </c>
      <c r="X11" s="33">
        <f t="shared" si="17"/>
        <v>0</v>
      </c>
      <c r="Y11" s="33">
        <f t="shared" si="17"/>
        <v>0</v>
      </c>
      <c r="Z11" s="33">
        <f t="shared" si="17"/>
        <v>0</v>
      </c>
      <c r="AA11" s="33">
        <f t="shared" si="17"/>
        <v>0</v>
      </c>
      <c r="AB11" s="33">
        <f t="shared" si="17"/>
        <v>0</v>
      </c>
      <c r="AC11" s="33">
        <f t="shared" si="3"/>
        <v>0</v>
      </c>
      <c r="AE11" s="55" t="s">
        <v>826</v>
      </c>
      <c r="AF11" s="55" t="s">
        <v>827</v>
      </c>
      <c r="AG11" s="91">
        <v>0</v>
      </c>
    </row>
    <row r="12" spans="1:33" x14ac:dyDescent="0.25">
      <c r="A12" s="38">
        <v>102102011010200</v>
      </c>
      <c r="B12" s="39" t="s">
        <v>829</v>
      </c>
      <c r="C12" s="40">
        <v>0</v>
      </c>
      <c r="D12" s="40">
        <v>0</v>
      </c>
      <c r="E12" s="40">
        <v>120000000</v>
      </c>
      <c r="F12" s="40">
        <v>0</v>
      </c>
      <c r="G12" s="40">
        <v>0</v>
      </c>
      <c r="H12" s="40">
        <v>180000000</v>
      </c>
      <c r="I12" s="40">
        <v>0</v>
      </c>
      <c r="J12" s="40">
        <v>0</v>
      </c>
      <c r="K12" s="40">
        <v>0</v>
      </c>
      <c r="L12" s="40">
        <v>205750000</v>
      </c>
      <c r="M12" s="40">
        <v>0</v>
      </c>
      <c r="N12" s="40">
        <v>5150000</v>
      </c>
      <c r="O12" s="40">
        <f t="shared" si="1"/>
        <v>510900000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f t="shared" si="3"/>
        <v>0</v>
      </c>
      <c r="AE12" s="61" t="s">
        <v>828</v>
      </c>
      <c r="AF12" s="61" t="s">
        <v>829</v>
      </c>
      <c r="AG12" s="93"/>
    </row>
    <row r="13" spans="1:33" x14ac:dyDescent="0.25">
      <c r="A13" s="38">
        <v>102102011020200</v>
      </c>
      <c r="B13" s="39" t="s">
        <v>831</v>
      </c>
      <c r="C13" s="40">
        <v>0</v>
      </c>
      <c r="D13" s="40">
        <v>0</v>
      </c>
      <c r="E13" s="40">
        <v>15000000</v>
      </c>
      <c r="F13" s="40">
        <v>0</v>
      </c>
      <c r="G13" s="40">
        <v>0</v>
      </c>
      <c r="H13" s="40">
        <v>10000000</v>
      </c>
      <c r="I13" s="40">
        <v>0</v>
      </c>
      <c r="J13" s="40">
        <v>0</v>
      </c>
      <c r="K13" s="40">
        <v>0</v>
      </c>
      <c r="L13" s="40">
        <v>10000000</v>
      </c>
      <c r="M13" s="40">
        <v>0</v>
      </c>
      <c r="N13" s="40">
        <v>0</v>
      </c>
      <c r="O13" s="40">
        <f t="shared" si="1"/>
        <v>35000000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f t="shared" si="3"/>
        <v>0</v>
      </c>
      <c r="AE13" s="61" t="s">
        <v>830</v>
      </c>
      <c r="AF13" s="61" t="s">
        <v>831</v>
      </c>
      <c r="AG13" s="93"/>
    </row>
    <row r="14" spans="1:33" x14ac:dyDescent="0.25">
      <c r="A14" s="30">
        <v>10210202</v>
      </c>
      <c r="B14" s="31" t="s">
        <v>1077</v>
      </c>
      <c r="C14" s="32">
        <f t="shared" ref="C14:N15" si="18">+C15</f>
        <v>0</v>
      </c>
      <c r="D14" s="32">
        <f t="shared" si="18"/>
        <v>0</v>
      </c>
      <c r="E14" s="32">
        <f t="shared" si="18"/>
        <v>0</v>
      </c>
      <c r="F14" s="32">
        <f t="shared" si="18"/>
        <v>0</v>
      </c>
      <c r="G14" s="32">
        <f t="shared" si="18"/>
        <v>0</v>
      </c>
      <c r="H14" s="32">
        <f t="shared" si="18"/>
        <v>0</v>
      </c>
      <c r="I14" s="32">
        <f t="shared" si="18"/>
        <v>0</v>
      </c>
      <c r="J14" s="32">
        <f t="shared" si="18"/>
        <v>0</v>
      </c>
      <c r="K14" s="32">
        <f t="shared" si="18"/>
        <v>0</v>
      </c>
      <c r="L14" s="32">
        <f t="shared" si="18"/>
        <v>0</v>
      </c>
      <c r="M14" s="32">
        <f t="shared" si="18"/>
        <v>0</v>
      </c>
      <c r="N14" s="32">
        <f t="shared" si="18"/>
        <v>0</v>
      </c>
      <c r="O14" s="32">
        <f t="shared" si="1"/>
        <v>0</v>
      </c>
      <c r="Q14" s="32">
        <f t="shared" ref="Q14:AB15" si="19">+Q15</f>
        <v>0</v>
      </c>
      <c r="R14" s="32">
        <f t="shared" si="19"/>
        <v>0</v>
      </c>
      <c r="S14" s="32">
        <f t="shared" si="19"/>
        <v>0</v>
      </c>
      <c r="T14" s="32">
        <f t="shared" si="19"/>
        <v>0</v>
      </c>
      <c r="U14" s="32">
        <f t="shared" si="19"/>
        <v>0</v>
      </c>
      <c r="V14" s="32">
        <f t="shared" si="19"/>
        <v>0</v>
      </c>
      <c r="W14" s="32">
        <f t="shared" si="19"/>
        <v>0</v>
      </c>
      <c r="X14" s="32">
        <f t="shared" si="19"/>
        <v>0</v>
      </c>
      <c r="Y14" s="32">
        <f t="shared" si="19"/>
        <v>0</v>
      </c>
      <c r="Z14" s="32">
        <f t="shared" si="19"/>
        <v>0</v>
      </c>
      <c r="AA14" s="32">
        <f t="shared" si="19"/>
        <v>0</v>
      </c>
      <c r="AB14" s="32">
        <f t="shared" si="19"/>
        <v>0</v>
      </c>
      <c r="AC14" s="32">
        <f t="shared" si="3"/>
        <v>0</v>
      </c>
      <c r="AE14" s="61"/>
      <c r="AF14" s="61"/>
      <c r="AG14" s="93"/>
    </row>
    <row r="15" spans="1:33" x14ac:dyDescent="0.25">
      <c r="A15" s="35">
        <v>102102021</v>
      </c>
      <c r="B15" s="36" t="s">
        <v>1077</v>
      </c>
      <c r="C15" s="33">
        <f t="shared" si="18"/>
        <v>0</v>
      </c>
      <c r="D15" s="33">
        <f t="shared" si="18"/>
        <v>0</v>
      </c>
      <c r="E15" s="33">
        <f t="shared" si="18"/>
        <v>0</v>
      </c>
      <c r="F15" s="33">
        <f t="shared" si="18"/>
        <v>0</v>
      </c>
      <c r="G15" s="33">
        <f t="shared" si="18"/>
        <v>0</v>
      </c>
      <c r="H15" s="33">
        <f t="shared" si="18"/>
        <v>0</v>
      </c>
      <c r="I15" s="33">
        <f t="shared" si="18"/>
        <v>0</v>
      </c>
      <c r="J15" s="33">
        <f t="shared" si="18"/>
        <v>0</v>
      </c>
      <c r="K15" s="33">
        <f t="shared" si="18"/>
        <v>0</v>
      </c>
      <c r="L15" s="33">
        <f t="shared" si="18"/>
        <v>0</v>
      </c>
      <c r="M15" s="33">
        <f t="shared" si="18"/>
        <v>0</v>
      </c>
      <c r="N15" s="33">
        <f t="shared" si="18"/>
        <v>0</v>
      </c>
      <c r="O15" s="33">
        <f t="shared" si="1"/>
        <v>0</v>
      </c>
      <c r="Q15" s="33">
        <f t="shared" si="19"/>
        <v>0</v>
      </c>
      <c r="R15" s="33">
        <f t="shared" si="19"/>
        <v>0</v>
      </c>
      <c r="S15" s="33">
        <f t="shared" si="19"/>
        <v>0</v>
      </c>
      <c r="T15" s="33">
        <f t="shared" si="19"/>
        <v>0</v>
      </c>
      <c r="U15" s="33">
        <f t="shared" si="19"/>
        <v>0</v>
      </c>
      <c r="V15" s="33">
        <f t="shared" si="19"/>
        <v>0</v>
      </c>
      <c r="W15" s="33">
        <f t="shared" si="19"/>
        <v>0</v>
      </c>
      <c r="X15" s="33">
        <f t="shared" si="19"/>
        <v>0</v>
      </c>
      <c r="Y15" s="33">
        <f t="shared" si="19"/>
        <v>0</v>
      </c>
      <c r="Z15" s="33">
        <f t="shared" si="19"/>
        <v>0</v>
      </c>
      <c r="AA15" s="33">
        <f t="shared" si="19"/>
        <v>0</v>
      </c>
      <c r="AB15" s="33">
        <f t="shared" si="19"/>
        <v>0</v>
      </c>
      <c r="AC15" s="33">
        <f t="shared" si="3"/>
        <v>0</v>
      </c>
      <c r="AE15" s="61"/>
      <c r="AF15" s="61"/>
      <c r="AG15" s="93"/>
    </row>
    <row r="16" spans="1:33" x14ac:dyDescent="0.25">
      <c r="A16" s="38">
        <v>10210202101</v>
      </c>
      <c r="B16" s="39" t="s">
        <v>1077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>
        <f t="shared" si="1"/>
        <v>0</v>
      </c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>
        <f t="shared" si="3"/>
        <v>0</v>
      </c>
      <c r="AE16" s="61"/>
      <c r="AF16" s="61"/>
      <c r="AG16" s="93"/>
    </row>
    <row r="17" spans="1:33" x14ac:dyDescent="0.25">
      <c r="A17" s="30">
        <v>1022</v>
      </c>
      <c r="B17" s="31" t="s">
        <v>554</v>
      </c>
      <c r="C17" s="32">
        <f>+C18+C22</f>
        <v>556746020</v>
      </c>
      <c r="D17" s="32">
        <f t="shared" ref="D17:N17" si="20">+D18+D22</f>
        <v>16338058950.510002</v>
      </c>
      <c r="E17" s="32">
        <f t="shared" si="20"/>
        <v>12989427624.970001</v>
      </c>
      <c r="F17" s="32">
        <f t="shared" si="20"/>
        <v>901804675</v>
      </c>
      <c r="G17" s="32">
        <f t="shared" si="20"/>
        <v>447666420</v>
      </c>
      <c r="H17" s="32">
        <f t="shared" si="20"/>
        <v>1605273123.5</v>
      </c>
      <c r="I17" s="32">
        <f t="shared" si="20"/>
        <v>13434284968.110004</v>
      </c>
      <c r="J17" s="32">
        <f t="shared" si="20"/>
        <v>14407873889.23</v>
      </c>
      <c r="K17" s="32">
        <f t="shared" si="20"/>
        <v>1836471522.5</v>
      </c>
      <c r="L17" s="32">
        <f t="shared" si="20"/>
        <v>175294400</v>
      </c>
      <c r="M17" s="32">
        <f t="shared" si="20"/>
        <v>1395195282.5</v>
      </c>
      <c r="N17" s="32">
        <f t="shared" si="20"/>
        <v>249352809</v>
      </c>
      <c r="O17" s="32">
        <f t="shared" si="1"/>
        <v>64337449685.320007</v>
      </c>
      <c r="Q17" s="32">
        <f>+Q18+Q22</f>
        <v>5035807112</v>
      </c>
      <c r="R17" s="32">
        <f t="shared" ref="R17:AB17" si="21">+R18+R22</f>
        <v>0</v>
      </c>
      <c r="S17" s="32">
        <f t="shared" si="21"/>
        <v>0</v>
      </c>
      <c r="T17" s="32">
        <f t="shared" si="21"/>
        <v>0</v>
      </c>
      <c r="U17" s="32">
        <f t="shared" si="21"/>
        <v>0</v>
      </c>
      <c r="V17" s="32">
        <f t="shared" si="21"/>
        <v>0</v>
      </c>
      <c r="W17" s="32">
        <f t="shared" si="21"/>
        <v>0</v>
      </c>
      <c r="X17" s="32">
        <f t="shared" si="21"/>
        <v>0</v>
      </c>
      <c r="Y17" s="32">
        <f t="shared" si="21"/>
        <v>0</v>
      </c>
      <c r="Z17" s="32">
        <f t="shared" si="21"/>
        <v>0</v>
      </c>
      <c r="AA17" s="32">
        <f t="shared" si="21"/>
        <v>0</v>
      </c>
      <c r="AB17" s="32">
        <f t="shared" si="21"/>
        <v>0</v>
      </c>
      <c r="AC17" s="32">
        <f t="shared" si="3"/>
        <v>5035807112</v>
      </c>
      <c r="AE17" s="110" t="s">
        <v>832</v>
      </c>
      <c r="AF17" s="110" t="s">
        <v>554</v>
      </c>
      <c r="AG17" s="111">
        <v>5035807112</v>
      </c>
    </row>
    <row r="18" spans="1:33" x14ac:dyDescent="0.25">
      <c r="A18" s="35">
        <v>102201</v>
      </c>
      <c r="B18" s="36" t="s">
        <v>834</v>
      </c>
      <c r="C18" s="33">
        <f t="shared" ref="C18:N20" si="22">+C19</f>
        <v>0</v>
      </c>
      <c r="D18" s="33">
        <f t="shared" si="22"/>
        <v>0</v>
      </c>
      <c r="E18" s="33">
        <f t="shared" si="22"/>
        <v>0</v>
      </c>
      <c r="F18" s="33">
        <f t="shared" si="22"/>
        <v>0</v>
      </c>
      <c r="G18" s="33">
        <f t="shared" si="22"/>
        <v>0</v>
      </c>
      <c r="H18" s="33">
        <f t="shared" si="22"/>
        <v>0</v>
      </c>
      <c r="I18" s="33">
        <f t="shared" si="22"/>
        <v>0</v>
      </c>
      <c r="J18" s="33">
        <f t="shared" si="22"/>
        <v>0</v>
      </c>
      <c r="K18" s="33">
        <f t="shared" si="22"/>
        <v>0</v>
      </c>
      <c r="L18" s="33">
        <f t="shared" si="22"/>
        <v>0</v>
      </c>
      <c r="M18" s="33">
        <f t="shared" si="22"/>
        <v>0</v>
      </c>
      <c r="N18" s="33">
        <f t="shared" si="22"/>
        <v>0</v>
      </c>
      <c r="O18" s="33">
        <f t="shared" si="1"/>
        <v>0</v>
      </c>
      <c r="Q18" s="33">
        <f t="shared" ref="Q18:AB20" si="23">+Q19</f>
        <v>0</v>
      </c>
      <c r="R18" s="33">
        <f t="shared" si="23"/>
        <v>0</v>
      </c>
      <c r="S18" s="33">
        <f t="shared" si="23"/>
        <v>0</v>
      </c>
      <c r="T18" s="33">
        <f t="shared" si="23"/>
        <v>0</v>
      </c>
      <c r="U18" s="33">
        <f t="shared" si="23"/>
        <v>0</v>
      </c>
      <c r="V18" s="33">
        <f t="shared" si="23"/>
        <v>0</v>
      </c>
      <c r="W18" s="33">
        <f t="shared" si="23"/>
        <v>0</v>
      </c>
      <c r="X18" s="33">
        <f t="shared" si="23"/>
        <v>0</v>
      </c>
      <c r="Y18" s="33">
        <f t="shared" si="23"/>
        <v>0</v>
      </c>
      <c r="Z18" s="33">
        <f t="shared" si="23"/>
        <v>0</v>
      </c>
      <c r="AA18" s="33">
        <f t="shared" si="23"/>
        <v>0</v>
      </c>
      <c r="AB18" s="33">
        <f t="shared" si="23"/>
        <v>0</v>
      </c>
      <c r="AC18" s="33">
        <f t="shared" si="3"/>
        <v>0</v>
      </c>
      <c r="AE18" s="110" t="s">
        <v>833</v>
      </c>
      <c r="AF18" s="110" t="s">
        <v>834</v>
      </c>
      <c r="AG18" s="111">
        <v>0</v>
      </c>
    </row>
    <row r="19" spans="1:33" x14ac:dyDescent="0.25">
      <c r="A19" s="35">
        <v>10220101</v>
      </c>
      <c r="B19" s="36" t="s">
        <v>834</v>
      </c>
      <c r="C19" s="33">
        <f t="shared" si="22"/>
        <v>0</v>
      </c>
      <c r="D19" s="33">
        <f t="shared" si="22"/>
        <v>0</v>
      </c>
      <c r="E19" s="33">
        <f t="shared" si="22"/>
        <v>0</v>
      </c>
      <c r="F19" s="33">
        <f t="shared" si="22"/>
        <v>0</v>
      </c>
      <c r="G19" s="33">
        <f t="shared" si="22"/>
        <v>0</v>
      </c>
      <c r="H19" s="33">
        <f t="shared" si="22"/>
        <v>0</v>
      </c>
      <c r="I19" s="33">
        <f t="shared" si="22"/>
        <v>0</v>
      </c>
      <c r="J19" s="33">
        <f t="shared" si="22"/>
        <v>0</v>
      </c>
      <c r="K19" s="33">
        <f t="shared" si="22"/>
        <v>0</v>
      </c>
      <c r="L19" s="33">
        <f t="shared" si="22"/>
        <v>0</v>
      </c>
      <c r="M19" s="33">
        <f t="shared" si="22"/>
        <v>0</v>
      </c>
      <c r="N19" s="33">
        <f t="shared" si="22"/>
        <v>0</v>
      </c>
      <c r="O19" s="33">
        <f t="shared" si="1"/>
        <v>0</v>
      </c>
      <c r="Q19" s="33">
        <f t="shared" si="23"/>
        <v>0</v>
      </c>
      <c r="R19" s="33">
        <f t="shared" si="23"/>
        <v>0</v>
      </c>
      <c r="S19" s="33">
        <f t="shared" si="23"/>
        <v>0</v>
      </c>
      <c r="T19" s="33">
        <f t="shared" si="23"/>
        <v>0</v>
      </c>
      <c r="U19" s="33">
        <f t="shared" si="23"/>
        <v>0</v>
      </c>
      <c r="V19" s="33">
        <f t="shared" si="23"/>
        <v>0</v>
      </c>
      <c r="W19" s="33">
        <f t="shared" si="23"/>
        <v>0</v>
      </c>
      <c r="X19" s="33">
        <f t="shared" si="23"/>
        <v>0</v>
      </c>
      <c r="Y19" s="33">
        <f t="shared" si="23"/>
        <v>0</v>
      </c>
      <c r="Z19" s="33">
        <f t="shared" si="23"/>
        <v>0</v>
      </c>
      <c r="AA19" s="33">
        <f t="shared" si="23"/>
        <v>0</v>
      </c>
      <c r="AB19" s="33">
        <f t="shared" si="23"/>
        <v>0</v>
      </c>
      <c r="AC19" s="33">
        <f t="shared" si="3"/>
        <v>0</v>
      </c>
      <c r="AE19" s="110" t="s">
        <v>835</v>
      </c>
      <c r="AF19" s="110" t="s">
        <v>834</v>
      </c>
      <c r="AG19" s="111">
        <v>0</v>
      </c>
    </row>
    <row r="20" spans="1:33" x14ac:dyDescent="0.25">
      <c r="A20" s="35">
        <v>102201011</v>
      </c>
      <c r="B20" s="36" t="s">
        <v>834</v>
      </c>
      <c r="C20" s="33">
        <f t="shared" si="22"/>
        <v>0</v>
      </c>
      <c r="D20" s="33">
        <f t="shared" si="22"/>
        <v>0</v>
      </c>
      <c r="E20" s="33">
        <f t="shared" si="22"/>
        <v>0</v>
      </c>
      <c r="F20" s="33">
        <f t="shared" si="22"/>
        <v>0</v>
      </c>
      <c r="G20" s="33">
        <f t="shared" si="22"/>
        <v>0</v>
      </c>
      <c r="H20" s="33">
        <f t="shared" si="22"/>
        <v>0</v>
      </c>
      <c r="I20" s="33">
        <f t="shared" si="22"/>
        <v>0</v>
      </c>
      <c r="J20" s="33">
        <f t="shared" si="22"/>
        <v>0</v>
      </c>
      <c r="K20" s="33">
        <f t="shared" si="22"/>
        <v>0</v>
      </c>
      <c r="L20" s="33">
        <f t="shared" si="22"/>
        <v>0</v>
      </c>
      <c r="M20" s="33">
        <f t="shared" si="22"/>
        <v>0</v>
      </c>
      <c r="N20" s="33">
        <f t="shared" si="22"/>
        <v>0</v>
      </c>
      <c r="O20" s="33">
        <f t="shared" si="1"/>
        <v>0</v>
      </c>
      <c r="Q20" s="33">
        <f t="shared" si="23"/>
        <v>0</v>
      </c>
      <c r="R20" s="33">
        <f t="shared" si="23"/>
        <v>0</v>
      </c>
      <c r="S20" s="33">
        <f t="shared" si="23"/>
        <v>0</v>
      </c>
      <c r="T20" s="33">
        <f t="shared" si="23"/>
        <v>0</v>
      </c>
      <c r="U20" s="33">
        <f t="shared" si="23"/>
        <v>0</v>
      </c>
      <c r="V20" s="33">
        <f t="shared" si="23"/>
        <v>0</v>
      </c>
      <c r="W20" s="33">
        <f t="shared" si="23"/>
        <v>0</v>
      </c>
      <c r="X20" s="33">
        <f t="shared" si="23"/>
        <v>0</v>
      </c>
      <c r="Y20" s="33">
        <f t="shared" si="23"/>
        <v>0</v>
      </c>
      <c r="Z20" s="33">
        <f t="shared" si="23"/>
        <v>0</v>
      </c>
      <c r="AA20" s="33">
        <f t="shared" si="23"/>
        <v>0</v>
      </c>
      <c r="AB20" s="33">
        <f t="shared" si="23"/>
        <v>0</v>
      </c>
      <c r="AC20" s="33">
        <f t="shared" si="3"/>
        <v>0</v>
      </c>
      <c r="AE20" s="53" t="s">
        <v>836</v>
      </c>
      <c r="AF20" s="53" t="s">
        <v>834</v>
      </c>
      <c r="AG20" s="90">
        <v>0</v>
      </c>
    </row>
    <row r="21" spans="1:33" x14ac:dyDescent="0.25">
      <c r="A21" s="38">
        <v>10220101101</v>
      </c>
      <c r="B21" s="39" t="s">
        <v>838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>
        <f t="shared" si="1"/>
        <v>0</v>
      </c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>
        <f t="shared" si="3"/>
        <v>0</v>
      </c>
      <c r="AE21" s="63" t="s">
        <v>837</v>
      </c>
      <c r="AF21" s="63" t="s">
        <v>838</v>
      </c>
      <c r="AG21" s="95"/>
    </row>
    <row r="22" spans="1:33" x14ac:dyDescent="0.25">
      <c r="A22" s="30">
        <v>102202</v>
      </c>
      <c r="B22" s="31" t="s">
        <v>840</v>
      </c>
      <c r="C22" s="32">
        <f t="shared" ref="C22:N22" si="24">+C23</f>
        <v>556746020</v>
      </c>
      <c r="D22" s="32">
        <f t="shared" si="24"/>
        <v>16338058950.510002</v>
      </c>
      <c r="E22" s="32">
        <f t="shared" si="24"/>
        <v>12989427624.970001</v>
      </c>
      <c r="F22" s="32">
        <f t="shared" si="24"/>
        <v>901804675</v>
      </c>
      <c r="G22" s="32">
        <f t="shared" si="24"/>
        <v>447666420</v>
      </c>
      <c r="H22" s="32">
        <f t="shared" si="24"/>
        <v>1605273123.5</v>
      </c>
      <c r="I22" s="32">
        <f t="shared" si="24"/>
        <v>13434284968.110004</v>
      </c>
      <c r="J22" s="32">
        <f t="shared" si="24"/>
        <v>14407873889.23</v>
      </c>
      <c r="K22" s="32">
        <f t="shared" si="24"/>
        <v>1836471522.5</v>
      </c>
      <c r="L22" s="32">
        <f t="shared" si="24"/>
        <v>175294400</v>
      </c>
      <c r="M22" s="32">
        <f t="shared" si="24"/>
        <v>1395195282.5</v>
      </c>
      <c r="N22" s="32">
        <f t="shared" si="24"/>
        <v>249352809</v>
      </c>
      <c r="O22" s="32">
        <f t="shared" si="1"/>
        <v>64337449685.320007</v>
      </c>
      <c r="Q22" s="32">
        <f t="shared" ref="Q22:AB22" si="25">+Q23</f>
        <v>5035807112</v>
      </c>
      <c r="R22" s="32">
        <f t="shared" si="25"/>
        <v>0</v>
      </c>
      <c r="S22" s="32">
        <f t="shared" si="25"/>
        <v>0</v>
      </c>
      <c r="T22" s="32">
        <f t="shared" si="25"/>
        <v>0</v>
      </c>
      <c r="U22" s="32">
        <f t="shared" si="25"/>
        <v>0</v>
      </c>
      <c r="V22" s="32">
        <f t="shared" si="25"/>
        <v>0</v>
      </c>
      <c r="W22" s="32">
        <f t="shared" si="25"/>
        <v>0</v>
      </c>
      <c r="X22" s="32">
        <f t="shared" si="25"/>
        <v>0</v>
      </c>
      <c r="Y22" s="32">
        <f t="shared" si="25"/>
        <v>0</v>
      </c>
      <c r="Z22" s="32">
        <f t="shared" si="25"/>
        <v>0</v>
      </c>
      <c r="AA22" s="32">
        <f t="shared" si="25"/>
        <v>0</v>
      </c>
      <c r="AB22" s="32">
        <f t="shared" si="25"/>
        <v>0</v>
      </c>
      <c r="AC22" s="32">
        <f t="shared" si="3"/>
        <v>5035807112</v>
      </c>
      <c r="AE22" s="110" t="s">
        <v>839</v>
      </c>
      <c r="AF22" s="110" t="s">
        <v>840</v>
      </c>
      <c r="AG22" s="111">
        <v>5035807112</v>
      </c>
    </row>
    <row r="23" spans="1:33" x14ac:dyDescent="0.25">
      <c r="A23" s="35">
        <v>10220201</v>
      </c>
      <c r="B23" s="36" t="s">
        <v>517</v>
      </c>
      <c r="C23" s="33">
        <f t="shared" ref="C23:N23" si="26">+C24+C29</f>
        <v>556746020</v>
      </c>
      <c r="D23" s="33">
        <f t="shared" si="26"/>
        <v>16338058950.510002</v>
      </c>
      <c r="E23" s="33">
        <f t="shared" si="26"/>
        <v>12989427624.970001</v>
      </c>
      <c r="F23" s="33">
        <f t="shared" si="26"/>
        <v>901804675</v>
      </c>
      <c r="G23" s="33">
        <f t="shared" si="26"/>
        <v>447666420</v>
      </c>
      <c r="H23" s="33">
        <f t="shared" si="26"/>
        <v>1605273123.5</v>
      </c>
      <c r="I23" s="33">
        <f t="shared" si="26"/>
        <v>13434284968.110004</v>
      </c>
      <c r="J23" s="33">
        <f t="shared" si="26"/>
        <v>14407873889.23</v>
      </c>
      <c r="K23" s="33">
        <f t="shared" si="26"/>
        <v>1836471522.5</v>
      </c>
      <c r="L23" s="33">
        <f t="shared" si="26"/>
        <v>175294400</v>
      </c>
      <c r="M23" s="33">
        <f t="shared" si="26"/>
        <v>1395195282.5</v>
      </c>
      <c r="N23" s="33">
        <f t="shared" si="26"/>
        <v>249352809</v>
      </c>
      <c r="O23" s="33">
        <f t="shared" si="1"/>
        <v>64337449685.320007</v>
      </c>
      <c r="Q23" s="33">
        <f t="shared" ref="Q23:AB23" si="27">+Q24+Q29</f>
        <v>5035807112</v>
      </c>
      <c r="R23" s="33">
        <f t="shared" si="27"/>
        <v>0</v>
      </c>
      <c r="S23" s="33">
        <f t="shared" si="27"/>
        <v>0</v>
      </c>
      <c r="T23" s="33">
        <f t="shared" si="27"/>
        <v>0</v>
      </c>
      <c r="U23" s="33">
        <f t="shared" si="27"/>
        <v>0</v>
      </c>
      <c r="V23" s="33">
        <f t="shared" si="27"/>
        <v>0</v>
      </c>
      <c r="W23" s="33">
        <f t="shared" si="27"/>
        <v>0</v>
      </c>
      <c r="X23" s="33">
        <f t="shared" si="27"/>
        <v>0</v>
      </c>
      <c r="Y23" s="33">
        <f t="shared" si="27"/>
        <v>0</v>
      </c>
      <c r="Z23" s="33">
        <f t="shared" si="27"/>
        <v>0</v>
      </c>
      <c r="AA23" s="33">
        <f t="shared" si="27"/>
        <v>0</v>
      </c>
      <c r="AB23" s="33">
        <f t="shared" si="27"/>
        <v>0</v>
      </c>
      <c r="AC23" s="33">
        <f t="shared" si="3"/>
        <v>5035807112</v>
      </c>
      <c r="AE23" s="110" t="s">
        <v>841</v>
      </c>
      <c r="AF23" s="110" t="s">
        <v>842</v>
      </c>
      <c r="AG23" s="111">
        <v>5035807112</v>
      </c>
    </row>
    <row r="24" spans="1:33" x14ac:dyDescent="0.25">
      <c r="A24" s="35">
        <v>102202011</v>
      </c>
      <c r="B24" s="36" t="s">
        <v>1078</v>
      </c>
      <c r="C24" s="33">
        <f t="shared" ref="C24:N24" si="28">+C25+C26+C27+C28</f>
        <v>272318500</v>
      </c>
      <c r="D24" s="33">
        <f t="shared" si="28"/>
        <v>13134038293.350002</v>
      </c>
      <c r="E24" s="33">
        <f t="shared" si="28"/>
        <v>12268093166.470001</v>
      </c>
      <c r="F24" s="33">
        <f t="shared" si="28"/>
        <v>687124275</v>
      </c>
      <c r="G24" s="33">
        <f t="shared" si="28"/>
        <v>116732500</v>
      </c>
      <c r="H24" s="33">
        <f t="shared" si="28"/>
        <v>1356537490</v>
      </c>
      <c r="I24" s="33">
        <f t="shared" si="28"/>
        <v>11279660908.950005</v>
      </c>
      <c r="J24" s="33">
        <f t="shared" si="28"/>
        <v>12842212551.23</v>
      </c>
      <c r="K24" s="33">
        <f t="shared" si="28"/>
        <v>1336864940</v>
      </c>
      <c r="L24" s="33">
        <f t="shared" si="28"/>
        <v>20467500</v>
      </c>
      <c r="M24" s="33">
        <f t="shared" si="28"/>
        <v>1222396300</v>
      </c>
      <c r="N24" s="33">
        <f t="shared" si="28"/>
        <v>16567954</v>
      </c>
      <c r="O24" s="33">
        <f t="shared" si="1"/>
        <v>54553014379</v>
      </c>
      <c r="Q24" s="33">
        <f t="shared" ref="Q24:AB24" si="29">+Q25+Q26+Q27+Q28</f>
        <v>4981393112</v>
      </c>
      <c r="R24" s="33">
        <f t="shared" si="29"/>
        <v>0</v>
      </c>
      <c r="S24" s="33">
        <f t="shared" si="29"/>
        <v>0</v>
      </c>
      <c r="T24" s="33">
        <f t="shared" si="29"/>
        <v>0</v>
      </c>
      <c r="U24" s="33">
        <f t="shared" si="29"/>
        <v>0</v>
      </c>
      <c r="V24" s="33">
        <f t="shared" si="29"/>
        <v>0</v>
      </c>
      <c r="W24" s="33">
        <f t="shared" si="29"/>
        <v>0</v>
      </c>
      <c r="X24" s="33">
        <f t="shared" si="29"/>
        <v>0</v>
      </c>
      <c r="Y24" s="33">
        <f t="shared" si="29"/>
        <v>0</v>
      </c>
      <c r="Z24" s="33">
        <f t="shared" si="29"/>
        <v>0</v>
      </c>
      <c r="AA24" s="33">
        <f t="shared" si="29"/>
        <v>0</v>
      </c>
      <c r="AB24" s="33">
        <f t="shared" si="29"/>
        <v>0</v>
      </c>
      <c r="AC24" s="33">
        <f t="shared" si="3"/>
        <v>4981393112</v>
      </c>
      <c r="AE24" s="53" t="s">
        <v>843</v>
      </c>
      <c r="AF24" s="53" t="s">
        <v>844</v>
      </c>
      <c r="AG24" s="90">
        <v>4981393112</v>
      </c>
    </row>
    <row r="25" spans="1:33" x14ac:dyDescent="0.25">
      <c r="A25" s="38">
        <v>10220201101</v>
      </c>
      <c r="B25" s="39" t="s">
        <v>1079</v>
      </c>
      <c r="C25" s="40">
        <v>147968500</v>
      </c>
      <c r="D25" s="40">
        <v>258708400</v>
      </c>
      <c r="E25" s="40">
        <v>15000000</v>
      </c>
      <c r="F25" s="40">
        <v>0</v>
      </c>
      <c r="G25" s="40">
        <v>116032500</v>
      </c>
      <c r="H25" s="40">
        <v>140925000</v>
      </c>
      <c r="I25" s="40">
        <v>143401520</v>
      </c>
      <c r="J25" s="40">
        <v>0</v>
      </c>
      <c r="K25" s="40">
        <v>15000000</v>
      </c>
      <c r="L25" s="40">
        <v>13027500</v>
      </c>
      <c r="M25" s="40">
        <v>0</v>
      </c>
      <c r="N25" s="40">
        <v>0</v>
      </c>
      <c r="O25" s="40">
        <f t="shared" si="1"/>
        <v>850063420</v>
      </c>
      <c r="Q25" s="40">
        <v>889032000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f t="shared" si="3"/>
        <v>889032000</v>
      </c>
      <c r="AE25" s="61" t="s">
        <v>845</v>
      </c>
      <c r="AF25" s="61" t="s">
        <v>846</v>
      </c>
      <c r="AG25" s="93">
        <v>889032000</v>
      </c>
    </row>
    <row r="26" spans="1:33" x14ac:dyDescent="0.25">
      <c r="A26" s="38">
        <v>10220201102</v>
      </c>
      <c r="B26" s="39" t="s">
        <v>848</v>
      </c>
      <c r="C26" s="40">
        <v>0</v>
      </c>
      <c r="D26" s="40">
        <v>102040850</v>
      </c>
      <c r="E26" s="40">
        <v>404864301</v>
      </c>
      <c r="F26" s="40">
        <v>8564675</v>
      </c>
      <c r="G26" s="40">
        <v>0</v>
      </c>
      <c r="H26" s="40">
        <v>196281390</v>
      </c>
      <c r="I26" s="40">
        <v>58474960</v>
      </c>
      <c r="J26" s="40">
        <v>154341905</v>
      </c>
      <c r="K26" s="40">
        <v>225183190</v>
      </c>
      <c r="L26" s="40">
        <v>6600000</v>
      </c>
      <c r="M26" s="40">
        <v>196281300</v>
      </c>
      <c r="N26" s="40">
        <v>15727954</v>
      </c>
      <c r="O26" s="40">
        <f t="shared" si="1"/>
        <v>1368360525</v>
      </c>
      <c r="Q26" s="40">
        <v>6978000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f t="shared" si="3"/>
        <v>6978000</v>
      </c>
      <c r="AE26" s="63" t="s">
        <v>847</v>
      </c>
      <c r="AF26" s="63" t="s">
        <v>848</v>
      </c>
      <c r="AG26" s="95">
        <v>6978000</v>
      </c>
    </row>
    <row r="27" spans="1:33" x14ac:dyDescent="0.25">
      <c r="A27" s="38">
        <v>10220201103</v>
      </c>
      <c r="B27" s="39" t="s">
        <v>850</v>
      </c>
      <c r="C27" s="40">
        <v>123750000</v>
      </c>
      <c r="D27" s="40">
        <v>11874652263.350002</v>
      </c>
      <c r="E27" s="40">
        <v>11814628865.470001</v>
      </c>
      <c r="F27" s="40">
        <v>677959600</v>
      </c>
      <c r="G27" s="40">
        <v>0</v>
      </c>
      <c r="H27" s="40">
        <v>832025000</v>
      </c>
      <c r="I27" s="40">
        <v>10332964798.950005</v>
      </c>
      <c r="J27" s="40">
        <v>12643689396.23</v>
      </c>
      <c r="K27" s="40">
        <v>1095841750</v>
      </c>
      <c r="L27" s="40">
        <v>0</v>
      </c>
      <c r="M27" s="40">
        <v>1025075000</v>
      </c>
      <c r="N27" s="40">
        <v>0</v>
      </c>
      <c r="O27" s="40">
        <f t="shared" si="1"/>
        <v>50420586674</v>
      </c>
      <c r="Q27" s="40">
        <v>4068662111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f t="shared" si="3"/>
        <v>4068662111</v>
      </c>
      <c r="AE27" s="61" t="s">
        <v>849</v>
      </c>
      <c r="AF27" s="63" t="s">
        <v>850</v>
      </c>
      <c r="AG27" s="95">
        <v>4068662111</v>
      </c>
    </row>
    <row r="28" spans="1:33" x14ac:dyDescent="0.25">
      <c r="A28" s="38">
        <v>10220201104</v>
      </c>
      <c r="B28" s="39" t="s">
        <v>1080</v>
      </c>
      <c r="C28" s="40">
        <v>600000</v>
      </c>
      <c r="D28" s="40">
        <v>898636780</v>
      </c>
      <c r="E28" s="40">
        <v>33600000</v>
      </c>
      <c r="F28" s="40">
        <v>600000</v>
      </c>
      <c r="G28" s="40">
        <v>700000</v>
      </c>
      <c r="H28" s="40">
        <v>187306100</v>
      </c>
      <c r="I28" s="40">
        <v>744819630</v>
      </c>
      <c r="J28" s="40">
        <v>44181250</v>
      </c>
      <c r="K28" s="40">
        <v>840000</v>
      </c>
      <c r="L28" s="40">
        <v>840000</v>
      </c>
      <c r="M28" s="40">
        <v>1040000</v>
      </c>
      <c r="N28" s="40">
        <v>840000</v>
      </c>
      <c r="O28" s="40">
        <f t="shared" si="1"/>
        <v>1914003760</v>
      </c>
      <c r="Q28" s="40">
        <v>16721001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f t="shared" si="3"/>
        <v>16721001</v>
      </c>
      <c r="AE28" s="61" t="s">
        <v>851</v>
      </c>
      <c r="AF28" s="63" t="s">
        <v>852</v>
      </c>
      <c r="AG28" s="95">
        <v>16721001</v>
      </c>
    </row>
    <row r="29" spans="1:33" x14ac:dyDescent="0.25">
      <c r="A29" s="30">
        <v>102202012</v>
      </c>
      <c r="B29" s="31" t="s">
        <v>1081</v>
      </c>
      <c r="C29" s="32">
        <f t="shared" ref="C29:N29" si="30">+C30+C31+C32+C33</f>
        <v>284427520</v>
      </c>
      <c r="D29" s="32">
        <f t="shared" si="30"/>
        <v>3204020657.1600008</v>
      </c>
      <c r="E29" s="32">
        <f t="shared" si="30"/>
        <v>721334458.5</v>
      </c>
      <c r="F29" s="32">
        <f t="shared" si="30"/>
        <v>214680400</v>
      </c>
      <c r="G29" s="32">
        <f t="shared" si="30"/>
        <v>330933920</v>
      </c>
      <c r="H29" s="32">
        <f t="shared" si="30"/>
        <v>248735633.5</v>
      </c>
      <c r="I29" s="32">
        <f t="shared" si="30"/>
        <v>2154624059.1600008</v>
      </c>
      <c r="J29" s="32">
        <f t="shared" si="30"/>
        <v>1565661338</v>
      </c>
      <c r="K29" s="32">
        <f t="shared" si="30"/>
        <v>499606582.5</v>
      </c>
      <c r="L29" s="32">
        <f t="shared" si="30"/>
        <v>154826900</v>
      </c>
      <c r="M29" s="32">
        <f t="shared" si="30"/>
        <v>172798982.5</v>
      </c>
      <c r="N29" s="32">
        <f t="shared" si="30"/>
        <v>232784855</v>
      </c>
      <c r="O29" s="32">
        <f t="shared" si="1"/>
        <v>9784435306.3200016</v>
      </c>
      <c r="Q29" s="32">
        <v>54414000</v>
      </c>
      <c r="R29" s="32">
        <f t="shared" ref="R29:AB29" si="31">+R30+R31+R32+R33</f>
        <v>0</v>
      </c>
      <c r="S29" s="32">
        <f t="shared" si="31"/>
        <v>0</v>
      </c>
      <c r="T29" s="32">
        <f t="shared" si="31"/>
        <v>0</v>
      </c>
      <c r="U29" s="32">
        <f t="shared" si="31"/>
        <v>0</v>
      </c>
      <c r="V29" s="32">
        <f t="shared" si="31"/>
        <v>0</v>
      </c>
      <c r="W29" s="32">
        <f t="shared" si="31"/>
        <v>0</v>
      </c>
      <c r="X29" s="32">
        <f t="shared" si="31"/>
        <v>0</v>
      </c>
      <c r="Y29" s="32">
        <f t="shared" si="31"/>
        <v>0</v>
      </c>
      <c r="Z29" s="32">
        <f t="shared" si="31"/>
        <v>0</v>
      </c>
      <c r="AA29" s="32">
        <f t="shared" si="31"/>
        <v>0</v>
      </c>
      <c r="AB29" s="32">
        <f t="shared" si="31"/>
        <v>0</v>
      </c>
      <c r="AC29" s="32">
        <f t="shared" si="3"/>
        <v>54414000</v>
      </c>
      <c r="AE29" s="53" t="s">
        <v>853</v>
      </c>
      <c r="AF29" s="53" t="s">
        <v>854</v>
      </c>
      <c r="AG29" s="90">
        <v>54414000</v>
      </c>
    </row>
    <row r="30" spans="1:33" x14ac:dyDescent="0.25">
      <c r="A30" s="38">
        <v>10220201201</v>
      </c>
      <c r="B30" s="39" t="s">
        <v>1079</v>
      </c>
      <c r="C30" s="40">
        <v>22458080</v>
      </c>
      <c r="D30" s="40">
        <v>86441200</v>
      </c>
      <c r="E30" s="40">
        <v>6623116</v>
      </c>
      <c r="F30" s="40">
        <v>0</v>
      </c>
      <c r="G30" s="40">
        <v>12687200</v>
      </c>
      <c r="H30" s="40">
        <v>15617880</v>
      </c>
      <c r="I30" s="40">
        <v>64454680</v>
      </c>
      <c r="J30" s="40">
        <v>21036253</v>
      </c>
      <c r="K30" s="40">
        <v>0</v>
      </c>
      <c r="L30" s="40">
        <v>0</v>
      </c>
      <c r="M30" s="40">
        <v>0</v>
      </c>
      <c r="N30" s="40">
        <v>8309200</v>
      </c>
      <c r="O30" s="40">
        <f t="shared" si="1"/>
        <v>237627609</v>
      </c>
      <c r="Q30" s="40">
        <v>24344000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f t="shared" si="3"/>
        <v>24344000</v>
      </c>
      <c r="AE30" s="63" t="s">
        <v>855</v>
      </c>
      <c r="AF30" s="63" t="s">
        <v>846</v>
      </c>
      <c r="AG30" s="93">
        <v>24344000</v>
      </c>
    </row>
    <row r="31" spans="1:33" x14ac:dyDescent="0.25">
      <c r="A31" s="38">
        <v>10220201202</v>
      </c>
      <c r="B31" s="39" t="s">
        <v>848</v>
      </c>
      <c r="C31" s="40">
        <v>7154400</v>
      </c>
      <c r="D31" s="40">
        <v>24056080</v>
      </c>
      <c r="E31" s="40">
        <v>92936342.5</v>
      </c>
      <c r="F31" s="40">
        <v>23414400</v>
      </c>
      <c r="G31" s="40">
        <v>0</v>
      </c>
      <c r="H31" s="40">
        <v>36451087.5</v>
      </c>
      <c r="I31" s="40">
        <v>4173400</v>
      </c>
      <c r="J31" s="40">
        <v>33116880</v>
      </c>
      <c r="K31" s="40">
        <v>45540582.5</v>
      </c>
      <c r="L31" s="40">
        <v>41334430</v>
      </c>
      <c r="M31" s="40">
        <v>28988982.5</v>
      </c>
      <c r="N31" s="40">
        <v>33573895</v>
      </c>
      <c r="O31" s="40">
        <f t="shared" si="1"/>
        <v>370740480</v>
      </c>
      <c r="Q31" s="40">
        <v>571000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f t="shared" si="3"/>
        <v>571000</v>
      </c>
      <c r="AE31" s="63" t="s">
        <v>856</v>
      </c>
      <c r="AF31" s="63" t="s">
        <v>848</v>
      </c>
      <c r="AG31" s="95">
        <v>571000</v>
      </c>
    </row>
    <row r="32" spans="1:33" x14ac:dyDescent="0.25">
      <c r="A32" s="38">
        <v>10220201203</v>
      </c>
      <c r="B32" s="39" t="s">
        <v>850</v>
      </c>
      <c r="C32" s="40">
        <v>254815040</v>
      </c>
      <c r="D32" s="40">
        <v>3061756711.1600008</v>
      </c>
      <c r="E32" s="40">
        <v>621775000</v>
      </c>
      <c r="F32" s="40">
        <v>191266000</v>
      </c>
      <c r="G32" s="40">
        <v>318246720</v>
      </c>
      <c r="H32" s="40">
        <v>173000000</v>
      </c>
      <c r="I32" s="40">
        <v>2052279311.1600008</v>
      </c>
      <c r="J32" s="40">
        <v>1498408205</v>
      </c>
      <c r="K32" s="40">
        <v>454066000</v>
      </c>
      <c r="L32" s="40">
        <v>113492470</v>
      </c>
      <c r="M32" s="40">
        <v>143760000</v>
      </c>
      <c r="N32" s="40">
        <v>190901760</v>
      </c>
      <c r="O32" s="40">
        <f t="shared" si="1"/>
        <v>9073767217.3200016</v>
      </c>
      <c r="Q32" s="40">
        <v>27641000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f t="shared" si="3"/>
        <v>27641000</v>
      </c>
      <c r="AE32" s="61" t="s">
        <v>857</v>
      </c>
      <c r="AF32" s="63" t="s">
        <v>850</v>
      </c>
      <c r="AG32" s="95">
        <v>27641000</v>
      </c>
    </row>
    <row r="33" spans="1:33" x14ac:dyDescent="0.25">
      <c r="A33" s="38">
        <v>10220201204</v>
      </c>
      <c r="B33" s="39" t="s">
        <v>1080</v>
      </c>
      <c r="C33" s="40">
        <v>0</v>
      </c>
      <c r="D33" s="40">
        <v>31766666</v>
      </c>
      <c r="E33" s="40">
        <v>0</v>
      </c>
      <c r="F33" s="40">
        <v>0</v>
      </c>
      <c r="G33" s="40">
        <v>0</v>
      </c>
      <c r="H33" s="40">
        <v>23666666</v>
      </c>
      <c r="I33" s="40">
        <v>33716668</v>
      </c>
      <c r="J33" s="40">
        <v>13100000</v>
      </c>
      <c r="K33" s="40">
        <v>0</v>
      </c>
      <c r="L33" s="40">
        <v>0</v>
      </c>
      <c r="M33" s="40">
        <v>50000</v>
      </c>
      <c r="N33" s="40">
        <v>0</v>
      </c>
      <c r="O33" s="40">
        <f t="shared" si="1"/>
        <v>102300000</v>
      </c>
      <c r="Q33" s="40">
        <v>1858000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f t="shared" si="3"/>
        <v>1858000</v>
      </c>
      <c r="AE33" s="61" t="s">
        <v>858</v>
      </c>
      <c r="AF33" s="63" t="s">
        <v>859</v>
      </c>
      <c r="AG33" s="95">
        <v>1858000</v>
      </c>
    </row>
    <row r="34" spans="1:33" x14ac:dyDescent="0.25">
      <c r="A34" s="30">
        <v>1023</v>
      </c>
      <c r="B34" s="31" t="s">
        <v>860</v>
      </c>
      <c r="C34" s="32">
        <f t="shared" ref="C34:N34" si="32">+C35+C45</f>
        <v>0</v>
      </c>
      <c r="D34" s="32">
        <f t="shared" si="32"/>
        <v>0</v>
      </c>
      <c r="E34" s="32">
        <f t="shared" si="32"/>
        <v>0</v>
      </c>
      <c r="F34" s="32">
        <f t="shared" si="32"/>
        <v>0</v>
      </c>
      <c r="G34" s="32">
        <f t="shared" si="32"/>
        <v>0</v>
      </c>
      <c r="H34" s="32">
        <f t="shared" si="32"/>
        <v>0</v>
      </c>
      <c r="I34" s="32">
        <f t="shared" si="32"/>
        <v>0</v>
      </c>
      <c r="J34" s="32">
        <f t="shared" si="32"/>
        <v>0</v>
      </c>
      <c r="K34" s="32">
        <f t="shared" si="32"/>
        <v>0</v>
      </c>
      <c r="L34" s="32">
        <f t="shared" si="32"/>
        <v>0</v>
      </c>
      <c r="M34" s="32">
        <f t="shared" si="32"/>
        <v>0</v>
      </c>
      <c r="N34" s="32">
        <f t="shared" si="32"/>
        <v>0</v>
      </c>
      <c r="O34" s="32">
        <f t="shared" si="1"/>
        <v>0</v>
      </c>
      <c r="Q34" s="32">
        <v>0</v>
      </c>
      <c r="R34" s="32">
        <f t="shared" ref="R34:AB34" si="33">+R35+R45</f>
        <v>0</v>
      </c>
      <c r="S34" s="32">
        <f t="shared" si="33"/>
        <v>0</v>
      </c>
      <c r="T34" s="32">
        <f t="shared" si="33"/>
        <v>0</v>
      </c>
      <c r="U34" s="32">
        <f t="shared" si="33"/>
        <v>0</v>
      </c>
      <c r="V34" s="32">
        <f t="shared" si="33"/>
        <v>0</v>
      </c>
      <c r="W34" s="32">
        <f t="shared" si="33"/>
        <v>0</v>
      </c>
      <c r="X34" s="32">
        <f t="shared" si="33"/>
        <v>0</v>
      </c>
      <c r="Y34" s="32">
        <f t="shared" si="33"/>
        <v>0</v>
      </c>
      <c r="Z34" s="32">
        <f t="shared" si="33"/>
        <v>0</v>
      </c>
      <c r="AA34" s="32">
        <f t="shared" si="33"/>
        <v>0</v>
      </c>
      <c r="AB34" s="32">
        <f t="shared" si="33"/>
        <v>0</v>
      </c>
      <c r="AC34" s="32">
        <f t="shared" si="3"/>
        <v>0</v>
      </c>
      <c r="AE34" s="109">
        <v>1023</v>
      </c>
      <c r="AF34" s="110" t="s">
        <v>860</v>
      </c>
      <c r="AG34" s="111">
        <v>0</v>
      </c>
    </row>
    <row r="35" spans="1:33" x14ac:dyDescent="0.25">
      <c r="A35" s="35">
        <v>102301</v>
      </c>
      <c r="B35" s="36" t="s">
        <v>861</v>
      </c>
      <c r="C35" s="33">
        <f t="shared" ref="C35:N35" si="34">+C36+C39+C42</f>
        <v>0</v>
      </c>
      <c r="D35" s="33">
        <f t="shared" si="34"/>
        <v>0</v>
      </c>
      <c r="E35" s="33">
        <f t="shared" si="34"/>
        <v>0</v>
      </c>
      <c r="F35" s="33">
        <f t="shared" si="34"/>
        <v>0</v>
      </c>
      <c r="G35" s="33">
        <f t="shared" si="34"/>
        <v>0</v>
      </c>
      <c r="H35" s="33">
        <f t="shared" si="34"/>
        <v>0</v>
      </c>
      <c r="I35" s="33">
        <f t="shared" si="34"/>
        <v>0</v>
      </c>
      <c r="J35" s="33">
        <f t="shared" si="34"/>
        <v>0</v>
      </c>
      <c r="K35" s="33">
        <f t="shared" si="34"/>
        <v>0</v>
      </c>
      <c r="L35" s="33">
        <f t="shared" si="34"/>
        <v>0</v>
      </c>
      <c r="M35" s="33">
        <f t="shared" si="34"/>
        <v>0</v>
      </c>
      <c r="N35" s="33">
        <f t="shared" si="34"/>
        <v>0</v>
      </c>
      <c r="O35" s="33">
        <f t="shared" si="1"/>
        <v>0</v>
      </c>
      <c r="Q35" s="33">
        <v>0</v>
      </c>
      <c r="R35" s="33">
        <f t="shared" ref="R35:AB35" si="35">+R36+R39+R42</f>
        <v>0</v>
      </c>
      <c r="S35" s="33">
        <f t="shared" si="35"/>
        <v>0</v>
      </c>
      <c r="T35" s="33">
        <f t="shared" si="35"/>
        <v>0</v>
      </c>
      <c r="U35" s="33">
        <f t="shared" si="35"/>
        <v>0</v>
      </c>
      <c r="V35" s="33">
        <f t="shared" si="35"/>
        <v>0</v>
      </c>
      <c r="W35" s="33">
        <f t="shared" si="35"/>
        <v>0</v>
      </c>
      <c r="X35" s="33">
        <f t="shared" si="35"/>
        <v>0</v>
      </c>
      <c r="Y35" s="33">
        <f t="shared" si="35"/>
        <v>0</v>
      </c>
      <c r="Z35" s="33">
        <f t="shared" si="35"/>
        <v>0</v>
      </c>
      <c r="AA35" s="33">
        <f t="shared" si="35"/>
        <v>0</v>
      </c>
      <c r="AB35" s="33">
        <f t="shared" si="35"/>
        <v>0</v>
      </c>
      <c r="AC35" s="33">
        <f t="shared" si="3"/>
        <v>0</v>
      </c>
      <c r="AE35" s="109">
        <v>102301</v>
      </c>
      <c r="AF35" s="109" t="s">
        <v>861</v>
      </c>
      <c r="AG35" s="113">
        <v>0</v>
      </c>
    </row>
    <row r="36" spans="1:33" x14ac:dyDescent="0.25">
      <c r="A36" s="35">
        <v>10230103</v>
      </c>
      <c r="B36" s="36" t="s">
        <v>862</v>
      </c>
      <c r="C36" s="33">
        <f t="shared" ref="C36:N37" si="36">+C37</f>
        <v>0</v>
      </c>
      <c r="D36" s="33">
        <f t="shared" si="36"/>
        <v>0</v>
      </c>
      <c r="E36" s="33">
        <f t="shared" si="36"/>
        <v>0</v>
      </c>
      <c r="F36" s="33">
        <f t="shared" si="36"/>
        <v>0</v>
      </c>
      <c r="G36" s="33">
        <f t="shared" si="36"/>
        <v>0</v>
      </c>
      <c r="H36" s="33">
        <f t="shared" si="36"/>
        <v>0</v>
      </c>
      <c r="I36" s="33">
        <f t="shared" si="36"/>
        <v>0</v>
      </c>
      <c r="J36" s="33">
        <f t="shared" si="36"/>
        <v>0</v>
      </c>
      <c r="K36" s="33">
        <f t="shared" si="36"/>
        <v>0</v>
      </c>
      <c r="L36" s="33">
        <f t="shared" si="36"/>
        <v>0</v>
      </c>
      <c r="M36" s="33">
        <f t="shared" si="36"/>
        <v>0</v>
      </c>
      <c r="N36" s="33">
        <f t="shared" si="36"/>
        <v>0</v>
      </c>
      <c r="O36" s="33">
        <f t="shared" si="1"/>
        <v>0</v>
      </c>
      <c r="Q36" s="33">
        <v>0</v>
      </c>
      <c r="R36" s="33">
        <f t="shared" ref="R36:AB37" si="37">+R37</f>
        <v>0</v>
      </c>
      <c r="S36" s="33">
        <f t="shared" si="37"/>
        <v>0</v>
      </c>
      <c r="T36" s="33">
        <f t="shared" si="37"/>
        <v>0</v>
      </c>
      <c r="U36" s="33">
        <f t="shared" si="37"/>
        <v>0</v>
      </c>
      <c r="V36" s="33">
        <f t="shared" si="37"/>
        <v>0</v>
      </c>
      <c r="W36" s="33">
        <f t="shared" si="37"/>
        <v>0</v>
      </c>
      <c r="X36" s="33">
        <f t="shared" si="37"/>
        <v>0</v>
      </c>
      <c r="Y36" s="33">
        <f t="shared" si="37"/>
        <v>0</v>
      </c>
      <c r="Z36" s="33">
        <f t="shared" si="37"/>
        <v>0</v>
      </c>
      <c r="AA36" s="33">
        <f t="shared" si="37"/>
        <v>0</v>
      </c>
      <c r="AB36" s="33">
        <f t="shared" si="37"/>
        <v>0</v>
      </c>
      <c r="AC36" s="33">
        <f t="shared" si="3"/>
        <v>0</v>
      </c>
      <c r="AE36" s="109">
        <v>10230103</v>
      </c>
      <c r="AF36" s="109" t="s">
        <v>862</v>
      </c>
      <c r="AG36" s="113">
        <v>0</v>
      </c>
    </row>
    <row r="37" spans="1:33" x14ac:dyDescent="0.25">
      <c r="A37" s="35">
        <v>102301031</v>
      </c>
      <c r="B37" s="36" t="s">
        <v>862</v>
      </c>
      <c r="C37" s="33">
        <f t="shared" si="36"/>
        <v>0</v>
      </c>
      <c r="D37" s="33">
        <f t="shared" si="36"/>
        <v>0</v>
      </c>
      <c r="E37" s="33">
        <f t="shared" si="36"/>
        <v>0</v>
      </c>
      <c r="F37" s="33">
        <f t="shared" si="36"/>
        <v>0</v>
      </c>
      <c r="G37" s="33">
        <f t="shared" si="36"/>
        <v>0</v>
      </c>
      <c r="H37" s="33">
        <f t="shared" si="36"/>
        <v>0</v>
      </c>
      <c r="I37" s="33">
        <f t="shared" si="36"/>
        <v>0</v>
      </c>
      <c r="J37" s="33">
        <f t="shared" si="36"/>
        <v>0</v>
      </c>
      <c r="K37" s="33">
        <f t="shared" si="36"/>
        <v>0</v>
      </c>
      <c r="L37" s="33">
        <f t="shared" si="36"/>
        <v>0</v>
      </c>
      <c r="M37" s="33">
        <f t="shared" si="36"/>
        <v>0</v>
      </c>
      <c r="N37" s="33">
        <f t="shared" si="36"/>
        <v>0</v>
      </c>
      <c r="O37" s="33">
        <f t="shared" si="1"/>
        <v>0</v>
      </c>
      <c r="Q37" s="33">
        <v>0</v>
      </c>
      <c r="R37" s="33">
        <f t="shared" si="37"/>
        <v>0</v>
      </c>
      <c r="S37" s="33">
        <f t="shared" si="37"/>
        <v>0</v>
      </c>
      <c r="T37" s="33">
        <f t="shared" si="37"/>
        <v>0</v>
      </c>
      <c r="U37" s="33">
        <f t="shared" si="37"/>
        <v>0</v>
      </c>
      <c r="V37" s="33">
        <f t="shared" si="37"/>
        <v>0</v>
      </c>
      <c r="W37" s="33">
        <f t="shared" si="37"/>
        <v>0</v>
      </c>
      <c r="X37" s="33">
        <f t="shared" si="37"/>
        <v>0</v>
      </c>
      <c r="Y37" s="33">
        <f t="shared" si="37"/>
        <v>0</v>
      </c>
      <c r="Z37" s="33">
        <f t="shared" si="37"/>
        <v>0</v>
      </c>
      <c r="AA37" s="33">
        <f t="shared" si="37"/>
        <v>0</v>
      </c>
      <c r="AB37" s="33">
        <f t="shared" si="37"/>
        <v>0</v>
      </c>
      <c r="AC37" s="33">
        <f t="shared" si="3"/>
        <v>0</v>
      </c>
      <c r="AE37" s="109">
        <v>102301031</v>
      </c>
      <c r="AF37" s="109" t="s">
        <v>862</v>
      </c>
      <c r="AG37" s="113">
        <v>0</v>
      </c>
    </row>
    <row r="38" spans="1:33" x14ac:dyDescent="0.25">
      <c r="A38" s="38">
        <v>10230103101</v>
      </c>
      <c r="B38" s="39" t="s">
        <v>862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>
        <f t="shared" si="1"/>
        <v>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>
        <f t="shared" si="3"/>
        <v>0</v>
      </c>
      <c r="AE38" s="70">
        <v>10230103101</v>
      </c>
      <c r="AF38" s="63" t="s">
        <v>862</v>
      </c>
      <c r="AG38" s="95"/>
    </row>
    <row r="39" spans="1:33" x14ac:dyDescent="0.25">
      <c r="A39" s="30">
        <v>10230104</v>
      </c>
      <c r="B39" s="31" t="s">
        <v>1082</v>
      </c>
      <c r="C39" s="32">
        <f t="shared" ref="C39:N40" si="38">+C40</f>
        <v>0</v>
      </c>
      <c r="D39" s="32">
        <f t="shared" si="38"/>
        <v>0</v>
      </c>
      <c r="E39" s="32">
        <f t="shared" si="38"/>
        <v>0</v>
      </c>
      <c r="F39" s="32">
        <f t="shared" si="38"/>
        <v>0</v>
      </c>
      <c r="G39" s="32">
        <f t="shared" si="38"/>
        <v>0</v>
      </c>
      <c r="H39" s="32">
        <f t="shared" si="38"/>
        <v>0</v>
      </c>
      <c r="I39" s="32">
        <f t="shared" si="38"/>
        <v>0</v>
      </c>
      <c r="J39" s="32">
        <f t="shared" si="38"/>
        <v>0</v>
      </c>
      <c r="K39" s="32">
        <f t="shared" si="38"/>
        <v>0</v>
      </c>
      <c r="L39" s="32">
        <f t="shared" si="38"/>
        <v>0</v>
      </c>
      <c r="M39" s="32">
        <f t="shared" si="38"/>
        <v>0</v>
      </c>
      <c r="N39" s="32">
        <f t="shared" si="38"/>
        <v>0</v>
      </c>
      <c r="O39" s="32">
        <f t="shared" si="1"/>
        <v>0</v>
      </c>
      <c r="Q39" s="32"/>
      <c r="R39" s="32">
        <f t="shared" ref="R39:AB40" si="39">+R40</f>
        <v>0</v>
      </c>
      <c r="S39" s="32">
        <f t="shared" si="39"/>
        <v>0</v>
      </c>
      <c r="T39" s="32">
        <f t="shared" si="39"/>
        <v>0</v>
      </c>
      <c r="U39" s="32">
        <f t="shared" si="39"/>
        <v>0</v>
      </c>
      <c r="V39" s="32">
        <f t="shared" si="39"/>
        <v>0</v>
      </c>
      <c r="W39" s="32">
        <f t="shared" si="39"/>
        <v>0</v>
      </c>
      <c r="X39" s="32">
        <f t="shared" si="39"/>
        <v>0</v>
      </c>
      <c r="Y39" s="32">
        <f t="shared" si="39"/>
        <v>0</v>
      </c>
      <c r="Z39" s="32">
        <f t="shared" si="39"/>
        <v>0</v>
      </c>
      <c r="AA39" s="32">
        <f t="shared" si="39"/>
        <v>0</v>
      </c>
      <c r="AB39" s="32">
        <f t="shared" si="39"/>
        <v>0</v>
      </c>
      <c r="AC39" s="32">
        <f t="shared" si="3"/>
        <v>0</v>
      </c>
      <c r="AE39" s="70"/>
      <c r="AF39" s="63"/>
      <c r="AG39" s="95"/>
    </row>
    <row r="40" spans="1:33" x14ac:dyDescent="0.25">
      <c r="A40" s="35">
        <v>102301041</v>
      </c>
      <c r="B40" s="36" t="s">
        <v>1082</v>
      </c>
      <c r="C40" s="33">
        <f t="shared" si="38"/>
        <v>0</v>
      </c>
      <c r="D40" s="33">
        <f t="shared" si="38"/>
        <v>0</v>
      </c>
      <c r="E40" s="33">
        <f t="shared" si="38"/>
        <v>0</v>
      </c>
      <c r="F40" s="33">
        <f t="shared" si="38"/>
        <v>0</v>
      </c>
      <c r="G40" s="33">
        <f t="shared" si="38"/>
        <v>0</v>
      </c>
      <c r="H40" s="33">
        <f t="shared" si="38"/>
        <v>0</v>
      </c>
      <c r="I40" s="33">
        <f t="shared" si="38"/>
        <v>0</v>
      </c>
      <c r="J40" s="33">
        <f t="shared" si="38"/>
        <v>0</v>
      </c>
      <c r="K40" s="33">
        <f t="shared" si="38"/>
        <v>0</v>
      </c>
      <c r="L40" s="33">
        <f t="shared" si="38"/>
        <v>0</v>
      </c>
      <c r="M40" s="33">
        <f t="shared" si="38"/>
        <v>0</v>
      </c>
      <c r="N40" s="33">
        <f t="shared" si="38"/>
        <v>0</v>
      </c>
      <c r="O40" s="33">
        <f t="shared" si="1"/>
        <v>0</v>
      </c>
      <c r="Q40" s="33"/>
      <c r="R40" s="33">
        <f t="shared" si="39"/>
        <v>0</v>
      </c>
      <c r="S40" s="33">
        <f t="shared" si="39"/>
        <v>0</v>
      </c>
      <c r="T40" s="33">
        <f t="shared" si="39"/>
        <v>0</v>
      </c>
      <c r="U40" s="33">
        <f t="shared" si="39"/>
        <v>0</v>
      </c>
      <c r="V40" s="33">
        <f t="shared" si="39"/>
        <v>0</v>
      </c>
      <c r="W40" s="33">
        <f t="shared" si="39"/>
        <v>0</v>
      </c>
      <c r="X40" s="33">
        <f t="shared" si="39"/>
        <v>0</v>
      </c>
      <c r="Y40" s="33">
        <f t="shared" si="39"/>
        <v>0</v>
      </c>
      <c r="Z40" s="33">
        <f t="shared" si="39"/>
        <v>0</v>
      </c>
      <c r="AA40" s="33">
        <f t="shared" si="39"/>
        <v>0</v>
      </c>
      <c r="AB40" s="33">
        <f t="shared" si="39"/>
        <v>0</v>
      </c>
      <c r="AC40" s="33">
        <f t="shared" si="3"/>
        <v>0</v>
      </c>
      <c r="AE40" s="70"/>
      <c r="AF40" s="63"/>
      <c r="AG40" s="95"/>
    </row>
    <row r="41" spans="1:33" x14ac:dyDescent="0.25">
      <c r="A41" s="38">
        <v>10230104102</v>
      </c>
      <c r="B41" s="39" t="s">
        <v>1082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>
        <f t="shared" si="1"/>
        <v>0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>
        <f t="shared" si="3"/>
        <v>0</v>
      </c>
      <c r="AE41" s="70"/>
      <c r="AF41" s="63"/>
      <c r="AG41" s="95"/>
    </row>
    <row r="42" spans="1:33" x14ac:dyDescent="0.25">
      <c r="A42" s="30">
        <v>10230105</v>
      </c>
      <c r="B42" s="31" t="s">
        <v>1083</v>
      </c>
      <c r="C42" s="32">
        <f t="shared" ref="C42:N43" si="40">+C43</f>
        <v>0</v>
      </c>
      <c r="D42" s="32">
        <f t="shared" si="40"/>
        <v>0</v>
      </c>
      <c r="E42" s="32">
        <f t="shared" si="40"/>
        <v>0</v>
      </c>
      <c r="F42" s="32">
        <f t="shared" si="40"/>
        <v>0</v>
      </c>
      <c r="G42" s="32">
        <f t="shared" si="40"/>
        <v>0</v>
      </c>
      <c r="H42" s="32">
        <f t="shared" si="40"/>
        <v>0</v>
      </c>
      <c r="I42" s="32">
        <f t="shared" si="40"/>
        <v>0</v>
      </c>
      <c r="J42" s="32">
        <f t="shared" si="40"/>
        <v>0</v>
      </c>
      <c r="K42" s="32">
        <f t="shared" si="40"/>
        <v>0</v>
      </c>
      <c r="L42" s="32">
        <f t="shared" si="40"/>
        <v>0</v>
      </c>
      <c r="M42" s="32">
        <f t="shared" si="40"/>
        <v>0</v>
      </c>
      <c r="N42" s="32">
        <f t="shared" si="40"/>
        <v>0</v>
      </c>
      <c r="O42" s="32">
        <f t="shared" si="1"/>
        <v>0</v>
      </c>
      <c r="Q42" s="32"/>
      <c r="R42" s="32">
        <f t="shared" ref="R42:AB43" si="41">+R43</f>
        <v>0</v>
      </c>
      <c r="S42" s="32">
        <f t="shared" si="41"/>
        <v>0</v>
      </c>
      <c r="T42" s="32">
        <f t="shared" si="41"/>
        <v>0</v>
      </c>
      <c r="U42" s="32">
        <f t="shared" si="41"/>
        <v>0</v>
      </c>
      <c r="V42" s="32">
        <f t="shared" si="41"/>
        <v>0</v>
      </c>
      <c r="W42" s="32">
        <f t="shared" si="41"/>
        <v>0</v>
      </c>
      <c r="X42" s="32">
        <f t="shared" si="41"/>
        <v>0</v>
      </c>
      <c r="Y42" s="32">
        <f t="shared" si="41"/>
        <v>0</v>
      </c>
      <c r="Z42" s="32">
        <f t="shared" si="41"/>
        <v>0</v>
      </c>
      <c r="AA42" s="32">
        <f t="shared" si="41"/>
        <v>0</v>
      </c>
      <c r="AB42" s="32">
        <f t="shared" si="41"/>
        <v>0</v>
      </c>
      <c r="AC42" s="32">
        <f t="shared" si="3"/>
        <v>0</v>
      </c>
      <c r="AE42" s="70"/>
      <c r="AF42" s="63"/>
      <c r="AG42" s="95"/>
    </row>
    <row r="43" spans="1:33" x14ac:dyDescent="0.25">
      <c r="A43" s="35">
        <v>102301051</v>
      </c>
      <c r="B43" s="36" t="s">
        <v>1083</v>
      </c>
      <c r="C43" s="33">
        <f t="shared" si="40"/>
        <v>0</v>
      </c>
      <c r="D43" s="33">
        <f t="shared" si="40"/>
        <v>0</v>
      </c>
      <c r="E43" s="33">
        <f t="shared" si="40"/>
        <v>0</v>
      </c>
      <c r="F43" s="33">
        <f t="shared" si="40"/>
        <v>0</v>
      </c>
      <c r="G43" s="33">
        <f t="shared" si="40"/>
        <v>0</v>
      </c>
      <c r="H43" s="33">
        <f t="shared" si="40"/>
        <v>0</v>
      </c>
      <c r="I43" s="33">
        <f t="shared" si="40"/>
        <v>0</v>
      </c>
      <c r="J43" s="33">
        <f t="shared" si="40"/>
        <v>0</v>
      </c>
      <c r="K43" s="33">
        <f t="shared" si="40"/>
        <v>0</v>
      </c>
      <c r="L43" s="33">
        <f t="shared" si="40"/>
        <v>0</v>
      </c>
      <c r="M43" s="33">
        <f t="shared" si="40"/>
        <v>0</v>
      </c>
      <c r="N43" s="33">
        <f t="shared" si="40"/>
        <v>0</v>
      </c>
      <c r="O43" s="33">
        <f t="shared" si="1"/>
        <v>0</v>
      </c>
      <c r="Q43" s="33"/>
      <c r="R43" s="33">
        <f t="shared" si="41"/>
        <v>0</v>
      </c>
      <c r="S43" s="33">
        <f t="shared" si="41"/>
        <v>0</v>
      </c>
      <c r="T43" s="33">
        <f t="shared" si="41"/>
        <v>0</v>
      </c>
      <c r="U43" s="33">
        <f t="shared" si="41"/>
        <v>0</v>
      </c>
      <c r="V43" s="33">
        <f t="shared" si="41"/>
        <v>0</v>
      </c>
      <c r="W43" s="33">
        <f t="shared" si="41"/>
        <v>0</v>
      </c>
      <c r="X43" s="33">
        <f t="shared" si="41"/>
        <v>0</v>
      </c>
      <c r="Y43" s="33">
        <f t="shared" si="41"/>
        <v>0</v>
      </c>
      <c r="Z43" s="33">
        <f t="shared" si="41"/>
        <v>0</v>
      </c>
      <c r="AA43" s="33">
        <f t="shared" si="41"/>
        <v>0</v>
      </c>
      <c r="AB43" s="33">
        <f t="shared" si="41"/>
        <v>0</v>
      </c>
      <c r="AC43" s="33">
        <f t="shared" si="3"/>
        <v>0</v>
      </c>
      <c r="AE43" s="70"/>
      <c r="AF43" s="63"/>
      <c r="AG43" s="95"/>
    </row>
    <row r="44" spans="1:33" x14ac:dyDescent="0.25">
      <c r="A44" s="38">
        <v>10230105103</v>
      </c>
      <c r="B44" s="39" t="s">
        <v>1083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>
        <f t="shared" si="1"/>
        <v>0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>
        <f t="shared" si="3"/>
        <v>0</v>
      </c>
      <c r="AE44" s="70"/>
      <c r="AF44" s="63"/>
      <c r="AG44" s="95"/>
    </row>
    <row r="45" spans="1:33" x14ac:dyDescent="0.25">
      <c r="A45" s="30">
        <v>102302</v>
      </c>
      <c r="B45" s="31" t="s">
        <v>1084</v>
      </c>
      <c r="C45" s="32">
        <f t="shared" ref="C45:N46" si="42">+C46</f>
        <v>0</v>
      </c>
      <c r="D45" s="32">
        <f t="shared" si="42"/>
        <v>0</v>
      </c>
      <c r="E45" s="32">
        <f t="shared" si="42"/>
        <v>0</v>
      </c>
      <c r="F45" s="32">
        <f t="shared" si="42"/>
        <v>0</v>
      </c>
      <c r="G45" s="32">
        <f t="shared" si="42"/>
        <v>0</v>
      </c>
      <c r="H45" s="32">
        <f t="shared" si="42"/>
        <v>0</v>
      </c>
      <c r="I45" s="32">
        <f t="shared" si="42"/>
        <v>0</v>
      </c>
      <c r="J45" s="32">
        <f t="shared" si="42"/>
        <v>0</v>
      </c>
      <c r="K45" s="32">
        <f t="shared" si="42"/>
        <v>0</v>
      </c>
      <c r="L45" s="32">
        <f t="shared" si="42"/>
        <v>0</v>
      </c>
      <c r="M45" s="32">
        <f t="shared" si="42"/>
        <v>0</v>
      </c>
      <c r="N45" s="32">
        <f t="shared" si="42"/>
        <v>0</v>
      </c>
      <c r="O45" s="32">
        <f t="shared" si="1"/>
        <v>0</v>
      </c>
      <c r="Q45" s="32"/>
      <c r="R45" s="32">
        <f t="shared" ref="R45:AB46" si="43">+R46</f>
        <v>0</v>
      </c>
      <c r="S45" s="32">
        <f t="shared" si="43"/>
        <v>0</v>
      </c>
      <c r="T45" s="32">
        <f t="shared" si="43"/>
        <v>0</v>
      </c>
      <c r="U45" s="32">
        <f t="shared" si="43"/>
        <v>0</v>
      </c>
      <c r="V45" s="32">
        <f t="shared" si="43"/>
        <v>0</v>
      </c>
      <c r="W45" s="32">
        <f t="shared" si="43"/>
        <v>0</v>
      </c>
      <c r="X45" s="32">
        <f t="shared" si="43"/>
        <v>0</v>
      </c>
      <c r="Y45" s="32">
        <f t="shared" si="43"/>
        <v>0</v>
      </c>
      <c r="Z45" s="32">
        <f t="shared" si="43"/>
        <v>0</v>
      </c>
      <c r="AA45" s="32">
        <f t="shared" si="43"/>
        <v>0</v>
      </c>
      <c r="AB45" s="32">
        <f t="shared" si="43"/>
        <v>0</v>
      </c>
      <c r="AC45" s="32">
        <f t="shared" si="3"/>
        <v>0</v>
      </c>
      <c r="AE45" s="70"/>
      <c r="AF45" s="63"/>
      <c r="AG45" s="95"/>
    </row>
    <row r="46" spans="1:33" x14ac:dyDescent="0.25">
      <c r="A46" s="35">
        <v>102302011</v>
      </c>
      <c r="B46" s="36" t="s">
        <v>1084</v>
      </c>
      <c r="C46" s="33">
        <f t="shared" si="42"/>
        <v>0</v>
      </c>
      <c r="D46" s="33">
        <f t="shared" si="42"/>
        <v>0</v>
      </c>
      <c r="E46" s="33">
        <f t="shared" si="42"/>
        <v>0</v>
      </c>
      <c r="F46" s="33">
        <f t="shared" si="42"/>
        <v>0</v>
      </c>
      <c r="G46" s="33">
        <f t="shared" si="42"/>
        <v>0</v>
      </c>
      <c r="H46" s="33">
        <f t="shared" si="42"/>
        <v>0</v>
      </c>
      <c r="I46" s="33">
        <f t="shared" si="42"/>
        <v>0</v>
      </c>
      <c r="J46" s="33">
        <f t="shared" si="42"/>
        <v>0</v>
      </c>
      <c r="K46" s="33">
        <f t="shared" si="42"/>
        <v>0</v>
      </c>
      <c r="L46" s="33">
        <f t="shared" si="42"/>
        <v>0</v>
      </c>
      <c r="M46" s="33">
        <f t="shared" si="42"/>
        <v>0</v>
      </c>
      <c r="N46" s="33">
        <f t="shared" si="42"/>
        <v>0</v>
      </c>
      <c r="O46" s="33">
        <f t="shared" si="1"/>
        <v>0</v>
      </c>
      <c r="Q46" s="33"/>
      <c r="R46" s="33">
        <f t="shared" si="43"/>
        <v>0</v>
      </c>
      <c r="S46" s="33">
        <f t="shared" si="43"/>
        <v>0</v>
      </c>
      <c r="T46" s="33">
        <f t="shared" si="43"/>
        <v>0</v>
      </c>
      <c r="U46" s="33">
        <f t="shared" si="43"/>
        <v>0</v>
      </c>
      <c r="V46" s="33">
        <f t="shared" si="43"/>
        <v>0</v>
      </c>
      <c r="W46" s="33">
        <f t="shared" si="43"/>
        <v>0</v>
      </c>
      <c r="X46" s="33">
        <f t="shared" si="43"/>
        <v>0</v>
      </c>
      <c r="Y46" s="33">
        <f t="shared" si="43"/>
        <v>0</v>
      </c>
      <c r="Z46" s="33">
        <f t="shared" si="43"/>
        <v>0</v>
      </c>
      <c r="AA46" s="33">
        <f t="shared" si="43"/>
        <v>0</v>
      </c>
      <c r="AB46" s="33">
        <f t="shared" si="43"/>
        <v>0</v>
      </c>
      <c r="AC46" s="33">
        <f t="shared" si="3"/>
        <v>0</v>
      </c>
      <c r="AE46" s="70"/>
      <c r="AF46" s="63"/>
      <c r="AG46" s="95"/>
    </row>
    <row r="47" spans="1:33" x14ac:dyDescent="0.25">
      <c r="A47" s="38">
        <v>10230201101</v>
      </c>
      <c r="B47" s="39" t="s">
        <v>1084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>
        <f t="shared" si="1"/>
        <v>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>
        <f t="shared" si="3"/>
        <v>0</v>
      </c>
      <c r="AE47" s="70"/>
      <c r="AF47" s="63"/>
      <c r="AG47" s="95"/>
    </row>
    <row r="48" spans="1:33" x14ac:dyDescent="0.25">
      <c r="A48" s="30">
        <v>1025</v>
      </c>
      <c r="B48" s="31" t="s">
        <v>864</v>
      </c>
      <c r="C48" s="32">
        <f t="shared" ref="C48:N48" si="44">+C49+C97</f>
        <v>347825569.58157212</v>
      </c>
      <c r="D48" s="32">
        <f t="shared" si="44"/>
        <v>1832082353.0815721</v>
      </c>
      <c r="E48" s="32">
        <f t="shared" si="44"/>
        <v>769909367.46408415</v>
      </c>
      <c r="F48" s="32">
        <f t="shared" si="44"/>
        <v>438657046.58157206</v>
      </c>
      <c r="G48" s="32">
        <f t="shared" si="44"/>
        <v>361265172.05152375</v>
      </c>
      <c r="H48" s="32">
        <f t="shared" si="44"/>
        <v>280629982.58157212</v>
      </c>
      <c r="I48" s="32">
        <f t="shared" si="44"/>
        <v>1943153983.8465953</v>
      </c>
      <c r="J48" s="32">
        <f t="shared" si="44"/>
        <v>588248171.46408415</v>
      </c>
      <c r="K48" s="32">
        <f t="shared" si="44"/>
        <v>612536653.58157218</v>
      </c>
      <c r="L48" s="32">
        <f t="shared" si="44"/>
        <v>263183118.42161843</v>
      </c>
      <c r="M48" s="32">
        <f t="shared" si="44"/>
        <v>329157189.66308087</v>
      </c>
      <c r="N48" s="32">
        <f t="shared" si="44"/>
        <v>170807069.58157215</v>
      </c>
      <c r="O48" s="32">
        <f t="shared" si="1"/>
        <v>7937455677.9004211</v>
      </c>
      <c r="Q48" s="32">
        <v>35708320</v>
      </c>
      <c r="R48" s="32">
        <f t="shared" ref="R48:AB48" si="45">+R49+R97</f>
        <v>0</v>
      </c>
      <c r="S48" s="32">
        <f t="shared" si="45"/>
        <v>0</v>
      </c>
      <c r="T48" s="32">
        <f t="shared" si="45"/>
        <v>0</v>
      </c>
      <c r="U48" s="32">
        <f t="shared" si="45"/>
        <v>0</v>
      </c>
      <c r="V48" s="32">
        <f t="shared" si="45"/>
        <v>0</v>
      </c>
      <c r="W48" s="32">
        <f t="shared" si="45"/>
        <v>0</v>
      </c>
      <c r="X48" s="32">
        <f t="shared" si="45"/>
        <v>0</v>
      </c>
      <c r="Y48" s="32">
        <f t="shared" si="45"/>
        <v>0</v>
      </c>
      <c r="Z48" s="32">
        <f t="shared" si="45"/>
        <v>0</v>
      </c>
      <c r="AA48" s="32">
        <f t="shared" si="45"/>
        <v>0</v>
      </c>
      <c r="AB48" s="32">
        <f t="shared" si="45"/>
        <v>0</v>
      </c>
      <c r="AC48" s="32">
        <f t="shared" si="3"/>
        <v>35708320</v>
      </c>
      <c r="AE48" s="110" t="s">
        <v>863</v>
      </c>
      <c r="AF48" s="110" t="s">
        <v>864</v>
      </c>
      <c r="AG48" s="111">
        <v>35708320</v>
      </c>
    </row>
    <row r="49" spans="1:33" x14ac:dyDescent="0.25">
      <c r="A49" s="35">
        <v>102501</v>
      </c>
      <c r="B49" s="36" t="s">
        <v>866</v>
      </c>
      <c r="C49" s="33">
        <f t="shared" ref="C49:N49" si="46">+C50+C79</f>
        <v>0</v>
      </c>
      <c r="D49" s="33">
        <f t="shared" si="46"/>
        <v>0</v>
      </c>
      <c r="E49" s="33">
        <f t="shared" si="46"/>
        <v>0</v>
      </c>
      <c r="F49" s="33">
        <f t="shared" si="46"/>
        <v>0</v>
      </c>
      <c r="G49" s="33">
        <f t="shared" si="46"/>
        <v>0</v>
      </c>
      <c r="H49" s="33">
        <f t="shared" si="46"/>
        <v>0</v>
      </c>
      <c r="I49" s="33">
        <f t="shared" si="46"/>
        <v>0</v>
      </c>
      <c r="J49" s="33">
        <f t="shared" si="46"/>
        <v>0</v>
      </c>
      <c r="K49" s="33">
        <f t="shared" si="46"/>
        <v>0</v>
      </c>
      <c r="L49" s="33">
        <f t="shared" si="46"/>
        <v>0</v>
      </c>
      <c r="M49" s="33">
        <f t="shared" si="46"/>
        <v>0</v>
      </c>
      <c r="N49" s="33">
        <f t="shared" si="46"/>
        <v>0</v>
      </c>
      <c r="O49" s="33">
        <f t="shared" si="1"/>
        <v>0</v>
      </c>
      <c r="Q49" s="33">
        <v>35708320</v>
      </c>
      <c r="R49" s="33">
        <f t="shared" ref="R49:AB49" si="47">+R50+R79</f>
        <v>0</v>
      </c>
      <c r="S49" s="33">
        <f t="shared" si="47"/>
        <v>0</v>
      </c>
      <c r="T49" s="33">
        <f t="shared" si="47"/>
        <v>0</v>
      </c>
      <c r="U49" s="33">
        <f t="shared" si="47"/>
        <v>0</v>
      </c>
      <c r="V49" s="33">
        <f t="shared" si="47"/>
        <v>0</v>
      </c>
      <c r="W49" s="33">
        <f t="shared" si="47"/>
        <v>0</v>
      </c>
      <c r="X49" s="33">
        <f t="shared" si="47"/>
        <v>0</v>
      </c>
      <c r="Y49" s="33">
        <f t="shared" si="47"/>
        <v>0</v>
      </c>
      <c r="Z49" s="33">
        <f t="shared" si="47"/>
        <v>0</v>
      </c>
      <c r="AA49" s="33">
        <f t="shared" si="47"/>
        <v>0</v>
      </c>
      <c r="AB49" s="33">
        <f t="shared" si="47"/>
        <v>0</v>
      </c>
      <c r="AC49" s="33">
        <f t="shared" si="3"/>
        <v>35708320</v>
      </c>
      <c r="AE49" s="110" t="s">
        <v>865</v>
      </c>
      <c r="AF49" s="110" t="s">
        <v>866</v>
      </c>
      <c r="AG49" s="111">
        <v>35708320</v>
      </c>
    </row>
    <row r="50" spans="1:33" x14ac:dyDescent="0.25">
      <c r="A50" s="35">
        <v>10250108</v>
      </c>
      <c r="B50" s="36" t="s">
        <v>437</v>
      </c>
      <c r="C50" s="33">
        <f t="shared" ref="C50:N50" si="48">+C51+C56+C61+C71</f>
        <v>0</v>
      </c>
      <c r="D50" s="33">
        <f t="shared" si="48"/>
        <v>0</v>
      </c>
      <c r="E50" s="33">
        <f t="shared" si="48"/>
        <v>0</v>
      </c>
      <c r="F50" s="33">
        <f t="shared" si="48"/>
        <v>0</v>
      </c>
      <c r="G50" s="33">
        <f t="shared" si="48"/>
        <v>0</v>
      </c>
      <c r="H50" s="33">
        <f t="shared" si="48"/>
        <v>0</v>
      </c>
      <c r="I50" s="33">
        <f t="shared" si="48"/>
        <v>0</v>
      </c>
      <c r="J50" s="33">
        <f t="shared" si="48"/>
        <v>0</v>
      </c>
      <c r="K50" s="33">
        <f t="shared" si="48"/>
        <v>0</v>
      </c>
      <c r="L50" s="33">
        <f t="shared" si="48"/>
        <v>0</v>
      </c>
      <c r="M50" s="33">
        <f t="shared" si="48"/>
        <v>0</v>
      </c>
      <c r="N50" s="33">
        <f t="shared" si="48"/>
        <v>0</v>
      </c>
      <c r="O50" s="33">
        <f t="shared" si="1"/>
        <v>0</v>
      </c>
      <c r="Q50" s="33">
        <v>35708320</v>
      </c>
      <c r="R50" s="33">
        <f t="shared" ref="R50:AB50" si="49">+R51+R56+R61+R71</f>
        <v>0</v>
      </c>
      <c r="S50" s="33">
        <f t="shared" si="49"/>
        <v>0</v>
      </c>
      <c r="T50" s="33">
        <f t="shared" si="49"/>
        <v>0</v>
      </c>
      <c r="U50" s="33">
        <f t="shared" si="49"/>
        <v>0</v>
      </c>
      <c r="V50" s="33">
        <f t="shared" si="49"/>
        <v>0</v>
      </c>
      <c r="W50" s="33">
        <f t="shared" si="49"/>
        <v>0</v>
      </c>
      <c r="X50" s="33">
        <f t="shared" si="49"/>
        <v>0</v>
      </c>
      <c r="Y50" s="33">
        <f t="shared" si="49"/>
        <v>0</v>
      </c>
      <c r="Z50" s="33">
        <f t="shared" si="49"/>
        <v>0</v>
      </c>
      <c r="AA50" s="33">
        <f t="shared" si="49"/>
        <v>0</v>
      </c>
      <c r="AB50" s="33">
        <f t="shared" si="49"/>
        <v>0</v>
      </c>
      <c r="AC50" s="33">
        <f t="shared" si="3"/>
        <v>35708320</v>
      </c>
      <c r="AE50" s="110" t="s">
        <v>867</v>
      </c>
      <c r="AF50" s="110" t="s">
        <v>437</v>
      </c>
      <c r="AG50" s="111">
        <v>35708320</v>
      </c>
    </row>
    <row r="51" spans="1:33" x14ac:dyDescent="0.25">
      <c r="A51" s="35">
        <v>102501081</v>
      </c>
      <c r="B51" s="36" t="s">
        <v>869</v>
      </c>
      <c r="C51" s="33">
        <f t="shared" ref="C51:N51" si="50">+C52+C53+C54+C55</f>
        <v>0</v>
      </c>
      <c r="D51" s="33">
        <f t="shared" si="50"/>
        <v>0</v>
      </c>
      <c r="E51" s="33">
        <f t="shared" si="50"/>
        <v>0</v>
      </c>
      <c r="F51" s="33">
        <f t="shared" si="50"/>
        <v>0</v>
      </c>
      <c r="G51" s="33">
        <f t="shared" si="50"/>
        <v>0</v>
      </c>
      <c r="H51" s="33">
        <f t="shared" si="50"/>
        <v>0</v>
      </c>
      <c r="I51" s="33">
        <f t="shared" si="50"/>
        <v>0</v>
      </c>
      <c r="J51" s="33">
        <f t="shared" si="50"/>
        <v>0</v>
      </c>
      <c r="K51" s="33">
        <f t="shared" si="50"/>
        <v>0</v>
      </c>
      <c r="L51" s="33">
        <f t="shared" si="50"/>
        <v>0</v>
      </c>
      <c r="M51" s="33">
        <f t="shared" si="50"/>
        <v>0</v>
      </c>
      <c r="N51" s="33">
        <f t="shared" si="50"/>
        <v>0</v>
      </c>
      <c r="O51" s="33">
        <f t="shared" si="1"/>
        <v>0</v>
      </c>
      <c r="Q51" s="33">
        <v>0</v>
      </c>
      <c r="R51" s="33">
        <f t="shared" ref="R51:AB51" si="51">+R52+R53+R54+R55</f>
        <v>0</v>
      </c>
      <c r="S51" s="33">
        <f t="shared" si="51"/>
        <v>0</v>
      </c>
      <c r="T51" s="33">
        <f t="shared" si="51"/>
        <v>0</v>
      </c>
      <c r="U51" s="33">
        <f t="shared" si="51"/>
        <v>0</v>
      </c>
      <c r="V51" s="33">
        <f t="shared" si="51"/>
        <v>0</v>
      </c>
      <c r="W51" s="33">
        <f t="shared" si="51"/>
        <v>0</v>
      </c>
      <c r="X51" s="33">
        <f t="shared" si="51"/>
        <v>0</v>
      </c>
      <c r="Y51" s="33">
        <f t="shared" si="51"/>
        <v>0</v>
      </c>
      <c r="Z51" s="33">
        <f t="shared" si="51"/>
        <v>0</v>
      </c>
      <c r="AA51" s="33">
        <f t="shared" si="51"/>
        <v>0</v>
      </c>
      <c r="AB51" s="33">
        <f t="shared" si="51"/>
        <v>0</v>
      </c>
      <c r="AC51" s="33">
        <f t="shared" si="3"/>
        <v>0</v>
      </c>
      <c r="AE51" s="53" t="s">
        <v>868</v>
      </c>
      <c r="AF51" s="53" t="s">
        <v>869</v>
      </c>
      <c r="AG51" s="90">
        <v>0</v>
      </c>
    </row>
    <row r="52" spans="1:33" ht="45" x14ac:dyDescent="0.25">
      <c r="A52" s="38">
        <v>10250108101</v>
      </c>
      <c r="B52" s="39" t="s">
        <v>871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>
        <f t="shared" si="1"/>
        <v>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>
        <f t="shared" si="3"/>
        <v>0</v>
      </c>
      <c r="AE52" s="61" t="s">
        <v>870</v>
      </c>
      <c r="AF52" s="71" t="s">
        <v>871</v>
      </c>
      <c r="AG52" s="95"/>
    </row>
    <row r="53" spans="1:33" ht="45" x14ac:dyDescent="0.25">
      <c r="A53" s="38">
        <v>10250108102</v>
      </c>
      <c r="B53" s="39" t="s">
        <v>873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>
        <f t="shared" si="1"/>
        <v>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>
        <f t="shared" si="3"/>
        <v>0</v>
      </c>
      <c r="AE53" s="61" t="s">
        <v>872</v>
      </c>
      <c r="AF53" s="71" t="s">
        <v>873</v>
      </c>
      <c r="AG53" s="95"/>
    </row>
    <row r="54" spans="1:33" ht="45" x14ac:dyDescent="0.25">
      <c r="A54" s="38">
        <v>10250108103</v>
      </c>
      <c r="B54" s="39" t="s">
        <v>875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>
        <f t="shared" si="1"/>
        <v>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>
        <f t="shared" si="3"/>
        <v>0</v>
      </c>
      <c r="AE54" s="61" t="s">
        <v>874</v>
      </c>
      <c r="AF54" s="71" t="s">
        <v>875</v>
      </c>
      <c r="AG54" s="95"/>
    </row>
    <row r="55" spans="1:33" ht="45" x14ac:dyDescent="0.25">
      <c r="A55" s="38">
        <v>10250108104</v>
      </c>
      <c r="B55" s="39" t="s">
        <v>877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>
        <f t="shared" ref="O55:O118" si="52">SUM(C55:N55)</f>
        <v>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>
        <f t="shared" ref="AC55:AC118" si="53">SUM(Q55:AB55)</f>
        <v>0</v>
      </c>
      <c r="AE55" s="61" t="s">
        <v>876</v>
      </c>
      <c r="AF55" s="71" t="s">
        <v>877</v>
      </c>
      <c r="AG55" s="95"/>
    </row>
    <row r="56" spans="1:33" x14ac:dyDescent="0.25">
      <c r="A56" s="30">
        <v>102501082</v>
      </c>
      <c r="B56" s="124" t="s">
        <v>439</v>
      </c>
      <c r="C56" s="32">
        <f t="shared" ref="C56:N56" si="54">+C57+C58+C59+C60</f>
        <v>0</v>
      </c>
      <c r="D56" s="32">
        <f t="shared" si="54"/>
        <v>0</v>
      </c>
      <c r="E56" s="32">
        <f t="shared" si="54"/>
        <v>0</v>
      </c>
      <c r="F56" s="32">
        <f t="shared" si="54"/>
        <v>0</v>
      </c>
      <c r="G56" s="32">
        <f t="shared" si="54"/>
        <v>0</v>
      </c>
      <c r="H56" s="32">
        <f t="shared" si="54"/>
        <v>0</v>
      </c>
      <c r="I56" s="32">
        <f t="shared" si="54"/>
        <v>0</v>
      </c>
      <c r="J56" s="32">
        <f t="shared" si="54"/>
        <v>0</v>
      </c>
      <c r="K56" s="32">
        <f t="shared" si="54"/>
        <v>0</v>
      </c>
      <c r="L56" s="32">
        <f t="shared" si="54"/>
        <v>0</v>
      </c>
      <c r="M56" s="32">
        <f t="shared" si="54"/>
        <v>0</v>
      </c>
      <c r="N56" s="32">
        <f t="shared" si="54"/>
        <v>0</v>
      </c>
      <c r="O56" s="32">
        <f t="shared" si="52"/>
        <v>0</v>
      </c>
      <c r="Q56" s="32">
        <v>35599920</v>
      </c>
      <c r="R56" s="32">
        <f t="shared" ref="R56:AB56" si="55">+R57+R58+R59+R60</f>
        <v>0</v>
      </c>
      <c r="S56" s="32">
        <f t="shared" si="55"/>
        <v>0</v>
      </c>
      <c r="T56" s="32">
        <f t="shared" si="55"/>
        <v>0</v>
      </c>
      <c r="U56" s="32">
        <f t="shared" si="55"/>
        <v>0</v>
      </c>
      <c r="V56" s="32">
        <f t="shared" si="55"/>
        <v>0</v>
      </c>
      <c r="W56" s="32">
        <f t="shared" si="55"/>
        <v>0</v>
      </c>
      <c r="X56" s="32">
        <f t="shared" si="55"/>
        <v>0</v>
      </c>
      <c r="Y56" s="32">
        <f t="shared" si="55"/>
        <v>0</v>
      </c>
      <c r="Z56" s="32">
        <f t="shared" si="55"/>
        <v>0</v>
      </c>
      <c r="AA56" s="32">
        <f t="shared" si="55"/>
        <v>0</v>
      </c>
      <c r="AB56" s="32">
        <f t="shared" si="55"/>
        <v>0</v>
      </c>
      <c r="AC56" s="32">
        <f t="shared" si="53"/>
        <v>35599920</v>
      </c>
      <c r="AE56" s="53" t="s">
        <v>878</v>
      </c>
      <c r="AF56" s="53" t="s">
        <v>879</v>
      </c>
      <c r="AG56" s="90">
        <v>35599920</v>
      </c>
    </row>
    <row r="57" spans="1:33" ht="30" x14ac:dyDescent="0.25">
      <c r="A57" s="38">
        <v>10250108201</v>
      </c>
      <c r="B57" s="39" t="s">
        <v>441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>
        <f t="shared" si="52"/>
        <v>0</v>
      </c>
      <c r="Q57" s="40">
        <v>4492425</v>
      </c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>
        <f t="shared" si="53"/>
        <v>4492425</v>
      </c>
      <c r="AE57" s="72">
        <v>10250108304</v>
      </c>
      <c r="AF57" s="73" t="s">
        <v>880</v>
      </c>
      <c r="AG57" s="95">
        <v>4492425</v>
      </c>
    </row>
    <row r="58" spans="1:33" x14ac:dyDescent="0.25">
      <c r="A58" s="38">
        <v>10250108202</v>
      </c>
      <c r="B58" s="39" t="s">
        <v>1085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>
        <f t="shared" si="52"/>
        <v>0</v>
      </c>
      <c r="Q58" s="40">
        <v>31107495</v>
      </c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>
        <f t="shared" si="53"/>
        <v>31107495</v>
      </c>
      <c r="AE58" s="72">
        <v>10250108305</v>
      </c>
      <c r="AF58" s="73" t="s">
        <v>455</v>
      </c>
      <c r="AG58" s="95">
        <v>31107495</v>
      </c>
    </row>
    <row r="59" spans="1:33" ht="45" x14ac:dyDescent="0.25">
      <c r="A59" s="38">
        <v>10250108203</v>
      </c>
      <c r="B59" s="39" t="s">
        <v>1086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>
        <f t="shared" si="52"/>
        <v>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>
        <f t="shared" si="53"/>
        <v>0</v>
      </c>
      <c r="AE59" s="72">
        <v>10250108306</v>
      </c>
      <c r="AF59" s="73" t="s">
        <v>457</v>
      </c>
      <c r="AG59" s="95"/>
    </row>
    <row r="60" spans="1:33" ht="30" x14ac:dyDescent="0.25">
      <c r="A60" s="38">
        <v>10250108204</v>
      </c>
      <c r="B60" s="39" t="s">
        <v>1087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>
        <f t="shared" si="52"/>
        <v>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>
        <f t="shared" si="53"/>
        <v>0</v>
      </c>
      <c r="AE60" s="72">
        <v>10250108309</v>
      </c>
      <c r="AF60" s="73" t="s">
        <v>881</v>
      </c>
      <c r="AG60" s="95"/>
    </row>
    <row r="61" spans="1:33" x14ac:dyDescent="0.25">
      <c r="A61" s="30">
        <v>102501083</v>
      </c>
      <c r="B61" s="31" t="s">
        <v>937</v>
      </c>
      <c r="C61" s="32">
        <f t="shared" ref="C61:N61" si="56">+C62+C63+C64+C65+C66+C67+C68+C69+C70</f>
        <v>0</v>
      </c>
      <c r="D61" s="32">
        <f t="shared" si="56"/>
        <v>0</v>
      </c>
      <c r="E61" s="32">
        <f t="shared" si="56"/>
        <v>0</v>
      </c>
      <c r="F61" s="32">
        <f t="shared" si="56"/>
        <v>0</v>
      </c>
      <c r="G61" s="32">
        <f t="shared" si="56"/>
        <v>0</v>
      </c>
      <c r="H61" s="32">
        <f t="shared" si="56"/>
        <v>0</v>
      </c>
      <c r="I61" s="32">
        <f t="shared" si="56"/>
        <v>0</v>
      </c>
      <c r="J61" s="32">
        <f t="shared" si="56"/>
        <v>0</v>
      </c>
      <c r="K61" s="32">
        <f t="shared" si="56"/>
        <v>0</v>
      </c>
      <c r="L61" s="32">
        <f t="shared" si="56"/>
        <v>0</v>
      </c>
      <c r="M61" s="32">
        <f t="shared" si="56"/>
        <v>0</v>
      </c>
      <c r="N61" s="32">
        <f t="shared" si="56"/>
        <v>0</v>
      </c>
      <c r="O61" s="32">
        <f t="shared" si="52"/>
        <v>0</v>
      </c>
      <c r="Q61" s="32"/>
      <c r="R61" s="32">
        <f t="shared" ref="R61:AB61" si="57">+R62+R63+R64+R65+R66+R67+R68+R69+R70</f>
        <v>0</v>
      </c>
      <c r="S61" s="32">
        <f t="shared" si="57"/>
        <v>0</v>
      </c>
      <c r="T61" s="32">
        <f t="shared" si="57"/>
        <v>0</v>
      </c>
      <c r="U61" s="32">
        <f t="shared" si="57"/>
        <v>0</v>
      </c>
      <c r="V61" s="32">
        <f t="shared" si="57"/>
        <v>0</v>
      </c>
      <c r="W61" s="32">
        <f t="shared" si="57"/>
        <v>0</v>
      </c>
      <c r="X61" s="32">
        <f t="shared" si="57"/>
        <v>0</v>
      </c>
      <c r="Y61" s="32">
        <f t="shared" si="57"/>
        <v>0</v>
      </c>
      <c r="Z61" s="32">
        <f t="shared" si="57"/>
        <v>0</v>
      </c>
      <c r="AA61" s="32">
        <f t="shared" si="57"/>
        <v>0</v>
      </c>
      <c r="AB61" s="32">
        <f t="shared" si="57"/>
        <v>0</v>
      </c>
      <c r="AC61" s="32">
        <f t="shared" si="53"/>
        <v>0</v>
      </c>
      <c r="AE61" s="72"/>
      <c r="AF61" s="73"/>
      <c r="AG61" s="95"/>
    </row>
    <row r="62" spans="1:33" x14ac:dyDescent="0.25">
      <c r="A62" s="38">
        <v>10250108301</v>
      </c>
      <c r="B62" s="39" t="s">
        <v>1088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>
        <f t="shared" si="52"/>
        <v>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>
        <f t="shared" si="53"/>
        <v>0</v>
      </c>
      <c r="AE62" s="72"/>
      <c r="AF62" s="73"/>
      <c r="AG62" s="95"/>
    </row>
    <row r="63" spans="1:33" x14ac:dyDescent="0.25">
      <c r="A63" s="38">
        <v>10250108302</v>
      </c>
      <c r="B63" s="39" t="s">
        <v>1089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>
        <f t="shared" si="52"/>
        <v>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>
        <f t="shared" si="53"/>
        <v>0</v>
      </c>
      <c r="AE63" s="72"/>
      <c r="AF63" s="73"/>
      <c r="AG63" s="95"/>
    </row>
    <row r="64" spans="1:33" x14ac:dyDescent="0.25">
      <c r="A64" s="38">
        <v>10250108303</v>
      </c>
      <c r="B64" s="39" t="s">
        <v>453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>
        <f t="shared" si="52"/>
        <v>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>
        <f t="shared" si="53"/>
        <v>0</v>
      </c>
      <c r="AE64" s="72"/>
      <c r="AF64" s="73"/>
      <c r="AG64" s="95"/>
    </row>
    <row r="65" spans="1:33" x14ac:dyDescent="0.25">
      <c r="A65" s="38">
        <v>10250108304</v>
      </c>
      <c r="B65" s="39" t="s">
        <v>880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>
        <f t="shared" si="52"/>
        <v>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>
        <f t="shared" si="53"/>
        <v>0</v>
      </c>
      <c r="AE65" s="72"/>
      <c r="AF65" s="73"/>
      <c r="AG65" s="95"/>
    </row>
    <row r="66" spans="1:33" x14ac:dyDescent="0.25">
      <c r="A66" s="38">
        <v>10250108305</v>
      </c>
      <c r="B66" s="39" t="s">
        <v>455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>
        <f t="shared" si="52"/>
        <v>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>
        <f t="shared" si="53"/>
        <v>0</v>
      </c>
      <c r="AE66" s="72"/>
      <c r="AF66" s="73"/>
      <c r="AG66" s="95"/>
    </row>
    <row r="67" spans="1:33" x14ac:dyDescent="0.25">
      <c r="A67" s="38">
        <v>10250108306</v>
      </c>
      <c r="B67" s="39" t="s">
        <v>457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>
        <f t="shared" si="52"/>
        <v>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>
        <f t="shared" si="53"/>
        <v>0</v>
      </c>
      <c r="AE67" s="72"/>
      <c r="AF67" s="73"/>
      <c r="AG67" s="95"/>
    </row>
    <row r="68" spans="1:33" x14ac:dyDescent="0.25">
      <c r="A68" s="38">
        <v>10250108307</v>
      </c>
      <c r="B68" s="39" t="s">
        <v>947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>
        <f t="shared" si="52"/>
        <v>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>
        <f t="shared" si="53"/>
        <v>0</v>
      </c>
      <c r="AE68" s="72"/>
      <c r="AF68" s="73"/>
      <c r="AG68" s="95"/>
    </row>
    <row r="69" spans="1:33" x14ac:dyDescent="0.25">
      <c r="A69" s="38">
        <v>10250108308</v>
      </c>
      <c r="B69" s="39" t="s">
        <v>949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>
        <f t="shared" si="52"/>
        <v>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>
        <f t="shared" si="53"/>
        <v>0</v>
      </c>
      <c r="AE69" s="72"/>
      <c r="AF69" s="73"/>
      <c r="AG69" s="95"/>
    </row>
    <row r="70" spans="1:33" x14ac:dyDescent="0.25">
      <c r="A70" s="38">
        <v>10250108309</v>
      </c>
      <c r="B70" s="39" t="s">
        <v>881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>
        <f t="shared" si="52"/>
        <v>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>
        <f t="shared" si="53"/>
        <v>0</v>
      </c>
      <c r="AE70" s="72"/>
      <c r="AF70" s="73"/>
      <c r="AG70" s="95"/>
    </row>
    <row r="71" spans="1:33" x14ac:dyDescent="0.25">
      <c r="A71" s="30">
        <v>102501084</v>
      </c>
      <c r="B71" s="31" t="s">
        <v>461</v>
      </c>
      <c r="C71" s="32">
        <f t="shared" ref="C71:N71" si="58">+C72+C73+C74+C75+C76+C77+C78</f>
        <v>0</v>
      </c>
      <c r="D71" s="32">
        <f t="shared" si="58"/>
        <v>0</v>
      </c>
      <c r="E71" s="32">
        <f t="shared" si="58"/>
        <v>0</v>
      </c>
      <c r="F71" s="32">
        <f t="shared" si="58"/>
        <v>0</v>
      </c>
      <c r="G71" s="32">
        <f t="shared" si="58"/>
        <v>0</v>
      </c>
      <c r="H71" s="32">
        <f t="shared" si="58"/>
        <v>0</v>
      </c>
      <c r="I71" s="32">
        <f t="shared" si="58"/>
        <v>0</v>
      </c>
      <c r="J71" s="32">
        <f t="shared" si="58"/>
        <v>0</v>
      </c>
      <c r="K71" s="32">
        <f t="shared" si="58"/>
        <v>0</v>
      </c>
      <c r="L71" s="32">
        <f t="shared" si="58"/>
        <v>0</v>
      </c>
      <c r="M71" s="32">
        <f t="shared" si="58"/>
        <v>0</v>
      </c>
      <c r="N71" s="32">
        <f t="shared" si="58"/>
        <v>0</v>
      </c>
      <c r="O71" s="32">
        <f t="shared" si="52"/>
        <v>0</v>
      </c>
      <c r="Q71" s="32">
        <v>108400</v>
      </c>
      <c r="R71" s="32">
        <f t="shared" ref="R71:AB71" si="59">+R72+R73+R74+R75+R76+R77+R78</f>
        <v>0</v>
      </c>
      <c r="S71" s="32">
        <f t="shared" si="59"/>
        <v>0</v>
      </c>
      <c r="T71" s="32">
        <f t="shared" si="59"/>
        <v>0</v>
      </c>
      <c r="U71" s="32">
        <f t="shared" si="59"/>
        <v>0</v>
      </c>
      <c r="V71" s="32">
        <f t="shared" si="59"/>
        <v>0</v>
      </c>
      <c r="W71" s="32">
        <f t="shared" si="59"/>
        <v>0</v>
      </c>
      <c r="X71" s="32">
        <f t="shared" si="59"/>
        <v>0</v>
      </c>
      <c r="Y71" s="32">
        <f t="shared" si="59"/>
        <v>0</v>
      </c>
      <c r="Z71" s="32">
        <f t="shared" si="59"/>
        <v>0</v>
      </c>
      <c r="AA71" s="32">
        <f t="shared" si="59"/>
        <v>0</v>
      </c>
      <c r="AB71" s="32">
        <f t="shared" si="59"/>
        <v>0</v>
      </c>
      <c r="AC71" s="32">
        <f t="shared" si="53"/>
        <v>108400</v>
      </c>
      <c r="AE71" s="67">
        <v>102501084</v>
      </c>
      <c r="AF71" s="53" t="s">
        <v>461</v>
      </c>
      <c r="AG71" s="90">
        <v>108400</v>
      </c>
    </row>
    <row r="72" spans="1:33" x14ac:dyDescent="0.25">
      <c r="A72" s="38">
        <v>10250108401</v>
      </c>
      <c r="B72" s="39" t="s">
        <v>463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>
        <f t="shared" si="52"/>
        <v>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>
        <f t="shared" si="53"/>
        <v>0</v>
      </c>
      <c r="AE72" s="67"/>
      <c r="AF72" s="53"/>
      <c r="AG72" s="90"/>
    </row>
    <row r="73" spans="1:33" x14ac:dyDescent="0.25">
      <c r="A73" s="38">
        <v>10250108402</v>
      </c>
      <c r="B73" s="39" t="s">
        <v>465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>
        <f t="shared" si="52"/>
        <v>0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>
        <f t="shared" si="53"/>
        <v>0</v>
      </c>
      <c r="AE73" s="67"/>
      <c r="AF73" s="53"/>
      <c r="AG73" s="90"/>
    </row>
    <row r="74" spans="1:33" x14ac:dyDescent="0.25">
      <c r="A74" s="38">
        <v>10250108403</v>
      </c>
      <c r="B74" s="39" t="s">
        <v>955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>
        <f t="shared" si="52"/>
        <v>0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>
        <f t="shared" si="53"/>
        <v>0</v>
      </c>
      <c r="AE74" s="67"/>
      <c r="AF74" s="53"/>
      <c r="AG74" s="90"/>
    </row>
    <row r="75" spans="1:33" x14ac:dyDescent="0.25">
      <c r="A75" s="38">
        <v>10250108404</v>
      </c>
      <c r="B75" s="39" t="s">
        <v>957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>
        <f t="shared" si="52"/>
        <v>0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>
        <f t="shared" si="53"/>
        <v>0</v>
      </c>
      <c r="AE75" s="67"/>
      <c r="AF75" s="53"/>
      <c r="AG75" s="90"/>
    </row>
    <row r="76" spans="1:33" x14ac:dyDescent="0.25">
      <c r="A76" s="38">
        <v>10250108405</v>
      </c>
      <c r="B76" s="39" t="s">
        <v>882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>
        <f t="shared" si="52"/>
        <v>0</v>
      </c>
      <c r="Q76" s="40">
        <v>108400</v>
      </c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>
        <f t="shared" si="53"/>
        <v>108400</v>
      </c>
      <c r="AE76" s="74">
        <v>10250108405</v>
      </c>
      <c r="AF76" s="73" t="s">
        <v>882</v>
      </c>
      <c r="AG76" s="95">
        <v>108400</v>
      </c>
    </row>
    <row r="77" spans="1:33" x14ac:dyDescent="0.25">
      <c r="A77" s="38">
        <v>10250108406</v>
      </c>
      <c r="B77" s="39" t="s">
        <v>960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>
        <f t="shared" si="52"/>
        <v>0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>
        <f t="shared" si="53"/>
        <v>0</v>
      </c>
      <c r="AE77" s="74"/>
      <c r="AF77" s="73"/>
      <c r="AG77" s="95"/>
    </row>
    <row r="78" spans="1:33" x14ac:dyDescent="0.25">
      <c r="A78" s="38">
        <v>102501086</v>
      </c>
      <c r="B78" s="39" t="s">
        <v>800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>
        <f t="shared" si="52"/>
        <v>0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>
        <f t="shared" si="53"/>
        <v>0</v>
      </c>
      <c r="AE78" s="74"/>
      <c r="AF78" s="73"/>
      <c r="AG78" s="95"/>
    </row>
    <row r="79" spans="1:33" x14ac:dyDescent="0.25">
      <c r="A79" s="30">
        <v>10250109</v>
      </c>
      <c r="B79" s="31" t="s">
        <v>513</v>
      </c>
      <c r="C79" s="32">
        <f t="shared" ref="C79:N79" si="60">+C80+C83+C89</f>
        <v>0</v>
      </c>
      <c r="D79" s="32">
        <f t="shared" si="60"/>
        <v>0</v>
      </c>
      <c r="E79" s="32">
        <f t="shared" si="60"/>
        <v>0</v>
      </c>
      <c r="F79" s="32">
        <f t="shared" si="60"/>
        <v>0</v>
      </c>
      <c r="G79" s="32">
        <f t="shared" si="60"/>
        <v>0</v>
      </c>
      <c r="H79" s="32">
        <f t="shared" si="60"/>
        <v>0</v>
      </c>
      <c r="I79" s="32">
        <f t="shared" si="60"/>
        <v>0</v>
      </c>
      <c r="J79" s="32">
        <f t="shared" si="60"/>
        <v>0</v>
      </c>
      <c r="K79" s="32">
        <f t="shared" si="60"/>
        <v>0</v>
      </c>
      <c r="L79" s="32">
        <f t="shared" si="60"/>
        <v>0</v>
      </c>
      <c r="M79" s="32">
        <f t="shared" si="60"/>
        <v>0</v>
      </c>
      <c r="N79" s="32">
        <f t="shared" si="60"/>
        <v>0</v>
      </c>
      <c r="O79" s="32">
        <f t="shared" si="52"/>
        <v>0</v>
      </c>
      <c r="Q79" s="32">
        <v>74665200</v>
      </c>
      <c r="R79" s="32">
        <f t="shared" ref="R79:AB79" si="61">+R80+R83+R89</f>
        <v>0</v>
      </c>
      <c r="S79" s="32">
        <f t="shared" si="61"/>
        <v>0</v>
      </c>
      <c r="T79" s="32">
        <f t="shared" si="61"/>
        <v>0</v>
      </c>
      <c r="U79" s="32">
        <f t="shared" si="61"/>
        <v>0</v>
      </c>
      <c r="V79" s="32">
        <f t="shared" si="61"/>
        <v>0</v>
      </c>
      <c r="W79" s="32">
        <f t="shared" si="61"/>
        <v>0</v>
      </c>
      <c r="X79" s="32">
        <f t="shared" si="61"/>
        <v>0</v>
      </c>
      <c r="Y79" s="32">
        <f t="shared" si="61"/>
        <v>0</v>
      </c>
      <c r="Z79" s="32">
        <f t="shared" si="61"/>
        <v>0</v>
      </c>
      <c r="AA79" s="32">
        <f t="shared" si="61"/>
        <v>0</v>
      </c>
      <c r="AB79" s="32">
        <f t="shared" si="61"/>
        <v>0</v>
      </c>
      <c r="AC79" s="32">
        <f t="shared" si="53"/>
        <v>74665200</v>
      </c>
      <c r="AE79" s="110" t="s">
        <v>883</v>
      </c>
      <c r="AF79" s="110" t="s">
        <v>884</v>
      </c>
      <c r="AG79" s="111">
        <v>74665200</v>
      </c>
    </row>
    <row r="80" spans="1:33" x14ac:dyDescent="0.25">
      <c r="A80" s="35">
        <v>102501092</v>
      </c>
      <c r="B80" s="36" t="s">
        <v>515</v>
      </c>
      <c r="C80" s="33">
        <f t="shared" ref="C80:N80" si="62">+C81+C82</f>
        <v>0</v>
      </c>
      <c r="D80" s="33">
        <f t="shared" si="62"/>
        <v>0</v>
      </c>
      <c r="E80" s="33">
        <f t="shared" si="62"/>
        <v>0</v>
      </c>
      <c r="F80" s="33">
        <f t="shared" si="62"/>
        <v>0</v>
      </c>
      <c r="G80" s="33">
        <f t="shared" si="62"/>
        <v>0</v>
      </c>
      <c r="H80" s="33">
        <f t="shared" si="62"/>
        <v>0</v>
      </c>
      <c r="I80" s="33">
        <f t="shared" si="62"/>
        <v>0</v>
      </c>
      <c r="J80" s="33">
        <f t="shared" si="62"/>
        <v>0</v>
      </c>
      <c r="K80" s="33">
        <f t="shared" si="62"/>
        <v>0</v>
      </c>
      <c r="L80" s="33">
        <f t="shared" si="62"/>
        <v>0</v>
      </c>
      <c r="M80" s="33">
        <f t="shared" si="62"/>
        <v>0</v>
      </c>
      <c r="N80" s="33">
        <f t="shared" si="62"/>
        <v>0</v>
      </c>
      <c r="O80" s="33">
        <f t="shared" si="52"/>
        <v>0</v>
      </c>
      <c r="Q80" s="33">
        <v>74665200</v>
      </c>
      <c r="R80" s="33">
        <f t="shared" ref="R80:AB80" si="63">+R81+R82</f>
        <v>0</v>
      </c>
      <c r="S80" s="33">
        <f t="shared" si="63"/>
        <v>0</v>
      </c>
      <c r="T80" s="33">
        <f t="shared" si="63"/>
        <v>0</v>
      </c>
      <c r="U80" s="33">
        <f t="shared" si="63"/>
        <v>0</v>
      </c>
      <c r="V80" s="33">
        <f t="shared" si="63"/>
        <v>0</v>
      </c>
      <c r="W80" s="33">
        <f t="shared" si="63"/>
        <v>0</v>
      </c>
      <c r="X80" s="33">
        <f t="shared" si="63"/>
        <v>0</v>
      </c>
      <c r="Y80" s="33">
        <f t="shared" si="63"/>
        <v>0</v>
      </c>
      <c r="Z80" s="33">
        <f t="shared" si="63"/>
        <v>0</v>
      </c>
      <c r="AA80" s="33">
        <f t="shared" si="63"/>
        <v>0</v>
      </c>
      <c r="AB80" s="33">
        <f t="shared" si="63"/>
        <v>0</v>
      </c>
      <c r="AC80" s="33">
        <f t="shared" si="53"/>
        <v>74665200</v>
      </c>
      <c r="AE80" s="53" t="s">
        <v>885</v>
      </c>
      <c r="AF80" s="53" t="s">
        <v>515</v>
      </c>
      <c r="AG80" s="90">
        <v>74665200</v>
      </c>
    </row>
    <row r="81" spans="1:33" x14ac:dyDescent="0.25">
      <c r="A81" s="38">
        <v>10250109205</v>
      </c>
      <c r="B81" s="39" t="s">
        <v>517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>
        <f t="shared" si="52"/>
        <v>0</v>
      </c>
      <c r="Q81" s="40">
        <v>74665200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>
        <f t="shared" si="53"/>
        <v>74665200</v>
      </c>
      <c r="AE81" s="61" t="s">
        <v>886</v>
      </c>
      <c r="AF81" s="63" t="s">
        <v>887</v>
      </c>
      <c r="AG81" s="95">
        <v>74665200</v>
      </c>
    </row>
    <row r="82" spans="1:33" x14ac:dyDescent="0.25">
      <c r="A82" s="38">
        <v>10250109209</v>
      </c>
      <c r="B82" s="39" t="s">
        <v>519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>
        <f t="shared" si="52"/>
        <v>0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>
        <f t="shared" si="53"/>
        <v>0</v>
      </c>
      <c r="AE82" s="63" t="s">
        <v>888</v>
      </c>
      <c r="AF82" s="63" t="s">
        <v>519</v>
      </c>
      <c r="AG82" s="95"/>
    </row>
    <row r="83" spans="1:33" x14ac:dyDescent="0.25">
      <c r="A83" s="30">
        <v>102501093</v>
      </c>
      <c r="B83" s="31" t="s">
        <v>521</v>
      </c>
      <c r="C83" s="32">
        <f t="shared" ref="C83:N83" si="64">+C84+C85+C86+C87+C88</f>
        <v>0</v>
      </c>
      <c r="D83" s="32">
        <f t="shared" si="64"/>
        <v>0</v>
      </c>
      <c r="E83" s="32">
        <f t="shared" si="64"/>
        <v>0</v>
      </c>
      <c r="F83" s="32">
        <f t="shared" si="64"/>
        <v>0</v>
      </c>
      <c r="G83" s="32">
        <f t="shared" si="64"/>
        <v>0</v>
      </c>
      <c r="H83" s="32">
        <f t="shared" si="64"/>
        <v>0</v>
      </c>
      <c r="I83" s="32">
        <f t="shared" si="64"/>
        <v>0</v>
      </c>
      <c r="J83" s="32">
        <f t="shared" si="64"/>
        <v>0</v>
      </c>
      <c r="K83" s="32">
        <f t="shared" si="64"/>
        <v>0</v>
      </c>
      <c r="L83" s="32">
        <f t="shared" si="64"/>
        <v>0</v>
      </c>
      <c r="M83" s="32">
        <f t="shared" si="64"/>
        <v>0</v>
      </c>
      <c r="N83" s="32">
        <f t="shared" si="64"/>
        <v>0</v>
      </c>
      <c r="O83" s="32">
        <f t="shared" si="52"/>
        <v>0</v>
      </c>
      <c r="Q83" s="32">
        <v>0</v>
      </c>
      <c r="R83" s="32">
        <f t="shared" ref="R83:AB83" si="65">+R84+R85+R86+R87+R88</f>
        <v>0</v>
      </c>
      <c r="S83" s="32">
        <f t="shared" si="65"/>
        <v>0</v>
      </c>
      <c r="T83" s="32">
        <f t="shared" si="65"/>
        <v>0</v>
      </c>
      <c r="U83" s="32">
        <f t="shared" si="65"/>
        <v>0</v>
      </c>
      <c r="V83" s="32">
        <f t="shared" si="65"/>
        <v>0</v>
      </c>
      <c r="W83" s="32">
        <f t="shared" si="65"/>
        <v>0</v>
      </c>
      <c r="X83" s="32">
        <f t="shared" si="65"/>
        <v>0</v>
      </c>
      <c r="Y83" s="32">
        <f t="shared" si="65"/>
        <v>0</v>
      </c>
      <c r="Z83" s="32">
        <f t="shared" si="65"/>
        <v>0</v>
      </c>
      <c r="AA83" s="32">
        <f t="shared" si="65"/>
        <v>0</v>
      </c>
      <c r="AB83" s="32">
        <f t="shared" si="65"/>
        <v>0</v>
      </c>
      <c r="AC83" s="32">
        <f t="shared" si="53"/>
        <v>0</v>
      </c>
      <c r="AE83" s="53" t="s">
        <v>889</v>
      </c>
      <c r="AF83" s="53" t="s">
        <v>521</v>
      </c>
      <c r="AG83" s="90">
        <v>0</v>
      </c>
    </row>
    <row r="84" spans="1:33" x14ac:dyDescent="0.25">
      <c r="A84" s="38">
        <v>10250109301</v>
      </c>
      <c r="B84" s="39" t="s">
        <v>891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>
        <f t="shared" si="52"/>
        <v>0</v>
      </c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>
        <f t="shared" si="53"/>
        <v>0</v>
      </c>
      <c r="AE84" s="63" t="s">
        <v>890</v>
      </c>
      <c r="AF84" s="63" t="s">
        <v>891</v>
      </c>
      <c r="AG84" s="95"/>
    </row>
    <row r="85" spans="1:33" x14ac:dyDescent="0.25">
      <c r="A85" s="38">
        <v>10250109302</v>
      </c>
      <c r="B85" s="39" t="s">
        <v>1090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>
        <f t="shared" si="52"/>
        <v>0</v>
      </c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>
        <f t="shared" si="53"/>
        <v>0</v>
      </c>
      <c r="AE85" s="63"/>
      <c r="AF85" s="63"/>
      <c r="AG85" s="95"/>
    </row>
    <row r="86" spans="1:33" x14ac:dyDescent="0.25">
      <c r="A86" s="38">
        <v>10250109303</v>
      </c>
      <c r="B86" s="39" t="s">
        <v>523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>
        <f t="shared" si="52"/>
        <v>0</v>
      </c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>
        <f t="shared" si="53"/>
        <v>0</v>
      </c>
      <c r="AE86" s="63"/>
      <c r="AF86" s="63"/>
      <c r="AG86" s="95"/>
    </row>
    <row r="87" spans="1:33" x14ac:dyDescent="0.25">
      <c r="A87" s="38">
        <v>10250109304</v>
      </c>
      <c r="B87" s="39" t="s">
        <v>1091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>
        <f t="shared" si="52"/>
        <v>0</v>
      </c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>
        <f t="shared" si="53"/>
        <v>0</v>
      </c>
      <c r="AE87" s="63"/>
      <c r="AF87" s="63"/>
      <c r="AG87" s="95"/>
    </row>
    <row r="88" spans="1:33" x14ac:dyDescent="0.25">
      <c r="A88" s="38">
        <v>10250109305</v>
      </c>
      <c r="B88" s="39" t="s">
        <v>1092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>
        <f t="shared" si="52"/>
        <v>0</v>
      </c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>
        <f t="shared" si="53"/>
        <v>0</v>
      </c>
      <c r="AE88" s="63"/>
      <c r="AF88" s="63"/>
      <c r="AG88" s="95"/>
    </row>
    <row r="89" spans="1:33" x14ac:dyDescent="0.25">
      <c r="A89" s="30">
        <v>102501096</v>
      </c>
      <c r="B89" s="31" t="s">
        <v>893</v>
      </c>
      <c r="C89" s="32">
        <f t="shared" ref="C89:N89" si="66">+C90+C91+C92+C93+C94+C95+C96</f>
        <v>0</v>
      </c>
      <c r="D89" s="32">
        <f t="shared" si="66"/>
        <v>0</v>
      </c>
      <c r="E89" s="32">
        <f t="shared" si="66"/>
        <v>0</v>
      </c>
      <c r="F89" s="32">
        <f t="shared" si="66"/>
        <v>0</v>
      </c>
      <c r="G89" s="32">
        <f t="shared" si="66"/>
        <v>0</v>
      </c>
      <c r="H89" s="32">
        <f t="shared" si="66"/>
        <v>0</v>
      </c>
      <c r="I89" s="32">
        <f t="shared" si="66"/>
        <v>0</v>
      </c>
      <c r="J89" s="32">
        <f t="shared" si="66"/>
        <v>0</v>
      </c>
      <c r="K89" s="32">
        <f t="shared" si="66"/>
        <v>0</v>
      </c>
      <c r="L89" s="32">
        <f t="shared" si="66"/>
        <v>0</v>
      </c>
      <c r="M89" s="32">
        <f t="shared" si="66"/>
        <v>0</v>
      </c>
      <c r="N89" s="32">
        <f t="shared" si="66"/>
        <v>0</v>
      </c>
      <c r="O89" s="32">
        <f t="shared" si="52"/>
        <v>0</v>
      </c>
      <c r="Q89" s="32">
        <v>0</v>
      </c>
      <c r="R89" s="32">
        <f t="shared" ref="R89:AB89" si="67">+R90+R91+R92+R93+R94+R95+R96</f>
        <v>0</v>
      </c>
      <c r="S89" s="32">
        <f t="shared" si="67"/>
        <v>0</v>
      </c>
      <c r="T89" s="32">
        <f t="shared" si="67"/>
        <v>0</v>
      </c>
      <c r="U89" s="32">
        <f t="shared" si="67"/>
        <v>0</v>
      </c>
      <c r="V89" s="32">
        <f t="shared" si="67"/>
        <v>0</v>
      </c>
      <c r="W89" s="32">
        <f t="shared" si="67"/>
        <v>0</v>
      </c>
      <c r="X89" s="32">
        <f t="shared" si="67"/>
        <v>0</v>
      </c>
      <c r="Y89" s="32">
        <f t="shared" si="67"/>
        <v>0</v>
      </c>
      <c r="Z89" s="32">
        <f t="shared" si="67"/>
        <v>0</v>
      </c>
      <c r="AA89" s="32">
        <f t="shared" si="67"/>
        <v>0</v>
      </c>
      <c r="AB89" s="32">
        <f t="shared" si="67"/>
        <v>0</v>
      </c>
      <c r="AC89" s="32">
        <f t="shared" si="53"/>
        <v>0</v>
      </c>
      <c r="AE89" s="53" t="s">
        <v>892</v>
      </c>
      <c r="AF89" s="53" t="s">
        <v>893</v>
      </c>
      <c r="AG89" s="90">
        <v>0</v>
      </c>
    </row>
    <row r="90" spans="1:33" x14ac:dyDescent="0.25">
      <c r="A90" s="38">
        <v>10250109601</v>
      </c>
      <c r="B90" s="39" t="s">
        <v>1093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>
        <f t="shared" si="52"/>
        <v>0</v>
      </c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>
        <f t="shared" si="53"/>
        <v>0</v>
      </c>
      <c r="AE90" s="53"/>
      <c r="AF90" s="53"/>
      <c r="AG90" s="90"/>
    </row>
    <row r="91" spans="1:33" x14ac:dyDescent="0.25">
      <c r="A91" s="38">
        <v>10250109602</v>
      </c>
      <c r="B91" s="39" t="s">
        <v>1094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>
        <f t="shared" si="52"/>
        <v>0</v>
      </c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>
        <f t="shared" si="53"/>
        <v>0</v>
      </c>
      <c r="AE91" s="53"/>
      <c r="AF91" s="53"/>
      <c r="AG91" s="90"/>
    </row>
    <row r="92" spans="1:33" x14ac:dyDescent="0.25">
      <c r="A92" s="38">
        <v>10250109603</v>
      </c>
      <c r="B92" s="39" t="s">
        <v>1095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>
        <f t="shared" si="52"/>
        <v>0</v>
      </c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>
        <f t="shared" si="53"/>
        <v>0</v>
      </c>
      <c r="AE92" s="53"/>
      <c r="AF92" s="53"/>
      <c r="AG92" s="90"/>
    </row>
    <row r="93" spans="1:33" x14ac:dyDescent="0.25">
      <c r="A93" s="38">
        <v>10250109604</v>
      </c>
      <c r="B93" s="39" t="s">
        <v>895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>
        <f t="shared" si="52"/>
        <v>0</v>
      </c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>
        <f t="shared" si="53"/>
        <v>0</v>
      </c>
      <c r="AE93" s="61" t="s">
        <v>894</v>
      </c>
      <c r="AF93" s="63" t="s">
        <v>895</v>
      </c>
      <c r="AG93" s="95"/>
    </row>
    <row r="94" spans="1:33" x14ac:dyDescent="0.25">
      <c r="A94" s="38">
        <v>10250109605</v>
      </c>
      <c r="B94" s="39" t="s">
        <v>1096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>
        <f t="shared" si="52"/>
        <v>0</v>
      </c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>
        <f t="shared" si="53"/>
        <v>0</v>
      </c>
      <c r="AE94" s="61"/>
      <c r="AF94" s="63"/>
      <c r="AG94" s="95"/>
    </row>
    <row r="95" spans="1:33" x14ac:dyDescent="0.25">
      <c r="A95" s="38">
        <v>10250109606</v>
      </c>
      <c r="B95" s="39" t="s">
        <v>1097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>
        <f t="shared" si="52"/>
        <v>0</v>
      </c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>
        <f t="shared" si="53"/>
        <v>0</v>
      </c>
      <c r="AE95" s="61"/>
      <c r="AF95" s="63"/>
      <c r="AG95" s="95"/>
    </row>
    <row r="96" spans="1:33" x14ac:dyDescent="0.25">
      <c r="A96" s="38">
        <v>10250109609</v>
      </c>
      <c r="B96" s="39" t="s">
        <v>1098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>
        <f t="shared" si="52"/>
        <v>0</v>
      </c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>
        <f t="shared" si="53"/>
        <v>0</v>
      </c>
      <c r="AE96" s="61"/>
      <c r="AF96" s="63"/>
      <c r="AG96" s="95"/>
    </row>
    <row r="97" spans="1:33" x14ac:dyDescent="0.25">
      <c r="A97" s="30">
        <v>102502</v>
      </c>
      <c r="B97" s="31" t="s">
        <v>897</v>
      </c>
      <c r="C97" s="32">
        <f t="shared" ref="C97:N97" si="68">+C98+C122+C145+C210+C272+C284+C319+C327+C350</f>
        <v>347825569.58157212</v>
      </c>
      <c r="D97" s="32">
        <f t="shared" si="68"/>
        <v>1832082353.0815721</v>
      </c>
      <c r="E97" s="32">
        <f t="shared" si="68"/>
        <v>769909367.46408415</v>
      </c>
      <c r="F97" s="32">
        <f t="shared" si="68"/>
        <v>438657046.58157206</v>
      </c>
      <c r="G97" s="32">
        <f t="shared" si="68"/>
        <v>361265172.05152375</v>
      </c>
      <c r="H97" s="32">
        <f t="shared" si="68"/>
        <v>280629982.58157212</v>
      </c>
      <c r="I97" s="32">
        <f t="shared" si="68"/>
        <v>1943153983.8465953</v>
      </c>
      <c r="J97" s="32">
        <f t="shared" si="68"/>
        <v>588248171.46408415</v>
      </c>
      <c r="K97" s="32">
        <f t="shared" si="68"/>
        <v>612536653.58157218</v>
      </c>
      <c r="L97" s="32">
        <f t="shared" si="68"/>
        <v>263183118.42161843</v>
      </c>
      <c r="M97" s="32">
        <f t="shared" si="68"/>
        <v>329157189.66308087</v>
      </c>
      <c r="N97" s="32">
        <f t="shared" si="68"/>
        <v>170807069.58157215</v>
      </c>
      <c r="O97" s="32">
        <f t="shared" si="52"/>
        <v>7937455677.9004211</v>
      </c>
      <c r="Q97" s="32">
        <v>300850</v>
      </c>
      <c r="R97" s="32">
        <f t="shared" ref="R97:AB97" si="69">+R98+R122+R145+R210+R272+R284+R319+R327+R350</f>
        <v>0</v>
      </c>
      <c r="S97" s="32">
        <f t="shared" si="69"/>
        <v>0</v>
      </c>
      <c r="T97" s="32">
        <f t="shared" si="69"/>
        <v>0</v>
      </c>
      <c r="U97" s="32">
        <f t="shared" si="69"/>
        <v>0</v>
      </c>
      <c r="V97" s="32">
        <f t="shared" si="69"/>
        <v>0</v>
      </c>
      <c r="W97" s="32">
        <f t="shared" si="69"/>
        <v>0</v>
      </c>
      <c r="X97" s="32">
        <f t="shared" si="69"/>
        <v>0</v>
      </c>
      <c r="Y97" s="32">
        <f t="shared" si="69"/>
        <v>0</v>
      </c>
      <c r="Z97" s="32">
        <f t="shared" si="69"/>
        <v>0</v>
      </c>
      <c r="AA97" s="32">
        <f t="shared" si="69"/>
        <v>0</v>
      </c>
      <c r="AB97" s="32">
        <f t="shared" si="69"/>
        <v>0</v>
      </c>
      <c r="AC97" s="32">
        <f t="shared" si="53"/>
        <v>300850</v>
      </c>
      <c r="AE97" s="110" t="s">
        <v>896</v>
      </c>
      <c r="AF97" s="110" t="s">
        <v>897</v>
      </c>
      <c r="AG97" s="111">
        <v>300850</v>
      </c>
    </row>
    <row r="98" spans="1:33" x14ac:dyDescent="0.25">
      <c r="A98" s="35">
        <v>10250200</v>
      </c>
      <c r="B98" s="36" t="s">
        <v>220</v>
      </c>
      <c r="C98" s="33">
        <f t="shared" ref="C98:N98" si="70">+C99+C109+C115+C118</f>
        <v>111207705.01332951</v>
      </c>
      <c r="D98" s="33">
        <f t="shared" si="70"/>
        <v>23207705.013329502</v>
      </c>
      <c r="E98" s="33">
        <f t="shared" si="70"/>
        <v>107207705.01332951</v>
      </c>
      <c r="F98" s="33">
        <f t="shared" si="70"/>
        <v>16207705.013329502</v>
      </c>
      <c r="G98" s="33">
        <f t="shared" si="70"/>
        <v>108207705.01332951</v>
      </c>
      <c r="H98" s="33">
        <f t="shared" si="70"/>
        <v>23480205.013329502</v>
      </c>
      <c r="I98" s="33">
        <f t="shared" si="70"/>
        <v>114207705.01332951</v>
      </c>
      <c r="J98" s="33">
        <f t="shared" si="70"/>
        <v>37207705.013329506</v>
      </c>
      <c r="K98" s="33">
        <f t="shared" si="70"/>
        <v>148214722.01332951</v>
      </c>
      <c r="L98" s="33">
        <f t="shared" si="70"/>
        <v>18757704.853375431</v>
      </c>
      <c r="M98" s="33">
        <f t="shared" si="70"/>
        <v>118207705.01332951</v>
      </c>
      <c r="N98" s="33">
        <f t="shared" si="70"/>
        <v>21379205.013329502</v>
      </c>
      <c r="O98" s="33">
        <f t="shared" si="52"/>
        <v>847493477</v>
      </c>
      <c r="Q98" s="33">
        <v>300850</v>
      </c>
      <c r="R98" s="33">
        <f t="shared" ref="R98:AB98" si="71">+R99+R109+R115+R118</f>
        <v>0</v>
      </c>
      <c r="S98" s="33">
        <f t="shared" si="71"/>
        <v>0</v>
      </c>
      <c r="T98" s="33">
        <f t="shared" si="71"/>
        <v>0</v>
      </c>
      <c r="U98" s="33">
        <f t="shared" si="71"/>
        <v>0</v>
      </c>
      <c r="V98" s="33">
        <f t="shared" si="71"/>
        <v>0</v>
      </c>
      <c r="W98" s="33">
        <f t="shared" si="71"/>
        <v>0</v>
      </c>
      <c r="X98" s="33">
        <f t="shared" si="71"/>
        <v>0</v>
      </c>
      <c r="Y98" s="33">
        <f t="shared" si="71"/>
        <v>0</v>
      </c>
      <c r="Z98" s="33">
        <f t="shared" si="71"/>
        <v>0</v>
      </c>
      <c r="AA98" s="33">
        <f t="shared" si="71"/>
        <v>0</v>
      </c>
      <c r="AB98" s="33">
        <f t="shared" si="71"/>
        <v>0</v>
      </c>
      <c r="AC98" s="33">
        <f t="shared" si="53"/>
        <v>300850</v>
      </c>
      <c r="AE98" s="110" t="s">
        <v>898</v>
      </c>
      <c r="AF98" s="110" t="s">
        <v>899</v>
      </c>
      <c r="AG98" s="111">
        <v>300850</v>
      </c>
    </row>
    <row r="99" spans="1:33" x14ac:dyDescent="0.25">
      <c r="A99" s="35">
        <v>102502001</v>
      </c>
      <c r="B99" s="36" t="s">
        <v>222</v>
      </c>
      <c r="C99" s="33">
        <f t="shared" ref="C99:N99" si="72">+C100+C101+C102+C103+C104+C105+C106+C107+C108</f>
        <v>95000000</v>
      </c>
      <c r="D99" s="33">
        <f t="shared" si="72"/>
        <v>7000000</v>
      </c>
      <c r="E99" s="33">
        <f t="shared" si="72"/>
        <v>91000000</v>
      </c>
      <c r="F99" s="33">
        <f t="shared" si="72"/>
        <v>0</v>
      </c>
      <c r="G99" s="33">
        <f t="shared" si="72"/>
        <v>92000000</v>
      </c>
      <c r="H99" s="33">
        <f t="shared" si="72"/>
        <v>7272500</v>
      </c>
      <c r="I99" s="33">
        <f t="shared" si="72"/>
        <v>98000000</v>
      </c>
      <c r="J99" s="33">
        <f t="shared" si="72"/>
        <v>21000000</v>
      </c>
      <c r="K99" s="33">
        <f t="shared" si="72"/>
        <v>132007017</v>
      </c>
      <c r="L99" s="33">
        <f t="shared" si="72"/>
        <v>2549999.840045929</v>
      </c>
      <c r="M99" s="33">
        <f t="shared" si="72"/>
        <v>102000000</v>
      </c>
      <c r="N99" s="33">
        <f t="shared" si="72"/>
        <v>5171500</v>
      </c>
      <c r="O99" s="33">
        <f t="shared" si="52"/>
        <v>653001016.84004593</v>
      </c>
      <c r="Q99" s="33">
        <v>0</v>
      </c>
      <c r="R99" s="33">
        <f t="shared" ref="R99:AB99" si="73">+R100+R101+R102+R103+R104+R105+R106+R107+R108</f>
        <v>0</v>
      </c>
      <c r="S99" s="33">
        <f t="shared" si="73"/>
        <v>0</v>
      </c>
      <c r="T99" s="33">
        <f t="shared" si="73"/>
        <v>0</v>
      </c>
      <c r="U99" s="33">
        <f t="shared" si="73"/>
        <v>0</v>
      </c>
      <c r="V99" s="33">
        <f t="shared" si="73"/>
        <v>0</v>
      </c>
      <c r="W99" s="33">
        <f t="shared" si="73"/>
        <v>0</v>
      </c>
      <c r="X99" s="33">
        <f t="shared" si="73"/>
        <v>0</v>
      </c>
      <c r="Y99" s="33">
        <f t="shared" si="73"/>
        <v>0</v>
      </c>
      <c r="Z99" s="33">
        <f t="shared" si="73"/>
        <v>0</v>
      </c>
      <c r="AA99" s="33">
        <f t="shared" si="73"/>
        <v>0</v>
      </c>
      <c r="AB99" s="33">
        <f t="shared" si="73"/>
        <v>0</v>
      </c>
      <c r="AC99" s="33">
        <f t="shared" si="53"/>
        <v>0</v>
      </c>
      <c r="AE99" s="53" t="s">
        <v>900</v>
      </c>
      <c r="AF99" s="53" t="s">
        <v>222</v>
      </c>
      <c r="AG99" s="90">
        <v>0</v>
      </c>
    </row>
    <row r="100" spans="1:33" x14ac:dyDescent="0.25">
      <c r="A100" s="38">
        <v>10250200101</v>
      </c>
      <c r="B100" s="39" t="s">
        <v>902</v>
      </c>
      <c r="C100" s="40">
        <v>95000000</v>
      </c>
      <c r="D100" s="40">
        <v>0</v>
      </c>
      <c r="E100" s="40">
        <v>91000000</v>
      </c>
      <c r="F100" s="40">
        <v>0</v>
      </c>
      <c r="G100" s="40">
        <v>92000000</v>
      </c>
      <c r="H100" s="40">
        <v>0</v>
      </c>
      <c r="I100" s="40">
        <v>98000000</v>
      </c>
      <c r="J100" s="40">
        <v>0</v>
      </c>
      <c r="K100" s="40">
        <v>110635294</v>
      </c>
      <c r="L100" s="40">
        <v>0</v>
      </c>
      <c r="M100" s="40">
        <v>95000000</v>
      </c>
      <c r="N100" s="40">
        <v>0</v>
      </c>
      <c r="O100" s="40">
        <v>581635294</v>
      </c>
      <c r="Q100" s="40"/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0</v>
      </c>
      <c r="AC100" s="40">
        <f t="shared" si="53"/>
        <v>0</v>
      </c>
      <c r="AE100" s="63" t="s">
        <v>901</v>
      </c>
      <c r="AF100" s="63" t="s">
        <v>902</v>
      </c>
      <c r="AG100" s="95"/>
    </row>
    <row r="101" spans="1:33" x14ac:dyDescent="0.25">
      <c r="A101" s="38">
        <v>10250200102</v>
      </c>
      <c r="B101" s="39" t="s">
        <v>224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272500</v>
      </c>
      <c r="I101" s="40">
        <v>0</v>
      </c>
      <c r="J101" s="40">
        <v>0</v>
      </c>
      <c r="K101" s="40">
        <v>122751</v>
      </c>
      <c r="L101" s="40">
        <v>0</v>
      </c>
      <c r="M101" s="40">
        <v>0</v>
      </c>
      <c r="N101" s="40">
        <v>0</v>
      </c>
      <c r="O101" s="40">
        <v>395251</v>
      </c>
      <c r="Q101" s="40"/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0</v>
      </c>
      <c r="Z101" s="40">
        <v>0</v>
      </c>
      <c r="AA101" s="40">
        <v>0</v>
      </c>
      <c r="AB101" s="40">
        <v>0</v>
      </c>
      <c r="AC101" s="40">
        <f t="shared" si="53"/>
        <v>0</v>
      </c>
      <c r="AE101" s="63" t="s">
        <v>903</v>
      </c>
      <c r="AF101" s="63" t="s">
        <v>224</v>
      </c>
      <c r="AG101" s="95"/>
    </row>
    <row r="102" spans="1:33" x14ac:dyDescent="0.25">
      <c r="A102" s="38">
        <v>10250200103</v>
      </c>
      <c r="B102" s="39" t="s">
        <v>1099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>
        <f t="shared" si="52"/>
        <v>0</v>
      </c>
      <c r="Q102" s="40"/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0">
        <v>0</v>
      </c>
      <c r="Z102" s="40">
        <v>0</v>
      </c>
      <c r="AA102" s="40">
        <v>0</v>
      </c>
      <c r="AB102" s="40">
        <v>0</v>
      </c>
      <c r="AC102" s="40">
        <f t="shared" si="53"/>
        <v>0</v>
      </c>
      <c r="AE102" s="63"/>
      <c r="AF102" s="63"/>
      <c r="AG102" s="95"/>
    </row>
    <row r="103" spans="1:33" x14ac:dyDescent="0.25">
      <c r="A103" s="38">
        <v>10250200104</v>
      </c>
      <c r="B103" s="39" t="s">
        <v>226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21000000</v>
      </c>
      <c r="K103" s="40">
        <v>11789268</v>
      </c>
      <c r="L103" s="40">
        <v>2549999.840045929</v>
      </c>
      <c r="M103" s="40">
        <v>0</v>
      </c>
      <c r="N103" s="40">
        <v>5171500</v>
      </c>
      <c r="O103" s="40">
        <v>40510767.840045929</v>
      </c>
      <c r="Q103" s="40"/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</v>
      </c>
      <c r="Y103" s="40">
        <v>0</v>
      </c>
      <c r="Z103" s="40">
        <v>0</v>
      </c>
      <c r="AA103" s="40">
        <v>0</v>
      </c>
      <c r="AB103" s="40">
        <v>0</v>
      </c>
      <c r="AC103" s="40">
        <f t="shared" si="53"/>
        <v>0</v>
      </c>
      <c r="AE103" s="63" t="s">
        <v>904</v>
      </c>
      <c r="AF103" s="63" t="s">
        <v>226</v>
      </c>
      <c r="AG103" s="95"/>
    </row>
    <row r="104" spans="1:33" x14ac:dyDescent="0.25">
      <c r="A104" s="38">
        <v>10250200105</v>
      </c>
      <c r="B104" s="39" t="s">
        <v>1100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>
        <v>0</v>
      </c>
      <c r="Q104" s="40"/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f t="shared" si="53"/>
        <v>0</v>
      </c>
      <c r="AE104" s="63"/>
      <c r="AF104" s="63"/>
      <c r="AG104" s="95"/>
    </row>
    <row r="105" spans="1:33" x14ac:dyDescent="0.25">
      <c r="A105" s="38">
        <v>10250200106</v>
      </c>
      <c r="B105" s="39" t="s">
        <v>1101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>
        <f t="shared" si="52"/>
        <v>0</v>
      </c>
      <c r="Q105" s="40"/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f t="shared" si="53"/>
        <v>0</v>
      </c>
      <c r="AE105" s="63"/>
      <c r="AF105" s="63"/>
      <c r="AG105" s="95"/>
    </row>
    <row r="106" spans="1:33" x14ac:dyDescent="0.25">
      <c r="A106" s="38">
        <v>10250200107</v>
      </c>
      <c r="B106" s="39" t="s">
        <v>1102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>
        <f t="shared" si="52"/>
        <v>0</v>
      </c>
      <c r="Q106" s="40"/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0</v>
      </c>
      <c r="AC106" s="40">
        <f t="shared" si="53"/>
        <v>0</v>
      </c>
      <c r="AE106" s="63"/>
      <c r="AF106" s="63"/>
      <c r="AG106" s="95"/>
    </row>
    <row r="107" spans="1:33" x14ac:dyDescent="0.25">
      <c r="A107" s="38">
        <v>10250200108</v>
      </c>
      <c r="B107" s="39" t="s">
        <v>1103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>
        <f t="shared" si="52"/>
        <v>0</v>
      </c>
      <c r="Q107" s="40"/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0">
        <v>0</v>
      </c>
      <c r="Z107" s="40">
        <v>0</v>
      </c>
      <c r="AA107" s="40">
        <v>0</v>
      </c>
      <c r="AB107" s="40">
        <v>0</v>
      </c>
      <c r="AC107" s="40">
        <f t="shared" si="53"/>
        <v>0</v>
      </c>
      <c r="AE107" s="63"/>
      <c r="AF107" s="63"/>
      <c r="AG107" s="95"/>
    </row>
    <row r="108" spans="1:33" x14ac:dyDescent="0.25">
      <c r="A108" s="38">
        <v>10250200109</v>
      </c>
      <c r="B108" s="39" t="s">
        <v>784</v>
      </c>
      <c r="C108" s="40">
        <v>0</v>
      </c>
      <c r="D108" s="40">
        <v>7000000</v>
      </c>
      <c r="E108" s="40">
        <v>0</v>
      </c>
      <c r="F108" s="40">
        <v>0</v>
      </c>
      <c r="G108" s="40">
        <v>0</v>
      </c>
      <c r="H108" s="40">
        <v>7000000</v>
      </c>
      <c r="I108" s="40">
        <v>0</v>
      </c>
      <c r="J108" s="40">
        <v>0</v>
      </c>
      <c r="K108" s="40">
        <v>9459704</v>
      </c>
      <c r="L108" s="40">
        <v>0</v>
      </c>
      <c r="M108" s="40">
        <v>7000000</v>
      </c>
      <c r="N108" s="40">
        <v>0</v>
      </c>
      <c r="O108" s="40">
        <v>30459704</v>
      </c>
      <c r="Q108" s="40"/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>
        <f t="shared" si="53"/>
        <v>0</v>
      </c>
      <c r="AE108" s="63" t="s">
        <v>905</v>
      </c>
      <c r="AF108" s="63" t="s">
        <v>906</v>
      </c>
      <c r="AG108" s="95"/>
    </row>
    <row r="109" spans="1:33" x14ac:dyDescent="0.25">
      <c r="A109" s="30">
        <v>102502002</v>
      </c>
      <c r="B109" s="31" t="s">
        <v>230</v>
      </c>
      <c r="C109" s="32">
        <f t="shared" ref="C109:N109" si="74">+C110+C111+C112+C113+C114</f>
        <v>16207705.013329502</v>
      </c>
      <c r="D109" s="32">
        <f t="shared" si="74"/>
        <v>16207705.013329502</v>
      </c>
      <c r="E109" s="32">
        <f t="shared" si="74"/>
        <v>16207705.013329502</v>
      </c>
      <c r="F109" s="32">
        <f t="shared" si="74"/>
        <v>16207705.013329502</v>
      </c>
      <c r="G109" s="32">
        <f t="shared" si="74"/>
        <v>16207705.013329502</v>
      </c>
      <c r="H109" s="32">
        <f t="shared" si="74"/>
        <v>16207705.013329502</v>
      </c>
      <c r="I109" s="32">
        <f t="shared" si="74"/>
        <v>16207705.013329502</v>
      </c>
      <c r="J109" s="32">
        <f t="shared" si="74"/>
        <v>16207705.013329502</v>
      </c>
      <c r="K109" s="32">
        <f t="shared" si="74"/>
        <v>16207705.013329502</v>
      </c>
      <c r="L109" s="32">
        <f t="shared" si="74"/>
        <v>16207705.013329502</v>
      </c>
      <c r="M109" s="32">
        <f t="shared" si="74"/>
        <v>16207705.013329502</v>
      </c>
      <c r="N109" s="32">
        <f t="shared" si="74"/>
        <v>16207705.013329502</v>
      </c>
      <c r="O109" s="32">
        <f t="shared" si="52"/>
        <v>194492460.15995404</v>
      </c>
      <c r="Q109" s="32">
        <v>0</v>
      </c>
      <c r="R109" s="32">
        <f t="shared" ref="R109:AB109" si="75">+R110+R111+R112+R113+R114</f>
        <v>0</v>
      </c>
      <c r="S109" s="32">
        <f t="shared" si="75"/>
        <v>0</v>
      </c>
      <c r="T109" s="32">
        <f t="shared" si="75"/>
        <v>0</v>
      </c>
      <c r="U109" s="32">
        <f t="shared" si="75"/>
        <v>0</v>
      </c>
      <c r="V109" s="32">
        <f t="shared" si="75"/>
        <v>0</v>
      </c>
      <c r="W109" s="32">
        <f t="shared" si="75"/>
        <v>0</v>
      </c>
      <c r="X109" s="32">
        <f t="shared" si="75"/>
        <v>0</v>
      </c>
      <c r="Y109" s="32">
        <f t="shared" si="75"/>
        <v>0</v>
      </c>
      <c r="Z109" s="32">
        <f t="shared" si="75"/>
        <v>0</v>
      </c>
      <c r="AA109" s="32">
        <f t="shared" si="75"/>
        <v>0</v>
      </c>
      <c r="AB109" s="32">
        <f t="shared" si="75"/>
        <v>0</v>
      </c>
      <c r="AC109" s="32">
        <f t="shared" si="53"/>
        <v>0</v>
      </c>
      <c r="AE109" s="53" t="s">
        <v>907</v>
      </c>
      <c r="AF109" s="53" t="s">
        <v>254</v>
      </c>
      <c r="AG109" s="90">
        <v>0</v>
      </c>
    </row>
    <row r="110" spans="1:33" x14ac:dyDescent="0.25">
      <c r="A110" s="38">
        <v>10250200201</v>
      </c>
      <c r="B110" s="39" t="s">
        <v>232</v>
      </c>
      <c r="C110" s="40">
        <v>6633446.5741779627</v>
      </c>
      <c r="D110" s="40">
        <v>6633446.5741779627</v>
      </c>
      <c r="E110" s="40">
        <v>6633446.5741779627</v>
      </c>
      <c r="F110" s="40">
        <v>6633446.5741779627</v>
      </c>
      <c r="G110" s="40">
        <v>6633446.5741779627</v>
      </c>
      <c r="H110" s="40">
        <v>6633446.5741779627</v>
      </c>
      <c r="I110" s="40">
        <v>6633446.5741779627</v>
      </c>
      <c r="J110" s="40">
        <v>6633446.5741779627</v>
      </c>
      <c r="K110" s="40">
        <v>6633446.5741779627</v>
      </c>
      <c r="L110" s="40">
        <v>6633446.5741779627</v>
      </c>
      <c r="M110" s="40">
        <v>6633446.5741779627</v>
      </c>
      <c r="N110" s="40">
        <v>6633446.5741779627</v>
      </c>
      <c r="O110" s="40">
        <v>79601358.890135571</v>
      </c>
      <c r="Q110" s="40"/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  <c r="AB110" s="40">
        <v>0</v>
      </c>
      <c r="AC110" s="40">
        <f t="shared" si="53"/>
        <v>0</v>
      </c>
      <c r="AE110" s="63" t="s">
        <v>908</v>
      </c>
      <c r="AF110" s="63" t="s">
        <v>232</v>
      </c>
      <c r="AG110" s="95"/>
    </row>
    <row r="111" spans="1:33" x14ac:dyDescent="0.25">
      <c r="A111" s="38">
        <v>10250200202</v>
      </c>
      <c r="B111" s="39" t="s">
        <v>244</v>
      </c>
      <c r="C111" s="40">
        <v>1740554.4946822643</v>
      </c>
      <c r="D111" s="40">
        <v>1740554.4946822643</v>
      </c>
      <c r="E111" s="40">
        <v>1740554.4946822643</v>
      </c>
      <c r="F111" s="40">
        <v>1740554.4946822643</v>
      </c>
      <c r="G111" s="40">
        <v>1740554.4946822643</v>
      </c>
      <c r="H111" s="40">
        <v>1740554.4946822643</v>
      </c>
      <c r="I111" s="40">
        <v>1740554.4946822643</v>
      </c>
      <c r="J111" s="40">
        <v>1740554.4946822643</v>
      </c>
      <c r="K111" s="40">
        <v>1740554.4946822643</v>
      </c>
      <c r="L111" s="40">
        <v>1740554.4946822643</v>
      </c>
      <c r="M111" s="40">
        <v>1740554.4946822643</v>
      </c>
      <c r="N111" s="40">
        <v>1740554.4946822643</v>
      </c>
      <c r="O111" s="40">
        <v>20886653.936187167</v>
      </c>
      <c r="Q111" s="40"/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  <c r="AB111" s="40">
        <v>0</v>
      </c>
      <c r="AC111" s="40">
        <f t="shared" si="53"/>
        <v>0</v>
      </c>
      <c r="AE111" s="63" t="s">
        <v>909</v>
      </c>
      <c r="AF111" s="63" t="s">
        <v>244</v>
      </c>
      <c r="AG111" s="95"/>
    </row>
    <row r="112" spans="1:33" x14ac:dyDescent="0.25">
      <c r="A112" s="38">
        <v>10250200203</v>
      </c>
      <c r="B112" s="39" t="s">
        <v>1104</v>
      </c>
      <c r="C112" s="40">
        <v>7833703.944469274</v>
      </c>
      <c r="D112" s="40">
        <v>7833703.944469274</v>
      </c>
      <c r="E112" s="40">
        <v>7833703.944469274</v>
      </c>
      <c r="F112" s="40">
        <v>7833703.944469274</v>
      </c>
      <c r="G112" s="40">
        <v>7833703.944469274</v>
      </c>
      <c r="H112" s="40">
        <v>7833703.944469274</v>
      </c>
      <c r="I112" s="40">
        <v>7833703.944469274</v>
      </c>
      <c r="J112" s="40">
        <v>7833703.944469274</v>
      </c>
      <c r="K112" s="40">
        <v>7833703.944469274</v>
      </c>
      <c r="L112" s="40">
        <v>7833703.944469274</v>
      </c>
      <c r="M112" s="40">
        <v>7833703.944469274</v>
      </c>
      <c r="N112" s="40">
        <v>7833703.944469274</v>
      </c>
      <c r="O112" s="40">
        <v>94004447.333631292</v>
      </c>
      <c r="Q112" s="40"/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0">
        <v>0</v>
      </c>
      <c r="Z112" s="40">
        <v>0</v>
      </c>
      <c r="AA112" s="40">
        <v>0</v>
      </c>
      <c r="AB112" s="40">
        <v>0</v>
      </c>
      <c r="AC112" s="40">
        <f t="shared" si="53"/>
        <v>0</v>
      </c>
      <c r="AE112" s="63" t="s">
        <v>910</v>
      </c>
      <c r="AF112" s="63" t="s">
        <v>911</v>
      </c>
      <c r="AG112" s="95"/>
    </row>
    <row r="113" spans="1:33" x14ac:dyDescent="0.25">
      <c r="A113" s="38">
        <v>10250200204</v>
      </c>
      <c r="B113" s="39" t="s">
        <v>1105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>
        <f t="shared" si="52"/>
        <v>0</v>
      </c>
      <c r="Q113" s="40"/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0</v>
      </c>
      <c r="Y113" s="40">
        <v>0</v>
      </c>
      <c r="Z113" s="40">
        <v>0</v>
      </c>
      <c r="AA113" s="40">
        <v>0</v>
      </c>
      <c r="AB113" s="40">
        <v>0</v>
      </c>
      <c r="AC113" s="40">
        <f t="shared" si="53"/>
        <v>0</v>
      </c>
      <c r="AE113" s="63"/>
      <c r="AF113" s="63"/>
      <c r="AG113" s="95"/>
    </row>
    <row r="114" spans="1:33" x14ac:dyDescent="0.25">
      <c r="A114" s="38">
        <v>10250200209</v>
      </c>
      <c r="B114" s="39" t="s">
        <v>1106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>
        <f t="shared" si="52"/>
        <v>0</v>
      </c>
      <c r="Q114" s="40"/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  <c r="AB114" s="40">
        <v>0</v>
      </c>
      <c r="AC114" s="40">
        <f t="shared" si="53"/>
        <v>0</v>
      </c>
      <c r="AE114" s="63"/>
      <c r="AF114" s="63"/>
      <c r="AG114" s="95"/>
    </row>
    <row r="115" spans="1:33" x14ac:dyDescent="0.25">
      <c r="A115" s="30">
        <v>102502003</v>
      </c>
      <c r="B115" s="31" t="s">
        <v>1107</v>
      </c>
      <c r="C115" s="32">
        <f t="shared" ref="C115:N115" si="76">+C116+C117</f>
        <v>0</v>
      </c>
      <c r="D115" s="32">
        <f t="shared" si="76"/>
        <v>0</v>
      </c>
      <c r="E115" s="32">
        <f t="shared" si="76"/>
        <v>0</v>
      </c>
      <c r="F115" s="32">
        <f t="shared" si="76"/>
        <v>0</v>
      </c>
      <c r="G115" s="32">
        <f t="shared" si="76"/>
        <v>0</v>
      </c>
      <c r="H115" s="32">
        <f t="shared" si="76"/>
        <v>0</v>
      </c>
      <c r="I115" s="32">
        <f t="shared" si="76"/>
        <v>0</v>
      </c>
      <c r="J115" s="32">
        <f t="shared" si="76"/>
        <v>0</v>
      </c>
      <c r="K115" s="32">
        <f t="shared" si="76"/>
        <v>0</v>
      </c>
      <c r="L115" s="32">
        <f t="shared" si="76"/>
        <v>0</v>
      </c>
      <c r="M115" s="32">
        <f t="shared" si="76"/>
        <v>0</v>
      </c>
      <c r="N115" s="32">
        <f t="shared" si="76"/>
        <v>0</v>
      </c>
      <c r="O115" s="32">
        <f t="shared" si="52"/>
        <v>0</v>
      </c>
      <c r="Q115" s="32">
        <v>0</v>
      </c>
      <c r="R115" s="32">
        <f t="shared" ref="R115:AB115" si="77">+R116+R117</f>
        <v>0</v>
      </c>
      <c r="S115" s="32">
        <f t="shared" si="77"/>
        <v>0</v>
      </c>
      <c r="T115" s="32">
        <f t="shared" si="77"/>
        <v>0</v>
      </c>
      <c r="U115" s="32">
        <f t="shared" si="77"/>
        <v>0</v>
      </c>
      <c r="V115" s="32">
        <f t="shared" si="77"/>
        <v>0</v>
      </c>
      <c r="W115" s="32">
        <f t="shared" si="77"/>
        <v>0</v>
      </c>
      <c r="X115" s="32">
        <f t="shared" si="77"/>
        <v>0</v>
      </c>
      <c r="Y115" s="32">
        <f t="shared" si="77"/>
        <v>0</v>
      </c>
      <c r="Z115" s="32">
        <f t="shared" si="77"/>
        <v>0</v>
      </c>
      <c r="AA115" s="32">
        <f t="shared" si="77"/>
        <v>0</v>
      </c>
      <c r="AB115" s="32">
        <f t="shared" si="77"/>
        <v>0</v>
      </c>
      <c r="AC115" s="32">
        <f t="shared" si="53"/>
        <v>0</v>
      </c>
      <c r="AE115" s="53" t="s">
        <v>912</v>
      </c>
      <c r="AF115" s="53" t="s">
        <v>913</v>
      </c>
      <c r="AG115" s="90">
        <v>0</v>
      </c>
    </row>
    <row r="116" spans="1:33" x14ac:dyDescent="0.25">
      <c r="A116" s="38">
        <v>10250200301</v>
      </c>
      <c r="B116" s="39" t="s">
        <v>1108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>
        <f t="shared" si="52"/>
        <v>0</v>
      </c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>
        <f t="shared" si="53"/>
        <v>0</v>
      </c>
      <c r="AE116" s="63"/>
      <c r="AF116" s="63"/>
      <c r="AG116" s="95"/>
    </row>
    <row r="117" spans="1:33" x14ac:dyDescent="0.25">
      <c r="A117" s="38">
        <v>10250200302</v>
      </c>
      <c r="B117" s="39" t="s">
        <v>1109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>
        <f t="shared" si="52"/>
        <v>0</v>
      </c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>
        <f t="shared" si="53"/>
        <v>0</v>
      </c>
      <c r="AE117" s="63"/>
      <c r="AF117" s="63"/>
      <c r="AG117" s="95"/>
    </row>
    <row r="118" spans="1:33" x14ac:dyDescent="0.25">
      <c r="A118" s="30">
        <v>102502004</v>
      </c>
      <c r="B118" s="31" t="s">
        <v>1110</v>
      </c>
      <c r="C118" s="32">
        <f t="shared" ref="C118:N118" si="78">+C119+C120+C121</f>
        <v>0</v>
      </c>
      <c r="D118" s="32">
        <f t="shared" si="78"/>
        <v>0</v>
      </c>
      <c r="E118" s="32">
        <f t="shared" si="78"/>
        <v>0</v>
      </c>
      <c r="F118" s="32">
        <f t="shared" si="78"/>
        <v>0</v>
      </c>
      <c r="G118" s="32">
        <f t="shared" si="78"/>
        <v>0</v>
      </c>
      <c r="H118" s="32">
        <f t="shared" si="78"/>
        <v>0</v>
      </c>
      <c r="I118" s="32">
        <f t="shared" si="78"/>
        <v>0</v>
      </c>
      <c r="J118" s="32">
        <f t="shared" si="78"/>
        <v>0</v>
      </c>
      <c r="K118" s="32">
        <f t="shared" si="78"/>
        <v>0</v>
      </c>
      <c r="L118" s="32">
        <f t="shared" si="78"/>
        <v>0</v>
      </c>
      <c r="M118" s="32">
        <f t="shared" si="78"/>
        <v>0</v>
      </c>
      <c r="N118" s="32">
        <f t="shared" si="78"/>
        <v>0</v>
      </c>
      <c r="O118" s="32">
        <f t="shared" si="52"/>
        <v>0</v>
      </c>
      <c r="Q118" s="32"/>
      <c r="R118" s="32">
        <f t="shared" ref="R118:AB118" si="79">+R119+R120+R121</f>
        <v>0</v>
      </c>
      <c r="S118" s="32">
        <f t="shared" si="79"/>
        <v>0</v>
      </c>
      <c r="T118" s="32">
        <f t="shared" si="79"/>
        <v>0</v>
      </c>
      <c r="U118" s="32">
        <f t="shared" si="79"/>
        <v>0</v>
      </c>
      <c r="V118" s="32">
        <f t="shared" si="79"/>
        <v>0</v>
      </c>
      <c r="W118" s="32">
        <f t="shared" si="79"/>
        <v>0</v>
      </c>
      <c r="X118" s="32">
        <f t="shared" si="79"/>
        <v>0</v>
      </c>
      <c r="Y118" s="32">
        <f t="shared" si="79"/>
        <v>0</v>
      </c>
      <c r="Z118" s="32">
        <f t="shared" si="79"/>
        <v>0</v>
      </c>
      <c r="AA118" s="32">
        <f t="shared" si="79"/>
        <v>0</v>
      </c>
      <c r="AB118" s="32">
        <f t="shared" si="79"/>
        <v>0</v>
      </c>
      <c r="AC118" s="32">
        <f t="shared" si="53"/>
        <v>0</v>
      </c>
      <c r="AE118" s="63"/>
      <c r="AF118" s="63"/>
      <c r="AG118" s="95"/>
    </row>
    <row r="119" spans="1:33" x14ac:dyDescent="0.25">
      <c r="A119" s="38">
        <v>10250200401</v>
      </c>
      <c r="B119" s="39" t="s">
        <v>1111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>
        <f t="shared" ref="O119:O182" si="80">SUM(C119:N119)</f>
        <v>0</v>
      </c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>
        <f t="shared" ref="AC119:AC182" si="81">SUM(Q119:AB119)</f>
        <v>0</v>
      </c>
      <c r="AE119" s="63"/>
      <c r="AF119" s="63"/>
      <c r="AG119" s="95"/>
    </row>
    <row r="120" spans="1:33" x14ac:dyDescent="0.25">
      <c r="A120" s="38">
        <v>10250200402</v>
      </c>
      <c r="B120" s="39" t="s">
        <v>1112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>
        <f t="shared" si="80"/>
        <v>0</v>
      </c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>
        <f t="shared" si="81"/>
        <v>0</v>
      </c>
      <c r="AE120" s="63"/>
      <c r="AF120" s="63"/>
      <c r="AG120" s="95"/>
    </row>
    <row r="121" spans="1:33" x14ac:dyDescent="0.25">
      <c r="A121" s="38">
        <v>10250200409</v>
      </c>
      <c r="B121" s="39" t="s">
        <v>1113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>
        <f t="shared" si="80"/>
        <v>0</v>
      </c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>
        <f t="shared" si="81"/>
        <v>0</v>
      </c>
      <c r="AE121" s="63"/>
      <c r="AF121" s="63"/>
      <c r="AG121" s="95"/>
    </row>
    <row r="122" spans="1:33" x14ac:dyDescent="0.25">
      <c r="A122" s="30">
        <v>10250202</v>
      </c>
      <c r="B122" s="31" t="s">
        <v>254</v>
      </c>
      <c r="C122" s="32">
        <f t="shared" ref="C122:N122" si="82">+C123+C131+C135</f>
        <v>0</v>
      </c>
      <c r="D122" s="32">
        <f t="shared" si="82"/>
        <v>0</v>
      </c>
      <c r="E122" s="32">
        <f t="shared" si="82"/>
        <v>0</v>
      </c>
      <c r="F122" s="32">
        <f t="shared" si="82"/>
        <v>0</v>
      </c>
      <c r="G122" s="32">
        <f t="shared" si="82"/>
        <v>0</v>
      </c>
      <c r="H122" s="32">
        <f t="shared" si="82"/>
        <v>0</v>
      </c>
      <c r="I122" s="32">
        <f t="shared" si="82"/>
        <v>0</v>
      </c>
      <c r="J122" s="32">
        <f t="shared" si="82"/>
        <v>0</v>
      </c>
      <c r="K122" s="32">
        <f t="shared" si="82"/>
        <v>0</v>
      </c>
      <c r="L122" s="32">
        <f t="shared" si="82"/>
        <v>0</v>
      </c>
      <c r="M122" s="32">
        <f t="shared" si="82"/>
        <v>0</v>
      </c>
      <c r="N122" s="32">
        <f t="shared" si="82"/>
        <v>0</v>
      </c>
      <c r="O122" s="32">
        <f t="shared" si="80"/>
        <v>0</v>
      </c>
      <c r="Q122" s="32"/>
      <c r="R122" s="32">
        <f t="shared" ref="R122:AB122" si="83">+R123+R131+R135</f>
        <v>0</v>
      </c>
      <c r="S122" s="32">
        <f t="shared" si="83"/>
        <v>0</v>
      </c>
      <c r="T122" s="32">
        <f t="shared" si="83"/>
        <v>0</v>
      </c>
      <c r="U122" s="32">
        <f t="shared" si="83"/>
        <v>0</v>
      </c>
      <c r="V122" s="32">
        <f t="shared" si="83"/>
        <v>0</v>
      </c>
      <c r="W122" s="32">
        <f t="shared" si="83"/>
        <v>0</v>
      </c>
      <c r="X122" s="32">
        <f t="shared" si="83"/>
        <v>0</v>
      </c>
      <c r="Y122" s="32">
        <f t="shared" si="83"/>
        <v>0</v>
      </c>
      <c r="Z122" s="32">
        <f t="shared" si="83"/>
        <v>0</v>
      </c>
      <c r="AA122" s="32">
        <f t="shared" si="83"/>
        <v>0</v>
      </c>
      <c r="AB122" s="32">
        <f t="shared" si="83"/>
        <v>0</v>
      </c>
      <c r="AC122" s="32">
        <f t="shared" si="81"/>
        <v>0</v>
      </c>
      <c r="AE122" s="63"/>
      <c r="AF122" s="63"/>
      <c r="AG122" s="95"/>
    </row>
    <row r="123" spans="1:33" x14ac:dyDescent="0.25">
      <c r="A123" s="35">
        <v>102502021</v>
      </c>
      <c r="B123" s="36" t="s">
        <v>256</v>
      </c>
      <c r="C123" s="33">
        <f t="shared" ref="C123:N123" si="84">+C124+C125+C126+C127+C128+C129+C130</f>
        <v>0</v>
      </c>
      <c r="D123" s="33">
        <f t="shared" si="84"/>
        <v>0</v>
      </c>
      <c r="E123" s="33">
        <f t="shared" si="84"/>
        <v>0</v>
      </c>
      <c r="F123" s="33">
        <f t="shared" si="84"/>
        <v>0</v>
      </c>
      <c r="G123" s="33">
        <f t="shared" si="84"/>
        <v>0</v>
      </c>
      <c r="H123" s="33">
        <f t="shared" si="84"/>
        <v>0</v>
      </c>
      <c r="I123" s="33">
        <f t="shared" si="84"/>
        <v>0</v>
      </c>
      <c r="J123" s="33">
        <f t="shared" si="84"/>
        <v>0</v>
      </c>
      <c r="K123" s="33">
        <f t="shared" si="84"/>
        <v>0</v>
      </c>
      <c r="L123" s="33">
        <f t="shared" si="84"/>
        <v>0</v>
      </c>
      <c r="M123" s="33">
        <f t="shared" si="84"/>
        <v>0</v>
      </c>
      <c r="N123" s="33">
        <f t="shared" si="84"/>
        <v>0</v>
      </c>
      <c r="O123" s="33">
        <f t="shared" si="80"/>
        <v>0</v>
      </c>
      <c r="Q123" s="33"/>
      <c r="R123" s="33">
        <f t="shared" ref="R123:AB123" si="85">+R124+R125+R126+R127+R128+R129+R130</f>
        <v>0</v>
      </c>
      <c r="S123" s="33">
        <f t="shared" si="85"/>
        <v>0</v>
      </c>
      <c r="T123" s="33">
        <f t="shared" si="85"/>
        <v>0</v>
      </c>
      <c r="U123" s="33">
        <f t="shared" si="85"/>
        <v>0</v>
      </c>
      <c r="V123" s="33">
        <f t="shared" si="85"/>
        <v>0</v>
      </c>
      <c r="W123" s="33">
        <f t="shared" si="85"/>
        <v>0</v>
      </c>
      <c r="X123" s="33">
        <f t="shared" si="85"/>
        <v>0</v>
      </c>
      <c r="Y123" s="33">
        <f t="shared" si="85"/>
        <v>0</v>
      </c>
      <c r="Z123" s="33">
        <f t="shared" si="85"/>
        <v>0</v>
      </c>
      <c r="AA123" s="33">
        <f t="shared" si="85"/>
        <v>0</v>
      </c>
      <c r="AB123" s="33">
        <f t="shared" si="85"/>
        <v>0</v>
      </c>
      <c r="AC123" s="33">
        <f t="shared" si="81"/>
        <v>0</v>
      </c>
      <c r="AE123" s="63"/>
      <c r="AF123" s="63"/>
      <c r="AG123" s="95"/>
    </row>
    <row r="124" spans="1:33" x14ac:dyDescent="0.25">
      <c r="A124" s="38">
        <v>10250202101</v>
      </c>
      <c r="B124" s="39" t="s">
        <v>258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>
        <f t="shared" si="80"/>
        <v>0</v>
      </c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>
        <f t="shared" si="81"/>
        <v>0</v>
      </c>
      <c r="AE124" s="63"/>
      <c r="AF124" s="63"/>
      <c r="AG124" s="95"/>
    </row>
    <row r="125" spans="1:33" x14ac:dyDescent="0.25">
      <c r="A125" s="38">
        <v>10250202102</v>
      </c>
      <c r="B125" s="39" t="s">
        <v>1114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>
        <f t="shared" si="80"/>
        <v>0</v>
      </c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>
        <f t="shared" si="81"/>
        <v>0</v>
      </c>
      <c r="AE125" s="63"/>
      <c r="AF125" s="63"/>
      <c r="AG125" s="95"/>
    </row>
    <row r="126" spans="1:33" x14ac:dyDescent="0.25">
      <c r="A126" s="38">
        <v>10250202103</v>
      </c>
      <c r="B126" s="39" t="s">
        <v>260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>
        <f t="shared" si="80"/>
        <v>0</v>
      </c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>
        <f t="shared" si="81"/>
        <v>0</v>
      </c>
      <c r="AE126" s="63"/>
      <c r="AF126" s="63"/>
      <c r="AG126" s="95"/>
    </row>
    <row r="127" spans="1:33" x14ac:dyDescent="0.25">
      <c r="A127" s="38">
        <v>10250202104</v>
      </c>
      <c r="B127" s="39" t="s">
        <v>1115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>
        <f t="shared" si="80"/>
        <v>0</v>
      </c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>
        <f t="shared" si="81"/>
        <v>0</v>
      </c>
      <c r="AE127" s="63"/>
      <c r="AF127" s="63"/>
      <c r="AG127" s="95"/>
    </row>
    <row r="128" spans="1:33" x14ac:dyDescent="0.25">
      <c r="A128" s="38">
        <v>10250202105</v>
      </c>
      <c r="B128" s="39" t="s">
        <v>1116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>
        <f t="shared" si="80"/>
        <v>0</v>
      </c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>
        <f t="shared" si="81"/>
        <v>0</v>
      </c>
      <c r="AE128" s="63"/>
      <c r="AF128" s="63"/>
      <c r="AG128" s="95"/>
    </row>
    <row r="129" spans="1:33" x14ac:dyDescent="0.25">
      <c r="A129" s="38">
        <v>10250202106</v>
      </c>
      <c r="B129" s="39" t="s">
        <v>1117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>
        <f t="shared" si="80"/>
        <v>0</v>
      </c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>
        <f t="shared" si="81"/>
        <v>0</v>
      </c>
      <c r="AE129" s="63"/>
      <c r="AF129" s="63"/>
      <c r="AG129" s="95"/>
    </row>
    <row r="130" spans="1:33" x14ac:dyDescent="0.25">
      <c r="A130" s="38">
        <v>10250202107</v>
      </c>
      <c r="B130" s="39" t="s">
        <v>1118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>
        <f t="shared" si="80"/>
        <v>0</v>
      </c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>
        <f t="shared" si="81"/>
        <v>0</v>
      </c>
      <c r="AE130" s="63"/>
      <c r="AF130" s="63"/>
      <c r="AG130" s="95"/>
    </row>
    <row r="131" spans="1:33" x14ac:dyDescent="0.25">
      <c r="A131" s="30">
        <v>102502022</v>
      </c>
      <c r="B131" s="31" t="s">
        <v>262</v>
      </c>
      <c r="C131" s="32">
        <f t="shared" ref="C131:N131" si="86">+C132+C133+C134</f>
        <v>0</v>
      </c>
      <c r="D131" s="32">
        <f t="shared" si="86"/>
        <v>0</v>
      </c>
      <c r="E131" s="32">
        <f t="shared" si="86"/>
        <v>0</v>
      </c>
      <c r="F131" s="32">
        <f t="shared" si="86"/>
        <v>0</v>
      </c>
      <c r="G131" s="32">
        <f t="shared" si="86"/>
        <v>0</v>
      </c>
      <c r="H131" s="32">
        <f t="shared" si="86"/>
        <v>0</v>
      </c>
      <c r="I131" s="32">
        <f t="shared" si="86"/>
        <v>0</v>
      </c>
      <c r="J131" s="32">
        <f t="shared" si="86"/>
        <v>0</v>
      </c>
      <c r="K131" s="32">
        <f t="shared" si="86"/>
        <v>0</v>
      </c>
      <c r="L131" s="32">
        <f t="shared" si="86"/>
        <v>0</v>
      </c>
      <c r="M131" s="32">
        <f t="shared" si="86"/>
        <v>0</v>
      </c>
      <c r="N131" s="32">
        <f t="shared" si="86"/>
        <v>0</v>
      </c>
      <c r="O131" s="32">
        <f t="shared" si="80"/>
        <v>0</v>
      </c>
      <c r="Q131" s="32"/>
      <c r="R131" s="32">
        <f t="shared" ref="R131:AB131" si="87">+R132+R133+R134</f>
        <v>0</v>
      </c>
      <c r="S131" s="32">
        <f t="shared" si="87"/>
        <v>0</v>
      </c>
      <c r="T131" s="32">
        <f t="shared" si="87"/>
        <v>0</v>
      </c>
      <c r="U131" s="32">
        <f t="shared" si="87"/>
        <v>0</v>
      </c>
      <c r="V131" s="32">
        <f t="shared" si="87"/>
        <v>0</v>
      </c>
      <c r="W131" s="32">
        <f t="shared" si="87"/>
        <v>0</v>
      </c>
      <c r="X131" s="32">
        <f t="shared" si="87"/>
        <v>0</v>
      </c>
      <c r="Y131" s="32">
        <f t="shared" si="87"/>
        <v>0</v>
      </c>
      <c r="Z131" s="32">
        <f t="shared" si="87"/>
        <v>0</v>
      </c>
      <c r="AA131" s="32">
        <f t="shared" si="87"/>
        <v>0</v>
      </c>
      <c r="AB131" s="32">
        <f t="shared" si="87"/>
        <v>0</v>
      </c>
      <c r="AC131" s="32">
        <f t="shared" si="81"/>
        <v>0</v>
      </c>
      <c r="AE131" s="63"/>
      <c r="AF131" s="63"/>
      <c r="AG131" s="95"/>
    </row>
    <row r="132" spans="1:33" x14ac:dyDescent="0.25">
      <c r="A132" s="38">
        <v>10250202201</v>
      </c>
      <c r="B132" s="39" t="s">
        <v>1119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>
        <f t="shared" si="80"/>
        <v>0</v>
      </c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>
        <f t="shared" si="81"/>
        <v>0</v>
      </c>
      <c r="AE132" s="63"/>
      <c r="AF132" s="63"/>
      <c r="AG132" s="95"/>
    </row>
    <row r="133" spans="1:33" x14ac:dyDescent="0.25">
      <c r="A133" s="38">
        <v>10250202202</v>
      </c>
      <c r="B133" s="39" t="s">
        <v>1120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>
        <f t="shared" si="80"/>
        <v>0</v>
      </c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>
        <f t="shared" si="81"/>
        <v>0</v>
      </c>
      <c r="AE133" s="63"/>
      <c r="AF133" s="63"/>
      <c r="AG133" s="95"/>
    </row>
    <row r="134" spans="1:33" x14ac:dyDescent="0.25">
      <c r="A134" s="38">
        <v>10250202203</v>
      </c>
      <c r="B134" s="39" t="s">
        <v>1121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>
        <f t="shared" si="80"/>
        <v>0</v>
      </c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>
        <f t="shared" si="81"/>
        <v>0</v>
      </c>
      <c r="AE134" s="63"/>
      <c r="AF134" s="63"/>
      <c r="AG134" s="95"/>
    </row>
    <row r="135" spans="1:33" x14ac:dyDescent="0.25">
      <c r="A135" s="30">
        <v>102502023</v>
      </c>
      <c r="B135" s="31" t="s">
        <v>785</v>
      </c>
      <c r="C135" s="32">
        <f t="shared" ref="C135:N135" si="88">+C136+C137+C138+C139+C140+C141+C142+C143+C144</f>
        <v>0</v>
      </c>
      <c r="D135" s="32">
        <f t="shared" si="88"/>
        <v>0</v>
      </c>
      <c r="E135" s="32">
        <f t="shared" si="88"/>
        <v>0</v>
      </c>
      <c r="F135" s="32">
        <f t="shared" si="88"/>
        <v>0</v>
      </c>
      <c r="G135" s="32">
        <f t="shared" si="88"/>
        <v>0</v>
      </c>
      <c r="H135" s="32">
        <f t="shared" si="88"/>
        <v>0</v>
      </c>
      <c r="I135" s="32">
        <f t="shared" si="88"/>
        <v>0</v>
      </c>
      <c r="J135" s="32">
        <f t="shared" si="88"/>
        <v>0</v>
      </c>
      <c r="K135" s="32">
        <f t="shared" si="88"/>
        <v>0</v>
      </c>
      <c r="L135" s="32">
        <f t="shared" si="88"/>
        <v>0</v>
      </c>
      <c r="M135" s="32">
        <f t="shared" si="88"/>
        <v>0</v>
      </c>
      <c r="N135" s="32">
        <f t="shared" si="88"/>
        <v>0</v>
      </c>
      <c r="O135" s="32">
        <f t="shared" si="80"/>
        <v>0</v>
      </c>
      <c r="Q135" s="32"/>
      <c r="R135" s="32">
        <f t="shared" ref="R135:AB135" si="89">+R136+R137+R138+R139+R140+R141+R142+R143+R144</f>
        <v>0</v>
      </c>
      <c r="S135" s="32">
        <f t="shared" si="89"/>
        <v>0</v>
      </c>
      <c r="T135" s="32">
        <f t="shared" si="89"/>
        <v>0</v>
      </c>
      <c r="U135" s="32">
        <f t="shared" si="89"/>
        <v>0</v>
      </c>
      <c r="V135" s="32">
        <f t="shared" si="89"/>
        <v>0</v>
      </c>
      <c r="W135" s="32">
        <f t="shared" si="89"/>
        <v>0</v>
      </c>
      <c r="X135" s="32">
        <f t="shared" si="89"/>
        <v>0</v>
      </c>
      <c r="Y135" s="32">
        <f t="shared" si="89"/>
        <v>0</v>
      </c>
      <c r="Z135" s="32">
        <f t="shared" si="89"/>
        <v>0</v>
      </c>
      <c r="AA135" s="32">
        <f t="shared" si="89"/>
        <v>0</v>
      </c>
      <c r="AB135" s="32">
        <f t="shared" si="89"/>
        <v>0</v>
      </c>
      <c r="AC135" s="32">
        <f t="shared" si="81"/>
        <v>0</v>
      </c>
      <c r="AE135" s="63"/>
      <c r="AF135" s="63"/>
      <c r="AG135" s="95"/>
    </row>
    <row r="136" spans="1:33" x14ac:dyDescent="0.25">
      <c r="A136" s="38">
        <v>10250202301</v>
      </c>
      <c r="B136" s="39" t="s">
        <v>1122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>
        <f t="shared" si="80"/>
        <v>0</v>
      </c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>
        <f t="shared" si="81"/>
        <v>0</v>
      </c>
      <c r="AE136" s="63"/>
      <c r="AF136" s="63"/>
      <c r="AG136" s="95"/>
    </row>
    <row r="137" spans="1:33" x14ac:dyDescent="0.25">
      <c r="A137" s="38">
        <v>10250202302</v>
      </c>
      <c r="B137" s="39" t="s">
        <v>1123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>
        <f t="shared" si="80"/>
        <v>0</v>
      </c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>
        <f t="shared" si="81"/>
        <v>0</v>
      </c>
      <c r="AE137" s="63"/>
      <c r="AF137" s="63"/>
      <c r="AG137" s="95"/>
    </row>
    <row r="138" spans="1:33" x14ac:dyDescent="0.25">
      <c r="A138" s="38">
        <v>10250202303</v>
      </c>
      <c r="B138" s="39" t="s">
        <v>266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>
        <f t="shared" si="80"/>
        <v>0</v>
      </c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>
        <f t="shared" si="81"/>
        <v>0</v>
      </c>
      <c r="AE138" s="63"/>
      <c r="AF138" s="63"/>
      <c r="AG138" s="95"/>
    </row>
    <row r="139" spans="1:33" x14ac:dyDescent="0.25">
      <c r="A139" s="38">
        <v>10250202304</v>
      </c>
      <c r="B139" s="39" t="s">
        <v>1124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>
        <f t="shared" si="80"/>
        <v>0</v>
      </c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>
        <f t="shared" si="81"/>
        <v>0</v>
      </c>
      <c r="AE139" s="63"/>
      <c r="AF139" s="63"/>
      <c r="AG139" s="95"/>
    </row>
    <row r="140" spans="1:33" x14ac:dyDescent="0.25">
      <c r="A140" s="38">
        <v>10250202305</v>
      </c>
      <c r="B140" s="39" t="s">
        <v>268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>
        <f t="shared" si="80"/>
        <v>0</v>
      </c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>
        <f t="shared" si="81"/>
        <v>0</v>
      </c>
      <c r="AE140" s="63"/>
      <c r="AF140" s="63"/>
      <c r="AG140" s="95"/>
    </row>
    <row r="141" spans="1:33" x14ac:dyDescent="0.25">
      <c r="A141" s="38">
        <v>10250202306</v>
      </c>
      <c r="B141" s="39" t="s">
        <v>1125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>
        <f t="shared" si="80"/>
        <v>0</v>
      </c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>
        <f t="shared" si="81"/>
        <v>0</v>
      </c>
      <c r="AE141" s="63"/>
      <c r="AF141" s="63"/>
      <c r="AG141" s="95"/>
    </row>
    <row r="142" spans="1:33" x14ac:dyDescent="0.25">
      <c r="A142" s="38">
        <v>10250202307</v>
      </c>
      <c r="B142" s="39" t="s">
        <v>1126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>
        <f t="shared" si="80"/>
        <v>0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>
        <f t="shared" si="81"/>
        <v>0</v>
      </c>
      <c r="AE142" s="63"/>
      <c r="AF142" s="63"/>
      <c r="AG142" s="95"/>
    </row>
    <row r="143" spans="1:33" x14ac:dyDescent="0.25">
      <c r="A143" s="38">
        <v>10250202308</v>
      </c>
      <c r="B143" s="39" t="s">
        <v>270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>
        <f t="shared" si="80"/>
        <v>0</v>
      </c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>
        <f t="shared" si="81"/>
        <v>0</v>
      </c>
      <c r="AE143" s="63"/>
      <c r="AF143" s="63"/>
      <c r="AG143" s="95"/>
    </row>
    <row r="144" spans="1:33" x14ac:dyDescent="0.25">
      <c r="A144" s="38">
        <v>10250202309</v>
      </c>
      <c r="B144" s="39" t="s">
        <v>272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>
        <f t="shared" si="80"/>
        <v>0</v>
      </c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>
        <f t="shared" si="81"/>
        <v>0</v>
      </c>
      <c r="AE144" s="63"/>
      <c r="AF144" s="63"/>
      <c r="AG144" s="95"/>
    </row>
    <row r="145" spans="1:33" x14ac:dyDescent="0.25">
      <c r="A145" s="30">
        <v>10250203</v>
      </c>
      <c r="B145" s="31" t="s">
        <v>913</v>
      </c>
      <c r="C145" s="32">
        <f t="shared" ref="C145:N145" si="90">+C146+C155+C164+C171+C180+C186+C192+C200+C205</f>
        <v>0</v>
      </c>
      <c r="D145" s="32">
        <f t="shared" si="90"/>
        <v>0</v>
      </c>
      <c r="E145" s="32">
        <f t="shared" si="90"/>
        <v>0</v>
      </c>
      <c r="F145" s="32">
        <f t="shared" si="90"/>
        <v>0</v>
      </c>
      <c r="G145" s="32">
        <f t="shared" si="90"/>
        <v>0</v>
      </c>
      <c r="H145" s="32">
        <f t="shared" si="90"/>
        <v>0</v>
      </c>
      <c r="I145" s="32">
        <f t="shared" si="90"/>
        <v>0</v>
      </c>
      <c r="J145" s="32">
        <f t="shared" si="90"/>
        <v>0</v>
      </c>
      <c r="K145" s="32">
        <f t="shared" si="90"/>
        <v>0</v>
      </c>
      <c r="L145" s="32">
        <f t="shared" si="90"/>
        <v>0</v>
      </c>
      <c r="M145" s="32">
        <f t="shared" si="90"/>
        <v>0</v>
      </c>
      <c r="N145" s="32">
        <f t="shared" si="90"/>
        <v>0</v>
      </c>
      <c r="O145" s="32">
        <f t="shared" si="80"/>
        <v>0</v>
      </c>
      <c r="Q145" s="32"/>
      <c r="R145" s="32">
        <f t="shared" ref="R145:AB145" si="91">+R146+R155+R164+R171+R180+R186+R192+R200+R205</f>
        <v>0</v>
      </c>
      <c r="S145" s="32">
        <f t="shared" si="91"/>
        <v>0</v>
      </c>
      <c r="T145" s="32">
        <f t="shared" si="91"/>
        <v>0</v>
      </c>
      <c r="U145" s="32">
        <f t="shared" si="91"/>
        <v>0</v>
      </c>
      <c r="V145" s="32">
        <f t="shared" si="91"/>
        <v>0</v>
      </c>
      <c r="W145" s="32">
        <f t="shared" si="91"/>
        <v>0</v>
      </c>
      <c r="X145" s="32">
        <f t="shared" si="91"/>
        <v>0</v>
      </c>
      <c r="Y145" s="32">
        <f t="shared" si="91"/>
        <v>0</v>
      </c>
      <c r="Z145" s="32">
        <f t="shared" si="91"/>
        <v>0</v>
      </c>
      <c r="AA145" s="32">
        <f t="shared" si="91"/>
        <v>0</v>
      </c>
      <c r="AB145" s="32">
        <f t="shared" si="91"/>
        <v>0</v>
      </c>
      <c r="AC145" s="32">
        <f t="shared" si="81"/>
        <v>0</v>
      </c>
      <c r="AE145" s="63"/>
      <c r="AF145" s="63"/>
      <c r="AG145" s="95"/>
    </row>
    <row r="146" spans="1:33" x14ac:dyDescent="0.25">
      <c r="A146" s="35">
        <v>102502031</v>
      </c>
      <c r="B146" s="36" t="s">
        <v>1127</v>
      </c>
      <c r="C146" s="33">
        <f t="shared" ref="C146:N146" si="92">+C147+C148+C149+C150+C151+C152+C153+C154</f>
        <v>0</v>
      </c>
      <c r="D146" s="33">
        <f t="shared" si="92"/>
        <v>0</v>
      </c>
      <c r="E146" s="33">
        <f t="shared" si="92"/>
        <v>0</v>
      </c>
      <c r="F146" s="33">
        <f t="shared" si="92"/>
        <v>0</v>
      </c>
      <c r="G146" s="33">
        <f t="shared" si="92"/>
        <v>0</v>
      </c>
      <c r="H146" s="33">
        <f t="shared" si="92"/>
        <v>0</v>
      </c>
      <c r="I146" s="33">
        <f t="shared" si="92"/>
        <v>0</v>
      </c>
      <c r="J146" s="33">
        <f t="shared" si="92"/>
        <v>0</v>
      </c>
      <c r="K146" s="33">
        <f t="shared" si="92"/>
        <v>0</v>
      </c>
      <c r="L146" s="33">
        <f t="shared" si="92"/>
        <v>0</v>
      </c>
      <c r="M146" s="33">
        <f t="shared" si="92"/>
        <v>0</v>
      </c>
      <c r="N146" s="33">
        <f t="shared" si="92"/>
        <v>0</v>
      </c>
      <c r="O146" s="33">
        <f t="shared" si="80"/>
        <v>0</v>
      </c>
      <c r="Q146" s="33"/>
      <c r="R146" s="33">
        <f t="shared" ref="R146:AB146" si="93">+R147+R148+R149+R150+R151+R152+R153+R154</f>
        <v>0</v>
      </c>
      <c r="S146" s="33">
        <f t="shared" si="93"/>
        <v>0</v>
      </c>
      <c r="T146" s="33">
        <f t="shared" si="93"/>
        <v>0</v>
      </c>
      <c r="U146" s="33">
        <f t="shared" si="93"/>
        <v>0</v>
      </c>
      <c r="V146" s="33">
        <f t="shared" si="93"/>
        <v>0</v>
      </c>
      <c r="W146" s="33">
        <f t="shared" si="93"/>
        <v>0</v>
      </c>
      <c r="X146" s="33">
        <f t="shared" si="93"/>
        <v>0</v>
      </c>
      <c r="Y146" s="33">
        <f t="shared" si="93"/>
        <v>0</v>
      </c>
      <c r="Z146" s="33">
        <f t="shared" si="93"/>
        <v>0</v>
      </c>
      <c r="AA146" s="33">
        <f t="shared" si="93"/>
        <v>0</v>
      </c>
      <c r="AB146" s="33">
        <f t="shared" si="93"/>
        <v>0</v>
      </c>
      <c r="AC146" s="33">
        <f t="shared" si="81"/>
        <v>0</v>
      </c>
      <c r="AE146" s="63"/>
      <c r="AF146" s="63"/>
      <c r="AG146" s="95"/>
    </row>
    <row r="147" spans="1:33" x14ac:dyDescent="0.25">
      <c r="A147" s="38">
        <v>10250203101</v>
      </c>
      <c r="B147" s="39" t="s">
        <v>1128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>
        <f t="shared" si="80"/>
        <v>0</v>
      </c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>
        <f t="shared" si="81"/>
        <v>0</v>
      </c>
      <c r="AE147" s="63"/>
      <c r="AF147" s="63"/>
      <c r="AG147" s="95"/>
    </row>
    <row r="148" spans="1:33" x14ac:dyDescent="0.25">
      <c r="A148" s="38">
        <v>10250203102</v>
      </c>
      <c r="B148" s="39" t="s">
        <v>1129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>
        <f t="shared" si="80"/>
        <v>0</v>
      </c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>
        <f t="shared" si="81"/>
        <v>0</v>
      </c>
      <c r="AE148" s="63"/>
      <c r="AF148" s="63"/>
      <c r="AG148" s="95"/>
    </row>
    <row r="149" spans="1:33" x14ac:dyDescent="0.25">
      <c r="A149" s="38">
        <v>10250203103</v>
      </c>
      <c r="B149" s="39" t="s">
        <v>1130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>
        <f t="shared" si="80"/>
        <v>0</v>
      </c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>
        <f t="shared" si="81"/>
        <v>0</v>
      </c>
      <c r="AE149" s="63"/>
      <c r="AF149" s="63"/>
      <c r="AG149" s="95"/>
    </row>
    <row r="150" spans="1:33" x14ac:dyDescent="0.25">
      <c r="A150" s="38">
        <v>10250203104</v>
      </c>
      <c r="B150" s="39" t="s">
        <v>1131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>
        <f t="shared" si="80"/>
        <v>0</v>
      </c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>
        <f t="shared" si="81"/>
        <v>0</v>
      </c>
      <c r="AE150" s="63"/>
      <c r="AF150" s="63"/>
      <c r="AG150" s="95"/>
    </row>
    <row r="151" spans="1:33" x14ac:dyDescent="0.25">
      <c r="A151" s="38">
        <v>10250203105</v>
      </c>
      <c r="B151" s="39" t="s">
        <v>1132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>
        <f t="shared" si="80"/>
        <v>0</v>
      </c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>
        <f t="shared" si="81"/>
        <v>0</v>
      </c>
      <c r="AE151" s="63"/>
      <c r="AF151" s="63"/>
      <c r="AG151" s="95"/>
    </row>
    <row r="152" spans="1:33" x14ac:dyDescent="0.25">
      <c r="A152" s="38">
        <v>10250203106</v>
      </c>
      <c r="B152" s="39" t="s">
        <v>1133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>
        <f t="shared" si="80"/>
        <v>0</v>
      </c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>
        <f t="shared" si="81"/>
        <v>0</v>
      </c>
      <c r="AE152" s="63"/>
      <c r="AF152" s="63"/>
      <c r="AG152" s="95"/>
    </row>
    <row r="153" spans="1:33" x14ac:dyDescent="0.25">
      <c r="A153" s="38">
        <v>10250203107</v>
      </c>
      <c r="B153" s="39" t="s">
        <v>1134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>
        <f t="shared" si="80"/>
        <v>0</v>
      </c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>
        <f t="shared" si="81"/>
        <v>0</v>
      </c>
      <c r="AE153" s="63"/>
      <c r="AF153" s="63"/>
      <c r="AG153" s="95"/>
    </row>
    <row r="154" spans="1:33" x14ac:dyDescent="0.25">
      <c r="A154" s="38">
        <v>10250203109</v>
      </c>
      <c r="B154" s="39" t="s">
        <v>1135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>
        <f t="shared" si="80"/>
        <v>0</v>
      </c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>
        <f t="shared" si="81"/>
        <v>0</v>
      </c>
      <c r="AE154" s="63"/>
      <c r="AF154" s="63"/>
      <c r="AG154" s="95"/>
    </row>
    <row r="155" spans="1:33" x14ac:dyDescent="0.25">
      <c r="A155" s="30">
        <v>102502032</v>
      </c>
      <c r="B155" s="31" t="s">
        <v>278</v>
      </c>
      <c r="C155" s="32">
        <f t="shared" ref="C155:N155" si="94">+C156+C157+C158+C159+C160+C161+C162+C163</f>
        <v>0</v>
      </c>
      <c r="D155" s="32">
        <f t="shared" si="94"/>
        <v>0</v>
      </c>
      <c r="E155" s="32">
        <f t="shared" si="94"/>
        <v>0</v>
      </c>
      <c r="F155" s="32">
        <f t="shared" si="94"/>
        <v>0</v>
      </c>
      <c r="G155" s="32">
        <f t="shared" si="94"/>
        <v>0</v>
      </c>
      <c r="H155" s="32">
        <f t="shared" si="94"/>
        <v>0</v>
      </c>
      <c r="I155" s="32">
        <f t="shared" si="94"/>
        <v>0</v>
      </c>
      <c r="J155" s="32">
        <f t="shared" si="94"/>
        <v>0</v>
      </c>
      <c r="K155" s="32">
        <f t="shared" si="94"/>
        <v>0</v>
      </c>
      <c r="L155" s="32">
        <f t="shared" si="94"/>
        <v>0</v>
      </c>
      <c r="M155" s="32">
        <f t="shared" si="94"/>
        <v>0</v>
      </c>
      <c r="N155" s="32">
        <f t="shared" si="94"/>
        <v>0</v>
      </c>
      <c r="O155" s="32">
        <f t="shared" si="80"/>
        <v>0</v>
      </c>
      <c r="Q155" s="32"/>
      <c r="R155" s="32">
        <f t="shared" ref="R155:AB155" si="95">+R156+R157+R158+R159+R160+R161+R162+R163</f>
        <v>0</v>
      </c>
      <c r="S155" s="32">
        <f t="shared" si="95"/>
        <v>0</v>
      </c>
      <c r="T155" s="32">
        <f t="shared" si="95"/>
        <v>0</v>
      </c>
      <c r="U155" s="32">
        <f t="shared" si="95"/>
        <v>0</v>
      </c>
      <c r="V155" s="32">
        <f t="shared" si="95"/>
        <v>0</v>
      </c>
      <c r="W155" s="32">
        <f t="shared" si="95"/>
        <v>0</v>
      </c>
      <c r="X155" s="32">
        <f t="shared" si="95"/>
        <v>0</v>
      </c>
      <c r="Y155" s="32">
        <f t="shared" si="95"/>
        <v>0</v>
      </c>
      <c r="Z155" s="32">
        <f t="shared" si="95"/>
        <v>0</v>
      </c>
      <c r="AA155" s="32">
        <f t="shared" si="95"/>
        <v>0</v>
      </c>
      <c r="AB155" s="32">
        <f t="shared" si="95"/>
        <v>0</v>
      </c>
      <c r="AC155" s="32">
        <f t="shared" si="81"/>
        <v>0</v>
      </c>
      <c r="AE155" s="63"/>
      <c r="AF155" s="63"/>
      <c r="AG155" s="95"/>
    </row>
    <row r="156" spans="1:33" x14ac:dyDescent="0.25">
      <c r="A156" s="38">
        <v>10250203201</v>
      </c>
      <c r="B156" s="39" t="s">
        <v>280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>
        <f t="shared" si="80"/>
        <v>0</v>
      </c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>
        <f t="shared" si="81"/>
        <v>0</v>
      </c>
      <c r="AE156" s="63"/>
      <c r="AF156" s="63"/>
      <c r="AG156" s="95"/>
    </row>
    <row r="157" spans="1:33" x14ac:dyDescent="0.25">
      <c r="A157" s="38">
        <v>10250203202</v>
      </c>
      <c r="B157" s="39" t="s">
        <v>282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>
        <f t="shared" si="80"/>
        <v>0</v>
      </c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>
        <f t="shared" si="81"/>
        <v>0</v>
      </c>
      <c r="AE157" s="63"/>
      <c r="AF157" s="63"/>
      <c r="AG157" s="95"/>
    </row>
    <row r="158" spans="1:33" x14ac:dyDescent="0.25">
      <c r="A158" s="38">
        <v>10250203203</v>
      </c>
      <c r="B158" s="39" t="s">
        <v>786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>
        <f t="shared" si="80"/>
        <v>0</v>
      </c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>
        <f t="shared" si="81"/>
        <v>0</v>
      </c>
      <c r="AE158" s="63"/>
      <c r="AF158" s="63"/>
      <c r="AG158" s="95"/>
    </row>
    <row r="159" spans="1:33" x14ac:dyDescent="0.25">
      <c r="A159" s="38">
        <v>10250203204</v>
      </c>
      <c r="B159" s="39" t="s">
        <v>1136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>
        <f t="shared" si="80"/>
        <v>0</v>
      </c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>
        <f t="shared" si="81"/>
        <v>0</v>
      </c>
      <c r="AE159" s="63"/>
      <c r="AF159" s="63"/>
      <c r="AG159" s="95"/>
    </row>
    <row r="160" spans="1:33" x14ac:dyDescent="0.25">
      <c r="A160" s="38">
        <v>10250203205</v>
      </c>
      <c r="B160" s="39" t="s">
        <v>1137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>
        <f t="shared" si="80"/>
        <v>0</v>
      </c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>
        <f t="shared" si="81"/>
        <v>0</v>
      </c>
      <c r="AE160" s="63"/>
      <c r="AF160" s="63"/>
      <c r="AG160" s="95"/>
    </row>
    <row r="161" spans="1:33" x14ac:dyDescent="0.25">
      <c r="A161" s="38">
        <v>10250203206</v>
      </c>
      <c r="B161" s="39" t="s">
        <v>787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>
        <f t="shared" si="80"/>
        <v>0</v>
      </c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>
        <f t="shared" si="81"/>
        <v>0</v>
      </c>
      <c r="AE161" s="63"/>
      <c r="AF161" s="63"/>
      <c r="AG161" s="95"/>
    </row>
    <row r="162" spans="1:33" x14ac:dyDescent="0.25">
      <c r="A162" s="38">
        <v>10250203207</v>
      </c>
      <c r="B162" s="39" t="s">
        <v>1138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>
        <f t="shared" si="80"/>
        <v>0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>
        <f t="shared" si="81"/>
        <v>0</v>
      </c>
      <c r="AE162" s="63"/>
      <c r="AF162" s="63"/>
      <c r="AG162" s="95"/>
    </row>
    <row r="163" spans="1:33" x14ac:dyDescent="0.25">
      <c r="A163" s="38">
        <v>10250203208</v>
      </c>
      <c r="B163" s="39" t="s">
        <v>789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>
        <f t="shared" si="80"/>
        <v>0</v>
      </c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>
        <f t="shared" si="81"/>
        <v>0</v>
      </c>
      <c r="AE163" s="63"/>
      <c r="AF163" s="63"/>
      <c r="AG163" s="95"/>
    </row>
    <row r="164" spans="1:33" x14ac:dyDescent="0.25">
      <c r="A164" s="30">
        <v>102502033</v>
      </c>
      <c r="B164" s="31" t="s">
        <v>294</v>
      </c>
      <c r="C164" s="32">
        <f t="shared" ref="C164:N164" si="96">+C165+C166+C167+C168+C169+C170</f>
        <v>0</v>
      </c>
      <c r="D164" s="32">
        <f t="shared" si="96"/>
        <v>0</v>
      </c>
      <c r="E164" s="32">
        <f t="shared" si="96"/>
        <v>0</v>
      </c>
      <c r="F164" s="32">
        <f t="shared" si="96"/>
        <v>0</v>
      </c>
      <c r="G164" s="32">
        <f t="shared" si="96"/>
        <v>0</v>
      </c>
      <c r="H164" s="32">
        <f t="shared" si="96"/>
        <v>0</v>
      </c>
      <c r="I164" s="32">
        <f t="shared" si="96"/>
        <v>0</v>
      </c>
      <c r="J164" s="32">
        <f t="shared" si="96"/>
        <v>0</v>
      </c>
      <c r="K164" s="32">
        <f t="shared" si="96"/>
        <v>0</v>
      </c>
      <c r="L164" s="32">
        <f t="shared" si="96"/>
        <v>0</v>
      </c>
      <c r="M164" s="32">
        <f t="shared" si="96"/>
        <v>0</v>
      </c>
      <c r="N164" s="32">
        <f t="shared" si="96"/>
        <v>0</v>
      </c>
      <c r="O164" s="32">
        <f t="shared" si="80"/>
        <v>0</v>
      </c>
      <c r="Q164" s="32"/>
      <c r="R164" s="32">
        <f t="shared" ref="R164:AB164" si="97">+R165+R166+R167+R168+R169+R170</f>
        <v>0</v>
      </c>
      <c r="S164" s="32">
        <f t="shared" si="97"/>
        <v>0</v>
      </c>
      <c r="T164" s="32">
        <f t="shared" si="97"/>
        <v>0</v>
      </c>
      <c r="U164" s="32">
        <f t="shared" si="97"/>
        <v>0</v>
      </c>
      <c r="V164" s="32">
        <f t="shared" si="97"/>
        <v>0</v>
      </c>
      <c r="W164" s="32">
        <f t="shared" si="97"/>
        <v>0</v>
      </c>
      <c r="X164" s="32">
        <f t="shared" si="97"/>
        <v>0</v>
      </c>
      <c r="Y164" s="32">
        <f t="shared" si="97"/>
        <v>0</v>
      </c>
      <c r="Z164" s="32">
        <f t="shared" si="97"/>
        <v>0</v>
      </c>
      <c r="AA164" s="32">
        <f t="shared" si="97"/>
        <v>0</v>
      </c>
      <c r="AB164" s="32">
        <f t="shared" si="97"/>
        <v>0</v>
      </c>
      <c r="AC164" s="32">
        <f t="shared" si="81"/>
        <v>0</v>
      </c>
      <c r="AE164" s="63"/>
      <c r="AF164" s="63"/>
      <c r="AG164" s="95"/>
    </row>
    <row r="165" spans="1:33" x14ac:dyDescent="0.25">
      <c r="A165" s="38">
        <v>10250203301</v>
      </c>
      <c r="B165" s="39" t="s">
        <v>1139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>
        <f t="shared" si="80"/>
        <v>0</v>
      </c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>
        <f t="shared" si="81"/>
        <v>0</v>
      </c>
      <c r="AE165" s="63"/>
      <c r="AF165" s="63"/>
      <c r="AG165" s="95"/>
    </row>
    <row r="166" spans="1:33" x14ac:dyDescent="0.25">
      <c r="A166" s="38">
        <v>10250203302</v>
      </c>
      <c r="B166" s="39" t="s">
        <v>1140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>
        <f t="shared" si="80"/>
        <v>0</v>
      </c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>
        <f t="shared" si="81"/>
        <v>0</v>
      </c>
      <c r="AE166" s="63"/>
      <c r="AF166" s="63"/>
      <c r="AG166" s="95"/>
    </row>
    <row r="167" spans="1:33" x14ac:dyDescent="0.25">
      <c r="A167" s="38">
        <v>10250203303</v>
      </c>
      <c r="B167" s="39" t="s">
        <v>1141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>
        <f t="shared" si="80"/>
        <v>0</v>
      </c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>
        <f t="shared" si="81"/>
        <v>0</v>
      </c>
      <c r="AE167" s="63"/>
      <c r="AF167" s="63"/>
      <c r="AG167" s="95"/>
    </row>
    <row r="168" spans="1:33" x14ac:dyDescent="0.25">
      <c r="A168" s="38">
        <v>10250203304</v>
      </c>
      <c r="B168" s="39" t="s">
        <v>1142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>
        <f t="shared" si="80"/>
        <v>0</v>
      </c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>
        <f t="shared" si="81"/>
        <v>0</v>
      </c>
      <c r="AE168" s="63"/>
      <c r="AF168" s="63"/>
      <c r="AG168" s="95"/>
    </row>
    <row r="169" spans="1:33" x14ac:dyDescent="0.25">
      <c r="A169" s="38">
        <v>10250203305</v>
      </c>
      <c r="B169" s="39" t="s">
        <v>1143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>
        <f t="shared" si="80"/>
        <v>0</v>
      </c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>
        <f t="shared" si="81"/>
        <v>0</v>
      </c>
      <c r="AE169" s="63"/>
      <c r="AF169" s="63"/>
      <c r="AG169" s="95"/>
    </row>
    <row r="170" spans="1:33" x14ac:dyDescent="0.25">
      <c r="A170" s="38">
        <v>10250203307</v>
      </c>
      <c r="B170" s="39" t="s">
        <v>1144</v>
      </c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>
        <f t="shared" si="80"/>
        <v>0</v>
      </c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>
        <f t="shared" si="81"/>
        <v>0</v>
      </c>
      <c r="AE170" s="63"/>
      <c r="AF170" s="63"/>
      <c r="AG170" s="95"/>
    </row>
    <row r="171" spans="1:33" x14ac:dyDescent="0.25">
      <c r="A171" s="30">
        <v>102502034</v>
      </c>
      <c r="B171" s="31" t="s">
        <v>298</v>
      </c>
      <c r="C171" s="32">
        <f t="shared" ref="C171:N171" si="98">+C172+C173+C174+C175+C176+C177+C178+C179</f>
        <v>0</v>
      </c>
      <c r="D171" s="32">
        <f t="shared" si="98"/>
        <v>0</v>
      </c>
      <c r="E171" s="32">
        <f t="shared" si="98"/>
        <v>0</v>
      </c>
      <c r="F171" s="32">
        <f t="shared" si="98"/>
        <v>0</v>
      </c>
      <c r="G171" s="32">
        <f t="shared" si="98"/>
        <v>0</v>
      </c>
      <c r="H171" s="32">
        <f t="shared" si="98"/>
        <v>0</v>
      </c>
      <c r="I171" s="32">
        <f t="shared" si="98"/>
        <v>0</v>
      </c>
      <c r="J171" s="32">
        <f t="shared" si="98"/>
        <v>0</v>
      </c>
      <c r="K171" s="32">
        <f t="shared" si="98"/>
        <v>0</v>
      </c>
      <c r="L171" s="32">
        <f t="shared" si="98"/>
        <v>0</v>
      </c>
      <c r="M171" s="32">
        <f t="shared" si="98"/>
        <v>0</v>
      </c>
      <c r="N171" s="32">
        <f t="shared" si="98"/>
        <v>0</v>
      </c>
      <c r="O171" s="32">
        <f t="shared" si="80"/>
        <v>0</v>
      </c>
      <c r="Q171" s="32"/>
      <c r="R171" s="32">
        <f t="shared" ref="R171:AB171" si="99">+R172+R173+R174+R175+R176+R177+R178+R179</f>
        <v>0</v>
      </c>
      <c r="S171" s="32">
        <f t="shared" si="99"/>
        <v>0</v>
      </c>
      <c r="T171" s="32">
        <f t="shared" si="99"/>
        <v>0</v>
      </c>
      <c r="U171" s="32">
        <f t="shared" si="99"/>
        <v>0</v>
      </c>
      <c r="V171" s="32">
        <f t="shared" si="99"/>
        <v>0</v>
      </c>
      <c r="W171" s="32">
        <f t="shared" si="99"/>
        <v>0</v>
      </c>
      <c r="X171" s="32">
        <f t="shared" si="99"/>
        <v>0</v>
      </c>
      <c r="Y171" s="32">
        <f t="shared" si="99"/>
        <v>0</v>
      </c>
      <c r="Z171" s="32">
        <f t="shared" si="99"/>
        <v>0</v>
      </c>
      <c r="AA171" s="32">
        <f t="shared" si="99"/>
        <v>0</v>
      </c>
      <c r="AB171" s="32">
        <f t="shared" si="99"/>
        <v>0</v>
      </c>
      <c r="AC171" s="32">
        <f t="shared" si="81"/>
        <v>0</v>
      </c>
      <c r="AE171" s="63"/>
      <c r="AF171" s="63"/>
      <c r="AG171" s="95"/>
    </row>
    <row r="172" spans="1:33" x14ac:dyDescent="0.25">
      <c r="A172" s="38">
        <v>10250203401</v>
      </c>
      <c r="B172" s="39" t="s">
        <v>1145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>
        <f t="shared" si="80"/>
        <v>0</v>
      </c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>
        <f t="shared" si="81"/>
        <v>0</v>
      </c>
      <c r="AE172" s="63"/>
      <c r="AF172" s="63"/>
      <c r="AG172" s="95"/>
    </row>
    <row r="173" spans="1:33" x14ac:dyDescent="0.25">
      <c r="A173" s="38">
        <v>10250203402</v>
      </c>
      <c r="B173" s="39" t="s">
        <v>302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>
        <f t="shared" si="80"/>
        <v>0</v>
      </c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>
        <f t="shared" si="81"/>
        <v>0</v>
      </c>
      <c r="AE173" s="63"/>
      <c r="AF173" s="63"/>
      <c r="AG173" s="95"/>
    </row>
    <row r="174" spans="1:33" x14ac:dyDescent="0.25">
      <c r="A174" s="38">
        <v>10250203403</v>
      </c>
      <c r="B174" s="39" t="s">
        <v>304</v>
      </c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>
        <f t="shared" si="80"/>
        <v>0</v>
      </c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>
        <f t="shared" si="81"/>
        <v>0</v>
      </c>
      <c r="AE174" s="63"/>
      <c r="AF174" s="63"/>
      <c r="AG174" s="95"/>
    </row>
    <row r="175" spans="1:33" x14ac:dyDescent="0.25">
      <c r="A175" s="38">
        <v>10250203404</v>
      </c>
      <c r="B175" s="39" t="s">
        <v>1146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>
        <f t="shared" si="80"/>
        <v>0</v>
      </c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>
        <f t="shared" si="81"/>
        <v>0</v>
      </c>
      <c r="AE175" s="63"/>
      <c r="AF175" s="63"/>
      <c r="AG175" s="95"/>
    </row>
    <row r="176" spans="1:33" x14ac:dyDescent="0.25">
      <c r="A176" s="38">
        <v>10250203405</v>
      </c>
      <c r="B176" s="39" t="s">
        <v>306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>
        <f t="shared" si="80"/>
        <v>0</v>
      </c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>
        <f t="shared" si="81"/>
        <v>0</v>
      </c>
      <c r="AE176" s="63"/>
      <c r="AF176" s="63"/>
      <c r="AG176" s="95"/>
    </row>
    <row r="177" spans="1:33" x14ac:dyDescent="0.25">
      <c r="A177" s="38">
        <v>10250203406</v>
      </c>
      <c r="B177" s="39" t="s">
        <v>308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>
        <f t="shared" si="80"/>
        <v>0</v>
      </c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>
        <f t="shared" si="81"/>
        <v>0</v>
      </c>
      <c r="AE177" s="63"/>
      <c r="AF177" s="63"/>
      <c r="AG177" s="95"/>
    </row>
    <row r="178" spans="1:33" x14ac:dyDescent="0.25">
      <c r="A178" s="38">
        <v>10250203407</v>
      </c>
      <c r="B178" s="39" t="s">
        <v>1147</v>
      </c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>
        <f t="shared" si="80"/>
        <v>0</v>
      </c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>
        <f t="shared" si="81"/>
        <v>0</v>
      </c>
      <c r="AE178" s="63"/>
      <c r="AF178" s="63"/>
      <c r="AG178" s="95"/>
    </row>
    <row r="179" spans="1:33" x14ac:dyDescent="0.25">
      <c r="A179" s="38">
        <v>10250203408</v>
      </c>
      <c r="B179" s="39" t="s">
        <v>1148</v>
      </c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>
        <f t="shared" si="80"/>
        <v>0</v>
      </c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>
        <f t="shared" si="81"/>
        <v>0</v>
      </c>
      <c r="AE179" s="63"/>
      <c r="AF179" s="63"/>
      <c r="AG179" s="95"/>
    </row>
    <row r="180" spans="1:33" x14ac:dyDescent="0.25">
      <c r="A180" s="30">
        <v>102502035</v>
      </c>
      <c r="B180" s="31" t="s">
        <v>310</v>
      </c>
      <c r="C180" s="32">
        <f t="shared" ref="C180:N180" si="100">+C181+C182+C183+C184+C185</f>
        <v>0</v>
      </c>
      <c r="D180" s="32">
        <f t="shared" si="100"/>
        <v>0</v>
      </c>
      <c r="E180" s="32">
        <f t="shared" si="100"/>
        <v>0</v>
      </c>
      <c r="F180" s="32">
        <f t="shared" si="100"/>
        <v>0</v>
      </c>
      <c r="G180" s="32">
        <f t="shared" si="100"/>
        <v>0</v>
      </c>
      <c r="H180" s="32">
        <f t="shared" si="100"/>
        <v>0</v>
      </c>
      <c r="I180" s="32">
        <f t="shared" si="100"/>
        <v>0</v>
      </c>
      <c r="J180" s="32">
        <f t="shared" si="100"/>
        <v>0</v>
      </c>
      <c r="K180" s="32">
        <f t="shared" si="100"/>
        <v>0</v>
      </c>
      <c r="L180" s="32">
        <f t="shared" si="100"/>
        <v>0</v>
      </c>
      <c r="M180" s="32">
        <f t="shared" si="100"/>
        <v>0</v>
      </c>
      <c r="N180" s="32">
        <f t="shared" si="100"/>
        <v>0</v>
      </c>
      <c r="O180" s="32">
        <f t="shared" si="80"/>
        <v>0</v>
      </c>
      <c r="Q180" s="32"/>
      <c r="R180" s="32">
        <f t="shared" ref="R180:AB180" si="101">+R181+R182+R183+R184+R185</f>
        <v>0</v>
      </c>
      <c r="S180" s="32">
        <f t="shared" si="101"/>
        <v>0</v>
      </c>
      <c r="T180" s="32">
        <f t="shared" si="101"/>
        <v>0</v>
      </c>
      <c r="U180" s="32">
        <f t="shared" si="101"/>
        <v>0</v>
      </c>
      <c r="V180" s="32">
        <f t="shared" si="101"/>
        <v>0</v>
      </c>
      <c r="W180" s="32">
        <f t="shared" si="101"/>
        <v>0</v>
      </c>
      <c r="X180" s="32">
        <f t="shared" si="101"/>
        <v>0</v>
      </c>
      <c r="Y180" s="32">
        <f t="shared" si="101"/>
        <v>0</v>
      </c>
      <c r="Z180" s="32">
        <f t="shared" si="101"/>
        <v>0</v>
      </c>
      <c r="AA180" s="32">
        <f t="shared" si="101"/>
        <v>0</v>
      </c>
      <c r="AB180" s="32">
        <f t="shared" si="101"/>
        <v>0</v>
      </c>
      <c r="AC180" s="32">
        <f t="shared" si="81"/>
        <v>0</v>
      </c>
      <c r="AE180" s="63"/>
      <c r="AF180" s="63"/>
      <c r="AG180" s="95"/>
    </row>
    <row r="181" spans="1:33" x14ac:dyDescent="0.25">
      <c r="A181" s="38">
        <v>10250203501</v>
      </c>
      <c r="B181" s="39" t="s">
        <v>312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>
        <f t="shared" si="80"/>
        <v>0</v>
      </c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>
        <f t="shared" si="81"/>
        <v>0</v>
      </c>
      <c r="AE181" s="63"/>
      <c r="AF181" s="63"/>
      <c r="AG181" s="95"/>
    </row>
    <row r="182" spans="1:33" x14ac:dyDescent="0.25">
      <c r="A182" s="38">
        <v>10250203502</v>
      </c>
      <c r="B182" s="39" t="s">
        <v>314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>
        <f t="shared" si="80"/>
        <v>0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>
        <f t="shared" si="81"/>
        <v>0</v>
      </c>
      <c r="AE182" s="63"/>
      <c r="AF182" s="63"/>
      <c r="AG182" s="95"/>
    </row>
    <row r="183" spans="1:33" x14ac:dyDescent="0.25">
      <c r="A183" s="38">
        <v>10250203503</v>
      </c>
      <c r="B183" s="39" t="s">
        <v>316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>
        <f t="shared" ref="O183:O246" si="102">SUM(C183:N183)</f>
        <v>0</v>
      </c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>
        <f t="shared" ref="AC183:AC246" si="103">SUM(Q183:AB183)</f>
        <v>0</v>
      </c>
      <c r="AE183" s="63"/>
      <c r="AF183" s="63"/>
      <c r="AG183" s="95"/>
    </row>
    <row r="184" spans="1:33" x14ac:dyDescent="0.25">
      <c r="A184" s="38">
        <v>10250203504</v>
      </c>
      <c r="B184" s="39" t="s">
        <v>1149</v>
      </c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>
        <f t="shared" si="102"/>
        <v>0</v>
      </c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>
        <f t="shared" si="103"/>
        <v>0</v>
      </c>
      <c r="AE184" s="63"/>
      <c r="AF184" s="63"/>
      <c r="AG184" s="95"/>
    </row>
    <row r="185" spans="1:33" x14ac:dyDescent="0.25">
      <c r="A185" s="38">
        <v>10250203505</v>
      </c>
      <c r="B185" s="39" t="s">
        <v>318</v>
      </c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>
        <f t="shared" si="102"/>
        <v>0</v>
      </c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>
        <f t="shared" si="103"/>
        <v>0</v>
      </c>
      <c r="AE185" s="63"/>
      <c r="AF185" s="63"/>
      <c r="AG185" s="95"/>
    </row>
    <row r="186" spans="1:33" x14ac:dyDescent="0.25">
      <c r="A186" s="30">
        <v>102502036</v>
      </c>
      <c r="B186" s="31" t="s">
        <v>320</v>
      </c>
      <c r="C186" s="32">
        <f t="shared" ref="C186:N186" si="104">+C187+C188+C189+C190+C191</f>
        <v>0</v>
      </c>
      <c r="D186" s="32">
        <f t="shared" si="104"/>
        <v>0</v>
      </c>
      <c r="E186" s="32">
        <f t="shared" si="104"/>
        <v>0</v>
      </c>
      <c r="F186" s="32">
        <f t="shared" si="104"/>
        <v>0</v>
      </c>
      <c r="G186" s="32">
        <f t="shared" si="104"/>
        <v>0</v>
      </c>
      <c r="H186" s="32">
        <f t="shared" si="104"/>
        <v>0</v>
      </c>
      <c r="I186" s="32">
        <f t="shared" si="104"/>
        <v>0</v>
      </c>
      <c r="J186" s="32">
        <f t="shared" si="104"/>
        <v>0</v>
      </c>
      <c r="K186" s="32">
        <f t="shared" si="104"/>
        <v>0</v>
      </c>
      <c r="L186" s="32">
        <f t="shared" si="104"/>
        <v>0</v>
      </c>
      <c r="M186" s="32">
        <f t="shared" si="104"/>
        <v>0</v>
      </c>
      <c r="N186" s="32">
        <f t="shared" si="104"/>
        <v>0</v>
      </c>
      <c r="O186" s="32">
        <f t="shared" si="102"/>
        <v>0</v>
      </c>
      <c r="Q186" s="32"/>
      <c r="R186" s="32">
        <f t="shared" ref="R186:AB186" si="105">+R187+R188+R189+R190+R191</f>
        <v>0</v>
      </c>
      <c r="S186" s="32">
        <f t="shared" si="105"/>
        <v>0</v>
      </c>
      <c r="T186" s="32">
        <f t="shared" si="105"/>
        <v>0</v>
      </c>
      <c r="U186" s="32">
        <f t="shared" si="105"/>
        <v>0</v>
      </c>
      <c r="V186" s="32">
        <f t="shared" si="105"/>
        <v>0</v>
      </c>
      <c r="W186" s="32">
        <f t="shared" si="105"/>
        <v>0</v>
      </c>
      <c r="X186" s="32">
        <f t="shared" si="105"/>
        <v>0</v>
      </c>
      <c r="Y186" s="32">
        <f t="shared" si="105"/>
        <v>0</v>
      </c>
      <c r="Z186" s="32">
        <f t="shared" si="105"/>
        <v>0</v>
      </c>
      <c r="AA186" s="32">
        <f t="shared" si="105"/>
        <v>0</v>
      </c>
      <c r="AB186" s="32">
        <f t="shared" si="105"/>
        <v>0</v>
      </c>
      <c r="AC186" s="32">
        <f t="shared" si="103"/>
        <v>0</v>
      </c>
      <c r="AE186" s="63"/>
      <c r="AF186" s="63"/>
      <c r="AG186" s="95"/>
    </row>
    <row r="187" spans="1:33" x14ac:dyDescent="0.25">
      <c r="A187" s="38">
        <v>10250203601</v>
      </c>
      <c r="B187" s="39" t="s">
        <v>322</v>
      </c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>
        <f t="shared" si="102"/>
        <v>0</v>
      </c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>
        <f t="shared" si="103"/>
        <v>0</v>
      </c>
      <c r="AE187" s="63"/>
      <c r="AF187" s="63"/>
      <c r="AG187" s="95"/>
    </row>
    <row r="188" spans="1:33" x14ac:dyDescent="0.25">
      <c r="A188" s="38">
        <v>10250203602</v>
      </c>
      <c r="B188" s="39" t="s">
        <v>1150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>
        <f t="shared" si="102"/>
        <v>0</v>
      </c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>
        <f t="shared" si="103"/>
        <v>0</v>
      </c>
      <c r="AE188" s="63"/>
      <c r="AF188" s="63"/>
      <c r="AG188" s="95"/>
    </row>
    <row r="189" spans="1:33" x14ac:dyDescent="0.25">
      <c r="A189" s="38">
        <v>10250203603</v>
      </c>
      <c r="B189" s="39" t="s">
        <v>1151</v>
      </c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>
        <f t="shared" si="102"/>
        <v>0</v>
      </c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>
        <f t="shared" si="103"/>
        <v>0</v>
      </c>
      <c r="AE189" s="63"/>
      <c r="AF189" s="63"/>
      <c r="AG189" s="95"/>
    </row>
    <row r="190" spans="1:33" x14ac:dyDescent="0.25">
      <c r="A190" s="38">
        <v>10250203604</v>
      </c>
      <c r="B190" s="39" t="s">
        <v>1152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>
        <f t="shared" si="102"/>
        <v>0</v>
      </c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>
        <f t="shared" si="103"/>
        <v>0</v>
      </c>
      <c r="AE190" s="63"/>
      <c r="AF190" s="63"/>
      <c r="AG190" s="95"/>
    </row>
    <row r="191" spans="1:33" x14ac:dyDescent="0.25">
      <c r="A191" s="38">
        <v>10250203609</v>
      </c>
      <c r="B191" s="39" t="s">
        <v>1153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>
        <f t="shared" si="102"/>
        <v>0</v>
      </c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>
        <f t="shared" si="103"/>
        <v>0</v>
      </c>
      <c r="AE191" s="63"/>
      <c r="AF191" s="63"/>
      <c r="AG191" s="95"/>
    </row>
    <row r="192" spans="1:33" x14ac:dyDescent="0.25">
      <c r="A192" s="30">
        <v>102502037</v>
      </c>
      <c r="B192" s="31" t="s">
        <v>326</v>
      </c>
      <c r="C192" s="32">
        <f t="shared" ref="C192:N192" si="106">+C193+C194+C195+C196+C197+C198+C199</f>
        <v>0</v>
      </c>
      <c r="D192" s="32">
        <f t="shared" si="106"/>
        <v>0</v>
      </c>
      <c r="E192" s="32">
        <f t="shared" si="106"/>
        <v>0</v>
      </c>
      <c r="F192" s="32">
        <f t="shared" si="106"/>
        <v>0</v>
      </c>
      <c r="G192" s="32">
        <f t="shared" si="106"/>
        <v>0</v>
      </c>
      <c r="H192" s="32">
        <f t="shared" si="106"/>
        <v>0</v>
      </c>
      <c r="I192" s="32">
        <f t="shared" si="106"/>
        <v>0</v>
      </c>
      <c r="J192" s="32">
        <f t="shared" si="106"/>
        <v>0</v>
      </c>
      <c r="K192" s="32">
        <f t="shared" si="106"/>
        <v>0</v>
      </c>
      <c r="L192" s="32">
        <f t="shared" si="106"/>
        <v>0</v>
      </c>
      <c r="M192" s="32">
        <f t="shared" si="106"/>
        <v>0</v>
      </c>
      <c r="N192" s="32">
        <f t="shared" si="106"/>
        <v>0</v>
      </c>
      <c r="O192" s="32">
        <f t="shared" si="102"/>
        <v>0</v>
      </c>
      <c r="Q192" s="32"/>
      <c r="R192" s="32">
        <f t="shared" ref="R192:AB192" si="107">+R193+R194+R195+R196+R197+R198+R199</f>
        <v>0</v>
      </c>
      <c r="S192" s="32">
        <f t="shared" si="107"/>
        <v>0</v>
      </c>
      <c r="T192" s="32">
        <f t="shared" si="107"/>
        <v>0</v>
      </c>
      <c r="U192" s="32">
        <f t="shared" si="107"/>
        <v>0</v>
      </c>
      <c r="V192" s="32">
        <f t="shared" si="107"/>
        <v>0</v>
      </c>
      <c r="W192" s="32">
        <f t="shared" si="107"/>
        <v>0</v>
      </c>
      <c r="X192" s="32">
        <f t="shared" si="107"/>
        <v>0</v>
      </c>
      <c r="Y192" s="32">
        <f t="shared" si="107"/>
        <v>0</v>
      </c>
      <c r="Z192" s="32">
        <f t="shared" si="107"/>
        <v>0</v>
      </c>
      <c r="AA192" s="32">
        <f t="shared" si="107"/>
        <v>0</v>
      </c>
      <c r="AB192" s="32">
        <f t="shared" si="107"/>
        <v>0</v>
      </c>
      <c r="AC192" s="32">
        <f t="shared" si="103"/>
        <v>0</v>
      </c>
      <c r="AE192" s="63"/>
      <c r="AF192" s="63"/>
      <c r="AG192" s="95"/>
    </row>
    <row r="193" spans="1:33" x14ac:dyDescent="0.25">
      <c r="A193" s="38">
        <v>10250203701</v>
      </c>
      <c r="B193" s="39" t="s">
        <v>328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>
        <f t="shared" si="102"/>
        <v>0</v>
      </c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>
        <f t="shared" si="103"/>
        <v>0</v>
      </c>
      <c r="AE193" s="63"/>
      <c r="AF193" s="63"/>
      <c r="AG193" s="95"/>
    </row>
    <row r="194" spans="1:33" x14ac:dyDescent="0.25">
      <c r="A194" s="38">
        <v>10250203702</v>
      </c>
      <c r="B194" s="39" t="s">
        <v>1154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>
        <f t="shared" si="102"/>
        <v>0</v>
      </c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>
        <f t="shared" si="103"/>
        <v>0</v>
      </c>
      <c r="AE194" s="63"/>
      <c r="AF194" s="63"/>
      <c r="AG194" s="95"/>
    </row>
    <row r="195" spans="1:33" x14ac:dyDescent="0.25">
      <c r="A195" s="38">
        <v>10250203703</v>
      </c>
      <c r="B195" s="39" t="s">
        <v>1155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>
        <f t="shared" si="102"/>
        <v>0</v>
      </c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>
        <f t="shared" si="103"/>
        <v>0</v>
      </c>
      <c r="AE195" s="63"/>
      <c r="AF195" s="63"/>
      <c r="AG195" s="95"/>
    </row>
    <row r="196" spans="1:33" x14ac:dyDescent="0.25">
      <c r="A196" s="38">
        <v>10250203704</v>
      </c>
      <c r="B196" s="39" t="s">
        <v>330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>
        <f t="shared" si="102"/>
        <v>0</v>
      </c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>
        <f t="shared" si="103"/>
        <v>0</v>
      </c>
      <c r="AE196" s="63"/>
      <c r="AF196" s="63"/>
      <c r="AG196" s="95"/>
    </row>
    <row r="197" spans="1:33" x14ac:dyDescent="0.25">
      <c r="A197" s="38">
        <v>10250203705</v>
      </c>
      <c r="B197" s="39" t="s">
        <v>1156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>
        <f t="shared" si="102"/>
        <v>0</v>
      </c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>
        <f t="shared" si="103"/>
        <v>0</v>
      </c>
      <c r="AE197" s="63"/>
      <c r="AF197" s="63"/>
      <c r="AG197" s="95"/>
    </row>
    <row r="198" spans="1:33" x14ac:dyDescent="0.25">
      <c r="A198" s="38">
        <v>10250203706</v>
      </c>
      <c r="B198" s="39" t="s">
        <v>1157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>
        <f t="shared" si="102"/>
        <v>0</v>
      </c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>
        <f t="shared" si="103"/>
        <v>0</v>
      </c>
      <c r="AE198" s="63"/>
      <c r="AF198" s="63"/>
      <c r="AG198" s="95"/>
    </row>
    <row r="199" spans="1:33" x14ac:dyDescent="0.25">
      <c r="A199" s="38">
        <v>10250203707</v>
      </c>
      <c r="B199" s="39" t="s">
        <v>1158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>
        <f t="shared" si="102"/>
        <v>0</v>
      </c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>
        <f t="shared" si="103"/>
        <v>0</v>
      </c>
      <c r="AE199" s="63"/>
      <c r="AF199" s="63"/>
      <c r="AG199" s="95"/>
    </row>
    <row r="200" spans="1:33" x14ac:dyDescent="0.25">
      <c r="A200" s="30">
        <v>102502038</v>
      </c>
      <c r="B200" s="31" t="s">
        <v>915</v>
      </c>
      <c r="C200" s="32">
        <f t="shared" ref="C200:N200" si="108">+C201+C202+C203+C204</f>
        <v>0</v>
      </c>
      <c r="D200" s="32">
        <f t="shared" si="108"/>
        <v>0</v>
      </c>
      <c r="E200" s="32">
        <f t="shared" si="108"/>
        <v>0</v>
      </c>
      <c r="F200" s="32">
        <f t="shared" si="108"/>
        <v>0</v>
      </c>
      <c r="G200" s="32">
        <f t="shared" si="108"/>
        <v>0</v>
      </c>
      <c r="H200" s="32">
        <f t="shared" si="108"/>
        <v>0</v>
      </c>
      <c r="I200" s="32">
        <f t="shared" si="108"/>
        <v>0</v>
      </c>
      <c r="J200" s="32">
        <f t="shared" si="108"/>
        <v>0</v>
      </c>
      <c r="K200" s="32">
        <f t="shared" si="108"/>
        <v>0</v>
      </c>
      <c r="L200" s="32">
        <f t="shared" si="108"/>
        <v>0</v>
      </c>
      <c r="M200" s="32">
        <f t="shared" si="108"/>
        <v>0</v>
      </c>
      <c r="N200" s="32">
        <f t="shared" si="108"/>
        <v>0</v>
      </c>
      <c r="O200" s="32">
        <f t="shared" si="102"/>
        <v>0</v>
      </c>
      <c r="Q200" s="32"/>
      <c r="R200" s="32">
        <f t="shared" ref="R200:AB200" si="109">+R201+R202+R203+R204</f>
        <v>0</v>
      </c>
      <c r="S200" s="32">
        <f t="shared" si="109"/>
        <v>0</v>
      </c>
      <c r="T200" s="32">
        <f t="shared" si="109"/>
        <v>0</v>
      </c>
      <c r="U200" s="32">
        <f t="shared" si="109"/>
        <v>0</v>
      </c>
      <c r="V200" s="32">
        <f t="shared" si="109"/>
        <v>0</v>
      </c>
      <c r="W200" s="32">
        <f t="shared" si="109"/>
        <v>0</v>
      </c>
      <c r="X200" s="32">
        <f t="shared" si="109"/>
        <v>0</v>
      </c>
      <c r="Y200" s="32">
        <f t="shared" si="109"/>
        <v>0</v>
      </c>
      <c r="Z200" s="32">
        <f t="shared" si="109"/>
        <v>0</v>
      </c>
      <c r="AA200" s="32">
        <f t="shared" si="109"/>
        <v>0</v>
      </c>
      <c r="AB200" s="32">
        <f t="shared" si="109"/>
        <v>0</v>
      </c>
      <c r="AC200" s="32">
        <f t="shared" si="103"/>
        <v>0</v>
      </c>
      <c r="AE200" s="61" t="s">
        <v>914</v>
      </c>
      <c r="AF200" s="63" t="s">
        <v>915</v>
      </c>
      <c r="AG200" s="92"/>
    </row>
    <row r="201" spans="1:33" x14ac:dyDescent="0.25">
      <c r="A201" s="38">
        <v>10250203805</v>
      </c>
      <c r="B201" s="39" t="s">
        <v>338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>
        <f t="shared" si="102"/>
        <v>0</v>
      </c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>
        <f t="shared" si="103"/>
        <v>0</v>
      </c>
      <c r="AE201" s="61"/>
      <c r="AF201" s="63"/>
      <c r="AG201" s="92"/>
    </row>
    <row r="202" spans="1:33" x14ac:dyDescent="0.25">
      <c r="A202" s="38">
        <v>10250203806</v>
      </c>
      <c r="B202" s="39" t="s">
        <v>1159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>
        <f t="shared" si="102"/>
        <v>0</v>
      </c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>
        <f t="shared" si="103"/>
        <v>0</v>
      </c>
      <c r="AE202" s="61"/>
      <c r="AF202" s="63"/>
      <c r="AG202" s="92"/>
    </row>
    <row r="203" spans="1:33" x14ac:dyDescent="0.25">
      <c r="A203" s="38">
        <v>10250203807</v>
      </c>
      <c r="B203" s="39" t="s">
        <v>1160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>
        <f t="shared" si="102"/>
        <v>0</v>
      </c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>
        <f t="shared" si="103"/>
        <v>0</v>
      </c>
      <c r="AE203" s="61"/>
      <c r="AF203" s="63"/>
      <c r="AG203" s="92"/>
    </row>
    <row r="204" spans="1:33" x14ac:dyDescent="0.25">
      <c r="A204" s="38">
        <v>10250203809</v>
      </c>
      <c r="B204" s="39" t="s">
        <v>340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>
        <f t="shared" si="102"/>
        <v>0</v>
      </c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>
        <f t="shared" si="103"/>
        <v>0</v>
      </c>
      <c r="AE204" s="61" t="s">
        <v>916</v>
      </c>
      <c r="AF204" s="63" t="s">
        <v>340</v>
      </c>
      <c r="AG204" s="92"/>
    </row>
    <row r="205" spans="1:33" x14ac:dyDescent="0.25">
      <c r="A205" s="30">
        <v>102502039</v>
      </c>
      <c r="B205" s="31" t="s">
        <v>1161</v>
      </c>
      <c r="C205" s="32">
        <f t="shared" ref="C205:N205" si="110">+C206+C207+C208+C209</f>
        <v>0</v>
      </c>
      <c r="D205" s="32">
        <f t="shared" si="110"/>
        <v>0</v>
      </c>
      <c r="E205" s="32">
        <f t="shared" si="110"/>
        <v>0</v>
      </c>
      <c r="F205" s="32">
        <f t="shared" si="110"/>
        <v>0</v>
      </c>
      <c r="G205" s="32">
        <f t="shared" si="110"/>
        <v>0</v>
      </c>
      <c r="H205" s="32">
        <f t="shared" si="110"/>
        <v>0</v>
      </c>
      <c r="I205" s="32">
        <f t="shared" si="110"/>
        <v>0</v>
      </c>
      <c r="J205" s="32">
        <f t="shared" si="110"/>
        <v>0</v>
      </c>
      <c r="K205" s="32">
        <f t="shared" si="110"/>
        <v>0</v>
      </c>
      <c r="L205" s="32">
        <f t="shared" si="110"/>
        <v>0</v>
      </c>
      <c r="M205" s="32">
        <f t="shared" si="110"/>
        <v>0</v>
      </c>
      <c r="N205" s="32">
        <f t="shared" si="110"/>
        <v>0</v>
      </c>
      <c r="O205" s="32">
        <f t="shared" si="102"/>
        <v>0</v>
      </c>
      <c r="Q205" s="32"/>
      <c r="R205" s="32">
        <f t="shared" ref="R205:AB205" si="111">+R206+R207+R208+R209</f>
        <v>0</v>
      </c>
      <c r="S205" s="32">
        <f t="shared" si="111"/>
        <v>0</v>
      </c>
      <c r="T205" s="32">
        <f t="shared" si="111"/>
        <v>0</v>
      </c>
      <c r="U205" s="32">
        <f t="shared" si="111"/>
        <v>0</v>
      </c>
      <c r="V205" s="32">
        <f t="shared" si="111"/>
        <v>0</v>
      </c>
      <c r="W205" s="32">
        <f t="shared" si="111"/>
        <v>0</v>
      </c>
      <c r="X205" s="32">
        <f t="shared" si="111"/>
        <v>0</v>
      </c>
      <c r="Y205" s="32">
        <f t="shared" si="111"/>
        <v>0</v>
      </c>
      <c r="Z205" s="32">
        <f t="shared" si="111"/>
        <v>0</v>
      </c>
      <c r="AA205" s="32">
        <f t="shared" si="111"/>
        <v>0</v>
      </c>
      <c r="AB205" s="32">
        <f t="shared" si="111"/>
        <v>0</v>
      </c>
      <c r="AC205" s="32">
        <f t="shared" si="103"/>
        <v>0</v>
      </c>
      <c r="AE205" s="61"/>
      <c r="AF205" s="63"/>
      <c r="AG205" s="92"/>
    </row>
    <row r="206" spans="1:33" x14ac:dyDescent="0.25">
      <c r="A206" s="38">
        <v>10250203901</v>
      </c>
      <c r="B206" s="39" t="s">
        <v>1162</v>
      </c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>
        <f t="shared" si="102"/>
        <v>0</v>
      </c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>
        <f t="shared" si="103"/>
        <v>0</v>
      </c>
      <c r="AE206" s="61"/>
      <c r="AF206" s="63"/>
      <c r="AG206" s="92"/>
    </row>
    <row r="207" spans="1:33" x14ac:dyDescent="0.25">
      <c r="A207" s="38">
        <v>10250203902</v>
      </c>
      <c r="B207" s="39" t="s">
        <v>1163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>
        <f t="shared" si="102"/>
        <v>0</v>
      </c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>
        <f t="shared" si="103"/>
        <v>0</v>
      </c>
      <c r="AE207" s="61"/>
      <c r="AF207" s="63"/>
      <c r="AG207" s="92"/>
    </row>
    <row r="208" spans="1:33" x14ac:dyDescent="0.25">
      <c r="A208" s="38">
        <v>10250203903</v>
      </c>
      <c r="B208" s="39" t="s">
        <v>1164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>
        <f t="shared" si="102"/>
        <v>0</v>
      </c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>
        <f t="shared" si="103"/>
        <v>0</v>
      </c>
      <c r="AE208" s="61"/>
      <c r="AF208" s="63"/>
      <c r="AG208" s="92"/>
    </row>
    <row r="209" spans="1:33" x14ac:dyDescent="0.25">
      <c r="A209" s="38">
        <v>10250203909</v>
      </c>
      <c r="B209" s="39" t="s">
        <v>1165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>
        <f t="shared" si="102"/>
        <v>0</v>
      </c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>
        <f t="shared" si="103"/>
        <v>0</v>
      </c>
      <c r="AE209" s="61"/>
      <c r="AF209" s="63"/>
      <c r="AG209" s="92"/>
    </row>
    <row r="210" spans="1:33" x14ac:dyDescent="0.25">
      <c r="A210" s="30">
        <v>10250204</v>
      </c>
      <c r="B210" s="31" t="s">
        <v>1166</v>
      </c>
      <c r="C210" s="32">
        <f t="shared" ref="C210:N210" si="112">+C211+C218+C223+C230+C240+C243+C250+C259+C264</f>
        <v>0</v>
      </c>
      <c r="D210" s="32">
        <f t="shared" si="112"/>
        <v>0</v>
      </c>
      <c r="E210" s="32">
        <f t="shared" si="112"/>
        <v>0</v>
      </c>
      <c r="F210" s="32">
        <f t="shared" si="112"/>
        <v>0</v>
      </c>
      <c r="G210" s="32">
        <f t="shared" si="112"/>
        <v>0</v>
      </c>
      <c r="H210" s="32">
        <f t="shared" si="112"/>
        <v>0</v>
      </c>
      <c r="I210" s="32">
        <f t="shared" si="112"/>
        <v>0</v>
      </c>
      <c r="J210" s="32">
        <f t="shared" si="112"/>
        <v>0</v>
      </c>
      <c r="K210" s="32">
        <f t="shared" si="112"/>
        <v>0</v>
      </c>
      <c r="L210" s="32">
        <f t="shared" si="112"/>
        <v>0</v>
      </c>
      <c r="M210" s="32">
        <f t="shared" si="112"/>
        <v>0</v>
      </c>
      <c r="N210" s="32">
        <f t="shared" si="112"/>
        <v>0</v>
      </c>
      <c r="O210" s="32">
        <f t="shared" si="102"/>
        <v>0</v>
      </c>
      <c r="Q210" s="32"/>
      <c r="R210" s="32">
        <f t="shared" ref="R210:AB210" si="113">+R211+R218+R223+R230+R240+R243+R250+R259+R264</f>
        <v>0</v>
      </c>
      <c r="S210" s="32">
        <f t="shared" si="113"/>
        <v>0</v>
      </c>
      <c r="T210" s="32">
        <f t="shared" si="113"/>
        <v>0</v>
      </c>
      <c r="U210" s="32">
        <f t="shared" si="113"/>
        <v>0</v>
      </c>
      <c r="V210" s="32">
        <f t="shared" si="113"/>
        <v>0</v>
      </c>
      <c r="W210" s="32">
        <f t="shared" si="113"/>
        <v>0</v>
      </c>
      <c r="X210" s="32">
        <f t="shared" si="113"/>
        <v>0</v>
      </c>
      <c r="Y210" s="32">
        <f t="shared" si="113"/>
        <v>0</v>
      </c>
      <c r="Z210" s="32">
        <f t="shared" si="113"/>
        <v>0</v>
      </c>
      <c r="AA210" s="32">
        <f t="shared" si="113"/>
        <v>0</v>
      </c>
      <c r="AB210" s="32">
        <f t="shared" si="113"/>
        <v>0</v>
      </c>
      <c r="AC210" s="32">
        <f t="shared" si="103"/>
        <v>0</v>
      </c>
      <c r="AE210" s="61"/>
      <c r="AF210" s="63"/>
      <c r="AG210" s="92"/>
    </row>
    <row r="211" spans="1:33" x14ac:dyDescent="0.25">
      <c r="A211" s="35">
        <v>102502041</v>
      </c>
      <c r="B211" s="36" t="s">
        <v>1167</v>
      </c>
      <c r="C211" s="33">
        <f t="shared" ref="C211:N211" si="114">+C212+C213+C214+C215+C216+C217</f>
        <v>0</v>
      </c>
      <c r="D211" s="33">
        <f t="shared" si="114"/>
        <v>0</v>
      </c>
      <c r="E211" s="33">
        <f t="shared" si="114"/>
        <v>0</v>
      </c>
      <c r="F211" s="33">
        <f t="shared" si="114"/>
        <v>0</v>
      </c>
      <c r="G211" s="33">
        <f t="shared" si="114"/>
        <v>0</v>
      </c>
      <c r="H211" s="33">
        <f t="shared" si="114"/>
        <v>0</v>
      </c>
      <c r="I211" s="33">
        <f t="shared" si="114"/>
        <v>0</v>
      </c>
      <c r="J211" s="33">
        <f t="shared" si="114"/>
        <v>0</v>
      </c>
      <c r="K211" s="33">
        <f t="shared" si="114"/>
        <v>0</v>
      </c>
      <c r="L211" s="33">
        <f t="shared" si="114"/>
        <v>0</v>
      </c>
      <c r="M211" s="33">
        <f t="shared" si="114"/>
        <v>0</v>
      </c>
      <c r="N211" s="33">
        <f t="shared" si="114"/>
        <v>0</v>
      </c>
      <c r="O211" s="33">
        <f t="shared" si="102"/>
        <v>0</v>
      </c>
      <c r="Q211" s="33"/>
      <c r="R211" s="33">
        <f t="shared" ref="R211:AB211" si="115">+R212+R213+R214+R215+R216+R217</f>
        <v>0</v>
      </c>
      <c r="S211" s="33">
        <f t="shared" si="115"/>
        <v>0</v>
      </c>
      <c r="T211" s="33">
        <f t="shared" si="115"/>
        <v>0</v>
      </c>
      <c r="U211" s="33">
        <f t="shared" si="115"/>
        <v>0</v>
      </c>
      <c r="V211" s="33">
        <f t="shared" si="115"/>
        <v>0</v>
      </c>
      <c r="W211" s="33">
        <f t="shared" si="115"/>
        <v>0</v>
      </c>
      <c r="X211" s="33">
        <f t="shared" si="115"/>
        <v>0</v>
      </c>
      <c r="Y211" s="33">
        <f t="shared" si="115"/>
        <v>0</v>
      </c>
      <c r="Z211" s="33">
        <f t="shared" si="115"/>
        <v>0</v>
      </c>
      <c r="AA211" s="33">
        <f t="shared" si="115"/>
        <v>0</v>
      </c>
      <c r="AB211" s="33">
        <f t="shared" si="115"/>
        <v>0</v>
      </c>
      <c r="AC211" s="33">
        <f t="shared" si="103"/>
        <v>0</v>
      </c>
      <c r="AE211" s="61"/>
      <c r="AF211" s="63"/>
      <c r="AG211" s="92"/>
    </row>
    <row r="212" spans="1:33" x14ac:dyDescent="0.25">
      <c r="A212" s="38">
        <v>10250204101</v>
      </c>
      <c r="B212" s="39" t="s">
        <v>1168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>
        <f t="shared" si="102"/>
        <v>0</v>
      </c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>
        <f t="shared" si="103"/>
        <v>0</v>
      </c>
      <c r="AE212" s="61"/>
      <c r="AF212" s="63"/>
      <c r="AG212" s="92"/>
    </row>
    <row r="213" spans="1:33" x14ac:dyDescent="0.25">
      <c r="A213" s="38">
        <v>10250204102</v>
      </c>
      <c r="B213" s="39" t="s">
        <v>1169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>
        <f t="shared" si="102"/>
        <v>0</v>
      </c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>
        <f t="shared" si="103"/>
        <v>0</v>
      </c>
      <c r="AE213" s="61"/>
      <c r="AF213" s="63"/>
      <c r="AG213" s="92"/>
    </row>
    <row r="214" spans="1:33" x14ac:dyDescent="0.25">
      <c r="A214" s="38">
        <v>10250204103</v>
      </c>
      <c r="B214" s="39" t="s">
        <v>1170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>
        <f t="shared" si="102"/>
        <v>0</v>
      </c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>
        <f t="shared" si="103"/>
        <v>0</v>
      </c>
      <c r="AE214" s="61"/>
      <c r="AF214" s="63"/>
      <c r="AG214" s="92"/>
    </row>
    <row r="215" spans="1:33" x14ac:dyDescent="0.25">
      <c r="A215" s="38">
        <v>10250204104</v>
      </c>
      <c r="B215" s="39" t="s">
        <v>1171</v>
      </c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>
        <f t="shared" si="102"/>
        <v>0</v>
      </c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>
        <f t="shared" si="103"/>
        <v>0</v>
      </c>
      <c r="AE215" s="61"/>
      <c r="AF215" s="63"/>
      <c r="AG215" s="92"/>
    </row>
    <row r="216" spans="1:33" x14ac:dyDescent="0.25">
      <c r="A216" s="38">
        <v>10250204105</v>
      </c>
      <c r="B216" s="39" t="s">
        <v>1172</v>
      </c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>
        <f t="shared" si="102"/>
        <v>0</v>
      </c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>
        <f t="shared" si="103"/>
        <v>0</v>
      </c>
      <c r="AE216" s="61"/>
      <c r="AF216" s="63"/>
      <c r="AG216" s="92"/>
    </row>
    <row r="217" spans="1:33" x14ac:dyDescent="0.25">
      <c r="A217" s="38">
        <v>10250204106</v>
      </c>
      <c r="B217" s="39" t="s">
        <v>1173</v>
      </c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>
        <f t="shared" si="102"/>
        <v>0</v>
      </c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>
        <f t="shared" si="103"/>
        <v>0</v>
      </c>
      <c r="AE217" s="61"/>
      <c r="AF217" s="63"/>
      <c r="AG217" s="92"/>
    </row>
    <row r="218" spans="1:33" x14ac:dyDescent="0.25">
      <c r="A218" s="30">
        <v>102502042</v>
      </c>
      <c r="B218" s="31" t="s">
        <v>1174</v>
      </c>
      <c r="C218" s="32">
        <f t="shared" ref="C218:N218" si="116">+C219+C220+C221+C222</f>
        <v>0</v>
      </c>
      <c r="D218" s="32">
        <f t="shared" si="116"/>
        <v>0</v>
      </c>
      <c r="E218" s="32">
        <f t="shared" si="116"/>
        <v>0</v>
      </c>
      <c r="F218" s="32">
        <f t="shared" si="116"/>
        <v>0</v>
      </c>
      <c r="G218" s="32">
        <f t="shared" si="116"/>
        <v>0</v>
      </c>
      <c r="H218" s="32">
        <f t="shared" si="116"/>
        <v>0</v>
      </c>
      <c r="I218" s="32">
        <f t="shared" si="116"/>
        <v>0</v>
      </c>
      <c r="J218" s="32">
        <f t="shared" si="116"/>
        <v>0</v>
      </c>
      <c r="K218" s="32">
        <f t="shared" si="116"/>
        <v>0</v>
      </c>
      <c r="L218" s="32">
        <f t="shared" si="116"/>
        <v>0</v>
      </c>
      <c r="M218" s="32">
        <f t="shared" si="116"/>
        <v>0</v>
      </c>
      <c r="N218" s="32">
        <f t="shared" si="116"/>
        <v>0</v>
      </c>
      <c r="O218" s="32">
        <f t="shared" si="102"/>
        <v>0</v>
      </c>
      <c r="Q218" s="32"/>
      <c r="R218" s="32">
        <f t="shared" ref="R218:AB218" si="117">+R219+R220+R221+R222</f>
        <v>0</v>
      </c>
      <c r="S218" s="32">
        <f t="shared" si="117"/>
        <v>0</v>
      </c>
      <c r="T218" s="32">
        <f t="shared" si="117"/>
        <v>0</v>
      </c>
      <c r="U218" s="32">
        <f t="shared" si="117"/>
        <v>0</v>
      </c>
      <c r="V218" s="32">
        <f t="shared" si="117"/>
        <v>0</v>
      </c>
      <c r="W218" s="32">
        <f t="shared" si="117"/>
        <v>0</v>
      </c>
      <c r="X218" s="32">
        <f t="shared" si="117"/>
        <v>0</v>
      </c>
      <c r="Y218" s="32">
        <f t="shared" si="117"/>
        <v>0</v>
      </c>
      <c r="Z218" s="32">
        <f t="shared" si="117"/>
        <v>0</v>
      </c>
      <c r="AA218" s="32">
        <f t="shared" si="117"/>
        <v>0</v>
      </c>
      <c r="AB218" s="32">
        <f t="shared" si="117"/>
        <v>0</v>
      </c>
      <c r="AC218" s="32">
        <f t="shared" si="103"/>
        <v>0</v>
      </c>
      <c r="AE218" s="61"/>
      <c r="AF218" s="63"/>
      <c r="AG218" s="92"/>
    </row>
    <row r="219" spans="1:33" x14ac:dyDescent="0.25">
      <c r="A219" s="38">
        <v>10250204201</v>
      </c>
      <c r="B219" s="39" t="s">
        <v>1175</v>
      </c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>
        <f t="shared" si="102"/>
        <v>0</v>
      </c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>
        <f t="shared" si="103"/>
        <v>0</v>
      </c>
      <c r="AE219" s="61"/>
      <c r="AF219" s="63"/>
      <c r="AG219" s="92"/>
    </row>
    <row r="220" spans="1:33" x14ac:dyDescent="0.25">
      <c r="A220" s="38">
        <v>10250204202</v>
      </c>
      <c r="B220" s="39" t="s">
        <v>1176</v>
      </c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>
        <f t="shared" si="102"/>
        <v>0</v>
      </c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>
        <f t="shared" si="103"/>
        <v>0</v>
      </c>
      <c r="AE220" s="61"/>
      <c r="AF220" s="63"/>
      <c r="AG220" s="92"/>
    </row>
    <row r="221" spans="1:33" x14ac:dyDescent="0.25">
      <c r="A221" s="38">
        <v>10250204203</v>
      </c>
      <c r="B221" s="39" t="s">
        <v>1177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>
        <f t="shared" si="102"/>
        <v>0</v>
      </c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>
        <f t="shared" si="103"/>
        <v>0</v>
      </c>
      <c r="AE221" s="61"/>
      <c r="AF221" s="63"/>
      <c r="AG221" s="92"/>
    </row>
    <row r="222" spans="1:33" x14ac:dyDescent="0.25">
      <c r="A222" s="38">
        <v>10250204204</v>
      </c>
      <c r="B222" s="39" t="s">
        <v>1178</v>
      </c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>
        <f t="shared" si="102"/>
        <v>0</v>
      </c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>
        <f t="shared" si="103"/>
        <v>0</v>
      </c>
      <c r="AE222" s="61"/>
      <c r="AF222" s="63"/>
      <c r="AG222" s="92"/>
    </row>
    <row r="223" spans="1:33" x14ac:dyDescent="0.25">
      <c r="A223" s="30">
        <v>102502043</v>
      </c>
      <c r="B223" s="31" t="s">
        <v>152</v>
      </c>
      <c r="C223" s="32">
        <f t="shared" ref="C223:N223" si="118">+C224+C225+C226+C227+C228+C229</f>
        <v>0</v>
      </c>
      <c r="D223" s="32">
        <f t="shared" si="118"/>
        <v>0</v>
      </c>
      <c r="E223" s="32">
        <f t="shared" si="118"/>
        <v>0</v>
      </c>
      <c r="F223" s="32">
        <f t="shared" si="118"/>
        <v>0</v>
      </c>
      <c r="G223" s="32">
        <f t="shared" si="118"/>
        <v>0</v>
      </c>
      <c r="H223" s="32">
        <f t="shared" si="118"/>
        <v>0</v>
      </c>
      <c r="I223" s="32">
        <f t="shared" si="118"/>
        <v>0</v>
      </c>
      <c r="J223" s="32">
        <f t="shared" si="118"/>
        <v>0</v>
      </c>
      <c r="K223" s="32">
        <f t="shared" si="118"/>
        <v>0</v>
      </c>
      <c r="L223" s="32">
        <f t="shared" si="118"/>
        <v>0</v>
      </c>
      <c r="M223" s="32">
        <f t="shared" si="118"/>
        <v>0</v>
      </c>
      <c r="N223" s="32">
        <f t="shared" si="118"/>
        <v>0</v>
      </c>
      <c r="O223" s="32">
        <f t="shared" si="102"/>
        <v>0</v>
      </c>
      <c r="Q223" s="32"/>
      <c r="R223" s="32">
        <f t="shared" ref="R223:AB223" si="119">+R224+R225+R226+R227+R228+R229</f>
        <v>0</v>
      </c>
      <c r="S223" s="32">
        <f t="shared" si="119"/>
        <v>0</v>
      </c>
      <c r="T223" s="32">
        <f t="shared" si="119"/>
        <v>0</v>
      </c>
      <c r="U223" s="32">
        <f t="shared" si="119"/>
        <v>0</v>
      </c>
      <c r="V223" s="32">
        <f t="shared" si="119"/>
        <v>0</v>
      </c>
      <c r="W223" s="32">
        <f t="shared" si="119"/>
        <v>0</v>
      </c>
      <c r="X223" s="32">
        <f t="shared" si="119"/>
        <v>0</v>
      </c>
      <c r="Y223" s="32">
        <f t="shared" si="119"/>
        <v>0</v>
      </c>
      <c r="Z223" s="32">
        <f t="shared" si="119"/>
        <v>0</v>
      </c>
      <c r="AA223" s="32">
        <f t="shared" si="119"/>
        <v>0</v>
      </c>
      <c r="AB223" s="32">
        <f t="shared" si="119"/>
        <v>0</v>
      </c>
      <c r="AC223" s="32">
        <f t="shared" si="103"/>
        <v>0</v>
      </c>
      <c r="AE223" s="61"/>
      <c r="AF223" s="63"/>
      <c r="AG223" s="92"/>
    </row>
    <row r="224" spans="1:33" x14ac:dyDescent="0.25">
      <c r="A224" s="38">
        <v>10250204301</v>
      </c>
      <c r="B224" s="39" t="s">
        <v>154</v>
      </c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>
        <f t="shared" si="102"/>
        <v>0</v>
      </c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>
        <f t="shared" si="103"/>
        <v>0</v>
      </c>
      <c r="AE224" s="61"/>
      <c r="AF224" s="63"/>
      <c r="AG224" s="92"/>
    </row>
    <row r="225" spans="1:33" x14ac:dyDescent="0.25">
      <c r="A225" s="38">
        <v>10250204302</v>
      </c>
      <c r="B225" s="39" t="s">
        <v>779</v>
      </c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>
        <f t="shared" si="102"/>
        <v>0</v>
      </c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>
        <f t="shared" si="103"/>
        <v>0</v>
      </c>
      <c r="AE225" s="61"/>
      <c r="AF225" s="63"/>
      <c r="AG225" s="92"/>
    </row>
    <row r="226" spans="1:33" x14ac:dyDescent="0.25">
      <c r="A226" s="38">
        <v>10250204303</v>
      </c>
      <c r="B226" s="39" t="s">
        <v>1179</v>
      </c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>
        <f t="shared" si="102"/>
        <v>0</v>
      </c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>
        <f t="shared" si="103"/>
        <v>0</v>
      </c>
      <c r="AE226" s="61"/>
      <c r="AF226" s="63"/>
      <c r="AG226" s="92"/>
    </row>
    <row r="227" spans="1:33" x14ac:dyDescent="0.25">
      <c r="A227" s="38">
        <v>10250204304</v>
      </c>
      <c r="B227" s="39" t="s">
        <v>1180</v>
      </c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>
        <f t="shared" si="102"/>
        <v>0</v>
      </c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>
        <f t="shared" si="103"/>
        <v>0</v>
      </c>
      <c r="AE227" s="61"/>
      <c r="AF227" s="63"/>
      <c r="AG227" s="92"/>
    </row>
    <row r="228" spans="1:33" x14ac:dyDescent="0.25">
      <c r="A228" s="38">
        <v>10250204305</v>
      </c>
      <c r="B228" s="39" t="s">
        <v>1181</v>
      </c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>
        <f t="shared" si="102"/>
        <v>0</v>
      </c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>
        <f t="shared" si="103"/>
        <v>0</v>
      </c>
      <c r="AE228" s="61"/>
      <c r="AF228" s="63"/>
      <c r="AG228" s="92"/>
    </row>
    <row r="229" spans="1:33" x14ac:dyDescent="0.25">
      <c r="A229" s="38">
        <v>10250204309</v>
      </c>
      <c r="B229" s="39" t="s">
        <v>158</v>
      </c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>
        <f t="shared" si="102"/>
        <v>0</v>
      </c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>
        <f t="shared" si="103"/>
        <v>0</v>
      </c>
      <c r="AE229" s="61"/>
      <c r="AF229" s="63"/>
      <c r="AG229" s="92"/>
    </row>
    <row r="230" spans="1:33" x14ac:dyDescent="0.25">
      <c r="A230" s="30">
        <v>102502044</v>
      </c>
      <c r="B230" s="31" t="s">
        <v>160</v>
      </c>
      <c r="C230" s="32">
        <f t="shared" ref="C230:N230" si="120">+C231+C232+C233+C234+C235+C236+C237+C238+C239</f>
        <v>0</v>
      </c>
      <c r="D230" s="32">
        <f t="shared" si="120"/>
        <v>0</v>
      </c>
      <c r="E230" s="32">
        <f t="shared" si="120"/>
        <v>0</v>
      </c>
      <c r="F230" s="32">
        <f t="shared" si="120"/>
        <v>0</v>
      </c>
      <c r="G230" s="32">
        <f t="shared" si="120"/>
        <v>0</v>
      </c>
      <c r="H230" s="32">
        <f t="shared" si="120"/>
        <v>0</v>
      </c>
      <c r="I230" s="32">
        <f t="shared" si="120"/>
        <v>0</v>
      </c>
      <c r="J230" s="32">
        <f t="shared" si="120"/>
        <v>0</v>
      </c>
      <c r="K230" s="32">
        <f t="shared" si="120"/>
        <v>0</v>
      </c>
      <c r="L230" s="32">
        <f t="shared" si="120"/>
        <v>0</v>
      </c>
      <c r="M230" s="32">
        <f t="shared" si="120"/>
        <v>0</v>
      </c>
      <c r="N230" s="32">
        <f t="shared" si="120"/>
        <v>0</v>
      </c>
      <c r="O230" s="32">
        <f t="shared" si="102"/>
        <v>0</v>
      </c>
      <c r="Q230" s="32"/>
      <c r="R230" s="32">
        <f t="shared" ref="R230:AB230" si="121">+R231+R232+R233+R234+R235+R236+R237+R238+R239</f>
        <v>0</v>
      </c>
      <c r="S230" s="32">
        <f t="shared" si="121"/>
        <v>0</v>
      </c>
      <c r="T230" s="32">
        <f t="shared" si="121"/>
        <v>0</v>
      </c>
      <c r="U230" s="32">
        <f t="shared" si="121"/>
        <v>0</v>
      </c>
      <c r="V230" s="32">
        <f t="shared" si="121"/>
        <v>0</v>
      </c>
      <c r="W230" s="32">
        <f t="shared" si="121"/>
        <v>0</v>
      </c>
      <c r="X230" s="32">
        <f t="shared" si="121"/>
        <v>0</v>
      </c>
      <c r="Y230" s="32">
        <f t="shared" si="121"/>
        <v>0</v>
      </c>
      <c r="Z230" s="32">
        <f t="shared" si="121"/>
        <v>0</v>
      </c>
      <c r="AA230" s="32">
        <f t="shared" si="121"/>
        <v>0</v>
      </c>
      <c r="AB230" s="32">
        <f t="shared" si="121"/>
        <v>0</v>
      </c>
      <c r="AC230" s="32">
        <f t="shared" si="103"/>
        <v>0</v>
      </c>
      <c r="AE230" s="61"/>
      <c r="AF230" s="63"/>
      <c r="AG230" s="92"/>
    </row>
    <row r="231" spans="1:33" x14ac:dyDescent="0.25">
      <c r="A231" s="38">
        <v>10250204401</v>
      </c>
      <c r="B231" s="39" t="s">
        <v>347</v>
      </c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>
        <f t="shared" si="102"/>
        <v>0</v>
      </c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>
        <f t="shared" si="103"/>
        <v>0</v>
      </c>
      <c r="AE231" s="61"/>
      <c r="AF231" s="63"/>
      <c r="AG231" s="92"/>
    </row>
    <row r="232" spans="1:33" x14ac:dyDescent="0.25">
      <c r="A232" s="38">
        <v>10250204402</v>
      </c>
      <c r="B232" s="39" t="s">
        <v>162</v>
      </c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>
        <f t="shared" si="102"/>
        <v>0</v>
      </c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>
        <f t="shared" si="103"/>
        <v>0</v>
      </c>
      <c r="AE232" s="61"/>
      <c r="AF232" s="63"/>
      <c r="AG232" s="92"/>
    </row>
    <row r="233" spans="1:33" x14ac:dyDescent="0.25">
      <c r="A233" s="38">
        <v>10250204403</v>
      </c>
      <c r="B233" s="39" t="s">
        <v>164</v>
      </c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>
        <f t="shared" si="102"/>
        <v>0</v>
      </c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>
        <f t="shared" si="103"/>
        <v>0</v>
      </c>
      <c r="AE233" s="61"/>
      <c r="AF233" s="63"/>
      <c r="AG233" s="92"/>
    </row>
    <row r="234" spans="1:33" x14ac:dyDescent="0.25">
      <c r="A234" s="38">
        <v>10250204404</v>
      </c>
      <c r="B234" s="39" t="s">
        <v>1182</v>
      </c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>
        <f t="shared" si="102"/>
        <v>0</v>
      </c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>
        <f t="shared" si="103"/>
        <v>0</v>
      </c>
      <c r="AE234" s="61"/>
      <c r="AF234" s="63"/>
      <c r="AG234" s="92"/>
    </row>
    <row r="235" spans="1:33" x14ac:dyDescent="0.25">
      <c r="A235" s="38">
        <v>10250204405</v>
      </c>
      <c r="B235" s="39" t="s">
        <v>1183</v>
      </c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>
        <f t="shared" si="102"/>
        <v>0</v>
      </c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>
        <f t="shared" si="103"/>
        <v>0</v>
      </c>
      <c r="AE235" s="61"/>
      <c r="AF235" s="63"/>
      <c r="AG235" s="92"/>
    </row>
    <row r="236" spans="1:33" x14ac:dyDescent="0.25">
      <c r="A236" s="38">
        <v>10250204406</v>
      </c>
      <c r="B236" s="39" t="s">
        <v>1184</v>
      </c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>
        <f t="shared" si="102"/>
        <v>0</v>
      </c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>
        <f t="shared" si="103"/>
        <v>0</v>
      </c>
      <c r="AE236" s="61"/>
      <c r="AF236" s="63"/>
      <c r="AG236" s="92"/>
    </row>
    <row r="237" spans="1:33" x14ac:dyDescent="0.25">
      <c r="A237" s="38">
        <v>10250204407</v>
      </c>
      <c r="B237" s="39" t="s">
        <v>1185</v>
      </c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>
        <f t="shared" si="102"/>
        <v>0</v>
      </c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>
        <f t="shared" si="103"/>
        <v>0</v>
      </c>
      <c r="AE237" s="61"/>
      <c r="AF237" s="63"/>
      <c r="AG237" s="92"/>
    </row>
    <row r="238" spans="1:33" x14ac:dyDescent="0.25">
      <c r="A238" s="38">
        <v>10250204408</v>
      </c>
      <c r="B238" s="39" t="s">
        <v>166</v>
      </c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>
        <f t="shared" si="102"/>
        <v>0</v>
      </c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>
        <f t="shared" si="103"/>
        <v>0</v>
      </c>
      <c r="AE238" s="61"/>
      <c r="AF238" s="63"/>
      <c r="AG238" s="92"/>
    </row>
    <row r="239" spans="1:33" x14ac:dyDescent="0.25">
      <c r="A239" s="38">
        <v>10250204409</v>
      </c>
      <c r="B239" s="39" t="s">
        <v>168</v>
      </c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>
        <f t="shared" si="102"/>
        <v>0</v>
      </c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>
        <f t="shared" si="103"/>
        <v>0</v>
      </c>
      <c r="AE239" s="61"/>
      <c r="AF239" s="63"/>
      <c r="AG239" s="92"/>
    </row>
    <row r="240" spans="1:33" x14ac:dyDescent="0.25">
      <c r="A240" s="30">
        <v>102502045</v>
      </c>
      <c r="B240" s="31" t="s">
        <v>170</v>
      </c>
      <c r="C240" s="32">
        <f t="shared" ref="C240:N240" si="122">+C241+C242</f>
        <v>0</v>
      </c>
      <c r="D240" s="32">
        <f t="shared" si="122"/>
        <v>0</v>
      </c>
      <c r="E240" s="32">
        <f t="shared" si="122"/>
        <v>0</v>
      </c>
      <c r="F240" s="32">
        <f t="shared" si="122"/>
        <v>0</v>
      </c>
      <c r="G240" s="32">
        <f t="shared" si="122"/>
        <v>0</v>
      </c>
      <c r="H240" s="32">
        <f t="shared" si="122"/>
        <v>0</v>
      </c>
      <c r="I240" s="32">
        <f t="shared" si="122"/>
        <v>0</v>
      </c>
      <c r="J240" s="32">
        <f t="shared" si="122"/>
        <v>0</v>
      </c>
      <c r="K240" s="32">
        <f t="shared" si="122"/>
        <v>0</v>
      </c>
      <c r="L240" s="32">
        <f t="shared" si="122"/>
        <v>0</v>
      </c>
      <c r="M240" s="32">
        <f t="shared" si="122"/>
        <v>0</v>
      </c>
      <c r="N240" s="32">
        <f t="shared" si="122"/>
        <v>0</v>
      </c>
      <c r="O240" s="32">
        <f t="shared" si="102"/>
        <v>0</v>
      </c>
      <c r="Q240" s="32"/>
      <c r="R240" s="32">
        <f t="shared" ref="R240:AB240" si="123">+R241+R242</f>
        <v>0</v>
      </c>
      <c r="S240" s="32">
        <f t="shared" si="123"/>
        <v>0</v>
      </c>
      <c r="T240" s="32">
        <f t="shared" si="123"/>
        <v>0</v>
      </c>
      <c r="U240" s="32">
        <f t="shared" si="123"/>
        <v>0</v>
      </c>
      <c r="V240" s="32">
        <f t="shared" si="123"/>
        <v>0</v>
      </c>
      <c r="W240" s="32">
        <f t="shared" si="123"/>
        <v>0</v>
      </c>
      <c r="X240" s="32">
        <f t="shared" si="123"/>
        <v>0</v>
      </c>
      <c r="Y240" s="32">
        <f t="shared" si="123"/>
        <v>0</v>
      </c>
      <c r="Z240" s="32">
        <f t="shared" si="123"/>
        <v>0</v>
      </c>
      <c r="AA240" s="32">
        <f t="shared" si="123"/>
        <v>0</v>
      </c>
      <c r="AB240" s="32">
        <f t="shared" si="123"/>
        <v>0</v>
      </c>
      <c r="AC240" s="32">
        <f t="shared" si="103"/>
        <v>0</v>
      </c>
      <c r="AE240" s="61"/>
      <c r="AF240" s="63"/>
      <c r="AG240" s="92"/>
    </row>
    <row r="241" spans="1:33" x14ac:dyDescent="0.25">
      <c r="A241" s="38">
        <v>10250204501</v>
      </c>
      <c r="B241" s="39" t="s">
        <v>351</v>
      </c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>
        <f t="shared" si="102"/>
        <v>0</v>
      </c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>
        <f t="shared" si="103"/>
        <v>0</v>
      </c>
      <c r="AE241" s="61"/>
      <c r="AF241" s="63"/>
      <c r="AG241" s="92"/>
    </row>
    <row r="242" spans="1:33" x14ac:dyDescent="0.25">
      <c r="A242" s="38">
        <v>10250204502</v>
      </c>
      <c r="B242" s="39" t="s">
        <v>172</v>
      </c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>
        <f t="shared" si="102"/>
        <v>0</v>
      </c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>
        <f t="shared" si="103"/>
        <v>0</v>
      </c>
      <c r="AE242" s="61"/>
      <c r="AF242" s="63"/>
      <c r="AG242" s="92"/>
    </row>
    <row r="243" spans="1:33" x14ac:dyDescent="0.25">
      <c r="A243" s="30">
        <v>102502046</v>
      </c>
      <c r="B243" s="31" t="s">
        <v>174</v>
      </c>
      <c r="C243" s="32">
        <f t="shared" ref="C243:N243" si="124">+C244+C245+C246+C247+C248+C249</f>
        <v>0</v>
      </c>
      <c r="D243" s="32">
        <f t="shared" si="124"/>
        <v>0</v>
      </c>
      <c r="E243" s="32">
        <f t="shared" si="124"/>
        <v>0</v>
      </c>
      <c r="F243" s="32">
        <f t="shared" si="124"/>
        <v>0</v>
      </c>
      <c r="G243" s="32">
        <f t="shared" si="124"/>
        <v>0</v>
      </c>
      <c r="H243" s="32">
        <f t="shared" si="124"/>
        <v>0</v>
      </c>
      <c r="I243" s="32">
        <f t="shared" si="124"/>
        <v>0</v>
      </c>
      <c r="J243" s="32">
        <f t="shared" si="124"/>
        <v>0</v>
      </c>
      <c r="K243" s="32">
        <f t="shared" si="124"/>
        <v>0</v>
      </c>
      <c r="L243" s="32">
        <f t="shared" si="124"/>
        <v>0</v>
      </c>
      <c r="M243" s="32">
        <f t="shared" si="124"/>
        <v>0</v>
      </c>
      <c r="N243" s="32">
        <f t="shared" si="124"/>
        <v>0</v>
      </c>
      <c r="O243" s="32">
        <f t="shared" si="102"/>
        <v>0</v>
      </c>
      <c r="Q243" s="32"/>
      <c r="R243" s="32">
        <f t="shared" ref="R243:AB243" si="125">+R244+R245+R246+R247+R248+R249</f>
        <v>0</v>
      </c>
      <c r="S243" s="32">
        <f t="shared" si="125"/>
        <v>0</v>
      </c>
      <c r="T243" s="32">
        <f t="shared" si="125"/>
        <v>0</v>
      </c>
      <c r="U243" s="32">
        <f t="shared" si="125"/>
        <v>0</v>
      </c>
      <c r="V243" s="32">
        <f t="shared" si="125"/>
        <v>0</v>
      </c>
      <c r="W243" s="32">
        <f t="shared" si="125"/>
        <v>0</v>
      </c>
      <c r="X243" s="32">
        <f t="shared" si="125"/>
        <v>0</v>
      </c>
      <c r="Y243" s="32">
        <f t="shared" si="125"/>
        <v>0</v>
      </c>
      <c r="Z243" s="32">
        <f t="shared" si="125"/>
        <v>0</v>
      </c>
      <c r="AA243" s="32">
        <f t="shared" si="125"/>
        <v>0</v>
      </c>
      <c r="AB243" s="32">
        <f t="shared" si="125"/>
        <v>0</v>
      </c>
      <c r="AC243" s="32">
        <f t="shared" si="103"/>
        <v>0</v>
      </c>
      <c r="AE243" s="61"/>
      <c r="AF243" s="63"/>
      <c r="AG243" s="92"/>
    </row>
    <row r="244" spans="1:33" x14ac:dyDescent="0.25">
      <c r="A244" s="38">
        <v>10250204601</v>
      </c>
      <c r="B244" s="39" t="s">
        <v>176</v>
      </c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>
        <f t="shared" si="102"/>
        <v>0</v>
      </c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>
        <f t="shared" si="103"/>
        <v>0</v>
      </c>
      <c r="AE244" s="61"/>
      <c r="AF244" s="63"/>
      <c r="AG244" s="92"/>
    </row>
    <row r="245" spans="1:33" x14ac:dyDescent="0.25">
      <c r="A245" s="38">
        <v>10250204602</v>
      </c>
      <c r="B245" s="39" t="s">
        <v>1186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>
        <f t="shared" si="102"/>
        <v>0</v>
      </c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>
        <f t="shared" si="103"/>
        <v>0</v>
      </c>
      <c r="AE245" s="61"/>
      <c r="AF245" s="63"/>
      <c r="AG245" s="92"/>
    </row>
    <row r="246" spans="1:33" x14ac:dyDescent="0.25">
      <c r="A246" s="38">
        <v>10250204603</v>
      </c>
      <c r="B246" s="39" t="s">
        <v>178</v>
      </c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>
        <f t="shared" si="102"/>
        <v>0</v>
      </c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>
        <f t="shared" si="103"/>
        <v>0</v>
      </c>
      <c r="AE246" s="61"/>
      <c r="AF246" s="63"/>
      <c r="AG246" s="92"/>
    </row>
    <row r="247" spans="1:33" x14ac:dyDescent="0.25">
      <c r="A247" s="38">
        <v>10250204604</v>
      </c>
      <c r="B247" s="39" t="s">
        <v>180</v>
      </c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>
        <f t="shared" ref="O247:O310" si="126">SUM(C247:N247)</f>
        <v>0</v>
      </c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>
        <f t="shared" ref="AC247:AC310" si="127">SUM(Q247:AB247)</f>
        <v>0</v>
      </c>
      <c r="AE247" s="61"/>
      <c r="AF247" s="63"/>
      <c r="AG247" s="92"/>
    </row>
    <row r="248" spans="1:33" x14ac:dyDescent="0.25">
      <c r="A248" s="38">
        <v>10250204605</v>
      </c>
      <c r="B248" s="39" t="s">
        <v>780</v>
      </c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>
        <f t="shared" si="126"/>
        <v>0</v>
      </c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>
        <f t="shared" si="127"/>
        <v>0</v>
      </c>
      <c r="AE248" s="61"/>
      <c r="AF248" s="63"/>
      <c r="AG248" s="92"/>
    </row>
    <row r="249" spans="1:33" x14ac:dyDescent="0.25">
      <c r="A249" s="38">
        <v>10250204609</v>
      </c>
      <c r="B249" s="39" t="s">
        <v>184</v>
      </c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>
        <f t="shared" si="126"/>
        <v>0</v>
      </c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>
        <f t="shared" si="127"/>
        <v>0</v>
      </c>
      <c r="AE249" s="61"/>
      <c r="AF249" s="63"/>
      <c r="AG249" s="92"/>
    </row>
    <row r="250" spans="1:33" x14ac:dyDescent="0.25">
      <c r="A250" s="30">
        <v>102502047</v>
      </c>
      <c r="B250" s="31" t="s">
        <v>186</v>
      </c>
      <c r="C250" s="32">
        <f t="shared" ref="C250:N250" si="128">+C251+C252+C253+C254+C255+C256+C257+C258</f>
        <v>0</v>
      </c>
      <c r="D250" s="32">
        <f t="shared" si="128"/>
        <v>0</v>
      </c>
      <c r="E250" s="32">
        <f t="shared" si="128"/>
        <v>0</v>
      </c>
      <c r="F250" s="32">
        <f t="shared" si="128"/>
        <v>0</v>
      </c>
      <c r="G250" s="32">
        <f t="shared" si="128"/>
        <v>0</v>
      </c>
      <c r="H250" s="32">
        <f t="shared" si="128"/>
        <v>0</v>
      </c>
      <c r="I250" s="32">
        <f t="shared" si="128"/>
        <v>0</v>
      </c>
      <c r="J250" s="32">
        <f t="shared" si="128"/>
        <v>0</v>
      </c>
      <c r="K250" s="32">
        <f t="shared" si="128"/>
        <v>0</v>
      </c>
      <c r="L250" s="32">
        <f t="shared" si="128"/>
        <v>0</v>
      </c>
      <c r="M250" s="32">
        <f t="shared" si="128"/>
        <v>0</v>
      </c>
      <c r="N250" s="32">
        <f t="shared" si="128"/>
        <v>0</v>
      </c>
      <c r="O250" s="32">
        <f t="shared" si="126"/>
        <v>0</v>
      </c>
      <c r="Q250" s="32"/>
      <c r="R250" s="32">
        <f t="shared" ref="R250:AB250" si="129">+R251+R252+R253+R254+R255+R256+R257+R258</f>
        <v>0</v>
      </c>
      <c r="S250" s="32">
        <f t="shared" si="129"/>
        <v>0</v>
      </c>
      <c r="T250" s="32">
        <f t="shared" si="129"/>
        <v>0</v>
      </c>
      <c r="U250" s="32">
        <f t="shared" si="129"/>
        <v>0</v>
      </c>
      <c r="V250" s="32">
        <f t="shared" si="129"/>
        <v>0</v>
      </c>
      <c r="W250" s="32">
        <f t="shared" si="129"/>
        <v>0</v>
      </c>
      <c r="X250" s="32">
        <f t="shared" si="129"/>
        <v>0</v>
      </c>
      <c r="Y250" s="32">
        <f t="shared" si="129"/>
        <v>0</v>
      </c>
      <c r="Z250" s="32">
        <f t="shared" si="129"/>
        <v>0</v>
      </c>
      <c r="AA250" s="32">
        <f t="shared" si="129"/>
        <v>0</v>
      </c>
      <c r="AB250" s="32">
        <f t="shared" si="129"/>
        <v>0</v>
      </c>
      <c r="AC250" s="32">
        <f t="shared" si="127"/>
        <v>0</v>
      </c>
      <c r="AE250" s="61"/>
      <c r="AF250" s="63"/>
      <c r="AG250" s="92"/>
    </row>
    <row r="251" spans="1:33" x14ac:dyDescent="0.25">
      <c r="A251" s="38">
        <v>10250204701</v>
      </c>
      <c r="B251" s="39" t="s">
        <v>1187</v>
      </c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>
        <f t="shared" si="126"/>
        <v>0</v>
      </c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>
        <f t="shared" si="127"/>
        <v>0</v>
      </c>
      <c r="AE251" s="61"/>
      <c r="AF251" s="63"/>
      <c r="AG251" s="92"/>
    </row>
    <row r="252" spans="1:33" x14ac:dyDescent="0.25">
      <c r="A252" s="38">
        <v>10250204702</v>
      </c>
      <c r="B252" s="39" t="s">
        <v>781</v>
      </c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>
        <f t="shared" si="126"/>
        <v>0</v>
      </c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>
        <f t="shared" si="127"/>
        <v>0</v>
      </c>
      <c r="AE252" s="61"/>
      <c r="AF252" s="63"/>
      <c r="AG252" s="92"/>
    </row>
    <row r="253" spans="1:33" x14ac:dyDescent="0.25">
      <c r="A253" s="38">
        <v>10250204703</v>
      </c>
      <c r="B253" s="39" t="s">
        <v>1188</v>
      </c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>
        <f t="shared" si="126"/>
        <v>0</v>
      </c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>
        <f t="shared" si="127"/>
        <v>0</v>
      </c>
      <c r="AE253" s="61"/>
      <c r="AF253" s="63"/>
      <c r="AG253" s="92"/>
    </row>
    <row r="254" spans="1:33" x14ac:dyDescent="0.25">
      <c r="A254" s="38">
        <v>10250204704</v>
      </c>
      <c r="B254" s="39" t="s">
        <v>1189</v>
      </c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>
        <f t="shared" si="126"/>
        <v>0</v>
      </c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>
        <f t="shared" si="127"/>
        <v>0</v>
      </c>
      <c r="AE254" s="61"/>
      <c r="AF254" s="63"/>
      <c r="AG254" s="92"/>
    </row>
    <row r="255" spans="1:33" x14ac:dyDescent="0.25">
      <c r="A255" s="38">
        <v>10250204705</v>
      </c>
      <c r="B255" s="39" t="s">
        <v>1190</v>
      </c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>
        <f t="shared" si="126"/>
        <v>0</v>
      </c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>
        <f t="shared" si="127"/>
        <v>0</v>
      </c>
      <c r="AE255" s="61"/>
      <c r="AF255" s="63"/>
      <c r="AG255" s="92"/>
    </row>
    <row r="256" spans="1:33" x14ac:dyDescent="0.25">
      <c r="A256" s="38">
        <v>10250204706</v>
      </c>
      <c r="B256" s="39" t="s">
        <v>1191</v>
      </c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>
        <f t="shared" si="126"/>
        <v>0</v>
      </c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>
        <f t="shared" si="127"/>
        <v>0</v>
      </c>
      <c r="AE256" s="61"/>
      <c r="AF256" s="63"/>
      <c r="AG256" s="92"/>
    </row>
    <row r="257" spans="1:33" x14ac:dyDescent="0.25">
      <c r="A257" s="38">
        <v>10250204708</v>
      </c>
      <c r="B257" s="39" t="s">
        <v>212</v>
      </c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>
        <f t="shared" si="126"/>
        <v>0</v>
      </c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>
        <f t="shared" si="127"/>
        <v>0</v>
      </c>
      <c r="AE257" s="61"/>
      <c r="AF257" s="63"/>
      <c r="AG257" s="92"/>
    </row>
    <row r="258" spans="1:33" x14ac:dyDescent="0.25">
      <c r="A258" s="38">
        <v>10250204709</v>
      </c>
      <c r="B258" s="39" t="s">
        <v>1192</v>
      </c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>
        <f t="shared" si="126"/>
        <v>0</v>
      </c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>
        <f t="shared" si="127"/>
        <v>0</v>
      </c>
      <c r="AE258" s="61"/>
      <c r="AF258" s="63"/>
      <c r="AG258" s="92"/>
    </row>
    <row r="259" spans="1:33" x14ac:dyDescent="0.25">
      <c r="A259" s="30">
        <v>102502048</v>
      </c>
      <c r="B259" s="31" t="s">
        <v>192</v>
      </c>
      <c r="C259" s="32">
        <f t="shared" ref="C259:N259" si="130">+C260+C261+C262+C263</f>
        <v>0</v>
      </c>
      <c r="D259" s="32">
        <f t="shared" si="130"/>
        <v>0</v>
      </c>
      <c r="E259" s="32">
        <f t="shared" si="130"/>
        <v>0</v>
      </c>
      <c r="F259" s="32">
        <f t="shared" si="130"/>
        <v>0</v>
      </c>
      <c r="G259" s="32">
        <f t="shared" si="130"/>
        <v>0</v>
      </c>
      <c r="H259" s="32">
        <f t="shared" si="130"/>
        <v>0</v>
      </c>
      <c r="I259" s="32">
        <f t="shared" si="130"/>
        <v>0</v>
      </c>
      <c r="J259" s="32">
        <f t="shared" si="130"/>
        <v>0</v>
      </c>
      <c r="K259" s="32">
        <f t="shared" si="130"/>
        <v>0</v>
      </c>
      <c r="L259" s="32">
        <f t="shared" si="130"/>
        <v>0</v>
      </c>
      <c r="M259" s="32">
        <f t="shared" si="130"/>
        <v>0</v>
      </c>
      <c r="N259" s="32">
        <f t="shared" si="130"/>
        <v>0</v>
      </c>
      <c r="O259" s="32">
        <f t="shared" si="126"/>
        <v>0</v>
      </c>
      <c r="Q259" s="32"/>
      <c r="R259" s="32">
        <f t="shared" ref="R259:AB259" si="131">+R260+R261+R262+R263</f>
        <v>0</v>
      </c>
      <c r="S259" s="32">
        <f t="shared" si="131"/>
        <v>0</v>
      </c>
      <c r="T259" s="32">
        <f t="shared" si="131"/>
        <v>0</v>
      </c>
      <c r="U259" s="32">
        <f t="shared" si="131"/>
        <v>0</v>
      </c>
      <c r="V259" s="32">
        <f t="shared" si="131"/>
        <v>0</v>
      </c>
      <c r="W259" s="32">
        <f t="shared" si="131"/>
        <v>0</v>
      </c>
      <c r="X259" s="32">
        <f t="shared" si="131"/>
        <v>0</v>
      </c>
      <c r="Y259" s="32">
        <f t="shared" si="131"/>
        <v>0</v>
      </c>
      <c r="Z259" s="32">
        <f t="shared" si="131"/>
        <v>0</v>
      </c>
      <c r="AA259" s="32">
        <f t="shared" si="131"/>
        <v>0</v>
      </c>
      <c r="AB259" s="32">
        <f t="shared" si="131"/>
        <v>0</v>
      </c>
      <c r="AC259" s="32">
        <f t="shared" si="127"/>
        <v>0</v>
      </c>
      <c r="AE259" s="61"/>
      <c r="AF259" s="63"/>
      <c r="AG259" s="92"/>
    </row>
    <row r="260" spans="1:33" x14ac:dyDescent="0.25">
      <c r="A260" s="38">
        <v>10250204801</v>
      </c>
      <c r="B260" s="39" t="s">
        <v>194</v>
      </c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>
        <f t="shared" si="126"/>
        <v>0</v>
      </c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>
        <f t="shared" si="127"/>
        <v>0</v>
      </c>
      <c r="AE260" s="61"/>
      <c r="AF260" s="63"/>
      <c r="AG260" s="92"/>
    </row>
    <row r="261" spans="1:33" x14ac:dyDescent="0.25">
      <c r="A261" s="38">
        <v>10250204802</v>
      </c>
      <c r="B261" s="39" t="s">
        <v>1193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>
        <f t="shared" si="126"/>
        <v>0</v>
      </c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>
        <f t="shared" si="127"/>
        <v>0</v>
      </c>
      <c r="AE261" s="61"/>
      <c r="AF261" s="63"/>
      <c r="AG261" s="92"/>
    </row>
    <row r="262" spans="1:33" x14ac:dyDescent="0.25">
      <c r="A262" s="38">
        <v>10250204803</v>
      </c>
      <c r="B262" s="39" t="s">
        <v>196</v>
      </c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>
        <f t="shared" si="126"/>
        <v>0</v>
      </c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>
        <f t="shared" si="127"/>
        <v>0</v>
      </c>
      <c r="AE262" s="61"/>
      <c r="AF262" s="63"/>
      <c r="AG262" s="92"/>
    </row>
    <row r="263" spans="1:33" x14ac:dyDescent="0.25">
      <c r="A263" s="38">
        <v>10250204804</v>
      </c>
      <c r="B263" s="39" t="s">
        <v>1194</v>
      </c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>
        <f t="shared" si="126"/>
        <v>0</v>
      </c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>
        <f t="shared" si="127"/>
        <v>0</v>
      </c>
      <c r="AE263" s="61"/>
      <c r="AF263" s="63"/>
      <c r="AG263" s="92"/>
    </row>
    <row r="264" spans="1:33" x14ac:dyDescent="0.25">
      <c r="A264" s="30">
        <v>102502049</v>
      </c>
      <c r="B264" s="31" t="s">
        <v>198</v>
      </c>
      <c r="C264" s="32">
        <f t="shared" ref="C264:N264" si="132">+C265+C266+C267+C268+C269+C270+C271</f>
        <v>0</v>
      </c>
      <c r="D264" s="32">
        <f t="shared" si="132"/>
        <v>0</v>
      </c>
      <c r="E264" s="32">
        <f t="shared" si="132"/>
        <v>0</v>
      </c>
      <c r="F264" s="32">
        <f t="shared" si="132"/>
        <v>0</v>
      </c>
      <c r="G264" s="32">
        <f t="shared" si="132"/>
        <v>0</v>
      </c>
      <c r="H264" s="32">
        <f t="shared" si="132"/>
        <v>0</v>
      </c>
      <c r="I264" s="32">
        <f t="shared" si="132"/>
        <v>0</v>
      </c>
      <c r="J264" s="32">
        <f t="shared" si="132"/>
        <v>0</v>
      </c>
      <c r="K264" s="32">
        <f t="shared" si="132"/>
        <v>0</v>
      </c>
      <c r="L264" s="32">
        <f t="shared" si="132"/>
        <v>0</v>
      </c>
      <c r="M264" s="32">
        <f t="shared" si="132"/>
        <v>0</v>
      </c>
      <c r="N264" s="32">
        <f t="shared" si="132"/>
        <v>0</v>
      </c>
      <c r="O264" s="32">
        <f t="shared" si="126"/>
        <v>0</v>
      </c>
      <c r="Q264" s="32"/>
      <c r="R264" s="32">
        <f t="shared" ref="R264:AB264" si="133">+R265+R266+R267+R268+R269+R270+R271</f>
        <v>0</v>
      </c>
      <c r="S264" s="32">
        <f t="shared" si="133"/>
        <v>0</v>
      </c>
      <c r="T264" s="32">
        <f t="shared" si="133"/>
        <v>0</v>
      </c>
      <c r="U264" s="32">
        <f t="shared" si="133"/>
        <v>0</v>
      </c>
      <c r="V264" s="32">
        <f t="shared" si="133"/>
        <v>0</v>
      </c>
      <c r="W264" s="32">
        <f t="shared" si="133"/>
        <v>0</v>
      </c>
      <c r="X264" s="32">
        <f t="shared" si="133"/>
        <v>0</v>
      </c>
      <c r="Y264" s="32">
        <f t="shared" si="133"/>
        <v>0</v>
      </c>
      <c r="Z264" s="32">
        <f t="shared" si="133"/>
        <v>0</v>
      </c>
      <c r="AA264" s="32">
        <f t="shared" si="133"/>
        <v>0</v>
      </c>
      <c r="AB264" s="32">
        <f t="shared" si="133"/>
        <v>0</v>
      </c>
      <c r="AC264" s="32">
        <f t="shared" si="127"/>
        <v>0</v>
      </c>
      <c r="AE264" s="61"/>
      <c r="AF264" s="63"/>
      <c r="AG264" s="92"/>
    </row>
    <row r="265" spans="1:33" x14ac:dyDescent="0.25">
      <c r="A265" s="38">
        <v>10250204901</v>
      </c>
      <c r="B265" s="39" t="s">
        <v>1195</v>
      </c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>
        <f t="shared" si="126"/>
        <v>0</v>
      </c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>
        <f t="shared" si="127"/>
        <v>0</v>
      </c>
      <c r="AE265" s="61"/>
      <c r="AF265" s="63"/>
      <c r="AG265" s="92"/>
    </row>
    <row r="266" spans="1:33" x14ac:dyDescent="0.25">
      <c r="A266" s="38">
        <v>10250204902</v>
      </c>
      <c r="B266" s="39" t="s">
        <v>783</v>
      </c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>
        <f t="shared" si="126"/>
        <v>0</v>
      </c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>
        <f t="shared" si="127"/>
        <v>0</v>
      </c>
      <c r="AE266" s="61"/>
      <c r="AF266" s="63"/>
      <c r="AG266" s="92"/>
    </row>
    <row r="267" spans="1:33" x14ac:dyDescent="0.25">
      <c r="A267" s="38">
        <v>10250204903</v>
      </c>
      <c r="B267" s="39" t="s">
        <v>1196</v>
      </c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>
        <f t="shared" si="126"/>
        <v>0</v>
      </c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>
        <f t="shared" si="127"/>
        <v>0</v>
      </c>
      <c r="AE267" s="61"/>
      <c r="AF267" s="63"/>
      <c r="AG267" s="92"/>
    </row>
    <row r="268" spans="1:33" x14ac:dyDescent="0.25">
      <c r="A268" s="38">
        <v>10250204904</v>
      </c>
      <c r="B268" s="39" t="s">
        <v>1197</v>
      </c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>
        <f t="shared" si="126"/>
        <v>0</v>
      </c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>
        <f t="shared" si="127"/>
        <v>0</v>
      </c>
      <c r="AE268" s="61"/>
      <c r="AF268" s="63"/>
      <c r="AG268" s="92"/>
    </row>
    <row r="269" spans="1:33" x14ac:dyDescent="0.25">
      <c r="A269" s="38">
        <v>10250204905</v>
      </c>
      <c r="B269" s="39" t="s">
        <v>1198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>
        <f t="shared" si="126"/>
        <v>0</v>
      </c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>
        <f t="shared" si="127"/>
        <v>0</v>
      </c>
      <c r="AE269" s="61"/>
      <c r="AF269" s="63"/>
      <c r="AG269" s="92"/>
    </row>
    <row r="270" spans="1:33" x14ac:dyDescent="0.25">
      <c r="A270" s="38">
        <v>10250204906</v>
      </c>
      <c r="B270" s="39" t="s">
        <v>1199</v>
      </c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>
        <f t="shared" si="126"/>
        <v>0</v>
      </c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>
        <f t="shared" si="127"/>
        <v>0</v>
      </c>
      <c r="AE270" s="61"/>
      <c r="AF270" s="63"/>
      <c r="AG270" s="92"/>
    </row>
    <row r="271" spans="1:33" x14ac:dyDescent="0.25">
      <c r="A271" s="38">
        <v>10250204909</v>
      </c>
      <c r="B271" s="39" t="s">
        <v>1200</v>
      </c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>
        <f t="shared" si="126"/>
        <v>0</v>
      </c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>
        <f t="shared" si="127"/>
        <v>0</v>
      </c>
      <c r="AE271" s="61"/>
      <c r="AF271" s="63"/>
      <c r="AG271" s="92"/>
    </row>
    <row r="272" spans="1:33" x14ac:dyDescent="0.25">
      <c r="A272" s="30">
        <v>10250205</v>
      </c>
      <c r="B272" s="31" t="s">
        <v>1201</v>
      </c>
      <c r="C272" s="32">
        <f t="shared" ref="C272:N272" si="134">+C273+C276</f>
        <v>0</v>
      </c>
      <c r="D272" s="32">
        <f t="shared" si="134"/>
        <v>0</v>
      </c>
      <c r="E272" s="32">
        <f t="shared" si="134"/>
        <v>0</v>
      </c>
      <c r="F272" s="32">
        <f t="shared" si="134"/>
        <v>0</v>
      </c>
      <c r="G272" s="32">
        <f t="shared" si="134"/>
        <v>0</v>
      </c>
      <c r="H272" s="32">
        <f t="shared" si="134"/>
        <v>0</v>
      </c>
      <c r="I272" s="32">
        <f t="shared" si="134"/>
        <v>0</v>
      </c>
      <c r="J272" s="32">
        <f t="shared" si="134"/>
        <v>0</v>
      </c>
      <c r="K272" s="32">
        <f t="shared" si="134"/>
        <v>0</v>
      </c>
      <c r="L272" s="32">
        <f t="shared" si="134"/>
        <v>0</v>
      </c>
      <c r="M272" s="32">
        <f t="shared" si="134"/>
        <v>0</v>
      </c>
      <c r="N272" s="32">
        <f t="shared" si="134"/>
        <v>0</v>
      </c>
      <c r="O272" s="32">
        <f t="shared" si="126"/>
        <v>0</v>
      </c>
      <c r="Q272" s="32"/>
      <c r="R272" s="32">
        <f t="shared" ref="R272:AB272" si="135">+R273+R276</f>
        <v>0</v>
      </c>
      <c r="S272" s="32">
        <f t="shared" si="135"/>
        <v>0</v>
      </c>
      <c r="T272" s="32">
        <f t="shared" si="135"/>
        <v>0</v>
      </c>
      <c r="U272" s="32">
        <f t="shared" si="135"/>
        <v>0</v>
      </c>
      <c r="V272" s="32">
        <f t="shared" si="135"/>
        <v>0</v>
      </c>
      <c r="W272" s="32">
        <f t="shared" si="135"/>
        <v>0</v>
      </c>
      <c r="X272" s="32">
        <f t="shared" si="135"/>
        <v>0</v>
      </c>
      <c r="Y272" s="32">
        <f t="shared" si="135"/>
        <v>0</v>
      </c>
      <c r="Z272" s="32">
        <f t="shared" si="135"/>
        <v>0</v>
      </c>
      <c r="AA272" s="32">
        <f t="shared" si="135"/>
        <v>0</v>
      </c>
      <c r="AB272" s="32">
        <f t="shared" si="135"/>
        <v>0</v>
      </c>
      <c r="AC272" s="32">
        <f t="shared" si="127"/>
        <v>0</v>
      </c>
      <c r="AE272" s="61"/>
      <c r="AF272" s="63"/>
      <c r="AG272" s="92"/>
    </row>
    <row r="273" spans="1:33" x14ac:dyDescent="0.25">
      <c r="A273" s="35">
        <v>102502053</v>
      </c>
      <c r="B273" s="36" t="s">
        <v>1202</v>
      </c>
      <c r="C273" s="33">
        <f t="shared" ref="C273:N273" si="136">+C274+C275</f>
        <v>0</v>
      </c>
      <c r="D273" s="33">
        <f t="shared" si="136"/>
        <v>0</v>
      </c>
      <c r="E273" s="33">
        <f t="shared" si="136"/>
        <v>0</v>
      </c>
      <c r="F273" s="33">
        <f t="shared" si="136"/>
        <v>0</v>
      </c>
      <c r="G273" s="33">
        <f t="shared" si="136"/>
        <v>0</v>
      </c>
      <c r="H273" s="33">
        <f t="shared" si="136"/>
        <v>0</v>
      </c>
      <c r="I273" s="33">
        <f t="shared" si="136"/>
        <v>0</v>
      </c>
      <c r="J273" s="33">
        <f t="shared" si="136"/>
        <v>0</v>
      </c>
      <c r="K273" s="33">
        <f t="shared" si="136"/>
        <v>0</v>
      </c>
      <c r="L273" s="33">
        <f t="shared" si="136"/>
        <v>0</v>
      </c>
      <c r="M273" s="33">
        <f t="shared" si="136"/>
        <v>0</v>
      </c>
      <c r="N273" s="33">
        <f t="shared" si="136"/>
        <v>0</v>
      </c>
      <c r="O273" s="33">
        <f t="shared" si="126"/>
        <v>0</v>
      </c>
      <c r="Q273" s="33"/>
      <c r="R273" s="33">
        <f t="shared" ref="R273:AB273" si="137">+R274+R275</f>
        <v>0</v>
      </c>
      <c r="S273" s="33">
        <f t="shared" si="137"/>
        <v>0</v>
      </c>
      <c r="T273" s="33">
        <f t="shared" si="137"/>
        <v>0</v>
      </c>
      <c r="U273" s="33">
        <f t="shared" si="137"/>
        <v>0</v>
      </c>
      <c r="V273" s="33">
        <f t="shared" si="137"/>
        <v>0</v>
      </c>
      <c r="W273" s="33">
        <f t="shared" si="137"/>
        <v>0</v>
      </c>
      <c r="X273" s="33">
        <f t="shared" si="137"/>
        <v>0</v>
      </c>
      <c r="Y273" s="33">
        <f t="shared" si="137"/>
        <v>0</v>
      </c>
      <c r="Z273" s="33">
        <f t="shared" si="137"/>
        <v>0</v>
      </c>
      <c r="AA273" s="33">
        <f t="shared" si="137"/>
        <v>0</v>
      </c>
      <c r="AB273" s="33">
        <f t="shared" si="137"/>
        <v>0</v>
      </c>
      <c r="AC273" s="33">
        <f t="shared" si="127"/>
        <v>0</v>
      </c>
      <c r="AE273" s="61"/>
      <c r="AF273" s="63"/>
      <c r="AG273" s="92"/>
    </row>
    <row r="274" spans="1:33" x14ac:dyDescent="0.25">
      <c r="A274" s="38">
        <v>10250205301</v>
      </c>
      <c r="B274" s="39" t="s">
        <v>1203</v>
      </c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>
        <f t="shared" si="126"/>
        <v>0</v>
      </c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>
        <f t="shared" si="127"/>
        <v>0</v>
      </c>
      <c r="AE274" s="61"/>
      <c r="AF274" s="63"/>
      <c r="AG274" s="92"/>
    </row>
    <row r="275" spans="1:33" x14ac:dyDescent="0.25">
      <c r="A275" s="38">
        <v>10250205302</v>
      </c>
      <c r="B275" s="39" t="s">
        <v>1204</v>
      </c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>
        <f t="shared" si="126"/>
        <v>0</v>
      </c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>
        <f t="shared" si="127"/>
        <v>0</v>
      </c>
      <c r="AE275" s="61"/>
      <c r="AF275" s="63"/>
      <c r="AG275" s="92"/>
    </row>
    <row r="276" spans="1:33" x14ac:dyDescent="0.25">
      <c r="A276" s="30">
        <v>102502054</v>
      </c>
      <c r="B276" s="31" t="s">
        <v>1205</v>
      </c>
      <c r="C276" s="32">
        <f t="shared" ref="C276:N276" si="138">+C277+C278+C279+C280+C281+C282+C283</f>
        <v>0</v>
      </c>
      <c r="D276" s="32">
        <f t="shared" si="138"/>
        <v>0</v>
      </c>
      <c r="E276" s="32">
        <f t="shared" si="138"/>
        <v>0</v>
      </c>
      <c r="F276" s="32">
        <f t="shared" si="138"/>
        <v>0</v>
      </c>
      <c r="G276" s="32">
        <f t="shared" si="138"/>
        <v>0</v>
      </c>
      <c r="H276" s="32">
        <f t="shared" si="138"/>
        <v>0</v>
      </c>
      <c r="I276" s="32">
        <f t="shared" si="138"/>
        <v>0</v>
      </c>
      <c r="J276" s="32">
        <f t="shared" si="138"/>
        <v>0</v>
      </c>
      <c r="K276" s="32">
        <f t="shared" si="138"/>
        <v>0</v>
      </c>
      <c r="L276" s="32">
        <f t="shared" si="138"/>
        <v>0</v>
      </c>
      <c r="M276" s="32">
        <f t="shared" si="138"/>
        <v>0</v>
      </c>
      <c r="N276" s="32">
        <f t="shared" si="138"/>
        <v>0</v>
      </c>
      <c r="O276" s="32">
        <f t="shared" si="126"/>
        <v>0</v>
      </c>
      <c r="Q276" s="32"/>
      <c r="R276" s="32">
        <f t="shared" ref="R276:AB276" si="139">+R277+R278+R279+R280+R281+R282+R283</f>
        <v>0</v>
      </c>
      <c r="S276" s="32">
        <f t="shared" si="139"/>
        <v>0</v>
      </c>
      <c r="T276" s="32">
        <f t="shared" si="139"/>
        <v>0</v>
      </c>
      <c r="U276" s="32">
        <f t="shared" si="139"/>
        <v>0</v>
      </c>
      <c r="V276" s="32">
        <f t="shared" si="139"/>
        <v>0</v>
      </c>
      <c r="W276" s="32">
        <f t="shared" si="139"/>
        <v>0</v>
      </c>
      <c r="X276" s="32">
        <f t="shared" si="139"/>
        <v>0</v>
      </c>
      <c r="Y276" s="32">
        <f t="shared" si="139"/>
        <v>0</v>
      </c>
      <c r="Z276" s="32">
        <f t="shared" si="139"/>
        <v>0</v>
      </c>
      <c r="AA276" s="32">
        <f t="shared" si="139"/>
        <v>0</v>
      </c>
      <c r="AB276" s="32">
        <f t="shared" si="139"/>
        <v>0</v>
      </c>
      <c r="AC276" s="32">
        <f t="shared" si="127"/>
        <v>0</v>
      </c>
      <c r="AE276" s="61"/>
      <c r="AF276" s="63"/>
      <c r="AG276" s="92"/>
    </row>
    <row r="277" spans="1:33" x14ac:dyDescent="0.25">
      <c r="A277" s="38">
        <v>10250205401</v>
      </c>
      <c r="B277" s="39" t="s">
        <v>1206</v>
      </c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>
        <f t="shared" si="126"/>
        <v>0</v>
      </c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>
        <f t="shared" si="127"/>
        <v>0</v>
      </c>
      <c r="AE277" s="61"/>
      <c r="AF277" s="63"/>
      <c r="AG277" s="92"/>
    </row>
    <row r="278" spans="1:33" x14ac:dyDescent="0.25">
      <c r="A278" s="38">
        <v>10250205402</v>
      </c>
      <c r="B278" s="39" t="s">
        <v>1207</v>
      </c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>
        <f t="shared" si="126"/>
        <v>0</v>
      </c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>
        <f t="shared" si="127"/>
        <v>0</v>
      </c>
      <c r="AE278" s="61"/>
      <c r="AF278" s="63"/>
      <c r="AG278" s="92"/>
    </row>
    <row r="279" spans="1:33" x14ac:dyDescent="0.25">
      <c r="A279" s="38">
        <v>10250205403</v>
      </c>
      <c r="B279" s="39" t="s">
        <v>1208</v>
      </c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>
        <f t="shared" si="126"/>
        <v>0</v>
      </c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>
        <f t="shared" si="127"/>
        <v>0</v>
      </c>
      <c r="AE279" s="61"/>
      <c r="AF279" s="63"/>
      <c r="AG279" s="92"/>
    </row>
    <row r="280" spans="1:33" x14ac:dyDescent="0.25">
      <c r="A280" s="38">
        <v>10250205404</v>
      </c>
      <c r="B280" s="39" t="s">
        <v>1209</v>
      </c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>
        <f t="shared" si="126"/>
        <v>0</v>
      </c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>
        <f t="shared" si="127"/>
        <v>0</v>
      </c>
      <c r="AE280" s="61"/>
      <c r="AF280" s="63"/>
      <c r="AG280" s="92"/>
    </row>
    <row r="281" spans="1:33" x14ac:dyDescent="0.25">
      <c r="A281" s="38">
        <v>10250205405</v>
      </c>
      <c r="B281" s="39" t="s">
        <v>1210</v>
      </c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>
        <f t="shared" si="126"/>
        <v>0</v>
      </c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>
        <f t="shared" si="127"/>
        <v>0</v>
      </c>
      <c r="AE281" s="61"/>
      <c r="AF281" s="63"/>
      <c r="AG281" s="92"/>
    </row>
    <row r="282" spans="1:33" x14ac:dyDescent="0.25">
      <c r="A282" s="38">
        <v>10250205406</v>
      </c>
      <c r="B282" s="39" t="s">
        <v>1211</v>
      </c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>
        <f t="shared" si="126"/>
        <v>0</v>
      </c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>
        <f t="shared" si="127"/>
        <v>0</v>
      </c>
      <c r="AE282" s="61"/>
      <c r="AF282" s="63"/>
      <c r="AG282" s="92"/>
    </row>
    <row r="283" spans="1:33" x14ac:dyDescent="0.25">
      <c r="A283" s="38">
        <v>10250205407</v>
      </c>
      <c r="B283" s="39" t="s">
        <v>1212</v>
      </c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>
        <f t="shared" si="126"/>
        <v>0</v>
      </c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>
        <f t="shared" si="127"/>
        <v>0</v>
      </c>
      <c r="AE283" s="61"/>
      <c r="AF283" s="63"/>
      <c r="AG283" s="92"/>
    </row>
    <row r="284" spans="1:33" x14ac:dyDescent="0.25">
      <c r="A284" s="30">
        <v>10250206</v>
      </c>
      <c r="B284" s="31" t="s">
        <v>1213</v>
      </c>
      <c r="C284" s="32">
        <f t="shared" ref="C284:N284" si="140">+C285+C288+C294+C299+C302+C307+C316</f>
        <v>0</v>
      </c>
      <c r="D284" s="32">
        <f t="shared" si="140"/>
        <v>0</v>
      </c>
      <c r="E284" s="32">
        <f t="shared" si="140"/>
        <v>0</v>
      </c>
      <c r="F284" s="32">
        <f t="shared" si="140"/>
        <v>0</v>
      </c>
      <c r="G284" s="32">
        <f t="shared" si="140"/>
        <v>0</v>
      </c>
      <c r="H284" s="32">
        <f t="shared" si="140"/>
        <v>0</v>
      </c>
      <c r="I284" s="32">
        <f t="shared" si="140"/>
        <v>0</v>
      </c>
      <c r="J284" s="32">
        <f t="shared" si="140"/>
        <v>0</v>
      </c>
      <c r="K284" s="32">
        <f t="shared" si="140"/>
        <v>0</v>
      </c>
      <c r="L284" s="32">
        <f t="shared" si="140"/>
        <v>0</v>
      </c>
      <c r="M284" s="32">
        <f t="shared" si="140"/>
        <v>0</v>
      </c>
      <c r="N284" s="32">
        <f t="shared" si="140"/>
        <v>0</v>
      </c>
      <c r="O284" s="32">
        <f t="shared" si="126"/>
        <v>0</v>
      </c>
      <c r="Q284" s="32">
        <v>300850</v>
      </c>
      <c r="R284" s="32">
        <f t="shared" ref="R284:AB284" si="141">+R285+R288+R294+R299+R302+R307+R316</f>
        <v>0</v>
      </c>
      <c r="S284" s="32">
        <f t="shared" si="141"/>
        <v>0</v>
      </c>
      <c r="T284" s="32">
        <f t="shared" si="141"/>
        <v>0</v>
      </c>
      <c r="U284" s="32">
        <f t="shared" si="141"/>
        <v>0</v>
      </c>
      <c r="V284" s="32">
        <f t="shared" si="141"/>
        <v>0</v>
      </c>
      <c r="W284" s="32">
        <f t="shared" si="141"/>
        <v>0</v>
      </c>
      <c r="X284" s="32">
        <f t="shared" si="141"/>
        <v>0</v>
      </c>
      <c r="Y284" s="32">
        <f t="shared" si="141"/>
        <v>0</v>
      </c>
      <c r="Z284" s="32">
        <f t="shared" si="141"/>
        <v>0</v>
      </c>
      <c r="AA284" s="32">
        <f t="shared" si="141"/>
        <v>0</v>
      </c>
      <c r="AB284" s="32">
        <f t="shared" si="141"/>
        <v>0</v>
      </c>
      <c r="AC284" s="32">
        <f t="shared" si="127"/>
        <v>300850</v>
      </c>
      <c r="AE284" s="110" t="s">
        <v>917</v>
      </c>
      <c r="AF284" s="110" t="s">
        <v>918</v>
      </c>
      <c r="AG284" s="111">
        <v>300850</v>
      </c>
    </row>
    <row r="285" spans="1:33" x14ac:dyDescent="0.25">
      <c r="A285" s="35">
        <v>102502061</v>
      </c>
      <c r="B285" s="36" t="s">
        <v>1214</v>
      </c>
      <c r="C285" s="33">
        <f t="shared" ref="C285:N285" si="142">+C286+C287</f>
        <v>0</v>
      </c>
      <c r="D285" s="33">
        <f t="shared" si="142"/>
        <v>0</v>
      </c>
      <c r="E285" s="33">
        <f t="shared" si="142"/>
        <v>0</v>
      </c>
      <c r="F285" s="33">
        <f t="shared" si="142"/>
        <v>0</v>
      </c>
      <c r="G285" s="33">
        <f t="shared" si="142"/>
        <v>0</v>
      </c>
      <c r="H285" s="33">
        <f t="shared" si="142"/>
        <v>0</v>
      </c>
      <c r="I285" s="33">
        <f t="shared" si="142"/>
        <v>0</v>
      </c>
      <c r="J285" s="33">
        <f t="shared" si="142"/>
        <v>0</v>
      </c>
      <c r="K285" s="33">
        <f t="shared" si="142"/>
        <v>0</v>
      </c>
      <c r="L285" s="33">
        <f t="shared" si="142"/>
        <v>0</v>
      </c>
      <c r="M285" s="33">
        <f t="shared" si="142"/>
        <v>0</v>
      </c>
      <c r="N285" s="33">
        <f t="shared" si="142"/>
        <v>0</v>
      </c>
      <c r="O285" s="33">
        <f t="shared" si="126"/>
        <v>0</v>
      </c>
      <c r="Q285" s="33"/>
      <c r="R285" s="33">
        <f t="shared" ref="R285:AB285" si="143">+R286+R287</f>
        <v>0</v>
      </c>
      <c r="S285" s="33">
        <f t="shared" si="143"/>
        <v>0</v>
      </c>
      <c r="T285" s="33">
        <f t="shared" si="143"/>
        <v>0</v>
      </c>
      <c r="U285" s="33">
        <f t="shared" si="143"/>
        <v>0</v>
      </c>
      <c r="V285" s="33">
        <f t="shared" si="143"/>
        <v>0</v>
      </c>
      <c r="W285" s="33">
        <f t="shared" si="143"/>
        <v>0</v>
      </c>
      <c r="X285" s="33">
        <f t="shared" si="143"/>
        <v>0</v>
      </c>
      <c r="Y285" s="33">
        <f t="shared" si="143"/>
        <v>0</v>
      </c>
      <c r="Z285" s="33">
        <f t="shared" si="143"/>
        <v>0</v>
      </c>
      <c r="AA285" s="33">
        <f t="shared" si="143"/>
        <v>0</v>
      </c>
      <c r="AB285" s="33">
        <f t="shared" si="143"/>
        <v>0</v>
      </c>
      <c r="AC285" s="33">
        <f t="shared" si="127"/>
        <v>0</v>
      </c>
      <c r="AE285" s="110"/>
      <c r="AF285" s="110"/>
      <c r="AG285" s="111"/>
    </row>
    <row r="286" spans="1:33" x14ac:dyDescent="0.25">
      <c r="A286" s="38">
        <v>10250206101</v>
      </c>
      <c r="B286" s="39" t="s">
        <v>1215</v>
      </c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>
        <f t="shared" si="126"/>
        <v>0</v>
      </c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>
        <f t="shared" si="127"/>
        <v>0</v>
      </c>
      <c r="AE286" s="110"/>
      <c r="AF286" s="110"/>
      <c r="AG286" s="111"/>
    </row>
    <row r="287" spans="1:33" x14ac:dyDescent="0.25">
      <c r="A287" s="38">
        <v>10250206102</v>
      </c>
      <c r="B287" s="39" t="s">
        <v>1216</v>
      </c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>
        <f t="shared" si="126"/>
        <v>0</v>
      </c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>
        <f t="shared" si="127"/>
        <v>0</v>
      </c>
      <c r="AE287" s="110"/>
      <c r="AF287" s="110"/>
      <c r="AG287" s="111"/>
    </row>
    <row r="288" spans="1:33" x14ac:dyDescent="0.25">
      <c r="A288" s="30">
        <v>102502062</v>
      </c>
      <c r="B288" s="31" t="s">
        <v>920</v>
      </c>
      <c r="C288" s="32">
        <f t="shared" ref="C288:N288" si="144">+C289+C290+C291+C292+C293</f>
        <v>0</v>
      </c>
      <c r="D288" s="32">
        <f t="shared" si="144"/>
        <v>0</v>
      </c>
      <c r="E288" s="32">
        <f t="shared" si="144"/>
        <v>0</v>
      </c>
      <c r="F288" s="32">
        <f t="shared" si="144"/>
        <v>0</v>
      </c>
      <c r="G288" s="32">
        <f t="shared" si="144"/>
        <v>0</v>
      </c>
      <c r="H288" s="32">
        <f t="shared" si="144"/>
        <v>0</v>
      </c>
      <c r="I288" s="32">
        <f t="shared" si="144"/>
        <v>0</v>
      </c>
      <c r="J288" s="32">
        <f t="shared" si="144"/>
        <v>0</v>
      </c>
      <c r="K288" s="32">
        <f t="shared" si="144"/>
        <v>0</v>
      </c>
      <c r="L288" s="32">
        <f t="shared" si="144"/>
        <v>0</v>
      </c>
      <c r="M288" s="32">
        <f t="shared" si="144"/>
        <v>0</v>
      </c>
      <c r="N288" s="32">
        <f t="shared" si="144"/>
        <v>0</v>
      </c>
      <c r="O288" s="32">
        <f t="shared" si="126"/>
        <v>0</v>
      </c>
      <c r="Q288" s="32">
        <v>300850</v>
      </c>
      <c r="R288" s="32">
        <f t="shared" ref="R288:AB288" si="145">+R289+R290+R291+R292+R293</f>
        <v>0</v>
      </c>
      <c r="S288" s="32">
        <f t="shared" si="145"/>
        <v>0</v>
      </c>
      <c r="T288" s="32">
        <f t="shared" si="145"/>
        <v>0</v>
      </c>
      <c r="U288" s="32">
        <f t="shared" si="145"/>
        <v>0</v>
      </c>
      <c r="V288" s="32">
        <f t="shared" si="145"/>
        <v>0</v>
      </c>
      <c r="W288" s="32">
        <f t="shared" si="145"/>
        <v>0</v>
      </c>
      <c r="X288" s="32">
        <f t="shared" si="145"/>
        <v>0</v>
      </c>
      <c r="Y288" s="32">
        <f t="shared" si="145"/>
        <v>0</v>
      </c>
      <c r="Z288" s="32">
        <f t="shared" si="145"/>
        <v>0</v>
      </c>
      <c r="AA288" s="32">
        <f t="shared" si="145"/>
        <v>0</v>
      </c>
      <c r="AB288" s="32">
        <f t="shared" si="145"/>
        <v>0</v>
      </c>
      <c r="AC288" s="32">
        <f t="shared" si="127"/>
        <v>300850</v>
      </c>
      <c r="AE288" s="110" t="s">
        <v>919</v>
      </c>
      <c r="AF288" s="110" t="s">
        <v>920</v>
      </c>
      <c r="AG288" s="111">
        <v>300850</v>
      </c>
    </row>
    <row r="289" spans="1:33" x14ac:dyDescent="0.25">
      <c r="A289" s="38">
        <v>10250206201</v>
      </c>
      <c r="B289" s="39" t="s">
        <v>922</v>
      </c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>
        <f t="shared" si="126"/>
        <v>0</v>
      </c>
      <c r="Q289" s="40">
        <v>300850</v>
      </c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>
        <f t="shared" si="127"/>
        <v>300850</v>
      </c>
      <c r="AE289" s="61" t="s">
        <v>921</v>
      </c>
      <c r="AF289" s="63" t="s">
        <v>922</v>
      </c>
      <c r="AG289" s="93">
        <v>300850</v>
      </c>
    </row>
    <row r="290" spans="1:33" x14ac:dyDescent="0.25">
      <c r="A290" s="38">
        <v>10250206202</v>
      </c>
      <c r="B290" s="39" t="s">
        <v>924</v>
      </c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>
        <f t="shared" si="126"/>
        <v>0</v>
      </c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>
        <f t="shared" si="127"/>
        <v>0</v>
      </c>
      <c r="AE290" s="61" t="s">
        <v>923</v>
      </c>
      <c r="AF290" s="63" t="s">
        <v>924</v>
      </c>
      <c r="AG290" s="95"/>
    </row>
    <row r="291" spans="1:33" x14ac:dyDescent="0.25">
      <c r="A291" s="38">
        <v>10250206203</v>
      </c>
      <c r="B291" s="39" t="s">
        <v>1217</v>
      </c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>
        <f t="shared" si="126"/>
        <v>0</v>
      </c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>
        <f t="shared" si="127"/>
        <v>0</v>
      </c>
      <c r="AE291" s="61"/>
      <c r="AF291" s="63"/>
      <c r="AG291" s="95"/>
    </row>
    <row r="292" spans="1:33" x14ac:dyDescent="0.25">
      <c r="A292" s="38">
        <v>10250206204</v>
      </c>
      <c r="B292" s="39" t="s">
        <v>1218</v>
      </c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>
        <f t="shared" si="126"/>
        <v>0</v>
      </c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>
        <f t="shared" si="127"/>
        <v>0</v>
      </c>
      <c r="AE292" s="61"/>
      <c r="AF292" s="63"/>
      <c r="AG292" s="95"/>
    </row>
    <row r="293" spans="1:33" x14ac:dyDescent="0.25">
      <c r="A293" s="38">
        <v>10250206205</v>
      </c>
      <c r="B293" s="39" t="s">
        <v>1219</v>
      </c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>
        <f t="shared" si="126"/>
        <v>0</v>
      </c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>
        <f t="shared" si="127"/>
        <v>0</v>
      </c>
      <c r="AE293" s="61"/>
      <c r="AF293" s="63"/>
      <c r="AG293" s="95"/>
    </row>
    <row r="294" spans="1:33" x14ac:dyDescent="0.25">
      <c r="A294" s="30">
        <v>102502063</v>
      </c>
      <c r="B294" s="31" t="s">
        <v>362</v>
      </c>
      <c r="C294" s="32">
        <f t="shared" ref="C294:N294" si="146">+C295+C296+C297+C298</f>
        <v>0</v>
      </c>
      <c r="D294" s="32">
        <f t="shared" si="146"/>
        <v>0</v>
      </c>
      <c r="E294" s="32">
        <f t="shared" si="146"/>
        <v>0</v>
      </c>
      <c r="F294" s="32">
        <f t="shared" si="146"/>
        <v>0</v>
      </c>
      <c r="G294" s="32">
        <f t="shared" si="146"/>
        <v>0</v>
      </c>
      <c r="H294" s="32">
        <f t="shared" si="146"/>
        <v>0</v>
      </c>
      <c r="I294" s="32">
        <f t="shared" si="146"/>
        <v>0</v>
      </c>
      <c r="J294" s="32">
        <f t="shared" si="146"/>
        <v>0</v>
      </c>
      <c r="K294" s="32">
        <f t="shared" si="146"/>
        <v>0</v>
      </c>
      <c r="L294" s="32">
        <f t="shared" si="146"/>
        <v>0</v>
      </c>
      <c r="M294" s="32">
        <f t="shared" si="146"/>
        <v>0</v>
      </c>
      <c r="N294" s="32">
        <f t="shared" si="146"/>
        <v>0</v>
      </c>
      <c r="O294" s="32">
        <f t="shared" si="126"/>
        <v>0</v>
      </c>
      <c r="Q294" s="32">
        <v>14125400</v>
      </c>
      <c r="R294" s="32">
        <f t="shared" ref="R294:AB294" si="147">+R295+R296+R297+R298</f>
        <v>0</v>
      </c>
      <c r="S294" s="32">
        <f t="shared" si="147"/>
        <v>0</v>
      </c>
      <c r="T294" s="32">
        <f t="shared" si="147"/>
        <v>0</v>
      </c>
      <c r="U294" s="32">
        <f t="shared" si="147"/>
        <v>0</v>
      </c>
      <c r="V294" s="32">
        <f t="shared" si="147"/>
        <v>0</v>
      </c>
      <c r="W294" s="32">
        <f t="shared" si="147"/>
        <v>0</v>
      </c>
      <c r="X294" s="32">
        <f t="shared" si="147"/>
        <v>0</v>
      </c>
      <c r="Y294" s="32">
        <f t="shared" si="147"/>
        <v>0</v>
      </c>
      <c r="Z294" s="32">
        <f t="shared" si="147"/>
        <v>0</v>
      </c>
      <c r="AA294" s="32">
        <f t="shared" si="147"/>
        <v>0</v>
      </c>
      <c r="AB294" s="32">
        <f t="shared" si="147"/>
        <v>0</v>
      </c>
      <c r="AC294" s="32">
        <f t="shared" si="127"/>
        <v>14125400</v>
      </c>
      <c r="AE294" s="110" t="s">
        <v>925</v>
      </c>
      <c r="AF294" s="110" t="s">
        <v>926</v>
      </c>
      <c r="AG294" s="111">
        <v>14125400</v>
      </c>
    </row>
    <row r="295" spans="1:33" x14ac:dyDescent="0.25">
      <c r="A295" s="38">
        <v>10250206301</v>
      </c>
      <c r="B295" s="39" t="s">
        <v>364</v>
      </c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>
        <f t="shared" si="126"/>
        <v>0</v>
      </c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>
        <f t="shared" si="127"/>
        <v>0</v>
      </c>
      <c r="AE295" s="110"/>
      <c r="AF295" s="110"/>
      <c r="AG295" s="111"/>
    </row>
    <row r="296" spans="1:33" x14ac:dyDescent="0.25">
      <c r="A296" s="38">
        <v>10250206302</v>
      </c>
      <c r="B296" s="39" t="s">
        <v>366</v>
      </c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>
        <f t="shared" si="126"/>
        <v>0</v>
      </c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>
        <f t="shared" si="127"/>
        <v>0</v>
      </c>
      <c r="AE296" s="110"/>
      <c r="AF296" s="110"/>
      <c r="AG296" s="111"/>
    </row>
    <row r="297" spans="1:33" x14ac:dyDescent="0.25">
      <c r="A297" s="38">
        <v>10250206303</v>
      </c>
      <c r="B297" s="39" t="s">
        <v>368</v>
      </c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>
        <f t="shared" si="126"/>
        <v>0</v>
      </c>
      <c r="Q297" s="40">
        <v>14125400</v>
      </c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>
        <f t="shared" si="127"/>
        <v>14125400</v>
      </c>
      <c r="AE297" s="63" t="s">
        <v>927</v>
      </c>
      <c r="AF297" s="63" t="s">
        <v>368</v>
      </c>
      <c r="AG297" s="95">
        <v>14125400</v>
      </c>
    </row>
    <row r="298" spans="1:33" x14ac:dyDescent="0.25">
      <c r="A298" s="38">
        <v>10250206304</v>
      </c>
      <c r="B298" s="39" t="s">
        <v>370</v>
      </c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>
        <f t="shared" si="126"/>
        <v>0</v>
      </c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>
        <f t="shared" si="127"/>
        <v>0</v>
      </c>
      <c r="AE298" s="63"/>
      <c r="AF298" s="63"/>
      <c r="AG298" s="95"/>
    </row>
    <row r="299" spans="1:33" x14ac:dyDescent="0.25">
      <c r="A299" s="30">
        <v>102502064</v>
      </c>
      <c r="B299" s="31" t="s">
        <v>1220</v>
      </c>
      <c r="C299" s="32">
        <f t="shared" ref="C299:N299" si="148">+C300+C301</f>
        <v>0</v>
      </c>
      <c r="D299" s="32">
        <f t="shared" si="148"/>
        <v>0</v>
      </c>
      <c r="E299" s="32">
        <f t="shared" si="148"/>
        <v>0</v>
      </c>
      <c r="F299" s="32">
        <f t="shared" si="148"/>
        <v>0</v>
      </c>
      <c r="G299" s="32">
        <f t="shared" si="148"/>
        <v>0</v>
      </c>
      <c r="H299" s="32">
        <f t="shared" si="148"/>
        <v>0</v>
      </c>
      <c r="I299" s="32">
        <f t="shared" si="148"/>
        <v>0</v>
      </c>
      <c r="J299" s="32">
        <f t="shared" si="148"/>
        <v>0</v>
      </c>
      <c r="K299" s="32">
        <f t="shared" si="148"/>
        <v>0</v>
      </c>
      <c r="L299" s="32">
        <f t="shared" si="148"/>
        <v>0</v>
      </c>
      <c r="M299" s="32">
        <f t="shared" si="148"/>
        <v>0</v>
      </c>
      <c r="N299" s="32">
        <f t="shared" si="148"/>
        <v>0</v>
      </c>
      <c r="O299" s="32">
        <f t="shared" si="126"/>
        <v>0</v>
      </c>
      <c r="Q299" s="32"/>
      <c r="R299" s="32">
        <f t="shared" ref="R299:AB299" si="149">+R300+R301</f>
        <v>0</v>
      </c>
      <c r="S299" s="32">
        <f t="shared" si="149"/>
        <v>0</v>
      </c>
      <c r="T299" s="32">
        <f t="shared" si="149"/>
        <v>0</v>
      </c>
      <c r="U299" s="32">
        <f t="shared" si="149"/>
        <v>0</v>
      </c>
      <c r="V299" s="32">
        <f t="shared" si="149"/>
        <v>0</v>
      </c>
      <c r="W299" s="32">
        <f t="shared" si="149"/>
        <v>0</v>
      </c>
      <c r="X299" s="32">
        <f t="shared" si="149"/>
        <v>0</v>
      </c>
      <c r="Y299" s="32">
        <f t="shared" si="149"/>
        <v>0</v>
      </c>
      <c r="Z299" s="32">
        <f t="shared" si="149"/>
        <v>0</v>
      </c>
      <c r="AA299" s="32">
        <f t="shared" si="149"/>
        <v>0</v>
      </c>
      <c r="AB299" s="32">
        <f t="shared" si="149"/>
        <v>0</v>
      </c>
      <c r="AC299" s="32">
        <f t="shared" si="127"/>
        <v>0</v>
      </c>
      <c r="AE299" s="63"/>
      <c r="AF299" s="63"/>
      <c r="AG299" s="95"/>
    </row>
    <row r="300" spans="1:33" x14ac:dyDescent="0.25">
      <c r="A300" s="38">
        <v>10250206401</v>
      </c>
      <c r="B300" s="39" t="s">
        <v>1221</v>
      </c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>
        <f t="shared" si="126"/>
        <v>0</v>
      </c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>
        <f t="shared" si="127"/>
        <v>0</v>
      </c>
      <c r="AE300" s="63"/>
      <c r="AF300" s="63"/>
      <c r="AG300" s="95"/>
    </row>
    <row r="301" spans="1:33" x14ac:dyDescent="0.25">
      <c r="A301" s="38">
        <v>10250206402</v>
      </c>
      <c r="B301" s="39" t="s">
        <v>1222</v>
      </c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>
        <f t="shared" si="126"/>
        <v>0</v>
      </c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>
        <f t="shared" si="127"/>
        <v>0</v>
      </c>
      <c r="AE301" s="63"/>
      <c r="AF301" s="63"/>
      <c r="AG301" s="95"/>
    </row>
    <row r="302" spans="1:33" x14ac:dyDescent="0.25">
      <c r="A302" s="30">
        <v>102502065</v>
      </c>
      <c r="B302" s="31" t="s">
        <v>1223</v>
      </c>
      <c r="C302" s="32">
        <f t="shared" ref="C302:N302" si="150">+C303+C304+C305+C306</f>
        <v>0</v>
      </c>
      <c r="D302" s="32">
        <f t="shared" si="150"/>
        <v>0</v>
      </c>
      <c r="E302" s="32">
        <f t="shared" si="150"/>
        <v>0</v>
      </c>
      <c r="F302" s="32">
        <f t="shared" si="150"/>
        <v>0</v>
      </c>
      <c r="G302" s="32">
        <f t="shared" si="150"/>
        <v>0</v>
      </c>
      <c r="H302" s="32">
        <f t="shared" si="150"/>
        <v>0</v>
      </c>
      <c r="I302" s="32">
        <f t="shared" si="150"/>
        <v>0</v>
      </c>
      <c r="J302" s="32">
        <f t="shared" si="150"/>
        <v>0</v>
      </c>
      <c r="K302" s="32">
        <f t="shared" si="150"/>
        <v>0</v>
      </c>
      <c r="L302" s="32">
        <f t="shared" si="150"/>
        <v>0</v>
      </c>
      <c r="M302" s="32">
        <f t="shared" si="150"/>
        <v>0</v>
      </c>
      <c r="N302" s="32">
        <f t="shared" si="150"/>
        <v>0</v>
      </c>
      <c r="O302" s="32">
        <f t="shared" si="126"/>
        <v>0</v>
      </c>
      <c r="Q302" s="32"/>
      <c r="R302" s="32">
        <f t="shared" ref="R302:AB302" si="151">+R303+R304+R305+R306</f>
        <v>0</v>
      </c>
      <c r="S302" s="32">
        <f t="shared" si="151"/>
        <v>0</v>
      </c>
      <c r="T302" s="32">
        <f t="shared" si="151"/>
        <v>0</v>
      </c>
      <c r="U302" s="32">
        <f t="shared" si="151"/>
        <v>0</v>
      </c>
      <c r="V302" s="32">
        <f t="shared" si="151"/>
        <v>0</v>
      </c>
      <c r="W302" s="32">
        <f t="shared" si="151"/>
        <v>0</v>
      </c>
      <c r="X302" s="32">
        <f t="shared" si="151"/>
        <v>0</v>
      </c>
      <c r="Y302" s="32">
        <f t="shared" si="151"/>
        <v>0</v>
      </c>
      <c r="Z302" s="32">
        <f t="shared" si="151"/>
        <v>0</v>
      </c>
      <c r="AA302" s="32">
        <f t="shared" si="151"/>
        <v>0</v>
      </c>
      <c r="AB302" s="32">
        <f t="shared" si="151"/>
        <v>0</v>
      </c>
      <c r="AC302" s="32">
        <f t="shared" si="127"/>
        <v>0</v>
      </c>
      <c r="AE302" s="63"/>
      <c r="AF302" s="63"/>
      <c r="AG302" s="95"/>
    </row>
    <row r="303" spans="1:33" x14ac:dyDescent="0.25">
      <c r="A303" s="38">
        <v>10250206501</v>
      </c>
      <c r="B303" s="39" t="s">
        <v>1224</v>
      </c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>
        <f t="shared" si="126"/>
        <v>0</v>
      </c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>
        <f t="shared" si="127"/>
        <v>0</v>
      </c>
      <c r="AE303" s="63"/>
      <c r="AF303" s="63"/>
      <c r="AG303" s="95"/>
    </row>
    <row r="304" spans="1:33" x14ac:dyDescent="0.25">
      <c r="A304" s="38">
        <v>10250206502</v>
      </c>
      <c r="B304" s="39" t="s">
        <v>1225</v>
      </c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>
        <f t="shared" si="126"/>
        <v>0</v>
      </c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>
        <f t="shared" si="127"/>
        <v>0</v>
      </c>
      <c r="AE304" s="63"/>
      <c r="AF304" s="63"/>
      <c r="AG304" s="95"/>
    </row>
    <row r="305" spans="1:33" x14ac:dyDescent="0.25">
      <c r="A305" s="38">
        <v>10250206503</v>
      </c>
      <c r="B305" s="39" t="s">
        <v>1226</v>
      </c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>
        <f t="shared" si="126"/>
        <v>0</v>
      </c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>
        <f t="shared" si="127"/>
        <v>0</v>
      </c>
      <c r="AE305" s="63"/>
      <c r="AF305" s="63"/>
      <c r="AG305" s="95"/>
    </row>
    <row r="306" spans="1:33" x14ac:dyDescent="0.25">
      <c r="A306" s="38">
        <v>102502066</v>
      </c>
      <c r="B306" s="39" t="s">
        <v>372</v>
      </c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>
        <f t="shared" si="126"/>
        <v>0</v>
      </c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>
        <f t="shared" si="127"/>
        <v>0</v>
      </c>
      <c r="AE306" s="63"/>
      <c r="AF306" s="63"/>
      <c r="AG306" s="95"/>
    </row>
    <row r="307" spans="1:33" x14ac:dyDescent="0.25">
      <c r="A307" s="30">
        <v>102502067</v>
      </c>
      <c r="B307" s="31" t="s">
        <v>374</v>
      </c>
      <c r="C307" s="32">
        <f t="shared" ref="C307:N307" si="152">+C308+C309+C310+C311+C312+C313+C314+C315</f>
        <v>0</v>
      </c>
      <c r="D307" s="32">
        <f t="shared" si="152"/>
        <v>0</v>
      </c>
      <c r="E307" s="32">
        <f t="shared" si="152"/>
        <v>0</v>
      </c>
      <c r="F307" s="32">
        <f t="shared" si="152"/>
        <v>0</v>
      </c>
      <c r="G307" s="32">
        <f t="shared" si="152"/>
        <v>0</v>
      </c>
      <c r="H307" s="32">
        <f t="shared" si="152"/>
        <v>0</v>
      </c>
      <c r="I307" s="32">
        <f t="shared" si="152"/>
        <v>0</v>
      </c>
      <c r="J307" s="32">
        <f t="shared" si="152"/>
        <v>0</v>
      </c>
      <c r="K307" s="32">
        <f t="shared" si="152"/>
        <v>0</v>
      </c>
      <c r="L307" s="32">
        <f t="shared" si="152"/>
        <v>0</v>
      </c>
      <c r="M307" s="32">
        <f t="shared" si="152"/>
        <v>0</v>
      </c>
      <c r="N307" s="32">
        <f t="shared" si="152"/>
        <v>0</v>
      </c>
      <c r="O307" s="32">
        <f t="shared" si="126"/>
        <v>0</v>
      </c>
      <c r="Q307" s="32">
        <v>24000</v>
      </c>
      <c r="R307" s="32">
        <f t="shared" ref="R307:AB307" si="153">+R308+R309+R310+R311+R312+R313+R314+R315</f>
        <v>0</v>
      </c>
      <c r="S307" s="32">
        <f t="shared" si="153"/>
        <v>0</v>
      </c>
      <c r="T307" s="32">
        <f t="shared" si="153"/>
        <v>0</v>
      </c>
      <c r="U307" s="32">
        <f t="shared" si="153"/>
        <v>0</v>
      </c>
      <c r="V307" s="32">
        <f t="shared" si="153"/>
        <v>0</v>
      </c>
      <c r="W307" s="32">
        <f t="shared" si="153"/>
        <v>0</v>
      </c>
      <c r="X307" s="32">
        <f t="shared" si="153"/>
        <v>0</v>
      </c>
      <c r="Y307" s="32">
        <f t="shared" si="153"/>
        <v>0</v>
      </c>
      <c r="Z307" s="32">
        <f t="shared" si="153"/>
        <v>0</v>
      </c>
      <c r="AA307" s="32">
        <f t="shared" si="153"/>
        <v>0</v>
      </c>
      <c r="AB307" s="32">
        <f t="shared" si="153"/>
        <v>0</v>
      </c>
      <c r="AC307" s="32">
        <f t="shared" si="127"/>
        <v>24000</v>
      </c>
      <c r="AE307" s="110" t="s">
        <v>928</v>
      </c>
      <c r="AF307" s="110" t="s">
        <v>374</v>
      </c>
      <c r="AG307" s="111">
        <v>24000</v>
      </c>
    </row>
    <row r="308" spans="1:33" x14ac:dyDescent="0.25">
      <c r="A308" s="38">
        <v>10250206701</v>
      </c>
      <c r="B308" s="39" t="s">
        <v>1227</v>
      </c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>
        <f t="shared" si="126"/>
        <v>0</v>
      </c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>
        <f t="shared" si="127"/>
        <v>0</v>
      </c>
      <c r="AE308" s="110"/>
      <c r="AF308" s="110"/>
      <c r="AG308" s="111"/>
    </row>
    <row r="309" spans="1:33" x14ac:dyDescent="0.25">
      <c r="A309" s="38">
        <v>10250206702</v>
      </c>
      <c r="B309" s="39" t="s">
        <v>1228</v>
      </c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>
        <f t="shared" si="126"/>
        <v>0</v>
      </c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>
        <f t="shared" si="127"/>
        <v>0</v>
      </c>
      <c r="AE309" s="110"/>
      <c r="AF309" s="110"/>
      <c r="AG309" s="111"/>
    </row>
    <row r="310" spans="1:33" x14ac:dyDescent="0.25">
      <c r="A310" s="38">
        <v>10250206703</v>
      </c>
      <c r="B310" s="39" t="s">
        <v>1229</v>
      </c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>
        <f t="shared" si="126"/>
        <v>0</v>
      </c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>
        <f t="shared" si="127"/>
        <v>0</v>
      </c>
      <c r="AE310" s="110"/>
      <c r="AF310" s="110"/>
      <c r="AG310" s="111"/>
    </row>
    <row r="311" spans="1:33" x14ac:dyDescent="0.25">
      <c r="A311" s="38">
        <v>10250206704</v>
      </c>
      <c r="B311" s="39" t="s">
        <v>1230</v>
      </c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>
        <f t="shared" ref="O311:O374" si="154">SUM(C311:N311)</f>
        <v>0</v>
      </c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>
        <f t="shared" ref="AC311:AC374" si="155">SUM(Q311:AB311)</f>
        <v>0</v>
      </c>
      <c r="AE311" s="110"/>
      <c r="AF311" s="110"/>
      <c r="AG311" s="111"/>
    </row>
    <row r="312" spans="1:33" x14ac:dyDescent="0.25">
      <c r="A312" s="38">
        <v>10250206705</v>
      </c>
      <c r="B312" s="39" t="s">
        <v>1231</v>
      </c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>
        <f t="shared" si="154"/>
        <v>0</v>
      </c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>
        <f t="shared" si="155"/>
        <v>0</v>
      </c>
      <c r="AE312" s="110"/>
      <c r="AF312" s="110"/>
      <c r="AG312" s="111"/>
    </row>
    <row r="313" spans="1:33" x14ac:dyDescent="0.25">
      <c r="A313" s="38">
        <v>10250206706</v>
      </c>
      <c r="B313" s="39" t="s">
        <v>1232</v>
      </c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>
        <f t="shared" si="154"/>
        <v>0</v>
      </c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>
        <f t="shared" si="155"/>
        <v>0</v>
      </c>
      <c r="AE313" s="110"/>
      <c r="AF313" s="110"/>
      <c r="AG313" s="111"/>
    </row>
    <row r="314" spans="1:33" x14ac:dyDescent="0.25">
      <c r="A314" s="38">
        <v>10250206709</v>
      </c>
      <c r="B314" s="39" t="s">
        <v>930</v>
      </c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>
        <f t="shared" si="154"/>
        <v>0</v>
      </c>
      <c r="Q314" s="40">
        <v>24000</v>
      </c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>
        <f t="shared" si="155"/>
        <v>24000</v>
      </c>
      <c r="AE314" s="63" t="s">
        <v>929</v>
      </c>
      <c r="AF314" s="63" t="s">
        <v>930</v>
      </c>
      <c r="AG314" s="95">
        <v>24000</v>
      </c>
    </row>
    <row r="315" spans="1:33" x14ac:dyDescent="0.25">
      <c r="A315" s="38">
        <v>102502068</v>
      </c>
      <c r="B315" s="39" t="s">
        <v>380</v>
      </c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>
        <f t="shared" si="154"/>
        <v>0</v>
      </c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>
        <f t="shared" si="155"/>
        <v>0</v>
      </c>
      <c r="AE315" s="63"/>
      <c r="AF315" s="63"/>
      <c r="AG315" s="95"/>
    </row>
    <row r="316" spans="1:33" x14ac:dyDescent="0.25">
      <c r="A316" s="30">
        <v>102502069</v>
      </c>
      <c r="B316" s="31" t="s">
        <v>382</v>
      </c>
      <c r="C316" s="32">
        <f t="shared" ref="C316:N316" si="156">+C317+C318</f>
        <v>0</v>
      </c>
      <c r="D316" s="32">
        <f t="shared" si="156"/>
        <v>0</v>
      </c>
      <c r="E316" s="32">
        <f t="shared" si="156"/>
        <v>0</v>
      </c>
      <c r="F316" s="32">
        <f t="shared" si="156"/>
        <v>0</v>
      </c>
      <c r="G316" s="32">
        <f t="shared" si="156"/>
        <v>0</v>
      </c>
      <c r="H316" s="32">
        <f t="shared" si="156"/>
        <v>0</v>
      </c>
      <c r="I316" s="32">
        <f t="shared" si="156"/>
        <v>0</v>
      </c>
      <c r="J316" s="32">
        <f t="shared" si="156"/>
        <v>0</v>
      </c>
      <c r="K316" s="32">
        <f t="shared" si="156"/>
        <v>0</v>
      </c>
      <c r="L316" s="32">
        <f t="shared" si="156"/>
        <v>0</v>
      </c>
      <c r="M316" s="32">
        <f t="shared" si="156"/>
        <v>0</v>
      </c>
      <c r="N316" s="32">
        <f t="shared" si="156"/>
        <v>0</v>
      </c>
      <c r="O316" s="32">
        <f t="shared" si="154"/>
        <v>0</v>
      </c>
      <c r="Q316" s="32"/>
      <c r="R316" s="32">
        <f t="shared" ref="R316:AB316" si="157">+R317+R318</f>
        <v>0</v>
      </c>
      <c r="S316" s="32">
        <f t="shared" si="157"/>
        <v>0</v>
      </c>
      <c r="T316" s="32">
        <f t="shared" si="157"/>
        <v>0</v>
      </c>
      <c r="U316" s="32">
        <f t="shared" si="157"/>
        <v>0</v>
      </c>
      <c r="V316" s="32">
        <f t="shared" si="157"/>
        <v>0</v>
      </c>
      <c r="W316" s="32">
        <f t="shared" si="157"/>
        <v>0</v>
      </c>
      <c r="X316" s="32">
        <f t="shared" si="157"/>
        <v>0</v>
      </c>
      <c r="Y316" s="32">
        <f t="shared" si="157"/>
        <v>0</v>
      </c>
      <c r="Z316" s="32">
        <f t="shared" si="157"/>
        <v>0</v>
      </c>
      <c r="AA316" s="32">
        <f t="shared" si="157"/>
        <v>0</v>
      </c>
      <c r="AB316" s="32">
        <f t="shared" si="157"/>
        <v>0</v>
      </c>
      <c r="AC316" s="32">
        <f t="shared" si="155"/>
        <v>0</v>
      </c>
      <c r="AE316" s="63"/>
      <c r="AF316" s="63"/>
      <c r="AG316" s="95"/>
    </row>
    <row r="317" spans="1:33" x14ac:dyDescent="0.25">
      <c r="A317" s="38">
        <v>10250206901</v>
      </c>
      <c r="B317" s="39" t="s">
        <v>792</v>
      </c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>
        <f t="shared" si="154"/>
        <v>0</v>
      </c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>
        <f t="shared" si="155"/>
        <v>0</v>
      </c>
      <c r="AE317" s="63"/>
      <c r="AF317" s="63"/>
      <c r="AG317" s="95"/>
    </row>
    <row r="318" spans="1:33" x14ac:dyDescent="0.25">
      <c r="A318" s="38">
        <v>10250206902</v>
      </c>
      <c r="B318" s="39" t="s">
        <v>386</v>
      </c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>
        <f t="shared" si="154"/>
        <v>0</v>
      </c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>
        <f t="shared" si="155"/>
        <v>0</v>
      </c>
      <c r="AE318" s="63"/>
      <c r="AF318" s="63"/>
      <c r="AG318" s="95"/>
    </row>
    <row r="319" spans="1:33" x14ac:dyDescent="0.25">
      <c r="A319" s="30">
        <v>10250207</v>
      </c>
      <c r="B319" s="31" t="s">
        <v>388</v>
      </c>
      <c r="C319" s="32">
        <f t="shared" ref="C319:N319" si="158">+C320+C323</f>
        <v>12476766.359166667</v>
      </c>
      <c r="D319" s="32">
        <f t="shared" si="158"/>
        <v>35876766.359166667</v>
      </c>
      <c r="E319" s="32">
        <f t="shared" si="158"/>
        <v>12476766.359166667</v>
      </c>
      <c r="F319" s="32">
        <f t="shared" si="158"/>
        <v>12476766.359166667</v>
      </c>
      <c r="G319" s="32">
        <f t="shared" si="158"/>
        <v>12476766.359166667</v>
      </c>
      <c r="H319" s="32">
        <f t="shared" si="158"/>
        <v>12476766.359166667</v>
      </c>
      <c r="I319" s="32">
        <f t="shared" si="158"/>
        <v>12476766.359166667</v>
      </c>
      <c r="J319" s="32">
        <f t="shared" si="158"/>
        <v>7676766.3591666669</v>
      </c>
      <c r="K319" s="32">
        <f t="shared" si="158"/>
        <v>33933289.359166667</v>
      </c>
      <c r="L319" s="32">
        <f t="shared" si="158"/>
        <v>7676766.3591666669</v>
      </c>
      <c r="M319" s="32">
        <f t="shared" si="158"/>
        <v>7499047.0491666049</v>
      </c>
      <c r="N319" s="32">
        <f t="shared" si="158"/>
        <v>7676766.3591666669</v>
      </c>
      <c r="O319" s="32">
        <f t="shared" si="154"/>
        <v>175200000</v>
      </c>
      <c r="Q319" s="32">
        <v>16294830</v>
      </c>
      <c r="R319" s="32">
        <f t="shared" ref="R319:AB319" si="159">+R320+R323</f>
        <v>0</v>
      </c>
      <c r="S319" s="32">
        <f t="shared" si="159"/>
        <v>0</v>
      </c>
      <c r="T319" s="32">
        <f t="shared" si="159"/>
        <v>0</v>
      </c>
      <c r="U319" s="32">
        <f t="shared" si="159"/>
        <v>0</v>
      </c>
      <c r="V319" s="32">
        <f t="shared" si="159"/>
        <v>0</v>
      </c>
      <c r="W319" s="32">
        <f t="shared" si="159"/>
        <v>0</v>
      </c>
      <c r="X319" s="32">
        <f t="shared" si="159"/>
        <v>0</v>
      </c>
      <c r="Y319" s="32">
        <f t="shared" si="159"/>
        <v>0</v>
      </c>
      <c r="Z319" s="32">
        <f t="shared" si="159"/>
        <v>0</v>
      </c>
      <c r="AA319" s="32">
        <f t="shared" si="159"/>
        <v>0</v>
      </c>
      <c r="AB319" s="32">
        <f t="shared" si="159"/>
        <v>0</v>
      </c>
      <c r="AC319" s="32">
        <f t="shared" si="155"/>
        <v>16294830</v>
      </c>
      <c r="AE319" s="110" t="s">
        <v>931</v>
      </c>
      <c r="AF319" s="110" t="s">
        <v>932</v>
      </c>
      <c r="AG319" s="111">
        <v>16294830</v>
      </c>
    </row>
    <row r="320" spans="1:33" x14ac:dyDescent="0.25">
      <c r="A320" s="35">
        <v>102502072</v>
      </c>
      <c r="B320" s="36" t="s">
        <v>423</v>
      </c>
      <c r="C320" s="33">
        <f t="shared" ref="C320:N320" si="160">+C321+C322</f>
        <v>12476766.359166667</v>
      </c>
      <c r="D320" s="33">
        <f t="shared" si="160"/>
        <v>35876766.359166667</v>
      </c>
      <c r="E320" s="33">
        <f t="shared" si="160"/>
        <v>12476766.359166667</v>
      </c>
      <c r="F320" s="33">
        <f t="shared" si="160"/>
        <v>12476766.359166667</v>
      </c>
      <c r="G320" s="33">
        <f t="shared" si="160"/>
        <v>12476766.359166667</v>
      </c>
      <c r="H320" s="33">
        <f t="shared" si="160"/>
        <v>12476766.359166667</v>
      </c>
      <c r="I320" s="33">
        <f t="shared" si="160"/>
        <v>12476766.359166667</v>
      </c>
      <c r="J320" s="33">
        <f t="shared" si="160"/>
        <v>7676766.3591666669</v>
      </c>
      <c r="K320" s="33">
        <f t="shared" si="160"/>
        <v>33933289.359166667</v>
      </c>
      <c r="L320" s="33">
        <f t="shared" si="160"/>
        <v>7676766.3591666669</v>
      </c>
      <c r="M320" s="33">
        <f t="shared" si="160"/>
        <v>7499047.0491666049</v>
      </c>
      <c r="N320" s="33">
        <f t="shared" si="160"/>
        <v>7676766.3591666669</v>
      </c>
      <c r="O320" s="33">
        <f t="shared" si="154"/>
        <v>175200000</v>
      </c>
      <c r="Q320" s="33">
        <v>16294830</v>
      </c>
      <c r="R320" s="33">
        <f t="shared" ref="R320:AB320" si="161">+R321+R322</f>
        <v>0</v>
      </c>
      <c r="S320" s="33">
        <f t="shared" si="161"/>
        <v>0</v>
      </c>
      <c r="T320" s="33">
        <f t="shared" si="161"/>
        <v>0</v>
      </c>
      <c r="U320" s="33">
        <f t="shared" si="161"/>
        <v>0</v>
      </c>
      <c r="V320" s="33">
        <f t="shared" si="161"/>
        <v>0</v>
      </c>
      <c r="W320" s="33">
        <f t="shared" si="161"/>
        <v>0</v>
      </c>
      <c r="X320" s="33">
        <f t="shared" si="161"/>
        <v>0</v>
      </c>
      <c r="Y320" s="33">
        <f t="shared" si="161"/>
        <v>0</v>
      </c>
      <c r="Z320" s="33">
        <f t="shared" si="161"/>
        <v>0</v>
      </c>
      <c r="AA320" s="33">
        <f t="shared" si="161"/>
        <v>0</v>
      </c>
      <c r="AB320" s="33">
        <f t="shared" si="161"/>
        <v>0</v>
      </c>
      <c r="AC320" s="33">
        <f t="shared" si="155"/>
        <v>16294830</v>
      </c>
      <c r="AE320" s="53" t="s">
        <v>933</v>
      </c>
      <c r="AF320" s="53" t="s">
        <v>423</v>
      </c>
      <c r="AG320" s="90">
        <v>16294830</v>
      </c>
    </row>
    <row r="321" spans="1:33" x14ac:dyDescent="0.25">
      <c r="A321" s="38">
        <v>10250207201</v>
      </c>
      <c r="B321" s="39" t="s">
        <v>425</v>
      </c>
      <c r="C321" s="40">
        <v>12476766.359166667</v>
      </c>
      <c r="D321" s="40">
        <v>35876766.359166667</v>
      </c>
      <c r="E321" s="40">
        <v>12476766.359166667</v>
      </c>
      <c r="F321" s="40">
        <v>12476766.359166667</v>
      </c>
      <c r="G321" s="40">
        <v>12476766.359166667</v>
      </c>
      <c r="H321" s="40">
        <v>12476766.359166667</v>
      </c>
      <c r="I321" s="40">
        <v>12476766.359166667</v>
      </c>
      <c r="J321" s="40">
        <v>7676766.3591666669</v>
      </c>
      <c r="K321" s="40">
        <v>33933289.359166667</v>
      </c>
      <c r="L321" s="40">
        <v>7676766.3591666669</v>
      </c>
      <c r="M321" s="40">
        <v>7499047.0491666049</v>
      </c>
      <c r="N321" s="40">
        <v>7676766.3591666669</v>
      </c>
      <c r="O321" s="40">
        <v>175200000</v>
      </c>
      <c r="Q321" s="40">
        <v>16294830</v>
      </c>
      <c r="R321" s="40">
        <v>0</v>
      </c>
      <c r="S321" s="40">
        <v>0</v>
      </c>
      <c r="T321" s="40">
        <v>0</v>
      </c>
      <c r="U321" s="40">
        <v>0</v>
      </c>
      <c r="V321" s="40">
        <v>0</v>
      </c>
      <c r="W321" s="40">
        <v>0</v>
      </c>
      <c r="X321" s="40">
        <v>0</v>
      </c>
      <c r="Y321" s="40">
        <v>0</v>
      </c>
      <c r="Z321" s="40">
        <v>0</v>
      </c>
      <c r="AA321" s="40">
        <v>0</v>
      </c>
      <c r="AB321" s="40">
        <v>0</v>
      </c>
      <c r="AC321" s="40">
        <f t="shared" si="155"/>
        <v>16294830</v>
      </c>
      <c r="AE321" s="63" t="s">
        <v>934</v>
      </c>
      <c r="AF321" s="63" t="s">
        <v>425</v>
      </c>
      <c r="AG321" s="95">
        <v>16294830</v>
      </c>
    </row>
    <row r="322" spans="1:33" x14ac:dyDescent="0.25">
      <c r="A322" s="38">
        <v>10250207202</v>
      </c>
      <c r="B322" s="39" t="s">
        <v>429</v>
      </c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>
        <f t="shared" si="154"/>
        <v>0</v>
      </c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>
        <f t="shared" si="155"/>
        <v>0</v>
      </c>
      <c r="AE322" s="63"/>
      <c r="AF322" s="63"/>
      <c r="AG322" s="95"/>
    </row>
    <row r="323" spans="1:33" x14ac:dyDescent="0.25">
      <c r="A323" s="30">
        <v>102502073</v>
      </c>
      <c r="B323" s="31" t="s">
        <v>433</v>
      </c>
      <c r="C323" s="32">
        <f t="shared" ref="C323:N323" si="162">+C324+C325+C326</f>
        <v>0</v>
      </c>
      <c r="D323" s="32">
        <f t="shared" si="162"/>
        <v>0</v>
      </c>
      <c r="E323" s="32">
        <f t="shared" si="162"/>
        <v>0</v>
      </c>
      <c r="F323" s="32">
        <f t="shared" si="162"/>
        <v>0</v>
      </c>
      <c r="G323" s="32">
        <f t="shared" si="162"/>
        <v>0</v>
      </c>
      <c r="H323" s="32">
        <f t="shared" si="162"/>
        <v>0</v>
      </c>
      <c r="I323" s="32">
        <f t="shared" si="162"/>
        <v>0</v>
      </c>
      <c r="J323" s="32">
        <f t="shared" si="162"/>
        <v>0</v>
      </c>
      <c r="K323" s="32">
        <f t="shared" si="162"/>
        <v>0</v>
      </c>
      <c r="L323" s="32">
        <f t="shared" si="162"/>
        <v>0</v>
      </c>
      <c r="M323" s="32">
        <f t="shared" si="162"/>
        <v>0</v>
      </c>
      <c r="N323" s="32">
        <f t="shared" si="162"/>
        <v>0</v>
      </c>
      <c r="O323" s="32">
        <f t="shared" si="154"/>
        <v>0</v>
      </c>
      <c r="Q323" s="32"/>
      <c r="R323" s="32">
        <f t="shared" ref="R323:AB323" si="163">+R324+R325+R326</f>
        <v>0</v>
      </c>
      <c r="S323" s="32">
        <f t="shared" si="163"/>
        <v>0</v>
      </c>
      <c r="T323" s="32">
        <f t="shared" si="163"/>
        <v>0</v>
      </c>
      <c r="U323" s="32">
        <f t="shared" si="163"/>
        <v>0</v>
      </c>
      <c r="V323" s="32">
        <f t="shared" si="163"/>
        <v>0</v>
      </c>
      <c r="W323" s="32">
        <f t="shared" si="163"/>
        <v>0</v>
      </c>
      <c r="X323" s="32">
        <f t="shared" si="163"/>
        <v>0</v>
      </c>
      <c r="Y323" s="32">
        <f t="shared" si="163"/>
        <v>0</v>
      </c>
      <c r="Z323" s="32">
        <f t="shared" si="163"/>
        <v>0</v>
      </c>
      <c r="AA323" s="32">
        <f t="shared" si="163"/>
        <v>0</v>
      </c>
      <c r="AB323" s="32">
        <f t="shared" si="163"/>
        <v>0</v>
      </c>
      <c r="AC323" s="32">
        <f t="shared" si="155"/>
        <v>0</v>
      </c>
      <c r="AE323" s="63"/>
      <c r="AF323" s="63"/>
      <c r="AG323" s="95"/>
    </row>
    <row r="324" spans="1:33" x14ac:dyDescent="0.25">
      <c r="A324" s="38">
        <v>10250207301</v>
      </c>
      <c r="B324" s="39" t="s">
        <v>1233</v>
      </c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>
        <f t="shared" si="154"/>
        <v>0</v>
      </c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>
        <f t="shared" si="155"/>
        <v>0</v>
      </c>
      <c r="AE324" s="63"/>
      <c r="AF324" s="63"/>
      <c r="AG324" s="95"/>
    </row>
    <row r="325" spans="1:33" x14ac:dyDescent="0.25">
      <c r="A325" s="38">
        <v>10250207302</v>
      </c>
      <c r="B325" s="39" t="s">
        <v>1234</v>
      </c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>
        <f t="shared" si="154"/>
        <v>0</v>
      </c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>
        <f t="shared" si="155"/>
        <v>0</v>
      </c>
      <c r="AE325" s="63"/>
      <c r="AF325" s="63"/>
      <c r="AG325" s="95"/>
    </row>
    <row r="326" spans="1:33" x14ac:dyDescent="0.25">
      <c r="A326" s="38">
        <v>10250207303</v>
      </c>
      <c r="B326" s="39" t="s">
        <v>435</v>
      </c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>
        <f t="shared" si="154"/>
        <v>0</v>
      </c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>
        <f t="shared" si="155"/>
        <v>0</v>
      </c>
      <c r="AE326" s="63"/>
      <c r="AF326" s="63"/>
      <c r="AG326" s="95"/>
    </row>
    <row r="327" spans="1:33" x14ac:dyDescent="0.25">
      <c r="A327" s="30">
        <v>10250208</v>
      </c>
      <c r="B327" s="31" t="s">
        <v>437</v>
      </c>
      <c r="C327" s="32">
        <f t="shared" ref="C327:N327" si="164">+C328+C338+C345</f>
        <v>139800334.87574261</v>
      </c>
      <c r="D327" s="32">
        <f t="shared" si="164"/>
        <v>182920334.87574261</v>
      </c>
      <c r="E327" s="32">
        <f t="shared" si="164"/>
        <v>191520334.87574261</v>
      </c>
      <c r="F327" s="32">
        <f t="shared" si="164"/>
        <v>189420334.87574261</v>
      </c>
      <c r="G327" s="32">
        <f t="shared" si="164"/>
        <v>189420334.87574261</v>
      </c>
      <c r="H327" s="32">
        <f t="shared" si="164"/>
        <v>183320334.87574261</v>
      </c>
      <c r="I327" s="32">
        <f t="shared" si="164"/>
        <v>179420334.87574261</v>
      </c>
      <c r="J327" s="32">
        <f t="shared" si="164"/>
        <v>183620334.87574261</v>
      </c>
      <c r="K327" s="32">
        <f t="shared" si="164"/>
        <v>181520334.87574261</v>
      </c>
      <c r="L327" s="32">
        <f t="shared" si="164"/>
        <v>187820334.875743</v>
      </c>
      <c r="M327" s="32">
        <f t="shared" si="164"/>
        <v>192481994.26725143</v>
      </c>
      <c r="N327" s="32">
        <f t="shared" si="164"/>
        <v>131820334.87574263</v>
      </c>
      <c r="O327" s="32">
        <f t="shared" si="154"/>
        <v>2133085677.9004209</v>
      </c>
      <c r="Q327" s="32">
        <v>0</v>
      </c>
      <c r="R327" s="32">
        <f t="shared" ref="R327:AB327" si="165">+R328+R338+R345</f>
        <v>0</v>
      </c>
      <c r="S327" s="32">
        <f t="shared" si="165"/>
        <v>0</v>
      </c>
      <c r="T327" s="32">
        <f t="shared" si="165"/>
        <v>0</v>
      </c>
      <c r="U327" s="32">
        <f t="shared" si="165"/>
        <v>0</v>
      </c>
      <c r="V327" s="32">
        <f t="shared" si="165"/>
        <v>0</v>
      </c>
      <c r="W327" s="32">
        <f t="shared" si="165"/>
        <v>0</v>
      </c>
      <c r="X327" s="32">
        <f t="shared" si="165"/>
        <v>0</v>
      </c>
      <c r="Y327" s="32">
        <f t="shared" si="165"/>
        <v>0</v>
      </c>
      <c r="Z327" s="32">
        <f t="shared" si="165"/>
        <v>0</v>
      </c>
      <c r="AA327" s="32">
        <f t="shared" si="165"/>
        <v>0</v>
      </c>
      <c r="AB327" s="32">
        <f t="shared" si="165"/>
        <v>0</v>
      </c>
      <c r="AC327" s="32">
        <f t="shared" si="155"/>
        <v>0</v>
      </c>
      <c r="AE327" s="110" t="s">
        <v>935</v>
      </c>
      <c r="AF327" s="110" t="s">
        <v>437</v>
      </c>
      <c r="AG327" s="111">
        <v>0</v>
      </c>
    </row>
    <row r="328" spans="1:33" x14ac:dyDescent="0.25">
      <c r="A328" s="35">
        <v>102502083</v>
      </c>
      <c r="B328" s="36" t="s">
        <v>937</v>
      </c>
      <c r="C328" s="33">
        <f t="shared" ref="C328:N328" si="166">+C329+C330+C331+C332+C333+C334+C335+C336+C337</f>
        <v>139800334.87574261</v>
      </c>
      <c r="D328" s="33">
        <f t="shared" si="166"/>
        <v>182920334.87574261</v>
      </c>
      <c r="E328" s="33">
        <f t="shared" si="166"/>
        <v>191520334.87574261</v>
      </c>
      <c r="F328" s="33">
        <f t="shared" si="166"/>
        <v>189420334.87574261</v>
      </c>
      <c r="G328" s="33">
        <f t="shared" si="166"/>
        <v>189420334.87574261</v>
      </c>
      <c r="H328" s="33">
        <f t="shared" si="166"/>
        <v>183320334.87574261</v>
      </c>
      <c r="I328" s="33">
        <f t="shared" si="166"/>
        <v>179420334.87574261</v>
      </c>
      <c r="J328" s="33">
        <f t="shared" si="166"/>
        <v>183620334.87574261</v>
      </c>
      <c r="K328" s="33">
        <f t="shared" si="166"/>
        <v>181520334.87574261</v>
      </c>
      <c r="L328" s="33">
        <f t="shared" si="166"/>
        <v>187820334.875743</v>
      </c>
      <c r="M328" s="33">
        <f t="shared" si="166"/>
        <v>192481994.26725143</v>
      </c>
      <c r="N328" s="33">
        <f t="shared" si="166"/>
        <v>131820334.87574263</v>
      </c>
      <c r="O328" s="33">
        <f t="shared" si="154"/>
        <v>2133085677.9004209</v>
      </c>
      <c r="Q328" s="33">
        <v>0</v>
      </c>
      <c r="R328" s="33">
        <f t="shared" ref="R328:AB328" si="167">+R329+R330+R331+R332+R333+R334+R335+R336+R337</f>
        <v>0</v>
      </c>
      <c r="S328" s="33">
        <f t="shared" si="167"/>
        <v>0</v>
      </c>
      <c r="T328" s="33">
        <f t="shared" si="167"/>
        <v>0</v>
      </c>
      <c r="U328" s="33">
        <f t="shared" si="167"/>
        <v>0</v>
      </c>
      <c r="V328" s="33">
        <f t="shared" si="167"/>
        <v>0</v>
      </c>
      <c r="W328" s="33">
        <f t="shared" si="167"/>
        <v>0</v>
      </c>
      <c r="X328" s="33">
        <f t="shared" si="167"/>
        <v>0</v>
      </c>
      <c r="Y328" s="33">
        <f t="shared" si="167"/>
        <v>0</v>
      </c>
      <c r="Z328" s="33">
        <f t="shared" si="167"/>
        <v>0</v>
      </c>
      <c r="AA328" s="33">
        <f t="shared" si="167"/>
        <v>0</v>
      </c>
      <c r="AB328" s="33">
        <f t="shared" si="167"/>
        <v>0</v>
      </c>
      <c r="AC328" s="33">
        <f t="shared" si="155"/>
        <v>0</v>
      </c>
      <c r="AE328" s="53" t="s">
        <v>936</v>
      </c>
      <c r="AF328" s="53" t="s">
        <v>937</v>
      </c>
      <c r="AG328" s="98">
        <v>0</v>
      </c>
    </row>
    <row r="329" spans="1:33" x14ac:dyDescent="0.25">
      <c r="A329" s="38">
        <v>10250208301</v>
      </c>
      <c r="B329" s="39" t="s">
        <v>1088</v>
      </c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>
        <f t="shared" si="154"/>
        <v>0</v>
      </c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>
        <f t="shared" si="155"/>
        <v>0</v>
      </c>
      <c r="AE329" s="61" t="s">
        <v>938</v>
      </c>
      <c r="AF329" s="63" t="s">
        <v>939</v>
      </c>
      <c r="AG329" s="95"/>
    </row>
    <row r="330" spans="1:33" x14ac:dyDescent="0.25">
      <c r="A330" s="38">
        <v>10250208302</v>
      </c>
      <c r="B330" s="39" t="s">
        <v>1089</v>
      </c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>
        <f t="shared" si="154"/>
        <v>0</v>
      </c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>
        <f t="shared" si="155"/>
        <v>0</v>
      </c>
      <c r="AE330" s="61" t="s">
        <v>940</v>
      </c>
      <c r="AF330" s="63" t="s">
        <v>941</v>
      </c>
      <c r="AG330" s="95"/>
    </row>
    <row r="331" spans="1:33" x14ac:dyDescent="0.25">
      <c r="A331" s="38">
        <v>10250208303</v>
      </c>
      <c r="B331" s="39" t="s">
        <v>453</v>
      </c>
      <c r="C331" s="40">
        <v>0</v>
      </c>
      <c r="D331" s="40">
        <v>10000000</v>
      </c>
      <c r="E331" s="40">
        <v>10000000</v>
      </c>
      <c r="F331" s="40">
        <v>10000000</v>
      </c>
      <c r="G331" s="40">
        <v>10000000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40000000</v>
      </c>
      <c r="Q331" s="40"/>
      <c r="R331" s="40">
        <v>0</v>
      </c>
      <c r="S331" s="40">
        <v>0</v>
      </c>
      <c r="T331" s="40">
        <v>0</v>
      </c>
      <c r="U331" s="40">
        <v>0</v>
      </c>
      <c r="V331" s="40">
        <v>0</v>
      </c>
      <c r="W331" s="40">
        <v>0</v>
      </c>
      <c r="X331" s="40">
        <v>0</v>
      </c>
      <c r="Y331" s="40">
        <v>0</v>
      </c>
      <c r="Z331" s="40">
        <v>0</v>
      </c>
      <c r="AA331" s="40">
        <v>0</v>
      </c>
      <c r="AB331" s="40">
        <v>0</v>
      </c>
      <c r="AC331" s="40">
        <f t="shared" si="155"/>
        <v>0</v>
      </c>
      <c r="AE331" s="61" t="s">
        <v>942</v>
      </c>
      <c r="AF331" s="58" t="s">
        <v>453</v>
      </c>
      <c r="AG331" s="95"/>
    </row>
    <row r="332" spans="1:33" x14ac:dyDescent="0.25">
      <c r="A332" s="38">
        <v>10250208304</v>
      </c>
      <c r="B332" s="39" t="s">
        <v>880</v>
      </c>
      <c r="C332" s="40">
        <v>7980000</v>
      </c>
      <c r="D332" s="40">
        <v>33600000</v>
      </c>
      <c r="E332" s="40">
        <v>49700000</v>
      </c>
      <c r="F332" s="40">
        <v>47600000</v>
      </c>
      <c r="G332" s="40">
        <v>47600000</v>
      </c>
      <c r="H332" s="40">
        <v>45500000</v>
      </c>
      <c r="I332" s="40">
        <v>47600000</v>
      </c>
      <c r="J332" s="40">
        <v>51800000</v>
      </c>
      <c r="K332" s="40">
        <v>49700000</v>
      </c>
      <c r="L332" s="40">
        <v>56000000</v>
      </c>
      <c r="M332" s="40">
        <v>56000000</v>
      </c>
      <c r="N332" s="40">
        <v>0</v>
      </c>
      <c r="O332" s="40">
        <v>493080000</v>
      </c>
      <c r="Q332" s="40"/>
      <c r="R332" s="40">
        <v>0</v>
      </c>
      <c r="S332" s="40">
        <v>0</v>
      </c>
      <c r="T332" s="40">
        <v>0</v>
      </c>
      <c r="U332" s="40">
        <v>0</v>
      </c>
      <c r="V332" s="40">
        <v>0</v>
      </c>
      <c r="W332" s="40">
        <v>0</v>
      </c>
      <c r="X332" s="40">
        <v>0</v>
      </c>
      <c r="Y332" s="40">
        <v>0</v>
      </c>
      <c r="Z332" s="40">
        <v>0</v>
      </c>
      <c r="AA332" s="40">
        <v>0</v>
      </c>
      <c r="AB332" s="40">
        <v>0</v>
      </c>
      <c r="AC332" s="40">
        <f t="shared" si="155"/>
        <v>0</v>
      </c>
      <c r="AE332" s="61" t="s">
        <v>943</v>
      </c>
      <c r="AF332" s="63" t="s">
        <v>880</v>
      </c>
      <c r="AG332" s="95"/>
    </row>
    <row r="333" spans="1:33" x14ac:dyDescent="0.25">
      <c r="A333" s="38">
        <v>10250208305</v>
      </c>
      <c r="B333" s="39" t="s">
        <v>455</v>
      </c>
      <c r="C333" s="40">
        <v>131820334.87574263</v>
      </c>
      <c r="D333" s="40">
        <v>131820334.87574263</v>
      </c>
      <c r="E333" s="40">
        <v>131820334.87574263</v>
      </c>
      <c r="F333" s="40">
        <v>131820334.87574263</v>
      </c>
      <c r="G333" s="40">
        <v>131820334.87574263</v>
      </c>
      <c r="H333" s="40">
        <v>131820334.87574263</v>
      </c>
      <c r="I333" s="40">
        <v>131820334.87574263</v>
      </c>
      <c r="J333" s="40">
        <v>131820334.87574263</v>
      </c>
      <c r="K333" s="40">
        <v>131820334.87574263</v>
      </c>
      <c r="L333" s="40">
        <v>131820334.875743</v>
      </c>
      <c r="M333" s="40">
        <v>136481994.26725143</v>
      </c>
      <c r="N333" s="40">
        <v>131820334.87574263</v>
      </c>
      <c r="O333" s="40">
        <v>1586505677.9004209</v>
      </c>
      <c r="Q333" s="40"/>
      <c r="R333" s="40">
        <v>0</v>
      </c>
      <c r="S333" s="40">
        <v>0</v>
      </c>
      <c r="T333" s="40">
        <v>0</v>
      </c>
      <c r="U333" s="40">
        <v>0</v>
      </c>
      <c r="V333" s="40">
        <v>0</v>
      </c>
      <c r="W333" s="40">
        <v>0</v>
      </c>
      <c r="X333" s="40">
        <v>0</v>
      </c>
      <c r="Y333" s="40">
        <v>0</v>
      </c>
      <c r="Z333" s="40">
        <v>0</v>
      </c>
      <c r="AA333" s="40">
        <v>0</v>
      </c>
      <c r="AB333" s="40">
        <v>0</v>
      </c>
      <c r="AC333" s="40">
        <f t="shared" si="155"/>
        <v>0</v>
      </c>
      <c r="AE333" s="61" t="s">
        <v>944</v>
      </c>
      <c r="AF333" s="63" t="s">
        <v>455</v>
      </c>
      <c r="AG333" s="95"/>
    </row>
    <row r="334" spans="1:33" x14ac:dyDescent="0.25">
      <c r="A334" s="38">
        <v>10250208306</v>
      </c>
      <c r="B334" s="39" t="s">
        <v>457</v>
      </c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>
        <f t="shared" si="154"/>
        <v>0</v>
      </c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>
        <f t="shared" si="155"/>
        <v>0</v>
      </c>
      <c r="AE334" s="61" t="s">
        <v>945</v>
      </c>
      <c r="AF334" s="63" t="s">
        <v>457</v>
      </c>
      <c r="AG334" s="95"/>
    </row>
    <row r="335" spans="1:33" x14ac:dyDescent="0.25">
      <c r="A335" s="38">
        <v>10250208307</v>
      </c>
      <c r="B335" s="39" t="s">
        <v>947</v>
      </c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>
        <f t="shared" si="154"/>
        <v>0</v>
      </c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>
        <f t="shared" si="155"/>
        <v>0</v>
      </c>
      <c r="AE335" s="61" t="s">
        <v>946</v>
      </c>
      <c r="AF335" s="63" t="s">
        <v>947</v>
      </c>
      <c r="AG335" s="95"/>
    </row>
    <row r="336" spans="1:33" x14ac:dyDescent="0.25">
      <c r="A336" s="38">
        <v>10250208308</v>
      </c>
      <c r="B336" s="39" t="s">
        <v>949</v>
      </c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>
        <f t="shared" si="154"/>
        <v>0</v>
      </c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>
        <f t="shared" si="155"/>
        <v>0</v>
      </c>
      <c r="AE336" s="61" t="s">
        <v>948</v>
      </c>
      <c r="AF336" s="63" t="s">
        <v>949</v>
      </c>
      <c r="AG336" s="95"/>
    </row>
    <row r="337" spans="1:33" x14ac:dyDescent="0.25">
      <c r="A337" s="38">
        <v>10250208309</v>
      </c>
      <c r="B337" s="39" t="s">
        <v>881</v>
      </c>
      <c r="C337" s="40">
        <v>0</v>
      </c>
      <c r="D337" s="40">
        <v>7500000</v>
      </c>
      <c r="E337" s="40">
        <v>0</v>
      </c>
      <c r="F337" s="40">
        <v>0</v>
      </c>
      <c r="G337" s="40">
        <v>0</v>
      </c>
      <c r="H337" s="40">
        <v>6000000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13500000</v>
      </c>
      <c r="Q337" s="40"/>
      <c r="R337" s="40">
        <v>0</v>
      </c>
      <c r="S337" s="40">
        <v>0</v>
      </c>
      <c r="T337" s="40">
        <v>0</v>
      </c>
      <c r="U337" s="40">
        <v>0</v>
      </c>
      <c r="V337" s="40">
        <v>0</v>
      </c>
      <c r="W337" s="40">
        <v>0</v>
      </c>
      <c r="X337" s="40">
        <v>0</v>
      </c>
      <c r="Y337" s="40">
        <v>0</v>
      </c>
      <c r="Z337" s="40">
        <v>0</v>
      </c>
      <c r="AA337" s="40">
        <v>0</v>
      </c>
      <c r="AB337" s="40">
        <v>0</v>
      </c>
      <c r="AC337" s="40">
        <f t="shared" si="155"/>
        <v>0</v>
      </c>
      <c r="AE337" s="61" t="s">
        <v>950</v>
      </c>
      <c r="AF337" s="63" t="s">
        <v>881</v>
      </c>
      <c r="AG337" s="95"/>
    </row>
    <row r="338" spans="1:33" x14ac:dyDescent="0.25">
      <c r="A338" s="30">
        <v>102502084</v>
      </c>
      <c r="B338" s="31" t="s">
        <v>461</v>
      </c>
      <c r="C338" s="32">
        <f t="shared" ref="C338:N338" si="168">+C339+C340+C341+C342+C343+C344</f>
        <v>0</v>
      </c>
      <c r="D338" s="32">
        <f t="shared" si="168"/>
        <v>0</v>
      </c>
      <c r="E338" s="32">
        <f t="shared" si="168"/>
        <v>0</v>
      </c>
      <c r="F338" s="32">
        <f t="shared" si="168"/>
        <v>0</v>
      </c>
      <c r="G338" s="32">
        <f t="shared" si="168"/>
        <v>0</v>
      </c>
      <c r="H338" s="32">
        <f t="shared" si="168"/>
        <v>0</v>
      </c>
      <c r="I338" s="32">
        <f t="shared" si="168"/>
        <v>0</v>
      </c>
      <c r="J338" s="32">
        <f t="shared" si="168"/>
        <v>0</v>
      </c>
      <c r="K338" s="32">
        <f t="shared" si="168"/>
        <v>0</v>
      </c>
      <c r="L338" s="32">
        <f t="shared" si="168"/>
        <v>0</v>
      </c>
      <c r="M338" s="32">
        <f t="shared" si="168"/>
        <v>0</v>
      </c>
      <c r="N338" s="32">
        <f t="shared" si="168"/>
        <v>0</v>
      </c>
      <c r="O338" s="32">
        <f t="shared" si="154"/>
        <v>0</v>
      </c>
      <c r="Q338" s="32">
        <v>0</v>
      </c>
      <c r="R338" s="32">
        <f t="shared" ref="R338:AB338" si="169">+R339+R340+R341+R342+R343+R344</f>
        <v>0</v>
      </c>
      <c r="S338" s="32">
        <f t="shared" si="169"/>
        <v>0</v>
      </c>
      <c r="T338" s="32">
        <f t="shared" si="169"/>
        <v>0</v>
      </c>
      <c r="U338" s="32">
        <f t="shared" si="169"/>
        <v>0</v>
      </c>
      <c r="V338" s="32">
        <f t="shared" si="169"/>
        <v>0</v>
      </c>
      <c r="W338" s="32">
        <f t="shared" si="169"/>
        <v>0</v>
      </c>
      <c r="X338" s="32">
        <f t="shared" si="169"/>
        <v>0</v>
      </c>
      <c r="Y338" s="32">
        <f t="shared" si="169"/>
        <v>0</v>
      </c>
      <c r="Z338" s="32">
        <f t="shared" si="169"/>
        <v>0</v>
      </c>
      <c r="AA338" s="32">
        <f t="shared" si="169"/>
        <v>0</v>
      </c>
      <c r="AB338" s="32">
        <f t="shared" si="169"/>
        <v>0</v>
      </c>
      <c r="AC338" s="32">
        <f t="shared" si="155"/>
        <v>0</v>
      </c>
      <c r="AE338" s="53" t="s">
        <v>951</v>
      </c>
      <c r="AF338" s="53" t="s">
        <v>461</v>
      </c>
      <c r="AG338" s="90">
        <v>0</v>
      </c>
    </row>
    <row r="339" spans="1:33" x14ac:dyDescent="0.25">
      <c r="A339" s="38">
        <v>10250208401</v>
      </c>
      <c r="B339" s="39" t="s">
        <v>463</v>
      </c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>
        <f t="shared" si="154"/>
        <v>0</v>
      </c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>
        <f t="shared" si="155"/>
        <v>0</v>
      </c>
      <c r="AE339" s="61" t="s">
        <v>952</v>
      </c>
      <c r="AF339" s="63" t="s">
        <v>463</v>
      </c>
      <c r="AG339" s="95"/>
    </row>
    <row r="340" spans="1:33" x14ac:dyDescent="0.25">
      <c r="A340" s="38">
        <v>10250208402</v>
      </c>
      <c r="B340" s="39" t="s">
        <v>465</v>
      </c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>
        <f t="shared" si="154"/>
        <v>0</v>
      </c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>
        <f t="shared" si="155"/>
        <v>0</v>
      </c>
      <c r="AE340" s="61" t="s">
        <v>953</v>
      </c>
      <c r="AF340" s="63" t="s">
        <v>465</v>
      </c>
      <c r="AG340" s="95"/>
    </row>
    <row r="341" spans="1:33" x14ac:dyDescent="0.25">
      <c r="A341" s="38">
        <v>10250208403</v>
      </c>
      <c r="B341" s="39" t="s">
        <v>955</v>
      </c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>
        <f t="shared" si="154"/>
        <v>0</v>
      </c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>
        <f t="shared" si="155"/>
        <v>0</v>
      </c>
      <c r="AE341" s="61" t="s">
        <v>954</v>
      </c>
      <c r="AF341" s="63" t="s">
        <v>955</v>
      </c>
      <c r="AG341" s="95"/>
    </row>
    <row r="342" spans="1:33" x14ac:dyDescent="0.25">
      <c r="A342" s="38">
        <v>10250208404</v>
      </c>
      <c r="B342" s="39" t="s">
        <v>957</v>
      </c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>
        <f t="shared" si="154"/>
        <v>0</v>
      </c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>
        <f t="shared" si="155"/>
        <v>0</v>
      </c>
      <c r="AE342" s="61" t="s">
        <v>956</v>
      </c>
      <c r="AF342" s="63" t="s">
        <v>957</v>
      </c>
      <c r="AG342" s="95"/>
    </row>
    <row r="343" spans="1:33" x14ac:dyDescent="0.25">
      <c r="A343" s="38">
        <v>10250208405</v>
      </c>
      <c r="B343" s="39" t="s">
        <v>882</v>
      </c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>
        <f t="shared" si="154"/>
        <v>0</v>
      </c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>
        <f t="shared" si="155"/>
        <v>0</v>
      </c>
      <c r="AE343" s="61" t="s">
        <v>958</v>
      </c>
      <c r="AF343" s="63" t="s">
        <v>882</v>
      </c>
      <c r="AG343" s="95"/>
    </row>
    <row r="344" spans="1:33" x14ac:dyDescent="0.25">
      <c r="A344" s="38">
        <v>10250208406</v>
      </c>
      <c r="B344" s="39" t="s">
        <v>960</v>
      </c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>
        <f t="shared" si="154"/>
        <v>0</v>
      </c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>
        <f t="shared" si="155"/>
        <v>0</v>
      </c>
      <c r="AE344" s="61" t="s">
        <v>959</v>
      </c>
      <c r="AF344" s="63" t="s">
        <v>960</v>
      </c>
      <c r="AG344" s="95"/>
    </row>
    <row r="345" spans="1:33" x14ac:dyDescent="0.25">
      <c r="A345" s="30">
        <v>102502089</v>
      </c>
      <c r="B345" s="31" t="s">
        <v>803</v>
      </c>
      <c r="C345" s="32">
        <f t="shared" ref="C345:N345" si="170">+C346+C347+C348+C349</f>
        <v>0</v>
      </c>
      <c r="D345" s="32">
        <f t="shared" si="170"/>
        <v>0</v>
      </c>
      <c r="E345" s="32">
        <f t="shared" si="170"/>
        <v>0</v>
      </c>
      <c r="F345" s="32">
        <f t="shared" si="170"/>
        <v>0</v>
      </c>
      <c r="G345" s="32">
        <f t="shared" si="170"/>
        <v>0</v>
      </c>
      <c r="H345" s="32">
        <f t="shared" si="170"/>
        <v>0</v>
      </c>
      <c r="I345" s="32">
        <f t="shared" si="170"/>
        <v>0</v>
      </c>
      <c r="J345" s="32">
        <f t="shared" si="170"/>
        <v>0</v>
      </c>
      <c r="K345" s="32">
        <f t="shared" si="170"/>
        <v>0</v>
      </c>
      <c r="L345" s="32">
        <f t="shared" si="170"/>
        <v>0</v>
      </c>
      <c r="M345" s="32">
        <f t="shared" si="170"/>
        <v>0</v>
      </c>
      <c r="N345" s="32">
        <f t="shared" si="170"/>
        <v>0</v>
      </c>
      <c r="O345" s="32">
        <f t="shared" si="154"/>
        <v>0</v>
      </c>
      <c r="Q345" s="32">
        <v>0</v>
      </c>
      <c r="R345" s="32">
        <f t="shared" ref="R345:AB345" si="171">+R346+R347+R348+R349</f>
        <v>0</v>
      </c>
      <c r="S345" s="32">
        <f t="shared" si="171"/>
        <v>0</v>
      </c>
      <c r="T345" s="32">
        <f t="shared" si="171"/>
        <v>0</v>
      </c>
      <c r="U345" s="32">
        <f t="shared" si="171"/>
        <v>0</v>
      </c>
      <c r="V345" s="32">
        <f t="shared" si="171"/>
        <v>0</v>
      </c>
      <c r="W345" s="32">
        <f t="shared" si="171"/>
        <v>0</v>
      </c>
      <c r="X345" s="32">
        <f t="shared" si="171"/>
        <v>0</v>
      </c>
      <c r="Y345" s="32">
        <f t="shared" si="171"/>
        <v>0</v>
      </c>
      <c r="Z345" s="32">
        <f t="shared" si="171"/>
        <v>0</v>
      </c>
      <c r="AA345" s="32">
        <f t="shared" si="171"/>
        <v>0</v>
      </c>
      <c r="AB345" s="32">
        <f t="shared" si="171"/>
        <v>0</v>
      </c>
      <c r="AC345" s="32">
        <f t="shared" si="155"/>
        <v>0</v>
      </c>
      <c r="AE345" s="53" t="s">
        <v>961</v>
      </c>
      <c r="AF345" s="53" t="s">
        <v>962</v>
      </c>
      <c r="AG345" s="90">
        <v>0</v>
      </c>
    </row>
    <row r="346" spans="1:33" x14ac:dyDescent="0.25">
      <c r="A346" s="38">
        <v>10250208901</v>
      </c>
      <c r="B346" s="39" t="s">
        <v>511</v>
      </c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>
        <f t="shared" si="154"/>
        <v>0</v>
      </c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>
        <f t="shared" si="155"/>
        <v>0</v>
      </c>
      <c r="AE346" s="61" t="s">
        <v>963</v>
      </c>
      <c r="AF346" s="63" t="s">
        <v>511</v>
      </c>
      <c r="AG346" s="95"/>
    </row>
    <row r="347" spans="1:33" x14ac:dyDescent="0.25">
      <c r="A347" s="38">
        <v>10250208902</v>
      </c>
      <c r="B347" s="39" t="s">
        <v>1235</v>
      </c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>
        <f t="shared" si="154"/>
        <v>0</v>
      </c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>
        <f t="shared" si="155"/>
        <v>0</v>
      </c>
      <c r="AE347" s="61" t="s">
        <v>964</v>
      </c>
      <c r="AF347" s="61" t="s">
        <v>965</v>
      </c>
      <c r="AG347" s="95"/>
    </row>
    <row r="348" spans="1:33" x14ac:dyDescent="0.25">
      <c r="A348" s="38">
        <v>10250208903</v>
      </c>
      <c r="B348" s="39" t="s">
        <v>967</v>
      </c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>
        <f t="shared" si="154"/>
        <v>0</v>
      </c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>
        <f t="shared" si="155"/>
        <v>0</v>
      </c>
      <c r="AE348" s="61" t="s">
        <v>966</v>
      </c>
      <c r="AF348" s="63" t="s">
        <v>967</v>
      </c>
      <c r="AG348" s="95"/>
    </row>
    <row r="349" spans="1:33" x14ac:dyDescent="0.25">
      <c r="A349" s="38">
        <v>10250208904</v>
      </c>
      <c r="B349" s="39" t="s">
        <v>969</v>
      </c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>
        <f t="shared" si="154"/>
        <v>0</v>
      </c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>
        <f t="shared" si="155"/>
        <v>0</v>
      </c>
      <c r="AE349" s="61" t="s">
        <v>968</v>
      </c>
      <c r="AF349" s="63" t="s">
        <v>969</v>
      </c>
      <c r="AG349" s="95"/>
    </row>
    <row r="350" spans="1:33" x14ac:dyDescent="0.25">
      <c r="A350" s="30">
        <v>10250209</v>
      </c>
      <c r="B350" s="31" t="s">
        <v>513</v>
      </c>
      <c r="C350" s="32">
        <f t="shared" ref="C350:N350" si="172">+C351+C358+C364+C371</f>
        <v>84340763.333333328</v>
      </c>
      <c r="D350" s="32">
        <f t="shared" si="172"/>
        <v>1590077546.8333333</v>
      </c>
      <c r="E350" s="32">
        <f t="shared" si="172"/>
        <v>458704561.21584541</v>
      </c>
      <c r="F350" s="32">
        <f t="shared" si="172"/>
        <v>220552240.33333331</v>
      </c>
      <c r="G350" s="32">
        <f t="shared" si="172"/>
        <v>51160365.803284965</v>
      </c>
      <c r="H350" s="32">
        <f t="shared" si="172"/>
        <v>61352676.333333336</v>
      </c>
      <c r="I350" s="32">
        <f t="shared" si="172"/>
        <v>1637049177.5983565</v>
      </c>
      <c r="J350" s="32">
        <f t="shared" si="172"/>
        <v>359743365.21584541</v>
      </c>
      <c r="K350" s="32">
        <f t="shared" si="172"/>
        <v>248868307.33333334</v>
      </c>
      <c r="L350" s="32">
        <f t="shared" si="172"/>
        <v>48928312.333333336</v>
      </c>
      <c r="M350" s="32">
        <f t="shared" si="172"/>
        <v>10968443.333333334</v>
      </c>
      <c r="N350" s="32">
        <f t="shared" si="172"/>
        <v>9930763.333333334</v>
      </c>
      <c r="O350" s="32">
        <f t="shared" si="154"/>
        <v>4781676522.9999971</v>
      </c>
      <c r="Q350" s="32">
        <v>74665200</v>
      </c>
      <c r="R350" s="32">
        <f t="shared" ref="R350:AB350" si="173">+R351+R358+R364+R371</f>
        <v>0</v>
      </c>
      <c r="S350" s="32">
        <f t="shared" si="173"/>
        <v>0</v>
      </c>
      <c r="T350" s="32">
        <f t="shared" si="173"/>
        <v>0</v>
      </c>
      <c r="U350" s="32">
        <f t="shared" si="173"/>
        <v>0</v>
      </c>
      <c r="V350" s="32">
        <f t="shared" si="173"/>
        <v>0</v>
      </c>
      <c r="W350" s="32">
        <f t="shared" si="173"/>
        <v>0</v>
      </c>
      <c r="X350" s="32">
        <f t="shared" si="173"/>
        <v>0</v>
      </c>
      <c r="Y350" s="32">
        <f t="shared" si="173"/>
        <v>0</v>
      </c>
      <c r="Z350" s="32">
        <f t="shared" si="173"/>
        <v>0</v>
      </c>
      <c r="AA350" s="32">
        <f t="shared" si="173"/>
        <v>0</v>
      </c>
      <c r="AB350" s="32">
        <f t="shared" si="173"/>
        <v>0</v>
      </c>
      <c r="AC350" s="32">
        <f t="shared" si="155"/>
        <v>74665200</v>
      </c>
      <c r="AE350" s="110" t="s">
        <v>970</v>
      </c>
      <c r="AF350" s="110" t="s">
        <v>513</v>
      </c>
      <c r="AG350" s="111">
        <v>74665200</v>
      </c>
    </row>
    <row r="351" spans="1:33" x14ac:dyDescent="0.25">
      <c r="A351" s="35">
        <v>102502092</v>
      </c>
      <c r="B351" s="36" t="s">
        <v>515</v>
      </c>
      <c r="C351" s="33">
        <f t="shared" ref="C351:N351" si="174">+C352+C353+C354+C355+C356+C357</f>
        <v>84340763.333333328</v>
      </c>
      <c r="D351" s="33">
        <f t="shared" si="174"/>
        <v>1590077546.8333333</v>
      </c>
      <c r="E351" s="33">
        <f t="shared" si="174"/>
        <v>458704561.21584541</v>
      </c>
      <c r="F351" s="33">
        <f t="shared" si="174"/>
        <v>150552240.33333331</v>
      </c>
      <c r="G351" s="33">
        <f t="shared" si="174"/>
        <v>51160365.803284965</v>
      </c>
      <c r="H351" s="33">
        <f t="shared" si="174"/>
        <v>61352676.333333336</v>
      </c>
      <c r="I351" s="33">
        <f t="shared" si="174"/>
        <v>1637049177.5983565</v>
      </c>
      <c r="J351" s="33">
        <f t="shared" si="174"/>
        <v>359743365.21584541</v>
      </c>
      <c r="K351" s="33">
        <f t="shared" si="174"/>
        <v>178868307.33333334</v>
      </c>
      <c r="L351" s="33">
        <f t="shared" si="174"/>
        <v>48928312.333333336</v>
      </c>
      <c r="M351" s="33">
        <f t="shared" si="174"/>
        <v>10968443.333333334</v>
      </c>
      <c r="N351" s="33">
        <f t="shared" si="174"/>
        <v>9930763.333333334</v>
      </c>
      <c r="O351" s="33">
        <f t="shared" si="154"/>
        <v>4641676522.9999971</v>
      </c>
      <c r="Q351" s="33">
        <v>74665200</v>
      </c>
      <c r="R351" s="33">
        <f t="shared" ref="R351:AB351" si="175">+R352+R353+R354+R355+R356+R357</f>
        <v>0</v>
      </c>
      <c r="S351" s="33">
        <f t="shared" si="175"/>
        <v>0</v>
      </c>
      <c r="T351" s="33">
        <f t="shared" si="175"/>
        <v>0</v>
      </c>
      <c r="U351" s="33">
        <f t="shared" si="175"/>
        <v>0</v>
      </c>
      <c r="V351" s="33">
        <f t="shared" si="175"/>
        <v>0</v>
      </c>
      <c r="W351" s="33">
        <f t="shared" si="175"/>
        <v>0</v>
      </c>
      <c r="X351" s="33">
        <f t="shared" si="175"/>
        <v>0</v>
      </c>
      <c r="Y351" s="33">
        <f t="shared" si="175"/>
        <v>0</v>
      </c>
      <c r="Z351" s="33">
        <f t="shared" si="175"/>
        <v>0</v>
      </c>
      <c r="AA351" s="33">
        <f t="shared" si="175"/>
        <v>0</v>
      </c>
      <c r="AB351" s="33">
        <f t="shared" si="175"/>
        <v>0</v>
      </c>
      <c r="AC351" s="33">
        <f t="shared" si="155"/>
        <v>74665200</v>
      </c>
      <c r="AE351" s="53" t="s">
        <v>971</v>
      </c>
      <c r="AF351" s="53" t="s">
        <v>515</v>
      </c>
      <c r="AG351" s="90">
        <v>74665200</v>
      </c>
    </row>
    <row r="352" spans="1:33" x14ac:dyDescent="0.25">
      <c r="A352" s="38">
        <v>10250209201</v>
      </c>
      <c r="B352" s="39" t="s">
        <v>973</v>
      </c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>
        <f t="shared" si="154"/>
        <v>0</v>
      </c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>
        <f t="shared" si="155"/>
        <v>0</v>
      </c>
      <c r="AE352" s="61" t="s">
        <v>972</v>
      </c>
      <c r="AF352" s="76" t="s">
        <v>973</v>
      </c>
      <c r="AG352" s="99"/>
    </row>
    <row r="353" spans="1:33" x14ac:dyDescent="0.25">
      <c r="A353" s="38">
        <v>10250209202</v>
      </c>
      <c r="B353" s="39" t="s">
        <v>975</v>
      </c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>
        <f t="shared" si="154"/>
        <v>0</v>
      </c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>
        <f t="shared" si="155"/>
        <v>0</v>
      </c>
      <c r="AE353" s="61" t="s">
        <v>974</v>
      </c>
      <c r="AF353" s="76" t="s">
        <v>975</v>
      </c>
      <c r="AG353" s="99"/>
    </row>
    <row r="354" spans="1:33" x14ac:dyDescent="0.25">
      <c r="A354" s="38">
        <v>10250209203</v>
      </c>
      <c r="B354" s="39" t="s">
        <v>977</v>
      </c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>
        <f t="shared" si="154"/>
        <v>0</v>
      </c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>
        <f t="shared" si="155"/>
        <v>0</v>
      </c>
      <c r="AE354" s="61" t="s">
        <v>976</v>
      </c>
      <c r="AF354" s="76" t="s">
        <v>977</v>
      </c>
      <c r="AG354" s="99"/>
    </row>
    <row r="355" spans="1:33" x14ac:dyDescent="0.25">
      <c r="A355" s="38">
        <v>10250209204</v>
      </c>
      <c r="B355" s="39" t="s">
        <v>979</v>
      </c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>
        <f t="shared" si="154"/>
        <v>0</v>
      </c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>
        <f t="shared" si="155"/>
        <v>0</v>
      </c>
      <c r="AE355" s="61" t="s">
        <v>978</v>
      </c>
      <c r="AF355" s="76" t="s">
        <v>979</v>
      </c>
      <c r="AG355" s="99"/>
    </row>
    <row r="356" spans="1:33" x14ac:dyDescent="0.25">
      <c r="A356" s="38">
        <v>10250209205</v>
      </c>
      <c r="B356" s="39" t="s">
        <v>517</v>
      </c>
      <c r="C356" s="40">
        <v>0</v>
      </c>
      <c r="D356" s="40">
        <v>24000000</v>
      </c>
      <c r="E356" s="40">
        <v>24000000</v>
      </c>
      <c r="F356" s="40">
        <v>30000000</v>
      </c>
      <c r="G356" s="40">
        <v>0</v>
      </c>
      <c r="H356" s="40">
        <v>0</v>
      </c>
      <c r="I356" s="40">
        <v>50000000</v>
      </c>
      <c r="J356" s="40">
        <v>0</v>
      </c>
      <c r="K356" s="40">
        <v>0</v>
      </c>
      <c r="L356" s="40">
        <v>0</v>
      </c>
      <c r="M356" s="40">
        <v>0</v>
      </c>
      <c r="N356" s="40">
        <v>0</v>
      </c>
      <c r="O356" s="40">
        <v>128000000</v>
      </c>
      <c r="Q356" s="40">
        <v>74665200</v>
      </c>
      <c r="R356" s="40">
        <v>0</v>
      </c>
      <c r="S356" s="40">
        <v>0</v>
      </c>
      <c r="T356" s="40">
        <v>0</v>
      </c>
      <c r="U356" s="40">
        <v>0</v>
      </c>
      <c r="V356" s="40">
        <v>0</v>
      </c>
      <c r="W356" s="40">
        <v>0</v>
      </c>
      <c r="X356" s="40">
        <v>0</v>
      </c>
      <c r="Y356" s="40">
        <v>0</v>
      </c>
      <c r="Z356" s="40">
        <v>0</v>
      </c>
      <c r="AA356" s="40">
        <v>0</v>
      </c>
      <c r="AB356" s="40">
        <v>0</v>
      </c>
      <c r="AC356" s="40">
        <f t="shared" si="155"/>
        <v>74665200</v>
      </c>
      <c r="AE356" s="61" t="s">
        <v>980</v>
      </c>
      <c r="AF356" s="76" t="s">
        <v>517</v>
      </c>
      <c r="AG356" s="99">
        <v>74665200</v>
      </c>
    </row>
    <row r="357" spans="1:33" x14ac:dyDescent="0.25">
      <c r="A357" s="38">
        <v>10250209209</v>
      </c>
      <c r="B357" s="39" t="s">
        <v>519</v>
      </c>
      <c r="C357" s="40">
        <v>84340763.333333328</v>
      </c>
      <c r="D357" s="40">
        <v>1566077546.8333333</v>
      </c>
      <c r="E357" s="40">
        <v>434704561.21584541</v>
      </c>
      <c r="F357" s="40">
        <v>120552240.33333333</v>
      </c>
      <c r="G357" s="40">
        <v>51160365.803284965</v>
      </c>
      <c r="H357" s="40">
        <v>61352676.333333336</v>
      </c>
      <c r="I357" s="40">
        <v>1587049177.5983565</v>
      </c>
      <c r="J357" s="40">
        <v>359743365.21584541</v>
      </c>
      <c r="K357" s="40">
        <v>178868307.33333334</v>
      </c>
      <c r="L357" s="40">
        <v>48928312.333333336</v>
      </c>
      <c r="M357" s="40">
        <v>10968443.333333334</v>
      </c>
      <c r="N357" s="40">
        <v>9930763.333333334</v>
      </c>
      <c r="O357" s="40">
        <v>4513676522.9999981</v>
      </c>
      <c r="Q357" s="40"/>
      <c r="R357" s="40">
        <v>0</v>
      </c>
      <c r="S357" s="40">
        <v>0</v>
      </c>
      <c r="T357" s="40">
        <v>0</v>
      </c>
      <c r="U357" s="40">
        <v>0</v>
      </c>
      <c r="V357" s="40">
        <v>0</v>
      </c>
      <c r="W357" s="40">
        <v>0</v>
      </c>
      <c r="X357" s="40">
        <v>0</v>
      </c>
      <c r="Y357" s="40">
        <v>0</v>
      </c>
      <c r="Z357" s="40">
        <v>0</v>
      </c>
      <c r="AA357" s="40">
        <v>0</v>
      </c>
      <c r="AB357" s="40">
        <v>0</v>
      </c>
      <c r="AC357" s="40">
        <f t="shared" si="155"/>
        <v>0</v>
      </c>
      <c r="AE357" s="61" t="s">
        <v>981</v>
      </c>
      <c r="AF357" s="76" t="s">
        <v>982</v>
      </c>
      <c r="AG357" s="99"/>
    </row>
    <row r="358" spans="1:33" x14ac:dyDescent="0.25">
      <c r="A358" s="30">
        <v>102502093</v>
      </c>
      <c r="B358" s="31" t="s">
        <v>521</v>
      </c>
      <c r="C358" s="32">
        <f t="shared" ref="C358:N358" si="176">+C359+C360+C361+C362+C363</f>
        <v>0</v>
      </c>
      <c r="D358" s="32">
        <f t="shared" si="176"/>
        <v>0</v>
      </c>
      <c r="E358" s="32">
        <f t="shared" si="176"/>
        <v>0</v>
      </c>
      <c r="F358" s="32">
        <f t="shared" si="176"/>
        <v>70000000</v>
      </c>
      <c r="G358" s="32">
        <f t="shared" si="176"/>
        <v>0</v>
      </c>
      <c r="H358" s="32">
        <f t="shared" si="176"/>
        <v>0</v>
      </c>
      <c r="I358" s="32">
        <f t="shared" si="176"/>
        <v>0</v>
      </c>
      <c r="J358" s="32">
        <f t="shared" si="176"/>
        <v>0</v>
      </c>
      <c r="K358" s="32">
        <f t="shared" si="176"/>
        <v>70000000</v>
      </c>
      <c r="L358" s="32">
        <f t="shared" si="176"/>
        <v>0</v>
      </c>
      <c r="M358" s="32">
        <f t="shared" si="176"/>
        <v>0</v>
      </c>
      <c r="N358" s="32">
        <f t="shared" si="176"/>
        <v>0</v>
      </c>
      <c r="O358" s="32">
        <f t="shared" si="154"/>
        <v>140000000</v>
      </c>
      <c r="Q358" s="32">
        <v>0</v>
      </c>
      <c r="R358" s="32">
        <f t="shared" ref="R358:AB358" si="177">+R359+R360+R361+R362+R363</f>
        <v>0</v>
      </c>
      <c r="S358" s="32">
        <f t="shared" si="177"/>
        <v>0</v>
      </c>
      <c r="T358" s="32">
        <f t="shared" si="177"/>
        <v>0</v>
      </c>
      <c r="U358" s="32">
        <f t="shared" si="177"/>
        <v>0</v>
      </c>
      <c r="V358" s="32">
        <f t="shared" si="177"/>
        <v>0</v>
      </c>
      <c r="W358" s="32">
        <f t="shared" si="177"/>
        <v>0</v>
      </c>
      <c r="X358" s="32">
        <f t="shared" si="177"/>
        <v>0</v>
      </c>
      <c r="Y358" s="32">
        <f t="shared" si="177"/>
        <v>0</v>
      </c>
      <c r="Z358" s="32">
        <f t="shared" si="177"/>
        <v>0</v>
      </c>
      <c r="AA358" s="32">
        <f t="shared" si="177"/>
        <v>0</v>
      </c>
      <c r="AB358" s="32">
        <f t="shared" si="177"/>
        <v>0</v>
      </c>
      <c r="AC358" s="32">
        <f t="shared" si="155"/>
        <v>0</v>
      </c>
      <c r="AE358" s="53" t="s">
        <v>983</v>
      </c>
      <c r="AF358" s="53" t="s">
        <v>984</v>
      </c>
      <c r="AG358" s="90">
        <v>0</v>
      </c>
    </row>
    <row r="359" spans="1:33" x14ac:dyDescent="0.25">
      <c r="A359" s="38">
        <v>10250209301</v>
      </c>
      <c r="B359" s="39" t="s">
        <v>891</v>
      </c>
      <c r="C359" s="40">
        <v>0</v>
      </c>
      <c r="D359" s="40">
        <v>0</v>
      </c>
      <c r="E359" s="40">
        <v>0</v>
      </c>
      <c r="F359" s="40">
        <v>70000000</v>
      </c>
      <c r="G359" s="40">
        <v>0</v>
      </c>
      <c r="H359" s="40">
        <v>0</v>
      </c>
      <c r="I359" s="40">
        <v>0</v>
      </c>
      <c r="J359" s="40">
        <v>0</v>
      </c>
      <c r="K359" s="40">
        <v>70000000</v>
      </c>
      <c r="L359" s="40">
        <v>0</v>
      </c>
      <c r="M359" s="40">
        <v>0</v>
      </c>
      <c r="N359" s="40">
        <v>0</v>
      </c>
      <c r="O359" s="40">
        <v>140000000</v>
      </c>
      <c r="Q359" s="40"/>
      <c r="R359" s="40">
        <v>0</v>
      </c>
      <c r="S359" s="40">
        <v>0</v>
      </c>
      <c r="T359" s="40">
        <v>0</v>
      </c>
      <c r="U359" s="40">
        <v>0</v>
      </c>
      <c r="V359" s="40">
        <v>0</v>
      </c>
      <c r="W359" s="40">
        <v>0</v>
      </c>
      <c r="X359" s="40">
        <v>0</v>
      </c>
      <c r="Y359" s="40">
        <v>0</v>
      </c>
      <c r="Z359" s="40">
        <v>0</v>
      </c>
      <c r="AA359" s="40">
        <v>0</v>
      </c>
      <c r="AB359" s="40">
        <v>0</v>
      </c>
      <c r="AC359" s="40">
        <f t="shared" si="155"/>
        <v>0</v>
      </c>
      <c r="AE359" s="61" t="s">
        <v>985</v>
      </c>
      <c r="AF359" s="76" t="s">
        <v>891</v>
      </c>
      <c r="AG359" s="99"/>
    </row>
    <row r="360" spans="1:33" x14ac:dyDescent="0.25">
      <c r="A360" s="38">
        <v>10250209302</v>
      </c>
      <c r="B360" s="39" t="s">
        <v>1090</v>
      </c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>
        <f t="shared" si="154"/>
        <v>0</v>
      </c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>
        <f t="shared" si="155"/>
        <v>0</v>
      </c>
      <c r="AE360" s="61"/>
      <c r="AF360" s="76"/>
      <c r="AG360" s="99"/>
    </row>
    <row r="361" spans="1:33" x14ac:dyDescent="0.25">
      <c r="A361" s="38">
        <v>10250209303</v>
      </c>
      <c r="B361" s="39" t="s">
        <v>523</v>
      </c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>
        <f t="shared" si="154"/>
        <v>0</v>
      </c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>
        <f t="shared" si="155"/>
        <v>0</v>
      </c>
      <c r="AE361" s="61"/>
      <c r="AF361" s="76"/>
      <c r="AG361" s="99"/>
    </row>
    <row r="362" spans="1:33" x14ac:dyDescent="0.25">
      <c r="A362" s="38">
        <v>10250209304</v>
      </c>
      <c r="B362" s="39" t="s">
        <v>1091</v>
      </c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>
        <f t="shared" si="154"/>
        <v>0</v>
      </c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>
        <f t="shared" si="155"/>
        <v>0</v>
      </c>
      <c r="AE362" s="61"/>
      <c r="AF362" s="76"/>
      <c r="AG362" s="99"/>
    </row>
    <row r="363" spans="1:33" x14ac:dyDescent="0.25">
      <c r="A363" s="38">
        <v>10250209305</v>
      </c>
      <c r="B363" s="39" t="s">
        <v>1092</v>
      </c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>
        <f t="shared" si="154"/>
        <v>0</v>
      </c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>
        <f t="shared" si="155"/>
        <v>0</v>
      </c>
      <c r="AE363" s="61"/>
      <c r="AF363" s="76"/>
      <c r="AG363" s="99"/>
    </row>
    <row r="364" spans="1:33" x14ac:dyDescent="0.25">
      <c r="A364" s="30">
        <v>102502094</v>
      </c>
      <c r="B364" s="31" t="s">
        <v>804</v>
      </c>
      <c r="C364" s="32">
        <f t="shared" ref="C364:N364" si="178">+C365+C366+C367+C368+C369+C370</f>
        <v>0</v>
      </c>
      <c r="D364" s="32">
        <f t="shared" si="178"/>
        <v>0</v>
      </c>
      <c r="E364" s="32">
        <f t="shared" si="178"/>
        <v>0</v>
      </c>
      <c r="F364" s="32">
        <f t="shared" si="178"/>
        <v>0</v>
      </c>
      <c r="G364" s="32">
        <f t="shared" si="178"/>
        <v>0</v>
      </c>
      <c r="H364" s="32">
        <f t="shared" si="178"/>
        <v>0</v>
      </c>
      <c r="I364" s="32">
        <f t="shared" si="178"/>
        <v>0</v>
      </c>
      <c r="J364" s="32">
        <f t="shared" si="178"/>
        <v>0</v>
      </c>
      <c r="K364" s="32">
        <f t="shared" si="178"/>
        <v>0</v>
      </c>
      <c r="L364" s="32">
        <f t="shared" si="178"/>
        <v>0</v>
      </c>
      <c r="M364" s="32">
        <f t="shared" si="178"/>
        <v>0</v>
      </c>
      <c r="N364" s="32">
        <f t="shared" si="178"/>
        <v>0</v>
      </c>
      <c r="O364" s="32">
        <f t="shared" si="154"/>
        <v>0</v>
      </c>
      <c r="Q364" s="32"/>
      <c r="R364" s="32">
        <f t="shared" ref="R364:AB364" si="179">+R365+R366+R367+R368+R369+R370</f>
        <v>0</v>
      </c>
      <c r="S364" s="32">
        <f t="shared" si="179"/>
        <v>0</v>
      </c>
      <c r="T364" s="32">
        <f t="shared" si="179"/>
        <v>0</v>
      </c>
      <c r="U364" s="32">
        <f t="shared" si="179"/>
        <v>0</v>
      </c>
      <c r="V364" s="32">
        <f t="shared" si="179"/>
        <v>0</v>
      </c>
      <c r="W364" s="32">
        <f t="shared" si="179"/>
        <v>0</v>
      </c>
      <c r="X364" s="32">
        <f t="shared" si="179"/>
        <v>0</v>
      </c>
      <c r="Y364" s="32">
        <f t="shared" si="179"/>
        <v>0</v>
      </c>
      <c r="Z364" s="32">
        <f t="shared" si="179"/>
        <v>0</v>
      </c>
      <c r="AA364" s="32">
        <f t="shared" si="179"/>
        <v>0</v>
      </c>
      <c r="AB364" s="32">
        <f t="shared" si="179"/>
        <v>0</v>
      </c>
      <c r="AC364" s="32">
        <f t="shared" si="155"/>
        <v>0</v>
      </c>
      <c r="AE364" s="61"/>
      <c r="AF364" s="76"/>
      <c r="AG364" s="99"/>
    </row>
    <row r="365" spans="1:33" x14ac:dyDescent="0.25">
      <c r="A365" s="38">
        <v>10250209401</v>
      </c>
      <c r="B365" s="39" t="s">
        <v>805</v>
      </c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>
        <f t="shared" si="154"/>
        <v>0</v>
      </c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>
        <f t="shared" si="155"/>
        <v>0</v>
      </c>
      <c r="AE365" s="61"/>
      <c r="AF365" s="76"/>
      <c r="AG365" s="99"/>
    </row>
    <row r="366" spans="1:33" x14ac:dyDescent="0.25">
      <c r="A366" s="38">
        <v>10250209402</v>
      </c>
      <c r="B366" s="39" t="s">
        <v>1236</v>
      </c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>
        <f t="shared" si="154"/>
        <v>0</v>
      </c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>
        <f t="shared" si="155"/>
        <v>0</v>
      </c>
      <c r="AE366" s="61"/>
      <c r="AF366" s="76"/>
      <c r="AG366" s="99"/>
    </row>
    <row r="367" spans="1:33" x14ac:dyDescent="0.25">
      <c r="A367" s="38">
        <v>10250209403</v>
      </c>
      <c r="B367" s="39" t="s">
        <v>1237</v>
      </c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>
        <f t="shared" si="154"/>
        <v>0</v>
      </c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>
        <f t="shared" si="155"/>
        <v>0</v>
      </c>
      <c r="AE367" s="61"/>
      <c r="AF367" s="76"/>
      <c r="AG367" s="99"/>
    </row>
    <row r="368" spans="1:33" x14ac:dyDescent="0.25">
      <c r="A368" s="38">
        <v>10250209404</v>
      </c>
      <c r="B368" s="39" t="s">
        <v>1238</v>
      </c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>
        <f t="shared" si="154"/>
        <v>0</v>
      </c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>
        <f t="shared" si="155"/>
        <v>0</v>
      </c>
      <c r="AE368" s="61"/>
      <c r="AF368" s="76"/>
      <c r="AG368" s="99"/>
    </row>
    <row r="369" spans="1:33" x14ac:dyDescent="0.25">
      <c r="A369" s="38">
        <v>10250209405</v>
      </c>
      <c r="B369" s="39" t="s">
        <v>1239</v>
      </c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>
        <f t="shared" si="154"/>
        <v>0</v>
      </c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>
        <f t="shared" si="155"/>
        <v>0</v>
      </c>
      <c r="AE369" s="61"/>
      <c r="AF369" s="76"/>
      <c r="AG369" s="99"/>
    </row>
    <row r="370" spans="1:33" x14ac:dyDescent="0.25">
      <c r="A370" s="38">
        <v>10250209409</v>
      </c>
      <c r="B370" s="39" t="s">
        <v>529</v>
      </c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>
        <f t="shared" si="154"/>
        <v>0</v>
      </c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>
        <f t="shared" si="155"/>
        <v>0</v>
      </c>
      <c r="AE370" s="61"/>
      <c r="AF370" s="76"/>
      <c r="AG370" s="99"/>
    </row>
    <row r="371" spans="1:33" x14ac:dyDescent="0.25">
      <c r="A371" s="30">
        <v>102502096</v>
      </c>
      <c r="B371" s="31" t="s">
        <v>893</v>
      </c>
      <c r="C371" s="32">
        <f t="shared" ref="C371:N371" si="180">+C372+C373+C374+C375+C376+C377+C378</f>
        <v>0</v>
      </c>
      <c r="D371" s="32">
        <f t="shared" si="180"/>
        <v>0</v>
      </c>
      <c r="E371" s="32">
        <f t="shared" si="180"/>
        <v>0</v>
      </c>
      <c r="F371" s="32">
        <f t="shared" si="180"/>
        <v>0</v>
      </c>
      <c r="G371" s="32">
        <f t="shared" si="180"/>
        <v>0</v>
      </c>
      <c r="H371" s="32">
        <f t="shared" si="180"/>
        <v>0</v>
      </c>
      <c r="I371" s="32">
        <f t="shared" si="180"/>
        <v>0</v>
      </c>
      <c r="J371" s="32">
        <f t="shared" si="180"/>
        <v>0</v>
      </c>
      <c r="K371" s="32">
        <f t="shared" si="180"/>
        <v>0</v>
      </c>
      <c r="L371" s="32">
        <f t="shared" si="180"/>
        <v>0</v>
      </c>
      <c r="M371" s="32">
        <f t="shared" si="180"/>
        <v>0</v>
      </c>
      <c r="N371" s="32">
        <f t="shared" si="180"/>
        <v>0</v>
      </c>
      <c r="O371" s="32">
        <f t="shared" si="154"/>
        <v>0</v>
      </c>
      <c r="Q371" s="32"/>
      <c r="R371" s="32">
        <f t="shared" ref="R371:AB371" si="181">+R372+R373+R374+R375+R376+R377+R378</f>
        <v>0</v>
      </c>
      <c r="S371" s="32">
        <f t="shared" si="181"/>
        <v>0</v>
      </c>
      <c r="T371" s="32">
        <f t="shared" si="181"/>
        <v>0</v>
      </c>
      <c r="U371" s="32">
        <f t="shared" si="181"/>
        <v>0</v>
      </c>
      <c r="V371" s="32">
        <f t="shared" si="181"/>
        <v>0</v>
      </c>
      <c r="W371" s="32">
        <f t="shared" si="181"/>
        <v>0</v>
      </c>
      <c r="X371" s="32">
        <f t="shared" si="181"/>
        <v>0</v>
      </c>
      <c r="Y371" s="32">
        <f t="shared" si="181"/>
        <v>0</v>
      </c>
      <c r="Z371" s="32">
        <f t="shared" si="181"/>
        <v>0</v>
      </c>
      <c r="AA371" s="32">
        <f t="shared" si="181"/>
        <v>0</v>
      </c>
      <c r="AB371" s="32">
        <f t="shared" si="181"/>
        <v>0</v>
      </c>
      <c r="AC371" s="32">
        <f t="shared" si="155"/>
        <v>0</v>
      </c>
      <c r="AE371" s="61"/>
      <c r="AF371" s="76"/>
      <c r="AG371" s="99"/>
    </row>
    <row r="372" spans="1:33" x14ac:dyDescent="0.25">
      <c r="A372" s="38">
        <v>10250209601</v>
      </c>
      <c r="B372" s="39" t="s">
        <v>1093</v>
      </c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>
        <f t="shared" si="154"/>
        <v>0</v>
      </c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>
        <f t="shared" si="155"/>
        <v>0</v>
      </c>
      <c r="AE372" s="61"/>
      <c r="AF372" s="76"/>
      <c r="AG372" s="99"/>
    </row>
    <row r="373" spans="1:33" x14ac:dyDescent="0.25">
      <c r="A373" s="38">
        <v>10250209602</v>
      </c>
      <c r="B373" s="39" t="s">
        <v>1094</v>
      </c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>
        <f t="shared" si="154"/>
        <v>0</v>
      </c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>
        <f t="shared" si="155"/>
        <v>0</v>
      </c>
      <c r="AE373" s="61"/>
      <c r="AF373" s="76"/>
      <c r="AG373" s="99"/>
    </row>
    <row r="374" spans="1:33" x14ac:dyDescent="0.25">
      <c r="A374" s="38">
        <v>10250209603</v>
      </c>
      <c r="B374" s="39" t="s">
        <v>1095</v>
      </c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>
        <f t="shared" si="154"/>
        <v>0</v>
      </c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>
        <f t="shared" si="155"/>
        <v>0</v>
      </c>
      <c r="AE374" s="61"/>
      <c r="AF374" s="76"/>
      <c r="AG374" s="99"/>
    </row>
    <row r="375" spans="1:33" x14ac:dyDescent="0.25">
      <c r="A375" s="38">
        <v>10250209604</v>
      </c>
      <c r="B375" s="39" t="s">
        <v>895</v>
      </c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>
        <f t="shared" ref="O375:O438" si="182">SUM(C375:N375)</f>
        <v>0</v>
      </c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>
        <f t="shared" ref="AC375:AC438" si="183">SUM(Q375:AB375)</f>
        <v>0</v>
      </c>
      <c r="AE375" s="61"/>
      <c r="AF375" s="76"/>
      <c r="AG375" s="99"/>
    </row>
    <row r="376" spans="1:33" x14ac:dyDescent="0.25">
      <c r="A376" s="38">
        <v>10250209605</v>
      </c>
      <c r="B376" s="39" t="s">
        <v>1096</v>
      </c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>
        <f t="shared" si="182"/>
        <v>0</v>
      </c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>
        <f t="shared" si="183"/>
        <v>0</v>
      </c>
      <c r="AE376" s="61"/>
      <c r="AF376" s="76"/>
      <c r="AG376" s="99"/>
    </row>
    <row r="377" spans="1:33" x14ac:dyDescent="0.25">
      <c r="A377" s="38">
        <v>10250209606</v>
      </c>
      <c r="B377" s="39" t="s">
        <v>1097</v>
      </c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>
        <f t="shared" si="182"/>
        <v>0</v>
      </c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>
        <f t="shared" si="183"/>
        <v>0</v>
      </c>
      <c r="AE377" s="61"/>
      <c r="AF377" s="76"/>
      <c r="AG377" s="99"/>
    </row>
    <row r="378" spans="1:33" x14ac:dyDescent="0.25">
      <c r="A378" s="38">
        <v>10250209609</v>
      </c>
      <c r="B378" s="39" t="s">
        <v>1098</v>
      </c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>
        <f t="shared" si="182"/>
        <v>0</v>
      </c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>
        <f t="shared" si="183"/>
        <v>0</v>
      </c>
      <c r="AE378" s="61"/>
      <c r="AF378" s="76"/>
      <c r="AG378" s="99"/>
    </row>
    <row r="379" spans="1:33" x14ac:dyDescent="0.25">
      <c r="A379" s="30">
        <v>1026</v>
      </c>
      <c r="B379" s="31" t="s">
        <v>537</v>
      </c>
      <c r="C379" s="32">
        <f t="shared" ref="C379:N379" si="184">+C380+C384+C388+C392</f>
        <v>5527616333.5889997</v>
      </c>
      <c r="D379" s="32">
        <f t="shared" si="184"/>
        <v>11560875563.783749</v>
      </c>
      <c r="E379" s="32">
        <f t="shared" si="184"/>
        <v>5527616333.5889997</v>
      </c>
      <c r="F379" s="32">
        <f t="shared" si="184"/>
        <v>5527616333.5889997</v>
      </c>
      <c r="G379" s="32">
        <f t="shared" si="184"/>
        <v>6033259230.1947498</v>
      </c>
      <c r="H379" s="32">
        <f t="shared" si="184"/>
        <v>15565151016.337999</v>
      </c>
      <c r="I379" s="32">
        <f t="shared" si="184"/>
        <v>5527616333.5889997</v>
      </c>
      <c r="J379" s="32">
        <f t="shared" si="184"/>
        <v>9018626219.4147491</v>
      </c>
      <c r="K379" s="32">
        <f t="shared" si="184"/>
        <v>12684122804.528999</v>
      </c>
      <c r="L379" s="32">
        <f t="shared" si="184"/>
        <v>5527616333.5889997</v>
      </c>
      <c r="M379" s="32">
        <f t="shared" si="184"/>
        <v>5527616333.5889997</v>
      </c>
      <c r="N379" s="32">
        <f t="shared" si="184"/>
        <v>21618635532.251938</v>
      </c>
      <c r="O379" s="32">
        <f t="shared" si="182"/>
        <v>109646368368.04619</v>
      </c>
      <c r="Q379" s="32">
        <v>330143998</v>
      </c>
      <c r="R379" s="32">
        <f t="shared" ref="R379:AB379" si="185">+R380+R384+R388+R392</f>
        <v>0</v>
      </c>
      <c r="S379" s="32">
        <f t="shared" si="185"/>
        <v>0</v>
      </c>
      <c r="T379" s="32">
        <f t="shared" si="185"/>
        <v>0</v>
      </c>
      <c r="U379" s="32">
        <f t="shared" si="185"/>
        <v>0</v>
      </c>
      <c r="V379" s="32">
        <f t="shared" si="185"/>
        <v>0</v>
      </c>
      <c r="W379" s="32">
        <f t="shared" si="185"/>
        <v>0</v>
      </c>
      <c r="X379" s="32">
        <f t="shared" si="185"/>
        <v>0</v>
      </c>
      <c r="Y379" s="32">
        <f t="shared" si="185"/>
        <v>0</v>
      </c>
      <c r="Z379" s="32">
        <f t="shared" si="185"/>
        <v>0</v>
      </c>
      <c r="AA379" s="32">
        <f t="shared" si="185"/>
        <v>0</v>
      </c>
      <c r="AB379" s="32">
        <f t="shared" si="185"/>
        <v>0</v>
      </c>
      <c r="AC379" s="32">
        <f t="shared" si="183"/>
        <v>330143998</v>
      </c>
      <c r="AE379" s="110" t="s">
        <v>986</v>
      </c>
      <c r="AF379" s="110" t="s">
        <v>537</v>
      </c>
      <c r="AG379" s="111">
        <v>330143998</v>
      </c>
    </row>
    <row r="380" spans="1:33" x14ac:dyDescent="0.25">
      <c r="A380" s="35">
        <v>102601</v>
      </c>
      <c r="B380" s="36" t="s">
        <v>988</v>
      </c>
      <c r="C380" s="33">
        <f t="shared" ref="C380:N382" si="186">+C381</f>
        <v>0</v>
      </c>
      <c r="D380" s="33">
        <f t="shared" si="186"/>
        <v>0</v>
      </c>
      <c r="E380" s="33">
        <f t="shared" si="186"/>
        <v>0</v>
      </c>
      <c r="F380" s="33">
        <f t="shared" si="186"/>
        <v>0</v>
      </c>
      <c r="G380" s="33">
        <f t="shared" si="186"/>
        <v>0</v>
      </c>
      <c r="H380" s="33">
        <f t="shared" si="186"/>
        <v>0</v>
      </c>
      <c r="I380" s="33">
        <f t="shared" si="186"/>
        <v>0</v>
      </c>
      <c r="J380" s="33">
        <f t="shared" si="186"/>
        <v>0</v>
      </c>
      <c r="K380" s="33">
        <f t="shared" si="186"/>
        <v>0</v>
      </c>
      <c r="L380" s="33">
        <f t="shared" si="186"/>
        <v>0</v>
      </c>
      <c r="M380" s="33">
        <f t="shared" si="186"/>
        <v>0</v>
      </c>
      <c r="N380" s="33">
        <f t="shared" si="186"/>
        <v>0</v>
      </c>
      <c r="O380" s="33">
        <f t="shared" si="182"/>
        <v>0</v>
      </c>
      <c r="Q380" s="33">
        <v>0</v>
      </c>
      <c r="R380" s="33">
        <f t="shared" ref="R380:AB382" si="187">+R381</f>
        <v>0</v>
      </c>
      <c r="S380" s="33">
        <f t="shared" si="187"/>
        <v>0</v>
      </c>
      <c r="T380" s="33">
        <f t="shared" si="187"/>
        <v>0</v>
      </c>
      <c r="U380" s="33">
        <f t="shared" si="187"/>
        <v>0</v>
      </c>
      <c r="V380" s="33">
        <f t="shared" si="187"/>
        <v>0</v>
      </c>
      <c r="W380" s="33">
        <f t="shared" si="187"/>
        <v>0</v>
      </c>
      <c r="X380" s="33">
        <f t="shared" si="187"/>
        <v>0</v>
      </c>
      <c r="Y380" s="33">
        <f t="shared" si="187"/>
        <v>0</v>
      </c>
      <c r="Z380" s="33">
        <f t="shared" si="187"/>
        <v>0</v>
      </c>
      <c r="AA380" s="33">
        <f t="shared" si="187"/>
        <v>0</v>
      </c>
      <c r="AB380" s="33">
        <f t="shared" si="187"/>
        <v>0</v>
      </c>
      <c r="AC380" s="33">
        <f t="shared" si="183"/>
        <v>0</v>
      </c>
      <c r="AE380" s="110" t="s">
        <v>987</v>
      </c>
      <c r="AF380" s="110" t="s">
        <v>988</v>
      </c>
      <c r="AG380" s="111">
        <v>0</v>
      </c>
    </row>
    <row r="381" spans="1:33" x14ac:dyDescent="0.25">
      <c r="A381" s="35">
        <v>10260101</v>
      </c>
      <c r="B381" s="36" t="s">
        <v>988</v>
      </c>
      <c r="C381" s="33">
        <f t="shared" si="186"/>
        <v>0</v>
      </c>
      <c r="D381" s="33">
        <f t="shared" si="186"/>
        <v>0</v>
      </c>
      <c r="E381" s="33">
        <f t="shared" si="186"/>
        <v>0</v>
      </c>
      <c r="F381" s="33">
        <f t="shared" si="186"/>
        <v>0</v>
      </c>
      <c r="G381" s="33">
        <f t="shared" si="186"/>
        <v>0</v>
      </c>
      <c r="H381" s="33">
        <f t="shared" si="186"/>
        <v>0</v>
      </c>
      <c r="I381" s="33">
        <f t="shared" si="186"/>
        <v>0</v>
      </c>
      <c r="J381" s="33">
        <f t="shared" si="186"/>
        <v>0</v>
      </c>
      <c r="K381" s="33">
        <f t="shared" si="186"/>
        <v>0</v>
      </c>
      <c r="L381" s="33">
        <f t="shared" si="186"/>
        <v>0</v>
      </c>
      <c r="M381" s="33">
        <f t="shared" si="186"/>
        <v>0</v>
      </c>
      <c r="N381" s="33">
        <f t="shared" si="186"/>
        <v>0</v>
      </c>
      <c r="O381" s="33">
        <f t="shared" si="182"/>
        <v>0</v>
      </c>
      <c r="Q381" s="33">
        <v>0</v>
      </c>
      <c r="R381" s="33">
        <f t="shared" si="187"/>
        <v>0</v>
      </c>
      <c r="S381" s="33">
        <f t="shared" si="187"/>
        <v>0</v>
      </c>
      <c r="T381" s="33">
        <f t="shared" si="187"/>
        <v>0</v>
      </c>
      <c r="U381" s="33">
        <f t="shared" si="187"/>
        <v>0</v>
      </c>
      <c r="V381" s="33">
        <f t="shared" si="187"/>
        <v>0</v>
      </c>
      <c r="W381" s="33">
        <f t="shared" si="187"/>
        <v>0</v>
      </c>
      <c r="X381" s="33">
        <f t="shared" si="187"/>
        <v>0</v>
      </c>
      <c r="Y381" s="33">
        <f t="shared" si="187"/>
        <v>0</v>
      </c>
      <c r="Z381" s="33">
        <f t="shared" si="187"/>
        <v>0</v>
      </c>
      <c r="AA381" s="33">
        <f t="shared" si="187"/>
        <v>0</v>
      </c>
      <c r="AB381" s="33">
        <f t="shared" si="187"/>
        <v>0</v>
      </c>
      <c r="AC381" s="33">
        <f t="shared" si="183"/>
        <v>0</v>
      </c>
      <c r="AE381" s="53" t="s">
        <v>989</v>
      </c>
      <c r="AF381" s="53" t="s">
        <v>988</v>
      </c>
      <c r="AG381" s="90">
        <v>0</v>
      </c>
    </row>
    <row r="382" spans="1:33" x14ac:dyDescent="0.25">
      <c r="A382" s="35">
        <v>102601011</v>
      </c>
      <c r="B382" s="36" t="s">
        <v>988</v>
      </c>
      <c r="C382" s="33">
        <f t="shared" si="186"/>
        <v>0</v>
      </c>
      <c r="D382" s="33">
        <f t="shared" si="186"/>
        <v>0</v>
      </c>
      <c r="E382" s="33">
        <f t="shared" si="186"/>
        <v>0</v>
      </c>
      <c r="F382" s="33">
        <f t="shared" si="186"/>
        <v>0</v>
      </c>
      <c r="G382" s="33">
        <f t="shared" si="186"/>
        <v>0</v>
      </c>
      <c r="H382" s="33">
        <f t="shared" si="186"/>
        <v>0</v>
      </c>
      <c r="I382" s="33">
        <f t="shared" si="186"/>
        <v>0</v>
      </c>
      <c r="J382" s="33">
        <f t="shared" si="186"/>
        <v>0</v>
      </c>
      <c r="K382" s="33">
        <f t="shared" si="186"/>
        <v>0</v>
      </c>
      <c r="L382" s="33">
        <f t="shared" si="186"/>
        <v>0</v>
      </c>
      <c r="M382" s="33">
        <f t="shared" si="186"/>
        <v>0</v>
      </c>
      <c r="N382" s="33">
        <f t="shared" si="186"/>
        <v>0</v>
      </c>
      <c r="O382" s="33">
        <f t="shared" si="182"/>
        <v>0</v>
      </c>
      <c r="Q382" s="33"/>
      <c r="R382" s="33">
        <f t="shared" si="187"/>
        <v>0</v>
      </c>
      <c r="S382" s="33">
        <f t="shared" si="187"/>
        <v>0</v>
      </c>
      <c r="T382" s="33">
        <f t="shared" si="187"/>
        <v>0</v>
      </c>
      <c r="U382" s="33">
        <f t="shared" si="187"/>
        <v>0</v>
      </c>
      <c r="V382" s="33">
        <f t="shared" si="187"/>
        <v>0</v>
      </c>
      <c r="W382" s="33">
        <f t="shared" si="187"/>
        <v>0</v>
      </c>
      <c r="X382" s="33">
        <f t="shared" si="187"/>
        <v>0</v>
      </c>
      <c r="Y382" s="33">
        <f t="shared" si="187"/>
        <v>0</v>
      </c>
      <c r="Z382" s="33">
        <f t="shared" si="187"/>
        <v>0</v>
      </c>
      <c r="AA382" s="33">
        <f t="shared" si="187"/>
        <v>0</v>
      </c>
      <c r="AB382" s="33">
        <f t="shared" si="187"/>
        <v>0</v>
      </c>
      <c r="AC382" s="33">
        <f t="shared" si="183"/>
        <v>0</v>
      </c>
      <c r="AE382" s="53"/>
      <c r="AF382" s="53"/>
      <c r="AG382" s="90"/>
    </row>
    <row r="383" spans="1:33" x14ac:dyDescent="0.25">
      <c r="A383" s="38">
        <v>10260101101</v>
      </c>
      <c r="B383" s="39" t="s">
        <v>988</v>
      </c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>
        <f t="shared" si="182"/>
        <v>0</v>
      </c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>
        <f t="shared" si="183"/>
        <v>0</v>
      </c>
      <c r="AE383" s="61" t="s">
        <v>990</v>
      </c>
      <c r="AF383" s="76" t="s">
        <v>988</v>
      </c>
      <c r="AG383" s="99"/>
    </row>
    <row r="384" spans="1:33" x14ac:dyDescent="0.25">
      <c r="A384" s="30">
        <v>102602</v>
      </c>
      <c r="B384" s="31" t="s">
        <v>992</v>
      </c>
      <c r="C384" s="32">
        <f t="shared" ref="C384:N386" si="188">+C385</f>
        <v>0</v>
      </c>
      <c r="D384" s="32">
        <f t="shared" si="188"/>
        <v>0</v>
      </c>
      <c r="E384" s="32">
        <f t="shared" si="188"/>
        <v>0</v>
      </c>
      <c r="F384" s="32">
        <f t="shared" si="188"/>
        <v>0</v>
      </c>
      <c r="G384" s="32">
        <f t="shared" si="188"/>
        <v>0</v>
      </c>
      <c r="H384" s="32">
        <f t="shared" si="188"/>
        <v>0</v>
      </c>
      <c r="I384" s="32">
        <f t="shared" si="188"/>
        <v>0</v>
      </c>
      <c r="J384" s="32">
        <f t="shared" si="188"/>
        <v>0</v>
      </c>
      <c r="K384" s="32">
        <f t="shared" si="188"/>
        <v>0</v>
      </c>
      <c r="L384" s="32">
        <f t="shared" si="188"/>
        <v>0</v>
      </c>
      <c r="M384" s="32">
        <f t="shared" si="188"/>
        <v>0</v>
      </c>
      <c r="N384" s="32">
        <f t="shared" si="188"/>
        <v>0</v>
      </c>
      <c r="O384" s="32">
        <f t="shared" si="182"/>
        <v>0</v>
      </c>
      <c r="Q384" s="32">
        <v>0</v>
      </c>
      <c r="R384" s="32">
        <f t="shared" ref="R384:AB386" si="189">+R385</f>
        <v>0</v>
      </c>
      <c r="S384" s="32">
        <f t="shared" si="189"/>
        <v>0</v>
      </c>
      <c r="T384" s="32">
        <f t="shared" si="189"/>
        <v>0</v>
      </c>
      <c r="U384" s="32">
        <f t="shared" si="189"/>
        <v>0</v>
      </c>
      <c r="V384" s="32">
        <f t="shared" si="189"/>
        <v>0</v>
      </c>
      <c r="W384" s="32">
        <f t="shared" si="189"/>
        <v>0</v>
      </c>
      <c r="X384" s="32">
        <f t="shared" si="189"/>
        <v>0</v>
      </c>
      <c r="Y384" s="32">
        <f t="shared" si="189"/>
        <v>0</v>
      </c>
      <c r="Z384" s="32">
        <f t="shared" si="189"/>
        <v>0</v>
      </c>
      <c r="AA384" s="32">
        <f t="shared" si="189"/>
        <v>0</v>
      </c>
      <c r="AB384" s="32">
        <f t="shared" si="189"/>
        <v>0</v>
      </c>
      <c r="AC384" s="32">
        <f t="shared" si="183"/>
        <v>0</v>
      </c>
      <c r="AE384" s="110" t="s">
        <v>991</v>
      </c>
      <c r="AF384" s="110" t="s">
        <v>992</v>
      </c>
      <c r="AG384" s="111">
        <v>0</v>
      </c>
    </row>
    <row r="385" spans="1:33" x14ac:dyDescent="0.25">
      <c r="A385" s="35">
        <v>10260201</v>
      </c>
      <c r="B385" s="36" t="s">
        <v>992</v>
      </c>
      <c r="C385" s="33">
        <f t="shared" si="188"/>
        <v>0</v>
      </c>
      <c r="D385" s="33">
        <f t="shared" si="188"/>
        <v>0</v>
      </c>
      <c r="E385" s="33">
        <f t="shared" si="188"/>
        <v>0</v>
      </c>
      <c r="F385" s="33">
        <f t="shared" si="188"/>
        <v>0</v>
      </c>
      <c r="G385" s="33">
        <f t="shared" si="188"/>
        <v>0</v>
      </c>
      <c r="H385" s="33">
        <f t="shared" si="188"/>
        <v>0</v>
      </c>
      <c r="I385" s="33">
        <f t="shared" si="188"/>
        <v>0</v>
      </c>
      <c r="J385" s="33">
        <f t="shared" si="188"/>
        <v>0</v>
      </c>
      <c r="K385" s="33">
        <f t="shared" si="188"/>
        <v>0</v>
      </c>
      <c r="L385" s="33">
        <f t="shared" si="188"/>
        <v>0</v>
      </c>
      <c r="M385" s="33">
        <f t="shared" si="188"/>
        <v>0</v>
      </c>
      <c r="N385" s="33">
        <f t="shared" si="188"/>
        <v>0</v>
      </c>
      <c r="O385" s="33">
        <f t="shared" si="182"/>
        <v>0</v>
      </c>
      <c r="Q385" s="33">
        <v>0</v>
      </c>
      <c r="R385" s="33">
        <f t="shared" si="189"/>
        <v>0</v>
      </c>
      <c r="S385" s="33">
        <f t="shared" si="189"/>
        <v>0</v>
      </c>
      <c r="T385" s="33">
        <f t="shared" si="189"/>
        <v>0</v>
      </c>
      <c r="U385" s="33">
        <f t="shared" si="189"/>
        <v>0</v>
      </c>
      <c r="V385" s="33">
        <f t="shared" si="189"/>
        <v>0</v>
      </c>
      <c r="W385" s="33">
        <f t="shared" si="189"/>
        <v>0</v>
      </c>
      <c r="X385" s="33">
        <f t="shared" si="189"/>
        <v>0</v>
      </c>
      <c r="Y385" s="33">
        <f t="shared" si="189"/>
        <v>0</v>
      </c>
      <c r="Z385" s="33">
        <f t="shared" si="189"/>
        <v>0</v>
      </c>
      <c r="AA385" s="33">
        <f t="shared" si="189"/>
        <v>0</v>
      </c>
      <c r="AB385" s="33">
        <f t="shared" si="189"/>
        <v>0</v>
      </c>
      <c r="AC385" s="33">
        <f t="shared" si="183"/>
        <v>0</v>
      </c>
      <c r="AE385" s="110" t="s">
        <v>993</v>
      </c>
      <c r="AF385" s="110" t="s">
        <v>992</v>
      </c>
      <c r="AG385" s="111">
        <v>0</v>
      </c>
    </row>
    <row r="386" spans="1:33" x14ac:dyDescent="0.25">
      <c r="A386" s="35">
        <v>102602011</v>
      </c>
      <c r="B386" s="36" t="s">
        <v>992</v>
      </c>
      <c r="C386" s="33">
        <f t="shared" si="188"/>
        <v>0</v>
      </c>
      <c r="D386" s="33">
        <f t="shared" si="188"/>
        <v>0</v>
      </c>
      <c r="E386" s="33">
        <f t="shared" si="188"/>
        <v>0</v>
      </c>
      <c r="F386" s="33">
        <f t="shared" si="188"/>
        <v>0</v>
      </c>
      <c r="G386" s="33">
        <f t="shared" si="188"/>
        <v>0</v>
      </c>
      <c r="H386" s="33">
        <f t="shared" si="188"/>
        <v>0</v>
      </c>
      <c r="I386" s="33">
        <f t="shared" si="188"/>
        <v>0</v>
      </c>
      <c r="J386" s="33">
        <f t="shared" si="188"/>
        <v>0</v>
      </c>
      <c r="K386" s="33">
        <f t="shared" si="188"/>
        <v>0</v>
      </c>
      <c r="L386" s="33">
        <f t="shared" si="188"/>
        <v>0</v>
      </c>
      <c r="M386" s="33">
        <f t="shared" si="188"/>
        <v>0</v>
      </c>
      <c r="N386" s="33">
        <f t="shared" si="188"/>
        <v>0</v>
      </c>
      <c r="O386" s="33">
        <f t="shared" si="182"/>
        <v>0</v>
      </c>
      <c r="Q386" s="33">
        <v>0</v>
      </c>
      <c r="R386" s="33">
        <f t="shared" si="189"/>
        <v>0</v>
      </c>
      <c r="S386" s="33">
        <f t="shared" si="189"/>
        <v>0</v>
      </c>
      <c r="T386" s="33">
        <f t="shared" si="189"/>
        <v>0</v>
      </c>
      <c r="U386" s="33">
        <f t="shared" si="189"/>
        <v>0</v>
      </c>
      <c r="V386" s="33">
        <f t="shared" si="189"/>
        <v>0</v>
      </c>
      <c r="W386" s="33">
        <f t="shared" si="189"/>
        <v>0</v>
      </c>
      <c r="X386" s="33">
        <f t="shared" si="189"/>
        <v>0</v>
      </c>
      <c r="Y386" s="33">
        <f t="shared" si="189"/>
        <v>0</v>
      </c>
      <c r="Z386" s="33">
        <f t="shared" si="189"/>
        <v>0</v>
      </c>
      <c r="AA386" s="33">
        <f t="shared" si="189"/>
        <v>0</v>
      </c>
      <c r="AB386" s="33">
        <f t="shared" si="189"/>
        <v>0</v>
      </c>
      <c r="AC386" s="33">
        <f t="shared" si="183"/>
        <v>0</v>
      </c>
      <c r="AE386" s="53" t="s">
        <v>994</v>
      </c>
      <c r="AF386" s="53" t="s">
        <v>992</v>
      </c>
      <c r="AG386" s="90">
        <v>0</v>
      </c>
    </row>
    <row r="387" spans="1:33" x14ac:dyDescent="0.25">
      <c r="A387" s="38">
        <v>10260201101</v>
      </c>
      <c r="B387" s="39" t="s">
        <v>992</v>
      </c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>
        <f t="shared" si="182"/>
        <v>0</v>
      </c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>
        <f t="shared" si="183"/>
        <v>0</v>
      </c>
      <c r="AE387" s="61" t="s">
        <v>995</v>
      </c>
      <c r="AF387" s="76" t="s">
        <v>992</v>
      </c>
      <c r="AG387" s="99"/>
    </row>
    <row r="388" spans="1:33" x14ac:dyDescent="0.25">
      <c r="A388" s="30">
        <v>102604</v>
      </c>
      <c r="B388" s="31" t="s">
        <v>997</v>
      </c>
      <c r="C388" s="32">
        <f t="shared" ref="C388:N390" si="190">+C389</f>
        <v>0</v>
      </c>
      <c r="D388" s="32">
        <f t="shared" si="190"/>
        <v>505642896.60574996</v>
      </c>
      <c r="E388" s="32">
        <f t="shared" si="190"/>
        <v>0</v>
      </c>
      <c r="F388" s="32">
        <f t="shared" si="190"/>
        <v>0</v>
      </c>
      <c r="G388" s="32">
        <f t="shared" si="190"/>
        <v>505642896.60574996</v>
      </c>
      <c r="H388" s="32">
        <f t="shared" si="190"/>
        <v>0</v>
      </c>
      <c r="I388" s="32">
        <f t="shared" si="190"/>
        <v>0</v>
      </c>
      <c r="J388" s="32">
        <f t="shared" si="190"/>
        <v>505642896.60574996</v>
      </c>
      <c r="K388" s="32">
        <f t="shared" si="190"/>
        <v>0</v>
      </c>
      <c r="L388" s="32">
        <f t="shared" si="190"/>
        <v>0</v>
      </c>
      <c r="M388" s="32">
        <f t="shared" si="190"/>
        <v>0</v>
      </c>
      <c r="N388" s="32">
        <f t="shared" si="190"/>
        <v>490973293.07775033</v>
      </c>
      <c r="O388" s="32">
        <f t="shared" si="182"/>
        <v>2007901982.895</v>
      </c>
      <c r="Q388" s="32">
        <v>330143998</v>
      </c>
      <c r="R388" s="32">
        <f t="shared" ref="R388:AB390" si="191">+R389</f>
        <v>0</v>
      </c>
      <c r="S388" s="32">
        <f t="shared" si="191"/>
        <v>0</v>
      </c>
      <c r="T388" s="32">
        <f t="shared" si="191"/>
        <v>0</v>
      </c>
      <c r="U388" s="32">
        <f t="shared" si="191"/>
        <v>0</v>
      </c>
      <c r="V388" s="32">
        <f t="shared" si="191"/>
        <v>0</v>
      </c>
      <c r="W388" s="32">
        <f t="shared" si="191"/>
        <v>0</v>
      </c>
      <c r="X388" s="32">
        <f t="shared" si="191"/>
        <v>0</v>
      </c>
      <c r="Y388" s="32">
        <f t="shared" si="191"/>
        <v>0</v>
      </c>
      <c r="Z388" s="32">
        <f t="shared" si="191"/>
        <v>0</v>
      </c>
      <c r="AA388" s="32">
        <f t="shared" si="191"/>
        <v>0</v>
      </c>
      <c r="AB388" s="32">
        <f t="shared" si="191"/>
        <v>0</v>
      </c>
      <c r="AC388" s="32">
        <f t="shared" si="183"/>
        <v>330143998</v>
      </c>
      <c r="AE388" s="110" t="s">
        <v>996</v>
      </c>
      <c r="AF388" s="110" t="s">
        <v>997</v>
      </c>
      <c r="AG388" s="111">
        <v>330143998</v>
      </c>
    </row>
    <row r="389" spans="1:33" x14ac:dyDescent="0.25">
      <c r="A389" s="35">
        <v>10260401</v>
      </c>
      <c r="B389" s="36" t="s">
        <v>997</v>
      </c>
      <c r="C389" s="33">
        <f t="shared" si="190"/>
        <v>0</v>
      </c>
      <c r="D389" s="33">
        <f t="shared" si="190"/>
        <v>505642896.60574996</v>
      </c>
      <c r="E389" s="33">
        <f t="shared" si="190"/>
        <v>0</v>
      </c>
      <c r="F389" s="33">
        <f t="shared" si="190"/>
        <v>0</v>
      </c>
      <c r="G389" s="33">
        <f t="shared" si="190"/>
        <v>505642896.60574996</v>
      </c>
      <c r="H389" s="33">
        <f t="shared" si="190"/>
        <v>0</v>
      </c>
      <c r="I389" s="33">
        <f t="shared" si="190"/>
        <v>0</v>
      </c>
      <c r="J389" s="33">
        <f t="shared" si="190"/>
        <v>505642896.60574996</v>
      </c>
      <c r="K389" s="33">
        <f t="shared" si="190"/>
        <v>0</v>
      </c>
      <c r="L389" s="33">
        <f t="shared" si="190"/>
        <v>0</v>
      </c>
      <c r="M389" s="33">
        <f t="shared" si="190"/>
        <v>0</v>
      </c>
      <c r="N389" s="33">
        <f t="shared" si="190"/>
        <v>490973293.07775033</v>
      </c>
      <c r="O389" s="33">
        <f t="shared" si="182"/>
        <v>2007901982.895</v>
      </c>
      <c r="Q389" s="33">
        <v>330143998</v>
      </c>
      <c r="R389" s="33">
        <f t="shared" si="191"/>
        <v>0</v>
      </c>
      <c r="S389" s="33">
        <f t="shared" si="191"/>
        <v>0</v>
      </c>
      <c r="T389" s="33">
        <f t="shared" si="191"/>
        <v>0</v>
      </c>
      <c r="U389" s="33">
        <f t="shared" si="191"/>
        <v>0</v>
      </c>
      <c r="V389" s="33">
        <f t="shared" si="191"/>
        <v>0</v>
      </c>
      <c r="W389" s="33">
        <f t="shared" si="191"/>
        <v>0</v>
      </c>
      <c r="X389" s="33">
        <f t="shared" si="191"/>
        <v>0</v>
      </c>
      <c r="Y389" s="33">
        <f t="shared" si="191"/>
        <v>0</v>
      </c>
      <c r="Z389" s="33">
        <f t="shared" si="191"/>
        <v>0</v>
      </c>
      <c r="AA389" s="33">
        <f t="shared" si="191"/>
        <v>0</v>
      </c>
      <c r="AB389" s="33">
        <f t="shared" si="191"/>
        <v>0</v>
      </c>
      <c r="AC389" s="33">
        <f t="shared" si="183"/>
        <v>330143998</v>
      </c>
      <c r="AE389" s="110" t="s">
        <v>998</v>
      </c>
      <c r="AF389" s="110" t="s">
        <v>997</v>
      </c>
      <c r="AG389" s="111">
        <v>330143998</v>
      </c>
    </row>
    <row r="390" spans="1:33" x14ac:dyDescent="0.25">
      <c r="A390" s="35">
        <v>102604011</v>
      </c>
      <c r="B390" s="36" t="s">
        <v>997</v>
      </c>
      <c r="C390" s="33">
        <f t="shared" si="190"/>
        <v>0</v>
      </c>
      <c r="D390" s="33">
        <f t="shared" si="190"/>
        <v>505642896.60574996</v>
      </c>
      <c r="E390" s="33">
        <f t="shared" si="190"/>
        <v>0</v>
      </c>
      <c r="F390" s="33">
        <f t="shared" si="190"/>
        <v>0</v>
      </c>
      <c r="G390" s="33">
        <f t="shared" si="190"/>
        <v>505642896.60574996</v>
      </c>
      <c r="H390" s="33">
        <f t="shared" si="190"/>
        <v>0</v>
      </c>
      <c r="I390" s="33">
        <f t="shared" si="190"/>
        <v>0</v>
      </c>
      <c r="J390" s="33">
        <f t="shared" si="190"/>
        <v>505642896.60574996</v>
      </c>
      <c r="K390" s="33">
        <f t="shared" si="190"/>
        <v>0</v>
      </c>
      <c r="L390" s="33">
        <f t="shared" si="190"/>
        <v>0</v>
      </c>
      <c r="M390" s="33">
        <f t="shared" si="190"/>
        <v>0</v>
      </c>
      <c r="N390" s="33">
        <f t="shared" si="190"/>
        <v>490973293.07775033</v>
      </c>
      <c r="O390" s="33">
        <f t="shared" si="182"/>
        <v>2007901982.895</v>
      </c>
      <c r="Q390" s="33">
        <v>330143998</v>
      </c>
      <c r="R390" s="33">
        <f t="shared" si="191"/>
        <v>0</v>
      </c>
      <c r="S390" s="33">
        <f t="shared" si="191"/>
        <v>0</v>
      </c>
      <c r="T390" s="33">
        <f t="shared" si="191"/>
        <v>0</v>
      </c>
      <c r="U390" s="33">
        <f t="shared" si="191"/>
        <v>0</v>
      </c>
      <c r="V390" s="33">
        <f t="shared" si="191"/>
        <v>0</v>
      </c>
      <c r="W390" s="33">
        <f t="shared" si="191"/>
        <v>0</v>
      </c>
      <c r="X390" s="33">
        <f t="shared" si="191"/>
        <v>0</v>
      </c>
      <c r="Y390" s="33">
        <f t="shared" si="191"/>
        <v>0</v>
      </c>
      <c r="Z390" s="33">
        <f t="shared" si="191"/>
        <v>0</v>
      </c>
      <c r="AA390" s="33">
        <f t="shared" si="191"/>
        <v>0</v>
      </c>
      <c r="AB390" s="33">
        <f t="shared" si="191"/>
        <v>0</v>
      </c>
      <c r="AC390" s="33">
        <f t="shared" si="183"/>
        <v>330143998</v>
      </c>
      <c r="AE390" s="53" t="s">
        <v>999</v>
      </c>
      <c r="AF390" s="53" t="s">
        <v>997</v>
      </c>
      <c r="AG390" s="90">
        <v>330143998</v>
      </c>
    </row>
    <row r="391" spans="1:33" x14ac:dyDescent="0.25">
      <c r="A391" s="38">
        <v>10260401101</v>
      </c>
      <c r="B391" s="39" t="s">
        <v>997</v>
      </c>
      <c r="C391" s="40">
        <v>0</v>
      </c>
      <c r="D391" s="40">
        <v>505642896.60574996</v>
      </c>
      <c r="E391" s="40">
        <v>0</v>
      </c>
      <c r="F391" s="40">
        <v>0</v>
      </c>
      <c r="G391" s="40">
        <v>505642896.60574996</v>
      </c>
      <c r="H391" s="40">
        <v>0</v>
      </c>
      <c r="I391" s="40">
        <v>0</v>
      </c>
      <c r="J391" s="40">
        <v>505642896.60574996</v>
      </c>
      <c r="K391" s="40">
        <v>0</v>
      </c>
      <c r="L391" s="40">
        <v>0</v>
      </c>
      <c r="M391" s="40">
        <v>0</v>
      </c>
      <c r="N391" s="40">
        <v>490973293.07775033</v>
      </c>
      <c r="O391" s="40">
        <v>2007901982.895</v>
      </c>
      <c r="Q391" s="40">
        <v>330143998</v>
      </c>
      <c r="R391" s="40">
        <v>0</v>
      </c>
      <c r="S391" s="40">
        <v>0</v>
      </c>
      <c r="T391" s="40">
        <v>0</v>
      </c>
      <c r="U391" s="40">
        <v>0</v>
      </c>
      <c r="V391" s="40">
        <v>0</v>
      </c>
      <c r="W391" s="40">
        <v>0</v>
      </c>
      <c r="X391" s="40">
        <v>0</v>
      </c>
      <c r="Y391" s="40">
        <v>0</v>
      </c>
      <c r="Z391" s="40">
        <v>0</v>
      </c>
      <c r="AA391" s="40">
        <v>0</v>
      </c>
      <c r="AB391" s="40">
        <v>0</v>
      </c>
      <c r="AC391" s="40">
        <f t="shared" si="183"/>
        <v>330143998</v>
      </c>
      <c r="AE391" s="77" t="s">
        <v>1000</v>
      </c>
      <c r="AF391" s="78" t="s">
        <v>997</v>
      </c>
      <c r="AG391" s="93">
        <v>330143998</v>
      </c>
    </row>
    <row r="392" spans="1:33" x14ac:dyDescent="0.25">
      <c r="A392" s="30">
        <v>102605</v>
      </c>
      <c r="B392" s="31" t="s">
        <v>1002</v>
      </c>
      <c r="C392" s="32">
        <f t="shared" ref="C392:N392" si="192">+C393+C402</f>
        <v>5527616333.5889997</v>
      </c>
      <c r="D392" s="32">
        <f t="shared" si="192"/>
        <v>11055232667.177999</v>
      </c>
      <c r="E392" s="32">
        <f t="shared" si="192"/>
        <v>5527616333.5889997</v>
      </c>
      <c r="F392" s="32">
        <f t="shared" si="192"/>
        <v>5527616333.5889997</v>
      </c>
      <c r="G392" s="32">
        <f t="shared" si="192"/>
        <v>5527616333.5889997</v>
      </c>
      <c r="H392" s="32">
        <f t="shared" si="192"/>
        <v>15565151016.337999</v>
      </c>
      <c r="I392" s="32">
        <f t="shared" si="192"/>
        <v>5527616333.5889997</v>
      </c>
      <c r="J392" s="32">
        <f t="shared" si="192"/>
        <v>8512983322.809</v>
      </c>
      <c r="K392" s="32">
        <f t="shared" si="192"/>
        <v>12684122804.528999</v>
      </c>
      <c r="L392" s="32">
        <f t="shared" si="192"/>
        <v>5527616333.5889997</v>
      </c>
      <c r="M392" s="32">
        <f t="shared" si="192"/>
        <v>5527616333.5889997</v>
      </c>
      <c r="N392" s="32">
        <f t="shared" si="192"/>
        <v>21127662239.174187</v>
      </c>
      <c r="O392" s="32">
        <f t="shared" si="182"/>
        <v>107638466385.15118</v>
      </c>
      <c r="Q392" s="32">
        <v>0</v>
      </c>
      <c r="R392" s="32">
        <f t="shared" ref="R392:AB392" si="193">+R393+R402</f>
        <v>0</v>
      </c>
      <c r="S392" s="32">
        <f t="shared" si="193"/>
        <v>0</v>
      </c>
      <c r="T392" s="32">
        <f t="shared" si="193"/>
        <v>0</v>
      </c>
      <c r="U392" s="32">
        <f t="shared" si="193"/>
        <v>0</v>
      </c>
      <c r="V392" s="32">
        <f t="shared" si="193"/>
        <v>0</v>
      </c>
      <c r="W392" s="32">
        <f t="shared" si="193"/>
        <v>0</v>
      </c>
      <c r="X392" s="32">
        <f t="shared" si="193"/>
        <v>0</v>
      </c>
      <c r="Y392" s="32">
        <f t="shared" si="193"/>
        <v>0</v>
      </c>
      <c r="Z392" s="32">
        <f t="shared" si="193"/>
        <v>0</v>
      </c>
      <c r="AA392" s="32">
        <f t="shared" si="193"/>
        <v>0</v>
      </c>
      <c r="AB392" s="32">
        <f t="shared" si="193"/>
        <v>0</v>
      </c>
      <c r="AC392" s="32">
        <f t="shared" si="183"/>
        <v>0</v>
      </c>
      <c r="AE392" s="110" t="s">
        <v>1001</v>
      </c>
      <c r="AF392" s="110" t="s">
        <v>1002</v>
      </c>
      <c r="AG392" s="111">
        <v>0</v>
      </c>
    </row>
    <row r="393" spans="1:33" x14ac:dyDescent="0.25">
      <c r="A393" s="35">
        <v>10260501</v>
      </c>
      <c r="B393" s="36" t="s">
        <v>1005</v>
      </c>
      <c r="C393" s="33">
        <f t="shared" ref="C393:N393" si="194">+C394</f>
        <v>5527616333.5889997</v>
      </c>
      <c r="D393" s="33">
        <f t="shared" si="194"/>
        <v>11055232667.177999</v>
      </c>
      <c r="E393" s="33">
        <f t="shared" si="194"/>
        <v>5527616333.5889997</v>
      </c>
      <c r="F393" s="33">
        <f t="shared" si="194"/>
        <v>5527616333.5889997</v>
      </c>
      <c r="G393" s="33">
        <f t="shared" si="194"/>
        <v>5527616333.5889997</v>
      </c>
      <c r="H393" s="33">
        <f t="shared" si="194"/>
        <v>15565151016.337999</v>
      </c>
      <c r="I393" s="33">
        <f t="shared" si="194"/>
        <v>5527616333.5889997</v>
      </c>
      <c r="J393" s="33">
        <f t="shared" si="194"/>
        <v>8512983322.809</v>
      </c>
      <c r="K393" s="33">
        <f t="shared" si="194"/>
        <v>12684122804.528999</v>
      </c>
      <c r="L393" s="33">
        <f t="shared" si="194"/>
        <v>5527616333.5889997</v>
      </c>
      <c r="M393" s="33">
        <f t="shared" si="194"/>
        <v>5527616333.5889997</v>
      </c>
      <c r="N393" s="33">
        <f t="shared" si="194"/>
        <v>21127662239.174187</v>
      </c>
      <c r="O393" s="33">
        <f t="shared" si="182"/>
        <v>107638466385.15118</v>
      </c>
      <c r="Q393" s="33">
        <v>0</v>
      </c>
      <c r="R393" s="33">
        <f t="shared" ref="R393:AB393" si="195">+R394</f>
        <v>0</v>
      </c>
      <c r="S393" s="33">
        <f t="shared" si="195"/>
        <v>0</v>
      </c>
      <c r="T393" s="33">
        <f t="shared" si="195"/>
        <v>0</v>
      </c>
      <c r="U393" s="33">
        <f t="shared" si="195"/>
        <v>0</v>
      </c>
      <c r="V393" s="33">
        <f t="shared" si="195"/>
        <v>0</v>
      </c>
      <c r="W393" s="33">
        <f t="shared" si="195"/>
        <v>0</v>
      </c>
      <c r="X393" s="33">
        <f t="shared" si="195"/>
        <v>0</v>
      </c>
      <c r="Y393" s="33">
        <f t="shared" si="195"/>
        <v>0</v>
      </c>
      <c r="Z393" s="33">
        <f t="shared" si="195"/>
        <v>0</v>
      </c>
      <c r="AA393" s="33">
        <f t="shared" si="195"/>
        <v>0</v>
      </c>
      <c r="AB393" s="33">
        <f t="shared" si="195"/>
        <v>0</v>
      </c>
      <c r="AC393" s="33">
        <f t="shared" si="183"/>
        <v>0</v>
      </c>
      <c r="AE393" s="110" t="s">
        <v>1003</v>
      </c>
      <c r="AF393" s="110" t="s">
        <v>1002</v>
      </c>
      <c r="AG393" s="111">
        <v>0</v>
      </c>
    </row>
    <row r="394" spans="1:33" x14ac:dyDescent="0.25">
      <c r="A394" s="35">
        <v>102605011</v>
      </c>
      <c r="B394" s="36" t="s">
        <v>1005</v>
      </c>
      <c r="C394" s="33">
        <f t="shared" ref="C394:N394" si="196">+C395+C396+C397+C398+C399+C400+C401</f>
        <v>5527616333.5889997</v>
      </c>
      <c r="D394" s="33">
        <f t="shared" si="196"/>
        <v>11055232667.177999</v>
      </c>
      <c r="E394" s="33">
        <f t="shared" si="196"/>
        <v>5527616333.5889997</v>
      </c>
      <c r="F394" s="33">
        <f t="shared" si="196"/>
        <v>5527616333.5889997</v>
      </c>
      <c r="G394" s="33">
        <f t="shared" si="196"/>
        <v>5527616333.5889997</v>
      </c>
      <c r="H394" s="33">
        <f t="shared" si="196"/>
        <v>15565151016.337999</v>
      </c>
      <c r="I394" s="33">
        <f t="shared" si="196"/>
        <v>5527616333.5889997</v>
      </c>
      <c r="J394" s="33">
        <f t="shared" si="196"/>
        <v>8512983322.809</v>
      </c>
      <c r="K394" s="33">
        <f t="shared" si="196"/>
        <v>12684122804.528999</v>
      </c>
      <c r="L394" s="33">
        <f t="shared" si="196"/>
        <v>5527616333.5889997</v>
      </c>
      <c r="M394" s="33">
        <f t="shared" si="196"/>
        <v>5527616333.5889997</v>
      </c>
      <c r="N394" s="33">
        <f t="shared" si="196"/>
        <v>21127662239.174187</v>
      </c>
      <c r="O394" s="33">
        <f t="shared" si="182"/>
        <v>107638466385.15118</v>
      </c>
      <c r="Q394" s="33">
        <v>0</v>
      </c>
      <c r="R394" s="33">
        <f t="shared" ref="R394:AB394" si="197">+R395+R396+R397+R398+R399+R400+R401</f>
        <v>0</v>
      </c>
      <c r="S394" s="33">
        <f t="shared" si="197"/>
        <v>0</v>
      </c>
      <c r="T394" s="33">
        <f t="shared" si="197"/>
        <v>0</v>
      </c>
      <c r="U394" s="33">
        <f t="shared" si="197"/>
        <v>0</v>
      </c>
      <c r="V394" s="33">
        <f t="shared" si="197"/>
        <v>0</v>
      </c>
      <c r="W394" s="33">
        <f t="shared" si="197"/>
        <v>0</v>
      </c>
      <c r="X394" s="33">
        <f t="shared" si="197"/>
        <v>0</v>
      </c>
      <c r="Y394" s="33">
        <f t="shared" si="197"/>
        <v>0</v>
      </c>
      <c r="Z394" s="33">
        <f t="shared" si="197"/>
        <v>0</v>
      </c>
      <c r="AA394" s="33">
        <f t="shared" si="197"/>
        <v>0</v>
      </c>
      <c r="AB394" s="33">
        <f t="shared" si="197"/>
        <v>0</v>
      </c>
      <c r="AC394" s="33">
        <f t="shared" si="183"/>
        <v>0</v>
      </c>
      <c r="AE394" s="110" t="s">
        <v>1004</v>
      </c>
      <c r="AF394" s="110" t="s">
        <v>1005</v>
      </c>
      <c r="AG394" s="111">
        <v>0</v>
      </c>
    </row>
    <row r="395" spans="1:33" x14ac:dyDescent="0.25">
      <c r="A395" s="38">
        <v>10260501101</v>
      </c>
      <c r="B395" s="39" t="s">
        <v>1006</v>
      </c>
      <c r="C395" s="40">
        <v>5527616333.5889997</v>
      </c>
      <c r="D395" s="40">
        <v>11055232667.177999</v>
      </c>
      <c r="E395" s="40">
        <v>5527616333.5889997</v>
      </c>
      <c r="F395" s="40">
        <v>5527616333.5889997</v>
      </c>
      <c r="G395" s="40">
        <v>5527616333.5889997</v>
      </c>
      <c r="H395" s="40">
        <v>11055232667.177999</v>
      </c>
      <c r="I395" s="40">
        <v>5527616333.5889997</v>
      </c>
      <c r="J395" s="40">
        <v>5527616333.5889997</v>
      </c>
      <c r="K395" s="40">
        <v>5527616333.5889997</v>
      </c>
      <c r="L395" s="40">
        <v>5527616333.5889997</v>
      </c>
      <c r="M395" s="40">
        <v>5527616333.5889997</v>
      </c>
      <c r="N395" s="40">
        <v>21127662239.174187</v>
      </c>
      <c r="O395" s="40">
        <v>92986674575.831177</v>
      </c>
      <c r="Q395" s="40">
        <v>0</v>
      </c>
      <c r="R395" s="40">
        <v>0</v>
      </c>
      <c r="S395" s="40">
        <v>0</v>
      </c>
      <c r="T395" s="40">
        <v>0</v>
      </c>
      <c r="U395" s="40">
        <v>0</v>
      </c>
      <c r="V395" s="40">
        <v>0</v>
      </c>
      <c r="W395" s="40">
        <v>0</v>
      </c>
      <c r="X395" s="40">
        <v>0</v>
      </c>
      <c r="Y395" s="40">
        <v>0</v>
      </c>
      <c r="Z395" s="40">
        <v>0</v>
      </c>
      <c r="AA395" s="40">
        <v>0</v>
      </c>
      <c r="AB395" s="40">
        <v>0</v>
      </c>
      <c r="AC395" s="40">
        <f t="shared" si="183"/>
        <v>0</v>
      </c>
      <c r="AE395" s="70">
        <v>10260501101</v>
      </c>
      <c r="AF395" s="82" t="s">
        <v>1006</v>
      </c>
      <c r="AG395" s="95">
        <v>0</v>
      </c>
    </row>
    <row r="396" spans="1:33" x14ac:dyDescent="0.25">
      <c r="A396" s="38">
        <v>10260501102</v>
      </c>
      <c r="B396" s="39" t="s">
        <v>1007</v>
      </c>
      <c r="C396" s="40">
        <v>0</v>
      </c>
      <c r="D396" s="40">
        <v>0</v>
      </c>
      <c r="E396" s="40">
        <v>0</v>
      </c>
      <c r="F396" s="40">
        <v>0</v>
      </c>
      <c r="G396" s="40">
        <v>0</v>
      </c>
      <c r="H396" s="40">
        <v>2500000000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2500000000</v>
      </c>
      <c r="Q396" s="40"/>
      <c r="R396" s="40">
        <v>0</v>
      </c>
      <c r="S396" s="40">
        <v>0</v>
      </c>
      <c r="T396" s="40">
        <v>0</v>
      </c>
      <c r="U396" s="40">
        <v>0</v>
      </c>
      <c r="V396" s="40">
        <v>0</v>
      </c>
      <c r="W396" s="40">
        <v>0</v>
      </c>
      <c r="X396" s="40">
        <v>0</v>
      </c>
      <c r="Y396" s="40">
        <v>0</v>
      </c>
      <c r="Z396" s="40">
        <v>0</v>
      </c>
      <c r="AA396" s="40">
        <v>0</v>
      </c>
      <c r="AB396" s="40">
        <v>0</v>
      </c>
      <c r="AC396" s="40">
        <f t="shared" si="183"/>
        <v>0</v>
      </c>
      <c r="AE396" s="70">
        <v>10260501102</v>
      </c>
      <c r="AF396" s="82" t="s">
        <v>1007</v>
      </c>
      <c r="AG396" s="95"/>
    </row>
    <row r="397" spans="1:33" x14ac:dyDescent="0.25">
      <c r="A397" s="38">
        <v>10260501103</v>
      </c>
      <c r="B397" s="39" t="s">
        <v>1008</v>
      </c>
      <c r="C397" s="40">
        <v>0</v>
      </c>
      <c r="D397" s="40">
        <v>0</v>
      </c>
      <c r="E397" s="40">
        <v>0</v>
      </c>
      <c r="F397" s="40">
        <v>0</v>
      </c>
      <c r="G397" s="40">
        <v>0</v>
      </c>
      <c r="H397" s="40">
        <v>0</v>
      </c>
      <c r="I397" s="40">
        <v>0</v>
      </c>
      <c r="J397" s="40">
        <v>2985366989.2200003</v>
      </c>
      <c r="K397" s="40">
        <v>0</v>
      </c>
      <c r="L397" s="40">
        <v>0</v>
      </c>
      <c r="M397" s="40">
        <v>0</v>
      </c>
      <c r="N397" s="40">
        <v>0</v>
      </c>
      <c r="O397" s="40">
        <f t="shared" si="182"/>
        <v>2985366989.2200003</v>
      </c>
      <c r="Q397" s="40"/>
      <c r="R397" s="40">
        <v>0</v>
      </c>
      <c r="S397" s="40">
        <v>0</v>
      </c>
      <c r="T397" s="40">
        <v>0</v>
      </c>
      <c r="U397" s="40">
        <v>0</v>
      </c>
      <c r="V397" s="40">
        <v>0</v>
      </c>
      <c r="W397" s="40">
        <v>0</v>
      </c>
      <c r="X397" s="40">
        <v>0</v>
      </c>
      <c r="Y397" s="40">
        <v>0</v>
      </c>
      <c r="Z397" s="40">
        <v>0</v>
      </c>
      <c r="AA397" s="40">
        <v>0</v>
      </c>
      <c r="AB397" s="40">
        <v>0</v>
      </c>
      <c r="AC397" s="40">
        <f t="shared" si="183"/>
        <v>0</v>
      </c>
      <c r="AE397" s="82">
        <v>10260501103</v>
      </c>
      <c r="AF397" s="82" t="s">
        <v>1008</v>
      </c>
      <c r="AG397" s="95"/>
    </row>
    <row r="398" spans="1:33" x14ac:dyDescent="0.25">
      <c r="A398" s="38">
        <v>10260501104</v>
      </c>
      <c r="B398" s="39" t="s">
        <v>1009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2009918349.1600001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f t="shared" si="182"/>
        <v>2009918349.1600001</v>
      </c>
      <c r="Q398" s="40"/>
      <c r="R398" s="40">
        <v>0</v>
      </c>
      <c r="S398" s="40">
        <v>0</v>
      </c>
      <c r="T398" s="40">
        <v>0</v>
      </c>
      <c r="U398" s="40">
        <v>0</v>
      </c>
      <c r="V398" s="40">
        <v>0</v>
      </c>
      <c r="W398" s="40">
        <v>0</v>
      </c>
      <c r="X398" s="40">
        <v>0</v>
      </c>
      <c r="Y398" s="40">
        <v>0</v>
      </c>
      <c r="Z398" s="40">
        <v>0</v>
      </c>
      <c r="AA398" s="40">
        <v>0</v>
      </c>
      <c r="AB398" s="40">
        <v>0</v>
      </c>
      <c r="AC398" s="40">
        <f t="shared" si="183"/>
        <v>0</v>
      </c>
      <c r="AE398" s="82">
        <v>10260501104</v>
      </c>
      <c r="AF398" s="82" t="s">
        <v>1009</v>
      </c>
      <c r="AG398" s="95"/>
    </row>
    <row r="399" spans="1:33" x14ac:dyDescent="0.25">
      <c r="A399" s="38">
        <v>10260501105</v>
      </c>
      <c r="B399" s="39" t="s">
        <v>1010</v>
      </c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>
        <f t="shared" si="182"/>
        <v>0</v>
      </c>
      <c r="Q399" s="40"/>
      <c r="R399" s="40">
        <v>0</v>
      </c>
      <c r="S399" s="40">
        <v>0</v>
      </c>
      <c r="T399" s="40">
        <v>0</v>
      </c>
      <c r="U399" s="40">
        <v>0</v>
      </c>
      <c r="V399" s="40">
        <v>0</v>
      </c>
      <c r="W399" s="40">
        <v>0</v>
      </c>
      <c r="X399" s="40">
        <v>0</v>
      </c>
      <c r="Y399" s="40">
        <v>0</v>
      </c>
      <c r="Z399" s="40">
        <v>0</v>
      </c>
      <c r="AA399" s="40">
        <v>0</v>
      </c>
      <c r="AB399" s="40">
        <v>0</v>
      </c>
      <c r="AC399" s="40">
        <f t="shared" si="183"/>
        <v>0</v>
      </c>
      <c r="AE399" s="70">
        <v>10260501105</v>
      </c>
      <c r="AF399" s="82" t="s">
        <v>1010</v>
      </c>
      <c r="AG399" s="95"/>
    </row>
    <row r="400" spans="1:33" x14ac:dyDescent="0.25">
      <c r="A400" s="38">
        <v>10260501106</v>
      </c>
      <c r="B400" s="39" t="s">
        <v>1011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7156506470.9400005</v>
      </c>
      <c r="L400" s="40">
        <v>0</v>
      </c>
      <c r="M400" s="40">
        <v>0</v>
      </c>
      <c r="N400" s="40">
        <v>0</v>
      </c>
      <c r="O400" s="40">
        <f t="shared" si="182"/>
        <v>7156506470.9400005</v>
      </c>
      <c r="Q400" s="40"/>
      <c r="R400" s="40">
        <v>0</v>
      </c>
      <c r="S400" s="40">
        <v>0</v>
      </c>
      <c r="T400" s="40">
        <v>0</v>
      </c>
      <c r="U400" s="40">
        <v>0</v>
      </c>
      <c r="V400" s="40">
        <v>0</v>
      </c>
      <c r="W400" s="40">
        <v>0</v>
      </c>
      <c r="X400" s="40">
        <v>0</v>
      </c>
      <c r="Y400" s="40">
        <v>0</v>
      </c>
      <c r="Z400" s="40">
        <v>0</v>
      </c>
      <c r="AA400" s="40">
        <v>0</v>
      </c>
      <c r="AB400" s="40">
        <v>0</v>
      </c>
      <c r="AC400" s="40">
        <f t="shared" si="183"/>
        <v>0</v>
      </c>
      <c r="AE400" s="82">
        <v>10260501106</v>
      </c>
      <c r="AF400" s="82" t="s">
        <v>1011</v>
      </c>
      <c r="AG400" s="95"/>
    </row>
    <row r="401" spans="1:33" x14ac:dyDescent="0.25">
      <c r="A401" s="38">
        <v>10260501107</v>
      </c>
      <c r="B401" s="39" t="s">
        <v>1013</v>
      </c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>
        <f t="shared" si="182"/>
        <v>0</v>
      </c>
      <c r="Q401" s="40"/>
      <c r="R401" s="40">
        <v>0</v>
      </c>
      <c r="S401" s="40">
        <v>0</v>
      </c>
      <c r="T401" s="40">
        <v>0</v>
      </c>
      <c r="U401" s="40">
        <v>0</v>
      </c>
      <c r="V401" s="40">
        <v>0</v>
      </c>
      <c r="W401" s="40">
        <v>0</v>
      </c>
      <c r="X401" s="40">
        <v>0</v>
      </c>
      <c r="Y401" s="40">
        <v>0</v>
      </c>
      <c r="Z401" s="40">
        <v>0</v>
      </c>
      <c r="AA401" s="40">
        <v>0</v>
      </c>
      <c r="AB401" s="40">
        <v>0</v>
      </c>
      <c r="AC401" s="40">
        <f t="shared" si="183"/>
        <v>0</v>
      </c>
      <c r="AE401" s="70">
        <v>10260501107</v>
      </c>
      <c r="AF401" s="70" t="s">
        <v>1013</v>
      </c>
      <c r="AG401" s="95"/>
    </row>
    <row r="402" spans="1:33" x14ac:dyDescent="0.25">
      <c r="A402" s="30">
        <v>10260502</v>
      </c>
      <c r="B402" s="31" t="s">
        <v>1240</v>
      </c>
      <c r="C402" s="32">
        <f t="shared" ref="C402:N402" si="198">+C403</f>
        <v>0</v>
      </c>
      <c r="D402" s="32">
        <f t="shared" si="198"/>
        <v>0</v>
      </c>
      <c r="E402" s="32">
        <f t="shared" si="198"/>
        <v>0</v>
      </c>
      <c r="F402" s="32">
        <f t="shared" si="198"/>
        <v>0</v>
      </c>
      <c r="G402" s="32">
        <f t="shared" si="198"/>
        <v>0</v>
      </c>
      <c r="H402" s="32">
        <f t="shared" si="198"/>
        <v>0</v>
      </c>
      <c r="I402" s="32">
        <f t="shared" si="198"/>
        <v>0</v>
      </c>
      <c r="J402" s="32">
        <f t="shared" si="198"/>
        <v>0</v>
      </c>
      <c r="K402" s="32">
        <f t="shared" si="198"/>
        <v>0</v>
      </c>
      <c r="L402" s="32">
        <f t="shared" si="198"/>
        <v>0</v>
      </c>
      <c r="M402" s="32">
        <f t="shared" si="198"/>
        <v>0</v>
      </c>
      <c r="N402" s="32">
        <f t="shared" si="198"/>
        <v>0</v>
      </c>
      <c r="O402" s="32">
        <f t="shared" si="182"/>
        <v>0</v>
      </c>
      <c r="Q402" s="32"/>
      <c r="R402" s="32">
        <f t="shared" ref="R402:AB402" si="199">+R403</f>
        <v>0</v>
      </c>
      <c r="S402" s="32">
        <f t="shared" si="199"/>
        <v>0</v>
      </c>
      <c r="T402" s="32">
        <f t="shared" si="199"/>
        <v>0</v>
      </c>
      <c r="U402" s="32">
        <f t="shared" si="199"/>
        <v>0</v>
      </c>
      <c r="V402" s="32">
        <f t="shared" si="199"/>
        <v>0</v>
      </c>
      <c r="W402" s="32">
        <f t="shared" si="199"/>
        <v>0</v>
      </c>
      <c r="X402" s="32">
        <f t="shared" si="199"/>
        <v>0</v>
      </c>
      <c r="Y402" s="32">
        <f t="shared" si="199"/>
        <v>0</v>
      </c>
      <c r="Z402" s="32">
        <f t="shared" si="199"/>
        <v>0</v>
      </c>
      <c r="AA402" s="32">
        <f t="shared" si="199"/>
        <v>0</v>
      </c>
      <c r="AB402" s="32">
        <f t="shared" si="199"/>
        <v>0</v>
      </c>
      <c r="AC402" s="32">
        <f t="shared" si="183"/>
        <v>0</v>
      </c>
      <c r="AE402" s="70"/>
      <c r="AF402" s="70"/>
      <c r="AG402" s="95"/>
    </row>
    <row r="403" spans="1:33" x14ac:dyDescent="0.25">
      <c r="A403" s="35">
        <v>102605021</v>
      </c>
      <c r="B403" s="36" t="s">
        <v>1240</v>
      </c>
      <c r="C403" s="33">
        <f t="shared" ref="C403:N403" si="200">+C404+C405</f>
        <v>0</v>
      </c>
      <c r="D403" s="33">
        <f t="shared" si="200"/>
        <v>0</v>
      </c>
      <c r="E403" s="33">
        <f t="shared" si="200"/>
        <v>0</v>
      </c>
      <c r="F403" s="33">
        <f t="shared" si="200"/>
        <v>0</v>
      </c>
      <c r="G403" s="33">
        <f t="shared" si="200"/>
        <v>0</v>
      </c>
      <c r="H403" s="33">
        <f t="shared" si="200"/>
        <v>0</v>
      </c>
      <c r="I403" s="33">
        <f t="shared" si="200"/>
        <v>0</v>
      </c>
      <c r="J403" s="33">
        <f t="shared" si="200"/>
        <v>0</v>
      </c>
      <c r="K403" s="33">
        <f t="shared" si="200"/>
        <v>0</v>
      </c>
      <c r="L403" s="33">
        <f t="shared" si="200"/>
        <v>0</v>
      </c>
      <c r="M403" s="33">
        <f t="shared" si="200"/>
        <v>0</v>
      </c>
      <c r="N403" s="33">
        <f t="shared" si="200"/>
        <v>0</v>
      </c>
      <c r="O403" s="33">
        <f t="shared" si="182"/>
        <v>0</v>
      </c>
      <c r="Q403" s="33"/>
      <c r="R403" s="33">
        <f t="shared" ref="R403:AB403" si="201">+R404+R405</f>
        <v>0</v>
      </c>
      <c r="S403" s="33">
        <f t="shared" si="201"/>
        <v>0</v>
      </c>
      <c r="T403" s="33">
        <f t="shared" si="201"/>
        <v>0</v>
      </c>
      <c r="U403" s="33">
        <f t="shared" si="201"/>
        <v>0</v>
      </c>
      <c r="V403" s="33">
        <f t="shared" si="201"/>
        <v>0</v>
      </c>
      <c r="W403" s="33">
        <f t="shared" si="201"/>
        <v>0</v>
      </c>
      <c r="X403" s="33">
        <f t="shared" si="201"/>
        <v>0</v>
      </c>
      <c r="Y403" s="33">
        <f t="shared" si="201"/>
        <v>0</v>
      </c>
      <c r="Z403" s="33">
        <f t="shared" si="201"/>
        <v>0</v>
      </c>
      <c r="AA403" s="33">
        <f t="shared" si="201"/>
        <v>0</v>
      </c>
      <c r="AB403" s="33">
        <f t="shared" si="201"/>
        <v>0</v>
      </c>
      <c r="AC403" s="33">
        <f t="shared" si="183"/>
        <v>0</v>
      </c>
      <c r="AE403" s="70"/>
      <c r="AF403" s="70"/>
      <c r="AG403" s="95"/>
    </row>
    <row r="404" spans="1:33" x14ac:dyDescent="0.25">
      <c r="A404" s="38">
        <v>10260502101</v>
      </c>
      <c r="B404" s="39" t="s">
        <v>1013</v>
      </c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>
        <f t="shared" si="182"/>
        <v>0</v>
      </c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>
        <f t="shared" si="183"/>
        <v>0</v>
      </c>
      <c r="AE404" s="70"/>
      <c r="AF404" s="70"/>
      <c r="AG404" s="95"/>
    </row>
    <row r="405" spans="1:33" x14ac:dyDescent="0.25">
      <c r="A405" s="38">
        <v>10260502102</v>
      </c>
      <c r="B405" s="39" t="s">
        <v>1241</v>
      </c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>
        <f t="shared" si="182"/>
        <v>0</v>
      </c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>
        <f t="shared" si="183"/>
        <v>0</v>
      </c>
      <c r="AE405" s="70"/>
      <c r="AF405" s="70"/>
      <c r="AG405" s="95"/>
    </row>
    <row r="406" spans="1:33" x14ac:dyDescent="0.25">
      <c r="A406" s="30">
        <v>1027</v>
      </c>
      <c r="B406" s="31" t="s">
        <v>1242</v>
      </c>
      <c r="C406" s="32">
        <f t="shared" ref="C406:N409" si="202">+C407</f>
        <v>0</v>
      </c>
      <c r="D406" s="32">
        <f t="shared" si="202"/>
        <v>0</v>
      </c>
      <c r="E406" s="32">
        <f t="shared" si="202"/>
        <v>0</v>
      </c>
      <c r="F406" s="32">
        <f t="shared" si="202"/>
        <v>0</v>
      </c>
      <c r="G406" s="32">
        <f t="shared" si="202"/>
        <v>0</v>
      </c>
      <c r="H406" s="32">
        <f t="shared" si="202"/>
        <v>0</v>
      </c>
      <c r="I406" s="32">
        <f t="shared" si="202"/>
        <v>0</v>
      </c>
      <c r="J406" s="32">
        <f t="shared" si="202"/>
        <v>0</v>
      </c>
      <c r="K406" s="32">
        <f t="shared" si="202"/>
        <v>0</v>
      </c>
      <c r="L406" s="32">
        <f t="shared" si="202"/>
        <v>0</v>
      </c>
      <c r="M406" s="32">
        <f t="shared" si="202"/>
        <v>0</v>
      </c>
      <c r="N406" s="32">
        <f t="shared" si="202"/>
        <v>0</v>
      </c>
      <c r="O406" s="32">
        <f t="shared" si="182"/>
        <v>0</v>
      </c>
      <c r="Q406" s="32"/>
      <c r="R406" s="32">
        <f t="shared" ref="R406:AB409" si="203">+R407</f>
        <v>0</v>
      </c>
      <c r="S406" s="32">
        <f t="shared" si="203"/>
        <v>0</v>
      </c>
      <c r="T406" s="32">
        <f t="shared" si="203"/>
        <v>0</v>
      </c>
      <c r="U406" s="32">
        <f t="shared" si="203"/>
        <v>0</v>
      </c>
      <c r="V406" s="32">
        <f t="shared" si="203"/>
        <v>0</v>
      </c>
      <c r="W406" s="32">
        <f t="shared" si="203"/>
        <v>0</v>
      </c>
      <c r="X406" s="32">
        <f t="shared" si="203"/>
        <v>0</v>
      </c>
      <c r="Y406" s="32">
        <f t="shared" si="203"/>
        <v>0</v>
      </c>
      <c r="Z406" s="32">
        <f t="shared" si="203"/>
        <v>0</v>
      </c>
      <c r="AA406" s="32">
        <f t="shared" si="203"/>
        <v>0</v>
      </c>
      <c r="AB406" s="32">
        <f t="shared" si="203"/>
        <v>0</v>
      </c>
      <c r="AC406" s="32">
        <f t="shared" si="183"/>
        <v>0</v>
      </c>
      <c r="AE406" s="70"/>
      <c r="AF406" s="70"/>
      <c r="AG406" s="95"/>
    </row>
    <row r="407" spans="1:33" x14ac:dyDescent="0.25">
      <c r="A407" s="35">
        <v>102701</v>
      </c>
      <c r="B407" s="36" t="s">
        <v>1242</v>
      </c>
      <c r="C407" s="33">
        <f t="shared" si="202"/>
        <v>0</v>
      </c>
      <c r="D407" s="33">
        <f t="shared" si="202"/>
        <v>0</v>
      </c>
      <c r="E407" s="33">
        <f t="shared" si="202"/>
        <v>0</v>
      </c>
      <c r="F407" s="33">
        <f t="shared" si="202"/>
        <v>0</v>
      </c>
      <c r="G407" s="33">
        <f t="shared" si="202"/>
        <v>0</v>
      </c>
      <c r="H407" s="33">
        <f t="shared" si="202"/>
        <v>0</v>
      </c>
      <c r="I407" s="33">
        <f t="shared" si="202"/>
        <v>0</v>
      </c>
      <c r="J407" s="33">
        <f t="shared" si="202"/>
        <v>0</v>
      </c>
      <c r="K407" s="33">
        <f t="shared" si="202"/>
        <v>0</v>
      </c>
      <c r="L407" s="33">
        <f t="shared" si="202"/>
        <v>0</v>
      </c>
      <c r="M407" s="33">
        <f t="shared" si="202"/>
        <v>0</v>
      </c>
      <c r="N407" s="33">
        <f t="shared" si="202"/>
        <v>0</v>
      </c>
      <c r="O407" s="33">
        <f t="shared" si="182"/>
        <v>0</v>
      </c>
      <c r="Q407" s="33"/>
      <c r="R407" s="33">
        <f t="shared" si="203"/>
        <v>0</v>
      </c>
      <c r="S407" s="33">
        <f t="shared" si="203"/>
        <v>0</v>
      </c>
      <c r="T407" s="33">
        <f t="shared" si="203"/>
        <v>0</v>
      </c>
      <c r="U407" s="33">
        <f t="shared" si="203"/>
        <v>0</v>
      </c>
      <c r="V407" s="33">
        <f t="shared" si="203"/>
        <v>0</v>
      </c>
      <c r="W407" s="33">
        <f t="shared" si="203"/>
        <v>0</v>
      </c>
      <c r="X407" s="33">
        <f t="shared" si="203"/>
        <v>0</v>
      </c>
      <c r="Y407" s="33">
        <f t="shared" si="203"/>
        <v>0</v>
      </c>
      <c r="Z407" s="33">
        <f t="shared" si="203"/>
        <v>0</v>
      </c>
      <c r="AA407" s="33">
        <f t="shared" si="203"/>
        <v>0</v>
      </c>
      <c r="AB407" s="33">
        <f t="shared" si="203"/>
        <v>0</v>
      </c>
      <c r="AC407" s="33">
        <f t="shared" si="183"/>
        <v>0</v>
      </c>
      <c r="AE407" s="70"/>
      <c r="AF407" s="70"/>
      <c r="AG407" s="95"/>
    </row>
    <row r="408" spans="1:33" x14ac:dyDescent="0.25">
      <c r="A408" s="35">
        <v>10270101</v>
      </c>
      <c r="B408" s="36" t="s">
        <v>1242</v>
      </c>
      <c r="C408" s="33">
        <f t="shared" si="202"/>
        <v>0</v>
      </c>
      <c r="D408" s="33">
        <f t="shared" si="202"/>
        <v>0</v>
      </c>
      <c r="E408" s="33">
        <f t="shared" si="202"/>
        <v>0</v>
      </c>
      <c r="F408" s="33">
        <f t="shared" si="202"/>
        <v>0</v>
      </c>
      <c r="G408" s="33">
        <f t="shared" si="202"/>
        <v>0</v>
      </c>
      <c r="H408" s="33">
        <f t="shared" si="202"/>
        <v>0</v>
      </c>
      <c r="I408" s="33">
        <f t="shared" si="202"/>
        <v>0</v>
      </c>
      <c r="J408" s="33">
        <f t="shared" si="202"/>
        <v>0</v>
      </c>
      <c r="K408" s="33">
        <f t="shared" si="202"/>
        <v>0</v>
      </c>
      <c r="L408" s="33">
        <f t="shared" si="202"/>
        <v>0</v>
      </c>
      <c r="M408" s="33">
        <f t="shared" si="202"/>
        <v>0</v>
      </c>
      <c r="N408" s="33">
        <f t="shared" si="202"/>
        <v>0</v>
      </c>
      <c r="O408" s="33">
        <f t="shared" si="182"/>
        <v>0</v>
      </c>
      <c r="Q408" s="33"/>
      <c r="R408" s="33">
        <f t="shared" si="203"/>
        <v>0</v>
      </c>
      <c r="S408" s="33">
        <f t="shared" si="203"/>
        <v>0</v>
      </c>
      <c r="T408" s="33">
        <f t="shared" si="203"/>
        <v>0</v>
      </c>
      <c r="U408" s="33">
        <f t="shared" si="203"/>
        <v>0</v>
      </c>
      <c r="V408" s="33">
        <f t="shared" si="203"/>
        <v>0</v>
      </c>
      <c r="W408" s="33">
        <f t="shared" si="203"/>
        <v>0</v>
      </c>
      <c r="X408" s="33">
        <f t="shared" si="203"/>
        <v>0</v>
      </c>
      <c r="Y408" s="33">
        <f t="shared" si="203"/>
        <v>0</v>
      </c>
      <c r="Z408" s="33">
        <f t="shared" si="203"/>
        <v>0</v>
      </c>
      <c r="AA408" s="33">
        <f t="shared" si="203"/>
        <v>0</v>
      </c>
      <c r="AB408" s="33">
        <f t="shared" si="203"/>
        <v>0</v>
      </c>
      <c r="AC408" s="33">
        <f t="shared" si="183"/>
        <v>0</v>
      </c>
      <c r="AE408" s="70"/>
      <c r="AF408" s="70"/>
      <c r="AG408" s="95"/>
    </row>
    <row r="409" spans="1:33" x14ac:dyDescent="0.25">
      <c r="A409" s="35">
        <v>102701011</v>
      </c>
      <c r="B409" s="36" t="s">
        <v>1242</v>
      </c>
      <c r="C409" s="33">
        <f t="shared" si="202"/>
        <v>0</v>
      </c>
      <c r="D409" s="33">
        <f t="shared" si="202"/>
        <v>0</v>
      </c>
      <c r="E409" s="33">
        <f t="shared" si="202"/>
        <v>0</v>
      </c>
      <c r="F409" s="33">
        <f t="shared" si="202"/>
        <v>0</v>
      </c>
      <c r="G409" s="33">
        <f t="shared" si="202"/>
        <v>0</v>
      </c>
      <c r="H409" s="33">
        <f t="shared" si="202"/>
        <v>0</v>
      </c>
      <c r="I409" s="33">
        <f t="shared" si="202"/>
        <v>0</v>
      </c>
      <c r="J409" s="33">
        <f t="shared" si="202"/>
        <v>0</v>
      </c>
      <c r="K409" s="33">
        <f t="shared" si="202"/>
        <v>0</v>
      </c>
      <c r="L409" s="33">
        <f t="shared" si="202"/>
        <v>0</v>
      </c>
      <c r="M409" s="33">
        <f t="shared" si="202"/>
        <v>0</v>
      </c>
      <c r="N409" s="33">
        <f t="shared" si="202"/>
        <v>0</v>
      </c>
      <c r="O409" s="33">
        <f t="shared" si="182"/>
        <v>0</v>
      </c>
      <c r="Q409" s="33"/>
      <c r="R409" s="33">
        <f t="shared" si="203"/>
        <v>0</v>
      </c>
      <c r="S409" s="33">
        <f t="shared" si="203"/>
        <v>0</v>
      </c>
      <c r="T409" s="33">
        <f t="shared" si="203"/>
        <v>0</v>
      </c>
      <c r="U409" s="33">
        <f t="shared" si="203"/>
        <v>0</v>
      </c>
      <c r="V409" s="33">
        <f t="shared" si="203"/>
        <v>0</v>
      </c>
      <c r="W409" s="33">
        <f t="shared" si="203"/>
        <v>0</v>
      </c>
      <c r="X409" s="33">
        <f t="shared" si="203"/>
        <v>0</v>
      </c>
      <c r="Y409" s="33">
        <f t="shared" si="203"/>
        <v>0</v>
      </c>
      <c r="Z409" s="33">
        <f t="shared" si="203"/>
        <v>0</v>
      </c>
      <c r="AA409" s="33">
        <f t="shared" si="203"/>
        <v>0</v>
      </c>
      <c r="AB409" s="33">
        <f t="shared" si="203"/>
        <v>0</v>
      </c>
      <c r="AC409" s="33">
        <f t="shared" si="183"/>
        <v>0</v>
      </c>
      <c r="AE409" s="70"/>
      <c r="AF409" s="70"/>
      <c r="AG409" s="95"/>
    </row>
    <row r="410" spans="1:33" x14ac:dyDescent="0.25">
      <c r="A410" s="38">
        <v>10270101101</v>
      </c>
      <c r="B410" s="39" t="s">
        <v>1242</v>
      </c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>
        <f t="shared" si="182"/>
        <v>0</v>
      </c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>
        <f t="shared" si="183"/>
        <v>0</v>
      </c>
      <c r="AE410" s="70"/>
      <c r="AF410" s="70"/>
      <c r="AG410" s="95"/>
    </row>
    <row r="411" spans="1:33" x14ac:dyDescent="0.25">
      <c r="A411" s="30">
        <v>2</v>
      </c>
      <c r="B411" s="31" t="s">
        <v>1015</v>
      </c>
      <c r="C411" s="32">
        <f t="shared" ref="C411:N411" si="204">+C412+C435+C441+C477+C483+C489+C517+C523+C529+C535</f>
        <v>41871628.357299998</v>
      </c>
      <c r="D411" s="32">
        <f t="shared" si="204"/>
        <v>41871628.357299998</v>
      </c>
      <c r="E411" s="32">
        <f t="shared" si="204"/>
        <v>41871628.357299998</v>
      </c>
      <c r="F411" s="32">
        <f t="shared" si="204"/>
        <v>41871628.357299998</v>
      </c>
      <c r="G411" s="32">
        <f t="shared" si="204"/>
        <v>41871628.357299998</v>
      </c>
      <c r="H411" s="32">
        <f t="shared" si="204"/>
        <v>41871628.357299998</v>
      </c>
      <c r="I411" s="32">
        <f t="shared" si="204"/>
        <v>41871628.357299998</v>
      </c>
      <c r="J411" s="32">
        <f t="shared" si="204"/>
        <v>41871628.357299998</v>
      </c>
      <c r="K411" s="32">
        <f t="shared" si="204"/>
        <v>41871628.357299998</v>
      </c>
      <c r="L411" s="32">
        <f t="shared" si="204"/>
        <v>41871628.357299998</v>
      </c>
      <c r="M411" s="32">
        <f t="shared" si="204"/>
        <v>41871628.357299998</v>
      </c>
      <c r="N411" s="32">
        <f t="shared" si="204"/>
        <v>41871628.357299998</v>
      </c>
      <c r="O411" s="32">
        <f t="shared" si="182"/>
        <v>502459540.28759986</v>
      </c>
      <c r="Q411" s="32">
        <v>217810058.90999997</v>
      </c>
      <c r="R411" s="32">
        <f t="shared" ref="R411:AB411" si="205">+R412+R435+R441+R477+R483+R489+R517+R523+R529+R535</f>
        <v>0</v>
      </c>
      <c r="S411" s="32">
        <f t="shared" si="205"/>
        <v>0</v>
      </c>
      <c r="T411" s="32">
        <f t="shared" si="205"/>
        <v>0</v>
      </c>
      <c r="U411" s="32">
        <f t="shared" si="205"/>
        <v>0</v>
      </c>
      <c r="V411" s="32">
        <f t="shared" si="205"/>
        <v>0</v>
      </c>
      <c r="W411" s="32">
        <f t="shared" si="205"/>
        <v>0</v>
      </c>
      <c r="X411" s="32">
        <f t="shared" si="205"/>
        <v>0</v>
      </c>
      <c r="Y411" s="32">
        <f t="shared" si="205"/>
        <v>0</v>
      </c>
      <c r="Z411" s="32">
        <f t="shared" si="205"/>
        <v>0</v>
      </c>
      <c r="AA411" s="32">
        <f t="shared" si="205"/>
        <v>0</v>
      </c>
      <c r="AB411" s="32">
        <f t="shared" si="205"/>
        <v>0</v>
      </c>
      <c r="AC411" s="32">
        <f t="shared" si="183"/>
        <v>217810058.90999997</v>
      </c>
      <c r="AE411" s="110" t="s">
        <v>1012</v>
      </c>
      <c r="AF411" s="110" t="s">
        <v>1015</v>
      </c>
      <c r="AG411" s="118">
        <v>217810058.90999997</v>
      </c>
    </row>
    <row r="412" spans="1:33" x14ac:dyDescent="0.25">
      <c r="A412" s="35">
        <v>201</v>
      </c>
      <c r="B412" s="36" t="s">
        <v>1243</v>
      </c>
      <c r="C412" s="33">
        <f t="shared" ref="C412:N412" si="206">+C413+C422</f>
        <v>0</v>
      </c>
      <c r="D412" s="33">
        <f t="shared" si="206"/>
        <v>0</v>
      </c>
      <c r="E412" s="33">
        <f t="shared" si="206"/>
        <v>0</v>
      </c>
      <c r="F412" s="33">
        <f t="shared" si="206"/>
        <v>0</v>
      </c>
      <c r="G412" s="33">
        <f t="shared" si="206"/>
        <v>0</v>
      </c>
      <c r="H412" s="33">
        <f t="shared" si="206"/>
        <v>0</v>
      </c>
      <c r="I412" s="33">
        <f t="shared" si="206"/>
        <v>0</v>
      </c>
      <c r="J412" s="33">
        <f t="shared" si="206"/>
        <v>0</v>
      </c>
      <c r="K412" s="33">
        <f t="shared" si="206"/>
        <v>0</v>
      </c>
      <c r="L412" s="33">
        <f t="shared" si="206"/>
        <v>0</v>
      </c>
      <c r="M412" s="33">
        <f t="shared" si="206"/>
        <v>0</v>
      </c>
      <c r="N412" s="33">
        <f t="shared" si="206"/>
        <v>0</v>
      </c>
      <c r="O412" s="33">
        <f t="shared" si="182"/>
        <v>0</v>
      </c>
      <c r="Q412" s="33"/>
      <c r="R412" s="33">
        <f t="shared" ref="R412:AB412" si="207">+R413+R422</f>
        <v>0</v>
      </c>
      <c r="S412" s="33">
        <f t="shared" si="207"/>
        <v>0</v>
      </c>
      <c r="T412" s="33">
        <f t="shared" si="207"/>
        <v>0</v>
      </c>
      <c r="U412" s="33">
        <f t="shared" si="207"/>
        <v>0</v>
      </c>
      <c r="V412" s="33">
        <f t="shared" si="207"/>
        <v>0</v>
      </c>
      <c r="W412" s="33">
        <f t="shared" si="207"/>
        <v>0</v>
      </c>
      <c r="X412" s="33">
        <f t="shared" si="207"/>
        <v>0</v>
      </c>
      <c r="Y412" s="33">
        <f t="shared" si="207"/>
        <v>0</v>
      </c>
      <c r="Z412" s="33">
        <f t="shared" si="207"/>
        <v>0</v>
      </c>
      <c r="AA412" s="33">
        <f t="shared" si="207"/>
        <v>0</v>
      </c>
      <c r="AB412" s="33">
        <f t="shared" si="207"/>
        <v>0</v>
      </c>
      <c r="AC412" s="33">
        <f t="shared" si="183"/>
        <v>0</v>
      </c>
      <c r="AE412" s="110"/>
      <c r="AF412" s="110"/>
      <c r="AG412" s="118"/>
    </row>
    <row r="413" spans="1:33" x14ac:dyDescent="0.25">
      <c r="A413" s="35">
        <v>2011</v>
      </c>
      <c r="B413" s="36" t="s">
        <v>1244</v>
      </c>
      <c r="C413" s="33">
        <f t="shared" ref="C413:N413" si="208">+C414+C418</f>
        <v>0</v>
      </c>
      <c r="D413" s="33">
        <f t="shared" si="208"/>
        <v>0</v>
      </c>
      <c r="E413" s="33">
        <f t="shared" si="208"/>
        <v>0</v>
      </c>
      <c r="F413" s="33">
        <f t="shared" si="208"/>
        <v>0</v>
      </c>
      <c r="G413" s="33">
        <f t="shared" si="208"/>
        <v>0</v>
      </c>
      <c r="H413" s="33">
        <f t="shared" si="208"/>
        <v>0</v>
      </c>
      <c r="I413" s="33">
        <f t="shared" si="208"/>
        <v>0</v>
      </c>
      <c r="J413" s="33">
        <f t="shared" si="208"/>
        <v>0</v>
      </c>
      <c r="K413" s="33">
        <f t="shared" si="208"/>
        <v>0</v>
      </c>
      <c r="L413" s="33">
        <f t="shared" si="208"/>
        <v>0</v>
      </c>
      <c r="M413" s="33">
        <f t="shared" si="208"/>
        <v>0</v>
      </c>
      <c r="N413" s="33">
        <f t="shared" si="208"/>
        <v>0</v>
      </c>
      <c r="O413" s="33">
        <f t="shared" si="182"/>
        <v>0</v>
      </c>
      <c r="Q413" s="33"/>
      <c r="R413" s="33">
        <f t="shared" ref="R413:AB413" si="209">+R414+R418</f>
        <v>0</v>
      </c>
      <c r="S413" s="33">
        <f t="shared" si="209"/>
        <v>0</v>
      </c>
      <c r="T413" s="33">
        <f t="shared" si="209"/>
        <v>0</v>
      </c>
      <c r="U413" s="33">
        <f t="shared" si="209"/>
        <v>0</v>
      </c>
      <c r="V413" s="33">
        <f t="shared" si="209"/>
        <v>0</v>
      </c>
      <c r="W413" s="33">
        <f t="shared" si="209"/>
        <v>0</v>
      </c>
      <c r="X413" s="33">
        <f t="shared" si="209"/>
        <v>0</v>
      </c>
      <c r="Y413" s="33">
        <f t="shared" si="209"/>
        <v>0</v>
      </c>
      <c r="Z413" s="33">
        <f t="shared" si="209"/>
        <v>0</v>
      </c>
      <c r="AA413" s="33">
        <f t="shared" si="209"/>
        <v>0</v>
      </c>
      <c r="AB413" s="33">
        <f t="shared" si="209"/>
        <v>0</v>
      </c>
      <c r="AC413" s="33">
        <f t="shared" si="183"/>
        <v>0</v>
      </c>
      <c r="AE413" s="110"/>
      <c r="AF413" s="110"/>
      <c r="AG413" s="118"/>
    </row>
    <row r="414" spans="1:33" x14ac:dyDescent="0.25">
      <c r="A414" s="35">
        <v>201101</v>
      </c>
      <c r="B414" s="36" t="s">
        <v>1245</v>
      </c>
      <c r="C414" s="33">
        <f t="shared" ref="C414:N416" si="210">+C415</f>
        <v>0</v>
      </c>
      <c r="D414" s="33">
        <f t="shared" si="210"/>
        <v>0</v>
      </c>
      <c r="E414" s="33">
        <f t="shared" si="210"/>
        <v>0</v>
      </c>
      <c r="F414" s="33">
        <f t="shared" si="210"/>
        <v>0</v>
      </c>
      <c r="G414" s="33">
        <f t="shared" si="210"/>
        <v>0</v>
      </c>
      <c r="H414" s="33">
        <f t="shared" si="210"/>
        <v>0</v>
      </c>
      <c r="I414" s="33">
        <f t="shared" si="210"/>
        <v>0</v>
      </c>
      <c r="J414" s="33">
        <f t="shared" si="210"/>
        <v>0</v>
      </c>
      <c r="K414" s="33">
        <f t="shared" si="210"/>
        <v>0</v>
      </c>
      <c r="L414" s="33">
        <f t="shared" si="210"/>
        <v>0</v>
      </c>
      <c r="M414" s="33">
        <f t="shared" si="210"/>
        <v>0</v>
      </c>
      <c r="N414" s="33">
        <f t="shared" si="210"/>
        <v>0</v>
      </c>
      <c r="O414" s="33">
        <f t="shared" si="182"/>
        <v>0</v>
      </c>
      <c r="Q414" s="33"/>
      <c r="R414" s="33">
        <f t="shared" ref="R414:AB416" si="211">+R415</f>
        <v>0</v>
      </c>
      <c r="S414" s="33">
        <f t="shared" si="211"/>
        <v>0</v>
      </c>
      <c r="T414" s="33">
        <f t="shared" si="211"/>
        <v>0</v>
      </c>
      <c r="U414" s="33">
        <f t="shared" si="211"/>
        <v>0</v>
      </c>
      <c r="V414" s="33">
        <f t="shared" si="211"/>
        <v>0</v>
      </c>
      <c r="W414" s="33">
        <f t="shared" si="211"/>
        <v>0</v>
      </c>
      <c r="X414" s="33">
        <f t="shared" si="211"/>
        <v>0</v>
      </c>
      <c r="Y414" s="33">
        <f t="shared" si="211"/>
        <v>0</v>
      </c>
      <c r="Z414" s="33">
        <f t="shared" si="211"/>
        <v>0</v>
      </c>
      <c r="AA414" s="33">
        <f t="shared" si="211"/>
        <v>0</v>
      </c>
      <c r="AB414" s="33">
        <f t="shared" si="211"/>
        <v>0</v>
      </c>
      <c r="AC414" s="33">
        <f t="shared" si="183"/>
        <v>0</v>
      </c>
      <c r="AE414" s="110"/>
      <c r="AF414" s="110"/>
      <c r="AG414" s="118"/>
    </row>
    <row r="415" spans="1:33" x14ac:dyDescent="0.25">
      <c r="A415" s="35">
        <v>20110101</v>
      </c>
      <c r="B415" s="36" t="s">
        <v>1245</v>
      </c>
      <c r="C415" s="33">
        <f t="shared" si="210"/>
        <v>0</v>
      </c>
      <c r="D415" s="33">
        <f t="shared" si="210"/>
        <v>0</v>
      </c>
      <c r="E415" s="33">
        <f t="shared" si="210"/>
        <v>0</v>
      </c>
      <c r="F415" s="33">
        <f t="shared" si="210"/>
        <v>0</v>
      </c>
      <c r="G415" s="33">
        <f t="shared" si="210"/>
        <v>0</v>
      </c>
      <c r="H415" s="33">
        <f t="shared" si="210"/>
        <v>0</v>
      </c>
      <c r="I415" s="33">
        <f t="shared" si="210"/>
        <v>0</v>
      </c>
      <c r="J415" s="33">
        <f t="shared" si="210"/>
        <v>0</v>
      </c>
      <c r="K415" s="33">
        <f t="shared" si="210"/>
        <v>0</v>
      </c>
      <c r="L415" s="33">
        <f t="shared" si="210"/>
        <v>0</v>
      </c>
      <c r="M415" s="33">
        <f t="shared" si="210"/>
        <v>0</v>
      </c>
      <c r="N415" s="33">
        <f t="shared" si="210"/>
        <v>0</v>
      </c>
      <c r="O415" s="33">
        <f t="shared" si="182"/>
        <v>0</v>
      </c>
      <c r="Q415" s="33"/>
      <c r="R415" s="33">
        <f t="shared" si="211"/>
        <v>0</v>
      </c>
      <c r="S415" s="33">
        <f t="shared" si="211"/>
        <v>0</v>
      </c>
      <c r="T415" s="33">
        <f t="shared" si="211"/>
        <v>0</v>
      </c>
      <c r="U415" s="33">
        <f t="shared" si="211"/>
        <v>0</v>
      </c>
      <c r="V415" s="33">
        <f t="shared" si="211"/>
        <v>0</v>
      </c>
      <c r="W415" s="33">
        <f t="shared" si="211"/>
        <v>0</v>
      </c>
      <c r="X415" s="33">
        <f t="shared" si="211"/>
        <v>0</v>
      </c>
      <c r="Y415" s="33">
        <f t="shared" si="211"/>
        <v>0</v>
      </c>
      <c r="Z415" s="33">
        <f t="shared" si="211"/>
        <v>0</v>
      </c>
      <c r="AA415" s="33">
        <f t="shared" si="211"/>
        <v>0</v>
      </c>
      <c r="AB415" s="33">
        <f t="shared" si="211"/>
        <v>0</v>
      </c>
      <c r="AC415" s="33">
        <f t="shared" si="183"/>
        <v>0</v>
      </c>
      <c r="AE415" s="110"/>
      <c r="AF415" s="110"/>
      <c r="AG415" s="118"/>
    </row>
    <row r="416" spans="1:33" x14ac:dyDescent="0.25">
      <c r="A416" s="35">
        <v>201101011</v>
      </c>
      <c r="B416" s="36" t="s">
        <v>1245</v>
      </c>
      <c r="C416" s="33">
        <f t="shared" si="210"/>
        <v>0</v>
      </c>
      <c r="D416" s="33">
        <f t="shared" si="210"/>
        <v>0</v>
      </c>
      <c r="E416" s="33">
        <f t="shared" si="210"/>
        <v>0</v>
      </c>
      <c r="F416" s="33">
        <f t="shared" si="210"/>
        <v>0</v>
      </c>
      <c r="G416" s="33">
        <f t="shared" si="210"/>
        <v>0</v>
      </c>
      <c r="H416" s="33">
        <f t="shared" si="210"/>
        <v>0</v>
      </c>
      <c r="I416" s="33">
        <f t="shared" si="210"/>
        <v>0</v>
      </c>
      <c r="J416" s="33">
        <f t="shared" si="210"/>
        <v>0</v>
      </c>
      <c r="K416" s="33">
        <f t="shared" si="210"/>
        <v>0</v>
      </c>
      <c r="L416" s="33">
        <f t="shared" si="210"/>
        <v>0</v>
      </c>
      <c r="M416" s="33">
        <f t="shared" si="210"/>
        <v>0</v>
      </c>
      <c r="N416" s="33">
        <f t="shared" si="210"/>
        <v>0</v>
      </c>
      <c r="O416" s="33">
        <f t="shared" si="182"/>
        <v>0</v>
      </c>
      <c r="Q416" s="33"/>
      <c r="R416" s="33">
        <f t="shared" si="211"/>
        <v>0</v>
      </c>
      <c r="S416" s="33">
        <f t="shared" si="211"/>
        <v>0</v>
      </c>
      <c r="T416" s="33">
        <f t="shared" si="211"/>
        <v>0</v>
      </c>
      <c r="U416" s="33">
        <f t="shared" si="211"/>
        <v>0</v>
      </c>
      <c r="V416" s="33">
        <f t="shared" si="211"/>
        <v>0</v>
      </c>
      <c r="W416" s="33">
        <f t="shared" si="211"/>
        <v>0</v>
      </c>
      <c r="X416" s="33">
        <f t="shared" si="211"/>
        <v>0</v>
      </c>
      <c r="Y416" s="33">
        <f t="shared" si="211"/>
        <v>0</v>
      </c>
      <c r="Z416" s="33">
        <f t="shared" si="211"/>
        <v>0</v>
      </c>
      <c r="AA416" s="33">
        <f t="shared" si="211"/>
        <v>0</v>
      </c>
      <c r="AB416" s="33">
        <f t="shared" si="211"/>
        <v>0</v>
      </c>
      <c r="AC416" s="33">
        <f t="shared" si="183"/>
        <v>0</v>
      </c>
      <c r="AE416" s="110"/>
      <c r="AF416" s="110"/>
      <c r="AG416" s="118"/>
    </row>
    <row r="417" spans="1:33" x14ac:dyDescent="0.25">
      <c r="A417" s="38">
        <v>20110101101</v>
      </c>
      <c r="B417" s="39" t="s">
        <v>1245</v>
      </c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>
        <f t="shared" si="182"/>
        <v>0</v>
      </c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>
        <f t="shared" si="183"/>
        <v>0</v>
      </c>
      <c r="AE417" s="110"/>
      <c r="AF417" s="110"/>
      <c r="AG417" s="118"/>
    </row>
    <row r="418" spans="1:33" x14ac:dyDescent="0.25">
      <c r="A418" s="30">
        <v>201102</v>
      </c>
      <c r="B418" s="31" t="s">
        <v>1246</v>
      </c>
      <c r="C418" s="32">
        <f t="shared" ref="C418:N420" si="212">+C419</f>
        <v>0</v>
      </c>
      <c r="D418" s="32">
        <f t="shared" si="212"/>
        <v>0</v>
      </c>
      <c r="E418" s="32">
        <f t="shared" si="212"/>
        <v>0</v>
      </c>
      <c r="F418" s="32">
        <f t="shared" si="212"/>
        <v>0</v>
      </c>
      <c r="G418" s="32">
        <f t="shared" si="212"/>
        <v>0</v>
      </c>
      <c r="H418" s="32">
        <f t="shared" si="212"/>
        <v>0</v>
      </c>
      <c r="I418" s="32">
        <f t="shared" si="212"/>
        <v>0</v>
      </c>
      <c r="J418" s="32">
        <f t="shared" si="212"/>
        <v>0</v>
      </c>
      <c r="K418" s="32">
        <f t="shared" si="212"/>
        <v>0</v>
      </c>
      <c r="L418" s="32">
        <f t="shared" si="212"/>
        <v>0</v>
      </c>
      <c r="M418" s="32">
        <f t="shared" si="212"/>
        <v>0</v>
      </c>
      <c r="N418" s="32">
        <f t="shared" si="212"/>
        <v>0</v>
      </c>
      <c r="O418" s="32">
        <f t="shared" si="182"/>
        <v>0</v>
      </c>
      <c r="Q418" s="32"/>
      <c r="R418" s="32">
        <f t="shared" ref="R418:AB420" si="213">+R419</f>
        <v>0</v>
      </c>
      <c r="S418" s="32">
        <f t="shared" si="213"/>
        <v>0</v>
      </c>
      <c r="T418" s="32">
        <f t="shared" si="213"/>
        <v>0</v>
      </c>
      <c r="U418" s="32">
        <f t="shared" si="213"/>
        <v>0</v>
      </c>
      <c r="V418" s="32">
        <f t="shared" si="213"/>
        <v>0</v>
      </c>
      <c r="W418" s="32">
        <f t="shared" si="213"/>
        <v>0</v>
      </c>
      <c r="X418" s="32">
        <f t="shared" si="213"/>
        <v>0</v>
      </c>
      <c r="Y418" s="32">
        <f t="shared" si="213"/>
        <v>0</v>
      </c>
      <c r="Z418" s="32">
        <f t="shared" si="213"/>
        <v>0</v>
      </c>
      <c r="AA418" s="32">
        <f t="shared" si="213"/>
        <v>0</v>
      </c>
      <c r="AB418" s="32">
        <f t="shared" si="213"/>
        <v>0</v>
      </c>
      <c r="AC418" s="32">
        <f t="shared" si="183"/>
        <v>0</v>
      </c>
      <c r="AE418" s="110"/>
      <c r="AF418" s="110"/>
      <c r="AG418" s="118"/>
    </row>
    <row r="419" spans="1:33" x14ac:dyDescent="0.25">
      <c r="A419" s="35">
        <v>20110201</v>
      </c>
      <c r="B419" s="36" t="s">
        <v>1246</v>
      </c>
      <c r="C419" s="33">
        <f t="shared" si="212"/>
        <v>0</v>
      </c>
      <c r="D419" s="33">
        <f t="shared" si="212"/>
        <v>0</v>
      </c>
      <c r="E419" s="33">
        <f t="shared" si="212"/>
        <v>0</v>
      </c>
      <c r="F419" s="33">
        <f t="shared" si="212"/>
        <v>0</v>
      </c>
      <c r="G419" s="33">
        <f t="shared" si="212"/>
        <v>0</v>
      </c>
      <c r="H419" s="33">
        <f t="shared" si="212"/>
        <v>0</v>
      </c>
      <c r="I419" s="33">
        <f t="shared" si="212"/>
        <v>0</v>
      </c>
      <c r="J419" s="33">
        <f t="shared" si="212"/>
        <v>0</v>
      </c>
      <c r="K419" s="33">
        <f t="shared" si="212"/>
        <v>0</v>
      </c>
      <c r="L419" s="33">
        <f t="shared" si="212"/>
        <v>0</v>
      </c>
      <c r="M419" s="33">
        <f t="shared" si="212"/>
        <v>0</v>
      </c>
      <c r="N419" s="33">
        <f t="shared" si="212"/>
        <v>0</v>
      </c>
      <c r="O419" s="33">
        <f t="shared" si="182"/>
        <v>0</v>
      </c>
      <c r="Q419" s="33"/>
      <c r="R419" s="33">
        <f t="shared" si="213"/>
        <v>0</v>
      </c>
      <c r="S419" s="33">
        <f t="shared" si="213"/>
        <v>0</v>
      </c>
      <c r="T419" s="33">
        <f t="shared" si="213"/>
        <v>0</v>
      </c>
      <c r="U419" s="33">
        <f t="shared" si="213"/>
        <v>0</v>
      </c>
      <c r="V419" s="33">
        <f t="shared" si="213"/>
        <v>0</v>
      </c>
      <c r="W419" s="33">
        <f t="shared" si="213"/>
        <v>0</v>
      </c>
      <c r="X419" s="33">
        <f t="shared" si="213"/>
        <v>0</v>
      </c>
      <c r="Y419" s="33">
        <f t="shared" si="213"/>
        <v>0</v>
      </c>
      <c r="Z419" s="33">
        <f t="shared" si="213"/>
        <v>0</v>
      </c>
      <c r="AA419" s="33">
        <f t="shared" si="213"/>
        <v>0</v>
      </c>
      <c r="AB419" s="33">
        <f t="shared" si="213"/>
        <v>0</v>
      </c>
      <c r="AC419" s="33">
        <f t="shared" si="183"/>
        <v>0</v>
      </c>
      <c r="AE419" s="110"/>
      <c r="AF419" s="110"/>
      <c r="AG419" s="118"/>
    </row>
    <row r="420" spans="1:33" x14ac:dyDescent="0.25">
      <c r="A420" s="35">
        <v>201102011</v>
      </c>
      <c r="B420" s="36" t="s">
        <v>1246</v>
      </c>
      <c r="C420" s="33">
        <f t="shared" si="212"/>
        <v>0</v>
      </c>
      <c r="D420" s="33">
        <f t="shared" si="212"/>
        <v>0</v>
      </c>
      <c r="E420" s="33">
        <f t="shared" si="212"/>
        <v>0</v>
      </c>
      <c r="F420" s="33">
        <f t="shared" si="212"/>
        <v>0</v>
      </c>
      <c r="G420" s="33">
        <f t="shared" si="212"/>
        <v>0</v>
      </c>
      <c r="H420" s="33">
        <f t="shared" si="212"/>
        <v>0</v>
      </c>
      <c r="I420" s="33">
        <f t="shared" si="212"/>
        <v>0</v>
      </c>
      <c r="J420" s="33">
        <f t="shared" si="212"/>
        <v>0</v>
      </c>
      <c r="K420" s="33">
        <f t="shared" si="212"/>
        <v>0</v>
      </c>
      <c r="L420" s="33">
        <f t="shared" si="212"/>
        <v>0</v>
      </c>
      <c r="M420" s="33">
        <f t="shared" si="212"/>
        <v>0</v>
      </c>
      <c r="N420" s="33">
        <f t="shared" si="212"/>
        <v>0</v>
      </c>
      <c r="O420" s="33">
        <f t="shared" si="182"/>
        <v>0</v>
      </c>
      <c r="Q420" s="33"/>
      <c r="R420" s="33">
        <f t="shared" si="213"/>
        <v>0</v>
      </c>
      <c r="S420" s="33">
        <f t="shared" si="213"/>
        <v>0</v>
      </c>
      <c r="T420" s="33">
        <f t="shared" si="213"/>
        <v>0</v>
      </c>
      <c r="U420" s="33">
        <f t="shared" si="213"/>
        <v>0</v>
      </c>
      <c r="V420" s="33">
        <f t="shared" si="213"/>
        <v>0</v>
      </c>
      <c r="W420" s="33">
        <f t="shared" si="213"/>
        <v>0</v>
      </c>
      <c r="X420" s="33">
        <f t="shared" si="213"/>
        <v>0</v>
      </c>
      <c r="Y420" s="33">
        <f t="shared" si="213"/>
        <v>0</v>
      </c>
      <c r="Z420" s="33">
        <f t="shared" si="213"/>
        <v>0</v>
      </c>
      <c r="AA420" s="33">
        <f t="shared" si="213"/>
        <v>0</v>
      </c>
      <c r="AB420" s="33">
        <f t="shared" si="213"/>
        <v>0</v>
      </c>
      <c r="AC420" s="33">
        <f t="shared" si="183"/>
        <v>0</v>
      </c>
      <c r="AE420" s="110"/>
      <c r="AF420" s="110"/>
      <c r="AG420" s="118"/>
    </row>
    <row r="421" spans="1:33" x14ac:dyDescent="0.25">
      <c r="A421" s="38">
        <v>20110201101</v>
      </c>
      <c r="B421" s="39" t="s">
        <v>1246</v>
      </c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>
        <f t="shared" si="182"/>
        <v>0</v>
      </c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>
        <f t="shared" si="183"/>
        <v>0</v>
      </c>
      <c r="AE421" s="110"/>
      <c r="AF421" s="110"/>
      <c r="AG421" s="118"/>
    </row>
    <row r="422" spans="1:33" x14ac:dyDescent="0.25">
      <c r="A422" s="30">
        <v>2012</v>
      </c>
      <c r="B422" s="31" t="s">
        <v>1247</v>
      </c>
      <c r="C422" s="32">
        <v>0</v>
      </c>
      <c r="D422" s="32">
        <v>0</v>
      </c>
      <c r="E422" s="32">
        <v>0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f t="shared" si="182"/>
        <v>0</v>
      </c>
      <c r="Q422" s="32"/>
      <c r="R422" s="32">
        <v>0</v>
      </c>
      <c r="S422" s="32">
        <v>0</v>
      </c>
      <c r="T422" s="32">
        <v>0</v>
      </c>
      <c r="U422" s="32">
        <v>0</v>
      </c>
      <c r="V422" s="32">
        <v>0</v>
      </c>
      <c r="W422" s="32">
        <v>0</v>
      </c>
      <c r="X422" s="32">
        <v>0</v>
      </c>
      <c r="Y422" s="32">
        <v>0</v>
      </c>
      <c r="Z422" s="32">
        <v>0</v>
      </c>
      <c r="AA422" s="32">
        <v>0</v>
      </c>
      <c r="AB422" s="32">
        <v>0</v>
      </c>
      <c r="AC422" s="32">
        <f t="shared" si="183"/>
        <v>0</v>
      </c>
      <c r="AE422" s="110"/>
      <c r="AF422" s="110"/>
      <c r="AG422" s="118"/>
    </row>
    <row r="423" spans="1:33" x14ac:dyDescent="0.25">
      <c r="A423" s="35">
        <v>201201</v>
      </c>
      <c r="B423" s="36" t="s">
        <v>1248</v>
      </c>
      <c r="C423" s="33">
        <f t="shared" ref="C423:N423" si="214">+C424+C427+C431</f>
        <v>0</v>
      </c>
      <c r="D423" s="33">
        <f t="shared" si="214"/>
        <v>0</v>
      </c>
      <c r="E423" s="33">
        <f t="shared" si="214"/>
        <v>0</v>
      </c>
      <c r="F423" s="33">
        <f t="shared" si="214"/>
        <v>0</v>
      </c>
      <c r="G423" s="33">
        <f t="shared" si="214"/>
        <v>0</v>
      </c>
      <c r="H423" s="33">
        <f t="shared" si="214"/>
        <v>0</v>
      </c>
      <c r="I423" s="33">
        <f t="shared" si="214"/>
        <v>0</v>
      </c>
      <c r="J423" s="33">
        <f t="shared" si="214"/>
        <v>0</v>
      </c>
      <c r="K423" s="33">
        <f t="shared" si="214"/>
        <v>0</v>
      </c>
      <c r="L423" s="33">
        <f t="shared" si="214"/>
        <v>0</v>
      </c>
      <c r="M423" s="33">
        <f t="shared" si="214"/>
        <v>0</v>
      </c>
      <c r="N423" s="33">
        <f t="shared" si="214"/>
        <v>0</v>
      </c>
      <c r="O423" s="33">
        <f t="shared" si="182"/>
        <v>0</v>
      </c>
      <c r="Q423" s="33"/>
      <c r="R423" s="33">
        <f t="shared" ref="R423:AB423" si="215">+R424+R427+R431</f>
        <v>0</v>
      </c>
      <c r="S423" s="33">
        <f t="shared" si="215"/>
        <v>0</v>
      </c>
      <c r="T423" s="33">
        <f t="shared" si="215"/>
        <v>0</v>
      </c>
      <c r="U423" s="33">
        <f t="shared" si="215"/>
        <v>0</v>
      </c>
      <c r="V423" s="33">
        <f t="shared" si="215"/>
        <v>0</v>
      </c>
      <c r="W423" s="33">
        <f t="shared" si="215"/>
        <v>0</v>
      </c>
      <c r="X423" s="33">
        <f t="shared" si="215"/>
        <v>0</v>
      </c>
      <c r="Y423" s="33">
        <f t="shared" si="215"/>
        <v>0</v>
      </c>
      <c r="Z423" s="33">
        <f t="shared" si="215"/>
        <v>0</v>
      </c>
      <c r="AA423" s="33">
        <f t="shared" si="215"/>
        <v>0</v>
      </c>
      <c r="AB423" s="33">
        <f t="shared" si="215"/>
        <v>0</v>
      </c>
      <c r="AC423" s="33">
        <f t="shared" si="183"/>
        <v>0</v>
      </c>
      <c r="AE423" s="110"/>
      <c r="AF423" s="110"/>
      <c r="AG423" s="118"/>
    </row>
    <row r="424" spans="1:33" x14ac:dyDescent="0.25">
      <c r="A424" s="35">
        <v>20120101</v>
      </c>
      <c r="B424" s="36" t="s">
        <v>1248</v>
      </c>
      <c r="C424" s="33">
        <f t="shared" ref="C424:N425" si="216">+C425</f>
        <v>0</v>
      </c>
      <c r="D424" s="33">
        <f t="shared" si="216"/>
        <v>0</v>
      </c>
      <c r="E424" s="33">
        <f t="shared" si="216"/>
        <v>0</v>
      </c>
      <c r="F424" s="33">
        <f t="shared" si="216"/>
        <v>0</v>
      </c>
      <c r="G424" s="33">
        <f t="shared" si="216"/>
        <v>0</v>
      </c>
      <c r="H424" s="33">
        <f t="shared" si="216"/>
        <v>0</v>
      </c>
      <c r="I424" s="33">
        <f t="shared" si="216"/>
        <v>0</v>
      </c>
      <c r="J424" s="33">
        <f t="shared" si="216"/>
        <v>0</v>
      </c>
      <c r="K424" s="33">
        <f t="shared" si="216"/>
        <v>0</v>
      </c>
      <c r="L424" s="33">
        <f t="shared" si="216"/>
        <v>0</v>
      </c>
      <c r="M424" s="33">
        <f t="shared" si="216"/>
        <v>0</v>
      </c>
      <c r="N424" s="33">
        <f t="shared" si="216"/>
        <v>0</v>
      </c>
      <c r="O424" s="33">
        <f t="shared" si="182"/>
        <v>0</v>
      </c>
      <c r="Q424" s="33"/>
      <c r="R424" s="33">
        <f t="shared" ref="R424:AB425" si="217">+R425</f>
        <v>0</v>
      </c>
      <c r="S424" s="33">
        <f t="shared" si="217"/>
        <v>0</v>
      </c>
      <c r="T424" s="33">
        <f t="shared" si="217"/>
        <v>0</v>
      </c>
      <c r="U424" s="33">
        <f t="shared" si="217"/>
        <v>0</v>
      </c>
      <c r="V424" s="33">
        <f t="shared" si="217"/>
        <v>0</v>
      </c>
      <c r="W424" s="33">
        <f t="shared" si="217"/>
        <v>0</v>
      </c>
      <c r="X424" s="33">
        <f t="shared" si="217"/>
        <v>0</v>
      </c>
      <c r="Y424" s="33">
        <f t="shared" si="217"/>
        <v>0</v>
      </c>
      <c r="Z424" s="33">
        <f t="shared" si="217"/>
        <v>0</v>
      </c>
      <c r="AA424" s="33">
        <f t="shared" si="217"/>
        <v>0</v>
      </c>
      <c r="AB424" s="33">
        <f t="shared" si="217"/>
        <v>0</v>
      </c>
      <c r="AC424" s="33">
        <f t="shared" si="183"/>
        <v>0</v>
      </c>
      <c r="AE424" s="110"/>
      <c r="AF424" s="110"/>
      <c r="AG424" s="118"/>
    </row>
    <row r="425" spans="1:33" x14ac:dyDescent="0.25">
      <c r="A425" s="35">
        <v>201201011</v>
      </c>
      <c r="B425" s="36" t="s">
        <v>1248</v>
      </c>
      <c r="C425" s="33">
        <f t="shared" si="216"/>
        <v>0</v>
      </c>
      <c r="D425" s="33">
        <f t="shared" si="216"/>
        <v>0</v>
      </c>
      <c r="E425" s="33">
        <f t="shared" si="216"/>
        <v>0</v>
      </c>
      <c r="F425" s="33">
        <f t="shared" si="216"/>
        <v>0</v>
      </c>
      <c r="G425" s="33">
        <f t="shared" si="216"/>
        <v>0</v>
      </c>
      <c r="H425" s="33">
        <f t="shared" si="216"/>
        <v>0</v>
      </c>
      <c r="I425" s="33">
        <f t="shared" si="216"/>
        <v>0</v>
      </c>
      <c r="J425" s="33">
        <f t="shared" si="216"/>
        <v>0</v>
      </c>
      <c r="K425" s="33">
        <f t="shared" si="216"/>
        <v>0</v>
      </c>
      <c r="L425" s="33">
        <f t="shared" si="216"/>
        <v>0</v>
      </c>
      <c r="M425" s="33">
        <f t="shared" si="216"/>
        <v>0</v>
      </c>
      <c r="N425" s="33">
        <f t="shared" si="216"/>
        <v>0</v>
      </c>
      <c r="O425" s="33">
        <f t="shared" si="182"/>
        <v>0</v>
      </c>
      <c r="Q425" s="33"/>
      <c r="R425" s="33">
        <f t="shared" si="217"/>
        <v>0</v>
      </c>
      <c r="S425" s="33">
        <f t="shared" si="217"/>
        <v>0</v>
      </c>
      <c r="T425" s="33">
        <f t="shared" si="217"/>
        <v>0</v>
      </c>
      <c r="U425" s="33">
        <f t="shared" si="217"/>
        <v>0</v>
      </c>
      <c r="V425" s="33">
        <f t="shared" si="217"/>
        <v>0</v>
      </c>
      <c r="W425" s="33">
        <f t="shared" si="217"/>
        <v>0</v>
      </c>
      <c r="X425" s="33">
        <f t="shared" si="217"/>
        <v>0</v>
      </c>
      <c r="Y425" s="33">
        <f t="shared" si="217"/>
        <v>0</v>
      </c>
      <c r="Z425" s="33">
        <f t="shared" si="217"/>
        <v>0</v>
      </c>
      <c r="AA425" s="33">
        <f t="shared" si="217"/>
        <v>0</v>
      </c>
      <c r="AB425" s="33">
        <f t="shared" si="217"/>
        <v>0</v>
      </c>
      <c r="AC425" s="33">
        <f t="shared" si="183"/>
        <v>0</v>
      </c>
      <c r="AE425" s="110"/>
      <c r="AF425" s="110"/>
      <c r="AG425" s="118"/>
    </row>
    <row r="426" spans="1:33" x14ac:dyDescent="0.25">
      <c r="A426" s="38">
        <v>20120101101</v>
      </c>
      <c r="B426" s="39" t="s">
        <v>1248</v>
      </c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>
        <f t="shared" si="182"/>
        <v>0</v>
      </c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>
        <f t="shared" si="183"/>
        <v>0</v>
      </c>
      <c r="AE426" s="110"/>
      <c r="AF426" s="110"/>
      <c r="AG426" s="118"/>
    </row>
    <row r="427" spans="1:33" x14ac:dyDescent="0.25">
      <c r="A427" s="30">
        <v>201202</v>
      </c>
      <c r="B427" s="31" t="s">
        <v>1249</v>
      </c>
      <c r="C427" s="32">
        <f t="shared" ref="C427:N429" si="218">+C428</f>
        <v>0</v>
      </c>
      <c r="D427" s="32">
        <f t="shared" si="218"/>
        <v>0</v>
      </c>
      <c r="E427" s="32">
        <f t="shared" si="218"/>
        <v>0</v>
      </c>
      <c r="F427" s="32">
        <f t="shared" si="218"/>
        <v>0</v>
      </c>
      <c r="G427" s="32">
        <f t="shared" si="218"/>
        <v>0</v>
      </c>
      <c r="H427" s="32">
        <f t="shared" si="218"/>
        <v>0</v>
      </c>
      <c r="I427" s="32">
        <f t="shared" si="218"/>
        <v>0</v>
      </c>
      <c r="J427" s="32">
        <f t="shared" si="218"/>
        <v>0</v>
      </c>
      <c r="K427" s="32">
        <f t="shared" si="218"/>
        <v>0</v>
      </c>
      <c r="L427" s="32">
        <f t="shared" si="218"/>
        <v>0</v>
      </c>
      <c r="M427" s="32">
        <f t="shared" si="218"/>
        <v>0</v>
      </c>
      <c r="N427" s="32">
        <f t="shared" si="218"/>
        <v>0</v>
      </c>
      <c r="O427" s="32">
        <f t="shared" si="182"/>
        <v>0</v>
      </c>
      <c r="Q427" s="32"/>
      <c r="R427" s="32">
        <f t="shared" ref="R427:AB429" si="219">+R428</f>
        <v>0</v>
      </c>
      <c r="S427" s="32">
        <f t="shared" si="219"/>
        <v>0</v>
      </c>
      <c r="T427" s="32">
        <f t="shared" si="219"/>
        <v>0</v>
      </c>
      <c r="U427" s="32">
        <f t="shared" si="219"/>
        <v>0</v>
      </c>
      <c r="V427" s="32">
        <f t="shared" si="219"/>
        <v>0</v>
      </c>
      <c r="W427" s="32">
        <f t="shared" si="219"/>
        <v>0</v>
      </c>
      <c r="X427" s="32">
        <f t="shared" si="219"/>
        <v>0</v>
      </c>
      <c r="Y427" s="32">
        <f t="shared" si="219"/>
        <v>0</v>
      </c>
      <c r="Z427" s="32">
        <f t="shared" si="219"/>
        <v>0</v>
      </c>
      <c r="AA427" s="32">
        <f t="shared" si="219"/>
        <v>0</v>
      </c>
      <c r="AB427" s="32">
        <f t="shared" si="219"/>
        <v>0</v>
      </c>
      <c r="AC427" s="32">
        <f t="shared" si="183"/>
        <v>0</v>
      </c>
      <c r="AE427" s="110"/>
      <c r="AF427" s="110"/>
      <c r="AG427" s="118"/>
    </row>
    <row r="428" spans="1:33" x14ac:dyDescent="0.25">
      <c r="A428" s="35">
        <v>20120201</v>
      </c>
      <c r="B428" s="36" t="s">
        <v>1249</v>
      </c>
      <c r="C428" s="33">
        <f t="shared" si="218"/>
        <v>0</v>
      </c>
      <c r="D428" s="33">
        <f t="shared" si="218"/>
        <v>0</v>
      </c>
      <c r="E428" s="33">
        <f t="shared" si="218"/>
        <v>0</v>
      </c>
      <c r="F428" s="33">
        <f t="shared" si="218"/>
        <v>0</v>
      </c>
      <c r="G428" s="33">
        <f t="shared" si="218"/>
        <v>0</v>
      </c>
      <c r="H428" s="33">
        <f t="shared" si="218"/>
        <v>0</v>
      </c>
      <c r="I428" s="33">
        <f t="shared" si="218"/>
        <v>0</v>
      </c>
      <c r="J428" s="33">
        <f t="shared" si="218"/>
        <v>0</v>
      </c>
      <c r="K428" s="33">
        <f t="shared" si="218"/>
        <v>0</v>
      </c>
      <c r="L428" s="33">
        <f t="shared" si="218"/>
        <v>0</v>
      </c>
      <c r="M428" s="33">
        <f t="shared" si="218"/>
        <v>0</v>
      </c>
      <c r="N428" s="33">
        <f t="shared" si="218"/>
        <v>0</v>
      </c>
      <c r="O428" s="33">
        <f t="shared" si="182"/>
        <v>0</v>
      </c>
      <c r="Q428" s="33"/>
      <c r="R428" s="33">
        <f t="shared" si="219"/>
        <v>0</v>
      </c>
      <c r="S428" s="33">
        <f t="shared" si="219"/>
        <v>0</v>
      </c>
      <c r="T428" s="33">
        <f t="shared" si="219"/>
        <v>0</v>
      </c>
      <c r="U428" s="33">
        <f t="shared" si="219"/>
        <v>0</v>
      </c>
      <c r="V428" s="33">
        <f t="shared" si="219"/>
        <v>0</v>
      </c>
      <c r="W428" s="33">
        <f t="shared" si="219"/>
        <v>0</v>
      </c>
      <c r="X428" s="33">
        <f t="shared" si="219"/>
        <v>0</v>
      </c>
      <c r="Y428" s="33">
        <f t="shared" si="219"/>
        <v>0</v>
      </c>
      <c r="Z428" s="33">
        <f t="shared" si="219"/>
        <v>0</v>
      </c>
      <c r="AA428" s="33">
        <f t="shared" si="219"/>
        <v>0</v>
      </c>
      <c r="AB428" s="33">
        <f t="shared" si="219"/>
        <v>0</v>
      </c>
      <c r="AC428" s="33">
        <f t="shared" si="183"/>
        <v>0</v>
      </c>
      <c r="AE428" s="110"/>
      <c r="AF428" s="110"/>
      <c r="AG428" s="118"/>
    </row>
    <row r="429" spans="1:33" x14ac:dyDescent="0.25">
      <c r="A429" s="35">
        <v>201202011</v>
      </c>
      <c r="B429" s="36" t="s">
        <v>1249</v>
      </c>
      <c r="C429" s="33">
        <f t="shared" si="218"/>
        <v>0</v>
      </c>
      <c r="D429" s="33">
        <f t="shared" si="218"/>
        <v>0</v>
      </c>
      <c r="E429" s="33">
        <f t="shared" si="218"/>
        <v>0</v>
      </c>
      <c r="F429" s="33">
        <f t="shared" si="218"/>
        <v>0</v>
      </c>
      <c r="G429" s="33">
        <f t="shared" si="218"/>
        <v>0</v>
      </c>
      <c r="H429" s="33">
        <f t="shared" si="218"/>
        <v>0</v>
      </c>
      <c r="I429" s="33">
        <f t="shared" si="218"/>
        <v>0</v>
      </c>
      <c r="J429" s="33">
        <f t="shared" si="218"/>
        <v>0</v>
      </c>
      <c r="K429" s="33">
        <f t="shared" si="218"/>
        <v>0</v>
      </c>
      <c r="L429" s="33">
        <f t="shared" si="218"/>
        <v>0</v>
      </c>
      <c r="M429" s="33">
        <f t="shared" si="218"/>
        <v>0</v>
      </c>
      <c r="N429" s="33">
        <f t="shared" si="218"/>
        <v>0</v>
      </c>
      <c r="O429" s="33">
        <f t="shared" si="182"/>
        <v>0</v>
      </c>
      <c r="Q429" s="33"/>
      <c r="R429" s="33">
        <f t="shared" si="219"/>
        <v>0</v>
      </c>
      <c r="S429" s="33">
        <f t="shared" si="219"/>
        <v>0</v>
      </c>
      <c r="T429" s="33">
        <f t="shared" si="219"/>
        <v>0</v>
      </c>
      <c r="U429" s="33">
        <f t="shared" si="219"/>
        <v>0</v>
      </c>
      <c r="V429" s="33">
        <f t="shared" si="219"/>
        <v>0</v>
      </c>
      <c r="W429" s="33">
        <f t="shared" si="219"/>
        <v>0</v>
      </c>
      <c r="X429" s="33">
        <f t="shared" si="219"/>
        <v>0</v>
      </c>
      <c r="Y429" s="33">
        <f t="shared" si="219"/>
        <v>0</v>
      </c>
      <c r="Z429" s="33">
        <f t="shared" si="219"/>
        <v>0</v>
      </c>
      <c r="AA429" s="33">
        <f t="shared" si="219"/>
        <v>0</v>
      </c>
      <c r="AB429" s="33">
        <f t="shared" si="219"/>
        <v>0</v>
      </c>
      <c r="AC429" s="33">
        <f t="shared" si="183"/>
        <v>0</v>
      </c>
      <c r="AE429" s="110"/>
      <c r="AF429" s="110"/>
      <c r="AG429" s="118"/>
    </row>
    <row r="430" spans="1:33" x14ac:dyDescent="0.25">
      <c r="A430" s="38">
        <v>20120201101</v>
      </c>
      <c r="B430" s="39" t="s">
        <v>1249</v>
      </c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>
        <f t="shared" si="182"/>
        <v>0</v>
      </c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>
        <f t="shared" si="183"/>
        <v>0</v>
      </c>
      <c r="AE430" s="110"/>
      <c r="AF430" s="110"/>
      <c r="AG430" s="118"/>
    </row>
    <row r="431" spans="1:33" x14ac:dyDescent="0.25">
      <c r="A431" s="30">
        <v>201203</v>
      </c>
      <c r="B431" s="31" t="s">
        <v>1250</v>
      </c>
      <c r="C431" s="32">
        <f t="shared" ref="C431:N433" si="220">+C432</f>
        <v>0</v>
      </c>
      <c r="D431" s="32">
        <f t="shared" si="220"/>
        <v>0</v>
      </c>
      <c r="E431" s="32">
        <f t="shared" si="220"/>
        <v>0</v>
      </c>
      <c r="F431" s="32">
        <f t="shared" si="220"/>
        <v>0</v>
      </c>
      <c r="G431" s="32">
        <f t="shared" si="220"/>
        <v>0</v>
      </c>
      <c r="H431" s="32">
        <f t="shared" si="220"/>
        <v>0</v>
      </c>
      <c r="I431" s="32">
        <f t="shared" si="220"/>
        <v>0</v>
      </c>
      <c r="J431" s="32">
        <f t="shared" si="220"/>
        <v>0</v>
      </c>
      <c r="K431" s="32">
        <f t="shared" si="220"/>
        <v>0</v>
      </c>
      <c r="L431" s="32">
        <f t="shared" si="220"/>
        <v>0</v>
      </c>
      <c r="M431" s="32">
        <f t="shared" si="220"/>
        <v>0</v>
      </c>
      <c r="N431" s="32">
        <f t="shared" si="220"/>
        <v>0</v>
      </c>
      <c r="O431" s="32">
        <f t="shared" si="182"/>
        <v>0</v>
      </c>
      <c r="Q431" s="32"/>
      <c r="R431" s="32">
        <f t="shared" ref="R431:AB433" si="221">+R432</f>
        <v>0</v>
      </c>
      <c r="S431" s="32">
        <f t="shared" si="221"/>
        <v>0</v>
      </c>
      <c r="T431" s="32">
        <f t="shared" si="221"/>
        <v>0</v>
      </c>
      <c r="U431" s="32">
        <f t="shared" si="221"/>
        <v>0</v>
      </c>
      <c r="V431" s="32">
        <f t="shared" si="221"/>
        <v>0</v>
      </c>
      <c r="W431" s="32">
        <f t="shared" si="221"/>
        <v>0</v>
      </c>
      <c r="X431" s="32">
        <f t="shared" si="221"/>
        <v>0</v>
      </c>
      <c r="Y431" s="32">
        <f t="shared" si="221"/>
        <v>0</v>
      </c>
      <c r="Z431" s="32">
        <f t="shared" si="221"/>
        <v>0</v>
      </c>
      <c r="AA431" s="32">
        <f t="shared" si="221"/>
        <v>0</v>
      </c>
      <c r="AB431" s="32">
        <f t="shared" si="221"/>
        <v>0</v>
      </c>
      <c r="AC431" s="32">
        <f t="shared" si="183"/>
        <v>0</v>
      </c>
      <c r="AE431" s="110"/>
      <c r="AF431" s="110"/>
      <c r="AG431" s="118"/>
    </row>
    <row r="432" spans="1:33" x14ac:dyDescent="0.25">
      <c r="A432" s="35">
        <v>20120301</v>
      </c>
      <c r="B432" s="36" t="s">
        <v>1250</v>
      </c>
      <c r="C432" s="33">
        <f t="shared" si="220"/>
        <v>0</v>
      </c>
      <c r="D432" s="33">
        <f t="shared" si="220"/>
        <v>0</v>
      </c>
      <c r="E432" s="33">
        <f t="shared" si="220"/>
        <v>0</v>
      </c>
      <c r="F432" s="33">
        <f t="shared" si="220"/>
        <v>0</v>
      </c>
      <c r="G432" s="33">
        <f t="shared" si="220"/>
        <v>0</v>
      </c>
      <c r="H432" s="33">
        <f t="shared" si="220"/>
        <v>0</v>
      </c>
      <c r="I432" s="33">
        <f t="shared" si="220"/>
        <v>0</v>
      </c>
      <c r="J432" s="33">
        <f t="shared" si="220"/>
        <v>0</v>
      </c>
      <c r="K432" s="33">
        <f t="shared" si="220"/>
        <v>0</v>
      </c>
      <c r="L432" s="33">
        <f t="shared" si="220"/>
        <v>0</v>
      </c>
      <c r="M432" s="33">
        <f t="shared" si="220"/>
        <v>0</v>
      </c>
      <c r="N432" s="33">
        <f t="shared" si="220"/>
        <v>0</v>
      </c>
      <c r="O432" s="33">
        <f t="shared" si="182"/>
        <v>0</v>
      </c>
      <c r="Q432" s="33"/>
      <c r="R432" s="33">
        <f t="shared" si="221"/>
        <v>0</v>
      </c>
      <c r="S432" s="33">
        <f t="shared" si="221"/>
        <v>0</v>
      </c>
      <c r="T432" s="33">
        <f t="shared" si="221"/>
        <v>0</v>
      </c>
      <c r="U432" s="33">
        <f t="shared" si="221"/>
        <v>0</v>
      </c>
      <c r="V432" s="33">
        <f t="shared" si="221"/>
        <v>0</v>
      </c>
      <c r="W432" s="33">
        <f t="shared" si="221"/>
        <v>0</v>
      </c>
      <c r="X432" s="33">
        <f t="shared" si="221"/>
        <v>0</v>
      </c>
      <c r="Y432" s="33">
        <f t="shared" si="221"/>
        <v>0</v>
      </c>
      <c r="Z432" s="33">
        <f t="shared" si="221"/>
        <v>0</v>
      </c>
      <c r="AA432" s="33">
        <f t="shared" si="221"/>
        <v>0</v>
      </c>
      <c r="AB432" s="33">
        <f t="shared" si="221"/>
        <v>0</v>
      </c>
      <c r="AC432" s="33">
        <f t="shared" si="183"/>
        <v>0</v>
      </c>
      <c r="AE432" s="110"/>
      <c r="AF432" s="110"/>
      <c r="AG432" s="118"/>
    </row>
    <row r="433" spans="1:33" x14ac:dyDescent="0.25">
      <c r="A433" s="35">
        <v>201203011</v>
      </c>
      <c r="B433" s="36" t="s">
        <v>1250</v>
      </c>
      <c r="C433" s="33">
        <f t="shared" si="220"/>
        <v>0</v>
      </c>
      <c r="D433" s="33">
        <f t="shared" si="220"/>
        <v>0</v>
      </c>
      <c r="E433" s="33">
        <f t="shared" si="220"/>
        <v>0</v>
      </c>
      <c r="F433" s="33">
        <f t="shared" si="220"/>
        <v>0</v>
      </c>
      <c r="G433" s="33">
        <f t="shared" si="220"/>
        <v>0</v>
      </c>
      <c r="H433" s="33">
        <f t="shared" si="220"/>
        <v>0</v>
      </c>
      <c r="I433" s="33">
        <f t="shared" si="220"/>
        <v>0</v>
      </c>
      <c r="J433" s="33">
        <f t="shared" si="220"/>
        <v>0</v>
      </c>
      <c r="K433" s="33">
        <f t="shared" si="220"/>
        <v>0</v>
      </c>
      <c r="L433" s="33">
        <f t="shared" si="220"/>
        <v>0</v>
      </c>
      <c r="M433" s="33">
        <f t="shared" si="220"/>
        <v>0</v>
      </c>
      <c r="N433" s="33">
        <f t="shared" si="220"/>
        <v>0</v>
      </c>
      <c r="O433" s="33">
        <f t="shared" si="182"/>
        <v>0</v>
      </c>
      <c r="Q433" s="33"/>
      <c r="R433" s="33">
        <f t="shared" si="221"/>
        <v>0</v>
      </c>
      <c r="S433" s="33">
        <f t="shared" si="221"/>
        <v>0</v>
      </c>
      <c r="T433" s="33">
        <f t="shared" si="221"/>
        <v>0</v>
      </c>
      <c r="U433" s="33">
        <f t="shared" si="221"/>
        <v>0</v>
      </c>
      <c r="V433" s="33">
        <f t="shared" si="221"/>
        <v>0</v>
      </c>
      <c r="W433" s="33">
        <f t="shared" si="221"/>
        <v>0</v>
      </c>
      <c r="X433" s="33">
        <f t="shared" si="221"/>
        <v>0</v>
      </c>
      <c r="Y433" s="33">
        <f t="shared" si="221"/>
        <v>0</v>
      </c>
      <c r="Z433" s="33">
        <f t="shared" si="221"/>
        <v>0</v>
      </c>
      <c r="AA433" s="33">
        <f t="shared" si="221"/>
        <v>0</v>
      </c>
      <c r="AB433" s="33">
        <f t="shared" si="221"/>
        <v>0</v>
      </c>
      <c r="AC433" s="33">
        <f t="shared" si="183"/>
        <v>0</v>
      </c>
      <c r="AE433" s="110"/>
      <c r="AF433" s="110"/>
      <c r="AG433" s="118"/>
    </row>
    <row r="434" spans="1:33" x14ac:dyDescent="0.25">
      <c r="A434" s="38">
        <v>20120301101</v>
      </c>
      <c r="B434" s="39" t="s">
        <v>1250</v>
      </c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>
        <f t="shared" si="182"/>
        <v>0</v>
      </c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>
        <f t="shared" si="183"/>
        <v>0</v>
      </c>
      <c r="AE434" s="110"/>
      <c r="AF434" s="110"/>
      <c r="AG434" s="118"/>
    </row>
    <row r="435" spans="1:33" x14ac:dyDescent="0.25">
      <c r="A435" s="30">
        <v>203</v>
      </c>
      <c r="B435" s="31" t="s">
        <v>1251</v>
      </c>
      <c r="C435" s="32">
        <f t="shared" ref="C435:N439" si="222">+C436</f>
        <v>0</v>
      </c>
      <c r="D435" s="32">
        <f t="shared" si="222"/>
        <v>0</v>
      </c>
      <c r="E435" s="32">
        <f t="shared" si="222"/>
        <v>0</v>
      </c>
      <c r="F435" s="32">
        <f t="shared" si="222"/>
        <v>0</v>
      </c>
      <c r="G435" s="32">
        <f t="shared" si="222"/>
        <v>0</v>
      </c>
      <c r="H435" s="32">
        <f t="shared" si="222"/>
        <v>0</v>
      </c>
      <c r="I435" s="32">
        <f t="shared" si="222"/>
        <v>0</v>
      </c>
      <c r="J435" s="32">
        <f t="shared" si="222"/>
        <v>0</v>
      </c>
      <c r="K435" s="32">
        <f t="shared" si="222"/>
        <v>0</v>
      </c>
      <c r="L435" s="32">
        <f t="shared" si="222"/>
        <v>0</v>
      </c>
      <c r="M435" s="32">
        <f t="shared" si="222"/>
        <v>0</v>
      </c>
      <c r="N435" s="32">
        <f t="shared" si="222"/>
        <v>0</v>
      </c>
      <c r="O435" s="32">
        <f t="shared" si="182"/>
        <v>0</v>
      </c>
      <c r="Q435" s="32"/>
      <c r="R435" s="32">
        <f t="shared" ref="R435:AB439" si="223">+R436</f>
        <v>0</v>
      </c>
      <c r="S435" s="32">
        <f t="shared" si="223"/>
        <v>0</v>
      </c>
      <c r="T435" s="32">
        <f t="shared" si="223"/>
        <v>0</v>
      </c>
      <c r="U435" s="32">
        <f t="shared" si="223"/>
        <v>0</v>
      </c>
      <c r="V435" s="32">
        <f t="shared" si="223"/>
        <v>0</v>
      </c>
      <c r="W435" s="32">
        <f t="shared" si="223"/>
        <v>0</v>
      </c>
      <c r="X435" s="32">
        <f t="shared" si="223"/>
        <v>0</v>
      </c>
      <c r="Y435" s="32">
        <f t="shared" si="223"/>
        <v>0</v>
      </c>
      <c r="Z435" s="32">
        <f t="shared" si="223"/>
        <v>0</v>
      </c>
      <c r="AA435" s="32">
        <f t="shared" si="223"/>
        <v>0</v>
      </c>
      <c r="AB435" s="32">
        <f t="shared" si="223"/>
        <v>0</v>
      </c>
      <c r="AC435" s="32">
        <f t="shared" si="183"/>
        <v>0</v>
      </c>
      <c r="AE435" s="110"/>
      <c r="AF435" s="110"/>
      <c r="AG435" s="118"/>
    </row>
    <row r="436" spans="1:33" x14ac:dyDescent="0.25">
      <c r="A436" s="35">
        <v>20301</v>
      </c>
      <c r="B436" s="36" t="s">
        <v>1251</v>
      </c>
      <c r="C436" s="33">
        <f t="shared" si="222"/>
        <v>0</v>
      </c>
      <c r="D436" s="33">
        <f t="shared" si="222"/>
        <v>0</v>
      </c>
      <c r="E436" s="33">
        <f t="shared" si="222"/>
        <v>0</v>
      </c>
      <c r="F436" s="33">
        <f t="shared" si="222"/>
        <v>0</v>
      </c>
      <c r="G436" s="33">
        <f t="shared" si="222"/>
        <v>0</v>
      </c>
      <c r="H436" s="33">
        <f t="shared" si="222"/>
        <v>0</v>
      </c>
      <c r="I436" s="33">
        <f t="shared" si="222"/>
        <v>0</v>
      </c>
      <c r="J436" s="33">
        <f t="shared" si="222"/>
        <v>0</v>
      </c>
      <c r="K436" s="33">
        <f t="shared" si="222"/>
        <v>0</v>
      </c>
      <c r="L436" s="33">
        <f t="shared" si="222"/>
        <v>0</v>
      </c>
      <c r="M436" s="33">
        <f t="shared" si="222"/>
        <v>0</v>
      </c>
      <c r="N436" s="33">
        <f t="shared" si="222"/>
        <v>0</v>
      </c>
      <c r="O436" s="33">
        <f t="shared" si="182"/>
        <v>0</v>
      </c>
      <c r="Q436" s="33"/>
      <c r="R436" s="33">
        <f t="shared" si="223"/>
        <v>0</v>
      </c>
      <c r="S436" s="33">
        <f t="shared" si="223"/>
        <v>0</v>
      </c>
      <c r="T436" s="33">
        <f t="shared" si="223"/>
        <v>0</v>
      </c>
      <c r="U436" s="33">
        <f t="shared" si="223"/>
        <v>0</v>
      </c>
      <c r="V436" s="33">
        <f t="shared" si="223"/>
        <v>0</v>
      </c>
      <c r="W436" s="33">
        <f t="shared" si="223"/>
        <v>0</v>
      </c>
      <c r="X436" s="33">
        <f t="shared" si="223"/>
        <v>0</v>
      </c>
      <c r="Y436" s="33">
        <f t="shared" si="223"/>
        <v>0</v>
      </c>
      <c r="Z436" s="33">
        <f t="shared" si="223"/>
        <v>0</v>
      </c>
      <c r="AA436" s="33">
        <f t="shared" si="223"/>
        <v>0</v>
      </c>
      <c r="AB436" s="33">
        <f t="shared" si="223"/>
        <v>0</v>
      </c>
      <c r="AC436" s="33">
        <f t="shared" si="183"/>
        <v>0</v>
      </c>
      <c r="AE436" s="110"/>
      <c r="AF436" s="110"/>
      <c r="AG436" s="118"/>
    </row>
    <row r="437" spans="1:33" x14ac:dyDescent="0.25">
      <c r="A437" s="35">
        <v>203101</v>
      </c>
      <c r="B437" s="36" t="s">
        <v>1251</v>
      </c>
      <c r="C437" s="33">
        <f t="shared" si="222"/>
        <v>0</v>
      </c>
      <c r="D437" s="33">
        <f t="shared" si="222"/>
        <v>0</v>
      </c>
      <c r="E437" s="33">
        <f t="shared" si="222"/>
        <v>0</v>
      </c>
      <c r="F437" s="33">
        <f t="shared" si="222"/>
        <v>0</v>
      </c>
      <c r="G437" s="33">
        <f t="shared" si="222"/>
        <v>0</v>
      </c>
      <c r="H437" s="33">
        <f t="shared" si="222"/>
        <v>0</v>
      </c>
      <c r="I437" s="33">
        <f t="shared" si="222"/>
        <v>0</v>
      </c>
      <c r="J437" s="33">
        <f t="shared" si="222"/>
        <v>0</v>
      </c>
      <c r="K437" s="33">
        <f t="shared" si="222"/>
        <v>0</v>
      </c>
      <c r="L437" s="33">
        <f t="shared" si="222"/>
        <v>0</v>
      </c>
      <c r="M437" s="33">
        <f t="shared" si="222"/>
        <v>0</v>
      </c>
      <c r="N437" s="33">
        <f t="shared" si="222"/>
        <v>0</v>
      </c>
      <c r="O437" s="33">
        <f t="shared" si="182"/>
        <v>0</v>
      </c>
      <c r="Q437" s="33"/>
      <c r="R437" s="33">
        <f t="shared" si="223"/>
        <v>0</v>
      </c>
      <c r="S437" s="33">
        <f t="shared" si="223"/>
        <v>0</v>
      </c>
      <c r="T437" s="33">
        <f t="shared" si="223"/>
        <v>0</v>
      </c>
      <c r="U437" s="33">
        <f t="shared" si="223"/>
        <v>0</v>
      </c>
      <c r="V437" s="33">
        <f t="shared" si="223"/>
        <v>0</v>
      </c>
      <c r="W437" s="33">
        <f t="shared" si="223"/>
        <v>0</v>
      </c>
      <c r="X437" s="33">
        <f t="shared" si="223"/>
        <v>0</v>
      </c>
      <c r="Y437" s="33">
        <f t="shared" si="223"/>
        <v>0</v>
      </c>
      <c r="Z437" s="33">
        <f t="shared" si="223"/>
        <v>0</v>
      </c>
      <c r="AA437" s="33">
        <f t="shared" si="223"/>
        <v>0</v>
      </c>
      <c r="AB437" s="33">
        <f t="shared" si="223"/>
        <v>0</v>
      </c>
      <c r="AC437" s="33">
        <f t="shared" si="183"/>
        <v>0</v>
      </c>
      <c r="AE437" s="110"/>
      <c r="AF437" s="110"/>
      <c r="AG437" s="118"/>
    </row>
    <row r="438" spans="1:33" x14ac:dyDescent="0.25">
      <c r="A438" s="35">
        <v>20310101</v>
      </c>
      <c r="B438" s="36" t="s">
        <v>1251</v>
      </c>
      <c r="C438" s="33">
        <f t="shared" si="222"/>
        <v>0</v>
      </c>
      <c r="D438" s="33">
        <f t="shared" si="222"/>
        <v>0</v>
      </c>
      <c r="E438" s="33">
        <f t="shared" si="222"/>
        <v>0</v>
      </c>
      <c r="F438" s="33">
        <f t="shared" si="222"/>
        <v>0</v>
      </c>
      <c r="G438" s="33">
        <f t="shared" si="222"/>
        <v>0</v>
      </c>
      <c r="H438" s="33">
        <f t="shared" si="222"/>
        <v>0</v>
      </c>
      <c r="I438" s="33">
        <f t="shared" si="222"/>
        <v>0</v>
      </c>
      <c r="J438" s="33">
        <f t="shared" si="222"/>
        <v>0</v>
      </c>
      <c r="K438" s="33">
        <f t="shared" si="222"/>
        <v>0</v>
      </c>
      <c r="L438" s="33">
        <f t="shared" si="222"/>
        <v>0</v>
      </c>
      <c r="M438" s="33">
        <f t="shared" si="222"/>
        <v>0</v>
      </c>
      <c r="N438" s="33">
        <f t="shared" si="222"/>
        <v>0</v>
      </c>
      <c r="O438" s="33">
        <f t="shared" si="182"/>
        <v>0</v>
      </c>
      <c r="Q438" s="33"/>
      <c r="R438" s="33">
        <f t="shared" si="223"/>
        <v>0</v>
      </c>
      <c r="S438" s="33">
        <f t="shared" si="223"/>
        <v>0</v>
      </c>
      <c r="T438" s="33">
        <f t="shared" si="223"/>
        <v>0</v>
      </c>
      <c r="U438" s="33">
        <f t="shared" si="223"/>
        <v>0</v>
      </c>
      <c r="V438" s="33">
        <f t="shared" si="223"/>
        <v>0</v>
      </c>
      <c r="W438" s="33">
        <f t="shared" si="223"/>
        <v>0</v>
      </c>
      <c r="X438" s="33">
        <f t="shared" si="223"/>
        <v>0</v>
      </c>
      <c r="Y438" s="33">
        <f t="shared" si="223"/>
        <v>0</v>
      </c>
      <c r="Z438" s="33">
        <f t="shared" si="223"/>
        <v>0</v>
      </c>
      <c r="AA438" s="33">
        <f t="shared" si="223"/>
        <v>0</v>
      </c>
      <c r="AB438" s="33">
        <f t="shared" si="223"/>
        <v>0</v>
      </c>
      <c r="AC438" s="33">
        <f t="shared" si="183"/>
        <v>0</v>
      </c>
      <c r="AE438" s="110"/>
      <c r="AF438" s="110"/>
      <c r="AG438" s="118"/>
    </row>
    <row r="439" spans="1:33" x14ac:dyDescent="0.25">
      <c r="A439" s="35">
        <v>203101011</v>
      </c>
      <c r="B439" s="36" t="s">
        <v>1251</v>
      </c>
      <c r="C439" s="33">
        <f t="shared" si="222"/>
        <v>0</v>
      </c>
      <c r="D439" s="33">
        <f t="shared" si="222"/>
        <v>0</v>
      </c>
      <c r="E439" s="33">
        <f t="shared" si="222"/>
        <v>0</v>
      </c>
      <c r="F439" s="33">
        <f t="shared" si="222"/>
        <v>0</v>
      </c>
      <c r="G439" s="33">
        <f t="shared" si="222"/>
        <v>0</v>
      </c>
      <c r="H439" s="33">
        <f t="shared" si="222"/>
        <v>0</v>
      </c>
      <c r="I439" s="33">
        <f t="shared" si="222"/>
        <v>0</v>
      </c>
      <c r="J439" s="33">
        <f t="shared" si="222"/>
        <v>0</v>
      </c>
      <c r="K439" s="33">
        <f t="shared" si="222"/>
        <v>0</v>
      </c>
      <c r="L439" s="33">
        <f t="shared" si="222"/>
        <v>0</v>
      </c>
      <c r="M439" s="33">
        <f t="shared" si="222"/>
        <v>0</v>
      </c>
      <c r="N439" s="33">
        <f t="shared" si="222"/>
        <v>0</v>
      </c>
      <c r="O439" s="33">
        <f t="shared" ref="O439:O508" si="224">SUM(C439:N439)</f>
        <v>0</v>
      </c>
      <c r="Q439" s="33"/>
      <c r="R439" s="33">
        <f t="shared" si="223"/>
        <v>0</v>
      </c>
      <c r="S439" s="33">
        <f t="shared" si="223"/>
        <v>0</v>
      </c>
      <c r="T439" s="33">
        <f t="shared" si="223"/>
        <v>0</v>
      </c>
      <c r="U439" s="33">
        <f t="shared" si="223"/>
        <v>0</v>
      </c>
      <c r="V439" s="33">
        <f t="shared" si="223"/>
        <v>0</v>
      </c>
      <c r="W439" s="33">
        <f t="shared" si="223"/>
        <v>0</v>
      </c>
      <c r="X439" s="33">
        <f t="shared" si="223"/>
        <v>0</v>
      </c>
      <c r="Y439" s="33">
        <f t="shared" si="223"/>
        <v>0</v>
      </c>
      <c r="Z439" s="33">
        <f t="shared" si="223"/>
        <v>0</v>
      </c>
      <c r="AA439" s="33">
        <f t="shared" si="223"/>
        <v>0</v>
      </c>
      <c r="AB439" s="33">
        <f t="shared" si="223"/>
        <v>0</v>
      </c>
      <c r="AC439" s="33">
        <f t="shared" ref="AC439:AC508" si="225">SUM(Q439:AB439)</f>
        <v>0</v>
      </c>
      <c r="AE439" s="110"/>
      <c r="AF439" s="110"/>
      <c r="AG439" s="118"/>
    </row>
    <row r="440" spans="1:33" x14ac:dyDescent="0.25">
      <c r="A440" s="38">
        <v>20310101101</v>
      </c>
      <c r="B440" s="39" t="s">
        <v>1251</v>
      </c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>
        <f t="shared" si="224"/>
        <v>0</v>
      </c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>
        <f t="shared" si="225"/>
        <v>0</v>
      </c>
      <c r="AE440" s="110"/>
      <c r="AF440" s="110"/>
      <c r="AG440" s="118"/>
    </row>
    <row r="441" spans="1:33" x14ac:dyDescent="0.25">
      <c r="A441" s="30">
        <v>205</v>
      </c>
      <c r="B441" s="31" t="s">
        <v>1017</v>
      </c>
      <c r="C441" s="32">
        <f t="shared" ref="C441:N441" si="226">+C442+C467+C472</f>
        <v>41871628.357299998</v>
      </c>
      <c r="D441" s="32">
        <f t="shared" si="226"/>
        <v>41871628.357299998</v>
      </c>
      <c r="E441" s="32">
        <f t="shared" si="226"/>
        <v>41871628.357299998</v>
      </c>
      <c r="F441" s="32">
        <f t="shared" si="226"/>
        <v>41871628.357299998</v>
      </c>
      <c r="G441" s="32">
        <f t="shared" si="226"/>
        <v>41871628.357299998</v>
      </c>
      <c r="H441" s="32">
        <f t="shared" si="226"/>
        <v>41871628.357299998</v>
      </c>
      <c r="I441" s="32">
        <f t="shared" si="226"/>
        <v>41871628.357299998</v>
      </c>
      <c r="J441" s="32">
        <f t="shared" si="226"/>
        <v>41871628.357299998</v>
      </c>
      <c r="K441" s="32">
        <f t="shared" si="226"/>
        <v>41871628.357299998</v>
      </c>
      <c r="L441" s="32">
        <f t="shared" si="226"/>
        <v>41871628.357299998</v>
      </c>
      <c r="M441" s="32">
        <f t="shared" si="226"/>
        <v>41871628.357299998</v>
      </c>
      <c r="N441" s="32">
        <f t="shared" si="226"/>
        <v>41871628.357299998</v>
      </c>
      <c r="O441" s="32">
        <f t="shared" si="224"/>
        <v>502459540.28759986</v>
      </c>
      <c r="Q441" s="32">
        <v>217810058.90999997</v>
      </c>
      <c r="R441" s="32">
        <f t="shared" ref="R441:AB441" si="227">+R442+R467+R472</f>
        <v>0</v>
      </c>
      <c r="S441" s="32">
        <f t="shared" si="227"/>
        <v>0</v>
      </c>
      <c r="T441" s="32">
        <f t="shared" si="227"/>
        <v>0</v>
      </c>
      <c r="U441" s="32">
        <f t="shared" si="227"/>
        <v>0</v>
      </c>
      <c r="V441" s="32">
        <f t="shared" si="227"/>
        <v>0</v>
      </c>
      <c r="W441" s="32">
        <f t="shared" si="227"/>
        <v>0</v>
      </c>
      <c r="X441" s="32">
        <f t="shared" si="227"/>
        <v>0</v>
      </c>
      <c r="Y441" s="32">
        <f t="shared" si="227"/>
        <v>0</v>
      </c>
      <c r="Z441" s="32">
        <f t="shared" si="227"/>
        <v>0</v>
      </c>
      <c r="AA441" s="32">
        <f t="shared" si="227"/>
        <v>0</v>
      </c>
      <c r="AB441" s="32">
        <f t="shared" si="227"/>
        <v>0</v>
      </c>
      <c r="AC441" s="32">
        <f t="shared" si="225"/>
        <v>217810058.90999997</v>
      </c>
      <c r="AE441" s="110" t="s">
        <v>1014</v>
      </c>
      <c r="AF441" s="110" t="s">
        <v>1017</v>
      </c>
      <c r="AG441" s="111">
        <v>217810058.90999997</v>
      </c>
    </row>
    <row r="442" spans="1:33" x14ac:dyDescent="0.25">
      <c r="A442" s="35">
        <v>2051</v>
      </c>
      <c r="B442" s="36" t="s">
        <v>1019</v>
      </c>
      <c r="C442" s="33">
        <f t="shared" ref="C442:N442" si="228">+C443+C447+C463</f>
        <v>41871628.357299998</v>
      </c>
      <c r="D442" s="33">
        <f t="shared" si="228"/>
        <v>41871628.357299998</v>
      </c>
      <c r="E442" s="33">
        <f t="shared" si="228"/>
        <v>41871628.357299998</v>
      </c>
      <c r="F442" s="33">
        <f t="shared" si="228"/>
        <v>41871628.357299998</v>
      </c>
      <c r="G442" s="33">
        <f t="shared" si="228"/>
        <v>41871628.357299998</v>
      </c>
      <c r="H442" s="33">
        <f t="shared" si="228"/>
        <v>41871628.357299998</v>
      </c>
      <c r="I442" s="33">
        <f t="shared" si="228"/>
        <v>41871628.357299998</v>
      </c>
      <c r="J442" s="33">
        <f t="shared" si="228"/>
        <v>41871628.357299998</v>
      </c>
      <c r="K442" s="33">
        <f t="shared" si="228"/>
        <v>41871628.357299998</v>
      </c>
      <c r="L442" s="33">
        <f t="shared" si="228"/>
        <v>41871628.357299998</v>
      </c>
      <c r="M442" s="33">
        <f t="shared" si="228"/>
        <v>41871628.357299998</v>
      </c>
      <c r="N442" s="33">
        <f t="shared" si="228"/>
        <v>41871628.357299998</v>
      </c>
      <c r="O442" s="33">
        <f t="shared" si="224"/>
        <v>502459540.28759986</v>
      </c>
      <c r="Q442" s="33">
        <v>217810058.90999997</v>
      </c>
      <c r="R442" s="33">
        <f t="shared" ref="R442:AB442" si="229">+R443+R447+R463</f>
        <v>0</v>
      </c>
      <c r="S442" s="33">
        <f t="shared" si="229"/>
        <v>0</v>
      </c>
      <c r="T442" s="33">
        <f t="shared" si="229"/>
        <v>0</v>
      </c>
      <c r="U442" s="33">
        <f t="shared" si="229"/>
        <v>0</v>
      </c>
      <c r="V442" s="33">
        <f t="shared" si="229"/>
        <v>0</v>
      </c>
      <c r="W442" s="33">
        <f t="shared" si="229"/>
        <v>0</v>
      </c>
      <c r="X442" s="33">
        <f t="shared" si="229"/>
        <v>0</v>
      </c>
      <c r="Y442" s="33">
        <f t="shared" si="229"/>
        <v>0</v>
      </c>
      <c r="Z442" s="33">
        <f t="shared" si="229"/>
        <v>0</v>
      </c>
      <c r="AA442" s="33">
        <f t="shared" si="229"/>
        <v>0</v>
      </c>
      <c r="AB442" s="33">
        <f t="shared" si="229"/>
        <v>0</v>
      </c>
      <c r="AC442" s="33">
        <f t="shared" si="225"/>
        <v>217810058.90999997</v>
      </c>
      <c r="AE442" s="110" t="s">
        <v>1016</v>
      </c>
      <c r="AF442" s="110" t="s">
        <v>1019</v>
      </c>
      <c r="AG442" s="111">
        <v>217810058.90999997</v>
      </c>
    </row>
    <row r="443" spans="1:33" x14ac:dyDescent="0.25">
      <c r="A443" s="35">
        <v>205101</v>
      </c>
      <c r="B443" s="36" t="s">
        <v>1252</v>
      </c>
      <c r="C443" s="33">
        <f t="shared" ref="C443:N445" si="230">+C444</f>
        <v>0</v>
      </c>
      <c r="D443" s="33">
        <f t="shared" si="230"/>
        <v>0</v>
      </c>
      <c r="E443" s="33">
        <f t="shared" si="230"/>
        <v>0</v>
      </c>
      <c r="F443" s="33">
        <f t="shared" si="230"/>
        <v>0</v>
      </c>
      <c r="G443" s="33">
        <f t="shared" si="230"/>
        <v>0</v>
      </c>
      <c r="H443" s="33">
        <f t="shared" si="230"/>
        <v>0</v>
      </c>
      <c r="I443" s="33">
        <f t="shared" si="230"/>
        <v>0</v>
      </c>
      <c r="J443" s="33">
        <f t="shared" si="230"/>
        <v>0</v>
      </c>
      <c r="K443" s="33">
        <f t="shared" si="230"/>
        <v>0</v>
      </c>
      <c r="L443" s="33">
        <f t="shared" si="230"/>
        <v>0</v>
      </c>
      <c r="M443" s="33">
        <f t="shared" si="230"/>
        <v>0</v>
      </c>
      <c r="N443" s="33">
        <f t="shared" si="230"/>
        <v>0</v>
      </c>
      <c r="O443" s="33">
        <f t="shared" si="224"/>
        <v>0</v>
      </c>
      <c r="Q443" s="33"/>
      <c r="R443" s="33">
        <f t="shared" ref="R443:AB445" si="231">+R444</f>
        <v>0</v>
      </c>
      <c r="S443" s="33">
        <f t="shared" si="231"/>
        <v>0</v>
      </c>
      <c r="T443" s="33">
        <f t="shared" si="231"/>
        <v>0</v>
      </c>
      <c r="U443" s="33">
        <f t="shared" si="231"/>
        <v>0</v>
      </c>
      <c r="V443" s="33">
        <f t="shared" si="231"/>
        <v>0</v>
      </c>
      <c r="W443" s="33">
        <f t="shared" si="231"/>
        <v>0</v>
      </c>
      <c r="X443" s="33">
        <f t="shared" si="231"/>
        <v>0</v>
      </c>
      <c r="Y443" s="33">
        <f t="shared" si="231"/>
        <v>0</v>
      </c>
      <c r="Z443" s="33">
        <f t="shared" si="231"/>
        <v>0</v>
      </c>
      <c r="AA443" s="33">
        <f t="shared" si="231"/>
        <v>0</v>
      </c>
      <c r="AB443" s="33">
        <f t="shared" si="231"/>
        <v>0</v>
      </c>
      <c r="AC443" s="33">
        <f t="shared" si="225"/>
        <v>0</v>
      </c>
      <c r="AE443" s="110"/>
      <c r="AF443" s="110"/>
      <c r="AG443" s="111"/>
    </row>
    <row r="444" spans="1:33" x14ac:dyDescent="0.25">
      <c r="A444" s="35">
        <v>20510101</v>
      </c>
      <c r="B444" s="36" t="s">
        <v>1252</v>
      </c>
      <c r="C444" s="33">
        <f t="shared" si="230"/>
        <v>0</v>
      </c>
      <c r="D444" s="33">
        <f t="shared" si="230"/>
        <v>0</v>
      </c>
      <c r="E444" s="33">
        <f t="shared" si="230"/>
        <v>0</v>
      </c>
      <c r="F444" s="33">
        <f t="shared" si="230"/>
        <v>0</v>
      </c>
      <c r="G444" s="33">
        <f t="shared" si="230"/>
        <v>0</v>
      </c>
      <c r="H444" s="33">
        <f t="shared" si="230"/>
        <v>0</v>
      </c>
      <c r="I444" s="33">
        <f t="shared" si="230"/>
        <v>0</v>
      </c>
      <c r="J444" s="33">
        <f t="shared" si="230"/>
        <v>0</v>
      </c>
      <c r="K444" s="33">
        <f t="shared" si="230"/>
        <v>0</v>
      </c>
      <c r="L444" s="33">
        <f t="shared" si="230"/>
        <v>0</v>
      </c>
      <c r="M444" s="33">
        <f t="shared" si="230"/>
        <v>0</v>
      </c>
      <c r="N444" s="33">
        <f t="shared" si="230"/>
        <v>0</v>
      </c>
      <c r="O444" s="33">
        <f t="shared" si="224"/>
        <v>0</v>
      </c>
      <c r="Q444" s="33"/>
      <c r="R444" s="33">
        <f t="shared" si="231"/>
        <v>0</v>
      </c>
      <c r="S444" s="33">
        <f t="shared" si="231"/>
        <v>0</v>
      </c>
      <c r="T444" s="33">
        <f t="shared" si="231"/>
        <v>0</v>
      </c>
      <c r="U444" s="33">
        <f t="shared" si="231"/>
        <v>0</v>
      </c>
      <c r="V444" s="33">
        <f t="shared" si="231"/>
        <v>0</v>
      </c>
      <c r="W444" s="33">
        <f t="shared" si="231"/>
        <v>0</v>
      </c>
      <c r="X444" s="33">
        <f t="shared" si="231"/>
        <v>0</v>
      </c>
      <c r="Y444" s="33">
        <f t="shared" si="231"/>
        <v>0</v>
      </c>
      <c r="Z444" s="33">
        <f t="shared" si="231"/>
        <v>0</v>
      </c>
      <c r="AA444" s="33">
        <f t="shared" si="231"/>
        <v>0</v>
      </c>
      <c r="AB444" s="33">
        <f t="shared" si="231"/>
        <v>0</v>
      </c>
      <c r="AC444" s="33">
        <f t="shared" si="225"/>
        <v>0</v>
      </c>
      <c r="AE444" s="110"/>
      <c r="AF444" s="110"/>
      <c r="AG444" s="111"/>
    </row>
    <row r="445" spans="1:33" x14ac:dyDescent="0.25">
      <c r="A445" s="35">
        <v>205101011</v>
      </c>
      <c r="B445" s="36" t="s">
        <v>1252</v>
      </c>
      <c r="C445" s="33">
        <f t="shared" si="230"/>
        <v>0</v>
      </c>
      <c r="D445" s="33">
        <f t="shared" si="230"/>
        <v>0</v>
      </c>
      <c r="E445" s="33">
        <f t="shared" si="230"/>
        <v>0</v>
      </c>
      <c r="F445" s="33">
        <f t="shared" si="230"/>
        <v>0</v>
      </c>
      <c r="G445" s="33">
        <f t="shared" si="230"/>
        <v>0</v>
      </c>
      <c r="H445" s="33">
        <f t="shared" si="230"/>
        <v>0</v>
      </c>
      <c r="I445" s="33">
        <f t="shared" si="230"/>
        <v>0</v>
      </c>
      <c r="J445" s="33">
        <f t="shared" si="230"/>
        <v>0</v>
      </c>
      <c r="K445" s="33">
        <f t="shared" si="230"/>
        <v>0</v>
      </c>
      <c r="L445" s="33">
        <f t="shared" si="230"/>
        <v>0</v>
      </c>
      <c r="M445" s="33">
        <f t="shared" si="230"/>
        <v>0</v>
      </c>
      <c r="N445" s="33">
        <f t="shared" si="230"/>
        <v>0</v>
      </c>
      <c r="O445" s="33">
        <f t="shared" si="224"/>
        <v>0</v>
      </c>
      <c r="Q445" s="33"/>
      <c r="R445" s="33">
        <f t="shared" si="231"/>
        <v>0</v>
      </c>
      <c r="S445" s="33">
        <f t="shared" si="231"/>
        <v>0</v>
      </c>
      <c r="T445" s="33">
        <f t="shared" si="231"/>
        <v>0</v>
      </c>
      <c r="U445" s="33">
        <f t="shared" si="231"/>
        <v>0</v>
      </c>
      <c r="V445" s="33">
        <f t="shared" si="231"/>
        <v>0</v>
      </c>
      <c r="W445" s="33">
        <f t="shared" si="231"/>
        <v>0</v>
      </c>
      <c r="X445" s="33">
        <f t="shared" si="231"/>
        <v>0</v>
      </c>
      <c r="Y445" s="33">
        <f t="shared" si="231"/>
        <v>0</v>
      </c>
      <c r="Z445" s="33">
        <f t="shared" si="231"/>
        <v>0</v>
      </c>
      <c r="AA445" s="33">
        <f t="shared" si="231"/>
        <v>0</v>
      </c>
      <c r="AB445" s="33">
        <f t="shared" si="231"/>
        <v>0</v>
      </c>
      <c r="AC445" s="33">
        <f t="shared" si="225"/>
        <v>0</v>
      </c>
      <c r="AE445" s="110"/>
      <c r="AF445" s="110"/>
      <c r="AG445" s="111"/>
    </row>
    <row r="446" spans="1:33" x14ac:dyDescent="0.25">
      <c r="A446" s="38">
        <v>20510101101</v>
      </c>
      <c r="B446" s="39" t="s">
        <v>1252</v>
      </c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>
        <f t="shared" si="224"/>
        <v>0</v>
      </c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>
        <f t="shared" si="225"/>
        <v>0</v>
      </c>
      <c r="AE446" s="110"/>
      <c r="AF446" s="110"/>
      <c r="AG446" s="111"/>
    </row>
    <row r="447" spans="1:33" x14ac:dyDescent="0.25">
      <c r="A447" s="30">
        <v>205102</v>
      </c>
      <c r="B447" s="31" t="s">
        <v>1021</v>
      </c>
      <c r="C447" s="32">
        <f t="shared" ref="C447:N449" si="232">+C448</f>
        <v>41871628.357299998</v>
      </c>
      <c r="D447" s="32">
        <f t="shared" si="232"/>
        <v>41871628.357299998</v>
      </c>
      <c r="E447" s="32">
        <f t="shared" si="232"/>
        <v>41871628.357299998</v>
      </c>
      <c r="F447" s="32">
        <f t="shared" si="232"/>
        <v>41871628.357299998</v>
      </c>
      <c r="G447" s="32">
        <f t="shared" si="232"/>
        <v>41871628.357299998</v>
      </c>
      <c r="H447" s="32">
        <f t="shared" si="232"/>
        <v>41871628.357299998</v>
      </c>
      <c r="I447" s="32">
        <f t="shared" si="232"/>
        <v>41871628.357299998</v>
      </c>
      <c r="J447" s="32">
        <f t="shared" si="232"/>
        <v>41871628.357299998</v>
      </c>
      <c r="K447" s="32">
        <f t="shared" si="232"/>
        <v>41871628.357299998</v>
      </c>
      <c r="L447" s="32">
        <f t="shared" si="232"/>
        <v>41871628.357299998</v>
      </c>
      <c r="M447" s="32">
        <f t="shared" si="232"/>
        <v>41871628.357299998</v>
      </c>
      <c r="N447" s="32">
        <f t="shared" si="232"/>
        <v>41871628.357299998</v>
      </c>
      <c r="O447" s="32">
        <f t="shared" si="224"/>
        <v>502459540.28759986</v>
      </c>
      <c r="Q447" s="32">
        <v>217810058.90999997</v>
      </c>
      <c r="R447" s="32">
        <f t="shared" ref="R447:AB449" si="233">+R448</f>
        <v>0</v>
      </c>
      <c r="S447" s="32">
        <f t="shared" si="233"/>
        <v>0</v>
      </c>
      <c r="T447" s="32">
        <f t="shared" si="233"/>
        <v>0</v>
      </c>
      <c r="U447" s="32">
        <f t="shared" si="233"/>
        <v>0</v>
      </c>
      <c r="V447" s="32">
        <f t="shared" si="233"/>
        <v>0</v>
      </c>
      <c r="W447" s="32">
        <f t="shared" si="233"/>
        <v>0</v>
      </c>
      <c r="X447" s="32">
        <f t="shared" si="233"/>
        <v>0</v>
      </c>
      <c r="Y447" s="32">
        <f t="shared" si="233"/>
        <v>0</v>
      </c>
      <c r="Z447" s="32">
        <f t="shared" si="233"/>
        <v>0</v>
      </c>
      <c r="AA447" s="32">
        <f t="shared" si="233"/>
        <v>0</v>
      </c>
      <c r="AB447" s="32">
        <f t="shared" si="233"/>
        <v>0</v>
      </c>
      <c r="AC447" s="32">
        <f t="shared" si="225"/>
        <v>217810058.90999997</v>
      </c>
      <c r="AE447" s="110" t="s">
        <v>1018</v>
      </c>
      <c r="AF447" s="110" t="s">
        <v>1021</v>
      </c>
      <c r="AG447" s="111">
        <v>217810058.90999997</v>
      </c>
    </row>
    <row r="448" spans="1:33" x14ac:dyDescent="0.25">
      <c r="A448" s="35">
        <v>20510201</v>
      </c>
      <c r="B448" s="36" t="s">
        <v>1021</v>
      </c>
      <c r="C448" s="33">
        <f t="shared" si="232"/>
        <v>41871628.357299998</v>
      </c>
      <c r="D448" s="33">
        <f t="shared" si="232"/>
        <v>41871628.357299998</v>
      </c>
      <c r="E448" s="33">
        <f t="shared" si="232"/>
        <v>41871628.357299998</v>
      </c>
      <c r="F448" s="33">
        <f t="shared" si="232"/>
        <v>41871628.357299998</v>
      </c>
      <c r="G448" s="33">
        <f t="shared" si="232"/>
        <v>41871628.357299998</v>
      </c>
      <c r="H448" s="33">
        <f t="shared" si="232"/>
        <v>41871628.357299998</v>
      </c>
      <c r="I448" s="33">
        <f t="shared" si="232"/>
        <v>41871628.357299998</v>
      </c>
      <c r="J448" s="33">
        <f t="shared" si="232"/>
        <v>41871628.357299998</v>
      </c>
      <c r="K448" s="33">
        <f t="shared" si="232"/>
        <v>41871628.357299998</v>
      </c>
      <c r="L448" s="33">
        <f t="shared" si="232"/>
        <v>41871628.357299998</v>
      </c>
      <c r="M448" s="33">
        <f t="shared" si="232"/>
        <v>41871628.357299998</v>
      </c>
      <c r="N448" s="33">
        <f t="shared" si="232"/>
        <v>41871628.357299998</v>
      </c>
      <c r="O448" s="33">
        <f t="shared" si="224"/>
        <v>502459540.28759986</v>
      </c>
      <c r="Q448" s="33">
        <v>217810058.90999997</v>
      </c>
      <c r="R448" s="33">
        <f t="shared" si="233"/>
        <v>0</v>
      </c>
      <c r="S448" s="33">
        <f t="shared" si="233"/>
        <v>0</v>
      </c>
      <c r="T448" s="33">
        <f t="shared" si="233"/>
        <v>0</v>
      </c>
      <c r="U448" s="33">
        <f t="shared" si="233"/>
        <v>0</v>
      </c>
      <c r="V448" s="33">
        <f t="shared" si="233"/>
        <v>0</v>
      </c>
      <c r="W448" s="33">
        <f t="shared" si="233"/>
        <v>0</v>
      </c>
      <c r="X448" s="33">
        <f t="shared" si="233"/>
        <v>0</v>
      </c>
      <c r="Y448" s="33">
        <f t="shared" si="233"/>
        <v>0</v>
      </c>
      <c r="Z448" s="33">
        <f t="shared" si="233"/>
        <v>0</v>
      </c>
      <c r="AA448" s="33">
        <f t="shared" si="233"/>
        <v>0</v>
      </c>
      <c r="AB448" s="33">
        <f t="shared" si="233"/>
        <v>0</v>
      </c>
      <c r="AC448" s="33">
        <f t="shared" si="225"/>
        <v>217810058.90999997</v>
      </c>
      <c r="AE448" s="110" t="s">
        <v>1020</v>
      </c>
      <c r="AF448" s="110" t="s">
        <v>1021</v>
      </c>
      <c r="AG448" s="111">
        <v>217810058.90999997</v>
      </c>
    </row>
    <row r="449" spans="1:33" x14ac:dyDescent="0.25">
      <c r="A449" s="35">
        <v>205102011</v>
      </c>
      <c r="B449" s="36" t="s">
        <v>1021</v>
      </c>
      <c r="C449" s="33">
        <f t="shared" si="232"/>
        <v>41871628.357299998</v>
      </c>
      <c r="D449" s="33">
        <f t="shared" si="232"/>
        <v>41871628.357299998</v>
      </c>
      <c r="E449" s="33">
        <f t="shared" si="232"/>
        <v>41871628.357299998</v>
      </c>
      <c r="F449" s="33">
        <f t="shared" si="232"/>
        <v>41871628.357299998</v>
      </c>
      <c r="G449" s="33">
        <f t="shared" si="232"/>
        <v>41871628.357299998</v>
      </c>
      <c r="H449" s="33">
        <f t="shared" si="232"/>
        <v>41871628.357299998</v>
      </c>
      <c r="I449" s="33">
        <f t="shared" si="232"/>
        <v>41871628.357299998</v>
      </c>
      <c r="J449" s="33">
        <f t="shared" si="232"/>
        <v>41871628.357299998</v>
      </c>
      <c r="K449" s="33">
        <f t="shared" si="232"/>
        <v>41871628.357299998</v>
      </c>
      <c r="L449" s="33">
        <f t="shared" si="232"/>
        <v>41871628.357299998</v>
      </c>
      <c r="M449" s="33">
        <f t="shared" si="232"/>
        <v>41871628.357299998</v>
      </c>
      <c r="N449" s="33">
        <f t="shared" si="232"/>
        <v>41871628.357299998</v>
      </c>
      <c r="O449" s="33">
        <f t="shared" si="224"/>
        <v>502459540.28759986</v>
      </c>
      <c r="Q449" s="33">
        <v>217810058.90999997</v>
      </c>
      <c r="R449" s="33">
        <f t="shared" si="233"/>
        <v>0</v>
      </c>
      <c r="S449" s="33">
        <f t="shared" si="233"/>
        <v>0</v>
      </c>
      <c r="T449" s="33">
        <f t="shared" si="233"/>
        <v>0</v>
      </c>
      <c r="U449" s="33">
        <f t="shared" si="233"/>
        <v>0</v>
      </c>
      <c r="V449" s="33">
        <f t="shared" si="233"/>
        <v>0</v>
      </c>
      <c r="W449" s="33">
        <f t="shared" si="233"/>
        <v>0</v>
      </c>
      <c r="X449" s="33">
        <f t="shared" si="233"/>
        <v>0</v>
      </c>
      <c r="Y449" s="33">
        <f t="shared" si="233"/>
        <v>0</v>
      </c>
      <c r="Z449" s="33">
        <f t="shared" si="233"/>
        <v>0</v>
      </c>
      <c r="AA449" s="33">
        <f t="shared" si="233"/>
        <v>0</v>
      </c>
      <c r="AB449" s="33">
        <f t="shared" si="233"/>
        <v>0</v>
      </c>
      <c r="AC449" s="33">
        <f t="shared" si="225"/>
        <v>217810058.90999997</v>
      </c>
      <c r="AE449" s="110" t="s">
        <v>1022</v>
      </c>
      <c r="AF449" s="110" t="s">
        <v>1021</v>
      </c>
      <c r="AG449" s="111">
        <v>217810058.90999997</v>
      </c>
    </row>
    <row r="450" spans="1:33" x14ac:dyDescent="0.25">
      <c r="A450" s="35">
        <v>20510201101</v>
      </c>
      <c r="B450" s="36" t="s">
        <v>1021</v>
      </c>
      <c r="C450" s="33">
        <f t="shared" ref="C450:N450" si="234">+C451+C452+C453+C454+C455+C456</f>
        <v>41871628.357299998</v>
      </c>
      <c r="D450" s="33">
        <f t="shared" si="234"/>
        <v>41871628.357299998</v>
      </c>
      <c r="E450" s="33">
        <f t="shared" si="234"/>
        <v>41871628.357299998</v>
      </c>
      <c r="F450" s="33">
        <f t="shared" si="234"/>
        <v>41871628.357299998</v>
      </c>
      <c r="G450" s="33">
        <f t="shared" si="234"/>
        <v>41871628.357299998</v>
      </c>
      <c r="H450" s="33">
        <f t="shared" si="234"/>
        <v>41871628.357299998</v>
      </c>
      <c r="I450" s="33">
        <f t="shared" si="234"/>
        <v>41871628.357299998</v>
      </c>
      <c r="J450" s="33">
        <f t="shared" si="234"/>
        <v>41871628.357299998</v>
      </c>
      <c r="K450" s="33">
        <f t="shared" si="234"/>
        <v>41871628.357299998</v>
      </c>
      <c r="L450" s="33">
        <f t="shared" si="234"/>
        <v>41871628.357299998</v>
      </c>
      <c r="M450" s="33">
        <f t="shared" si="234"/>
        <v>41871628.357299998</v>
      </c>
      <c r="N450" s="33">
        <f t="shared" si="234"/>
        <v>41871628.357299998</v>
      </c>
      <c r="O450" s="33">
        <f t="shared" si="224"/>
        <v>502459540.28759986</v>
      </c>
      <c r="Q450" s="33">
        <v>217810058.90999997</v>
      </c>
      <c r="R450" s="33">
        <f t="shared" ref="R450:AB450" si="235">+R451+R452+R453+R454+R455+R456</f>
        <v>0</v>
      </c>
      <c r="S450" s="33">
        <f t="shared" si="235"/>
        <v>0</v>
      </c>
      <c r="T450" s="33">
        <f t="shared" si="235"/>
        <v>0</v>
      </c>
      <c r="U450" s="33">
        <f t="shared" si="235"/>
        <v>0</v>
      </c>
      <c r="V450" s="33">
        <f t="shared" si="235"/>
        <v>0</v>
      </c>
      <c r="W450" s="33">
        <f t="shared" si="235"/>
        <v>0</v>
      </c>
      <c r="X450" s="33">
        <f t="shared" si="235"/>
        <v>0</v>
      </c>
      <c r="Y450" s="33">
        <f t="shared" si="235"/>
        <v>0</v>
      </c>
      <c r="Z450" s="33">
        <f t="shared" si="235"/>
        <v>0</v>
      </c>
      <c r="AA450" s="33">
        <f t="shared" si="235"/>
        <v>0</v>
      </c>
      <c r="AB450" s="33">
        <f t="shared" si="235"/>
        <v>0</v>
      </c>
      <c r="AC450" s="33">
        <f t="shared" si="225"/>
        <v>217810058.90999997</v>
      </c>
      <c r="AE450" s="79" t="s">
        <v>1023</v>
      </c>
      <c r="AF450" s="79" t="s">
        <v>1021</v>
      </c>
      <c r="AG450" s="102">
        <v>217810058.90999997</v>
      </c>
    </row>
    <row r="451" spans="1:33" x14ac:dyDescent="0.25">
      <c r="A451" s="38">
        <v>2051020110101</v>
      </c>
      <c r="B451" s="39" t="s">
        <v>759</v>
      </c>
      <c r="C451" s="40">
        <v>41871628.357299998</v>
      </c>
      <c r="D451" s="40">
        <v>41871628.357299998</v>
      </c>
      <c r="E451" s="40">
        <v>41871628.357299998</v>
      </c>
      <c r="F451" s="40">
        <v>41871628.357299998</v>
      </c>
      <c r="G451" s="40">
        <v>41871628.357299998</v>
      </c>
      <c r="H451" s="40">
        <v>41871628.357299998</v>
      </c>
      <c r="I451" s="40">
        <v>41871628.357299998</v>
      </c>
      <c r="J451" s="40">
        <v>41871628.357299998</v>
      </c>
      <c r="K451" s="40">
        <v>41871628.357299998</v>
      </c>
      <c r="L451" s="40">
        <v>41871628.357299998</v>
      </c>
      <c r="M451" s="40">
        <v>41871628.357299998</v>
      </c>
      <c r="N451" s="40">
        <v>41871628.357299998</v>
      </c>
      <c r="O451" s="40">
        <f t="shared" si="224"/>
        <v>502459540.28759986</v>
      </c>
      <c r="Q451" s="40">
        <v>97563221.219999999</v>
      </c>
      <c r="R451" s="40">
        <v>0</v>
      </c>
      <c r="S451" s="40">
        <v>0</v>
      </c>
      <c r="T451" s="40">
        <v>0</v>
      </c>
      <c r="U451" s="40">
        <v>0</v>
      </c>
      <c r="V451" s="40">
        <v>0</v>
      </c>
      <c r="W451" s="40">
        <v>0</v>
      </c>
      <c r="X451" s="40">
        <v>0</v>
      </c>
      <c r="Y451" s="40">
        <v>0</v>
      </c>
      <c r="Z451" s="40">
        <v>0</v>
      </c>
      <c r="AA451" s="40">
        <v>0</v>
      </c>
      <c r="AB451" s="40">
        <v>0</v>
      </c>
      <c r="AC451" s="40">
        <f t="shared" si="225"/>
        <v>97563221.219999999</v>
      </c>
      <c r="AE451" s="81" t="s">
        <v>1024</v>
      </c>
      <c r="AF451" s="77" t="s">
        <v>759</v>
      </c>
      <c r="AG451" s="93">
        <v>97563221.219999999</v>
      </c>
    </row>
    <row r="452" spans="1:33" x14ac:dyDescent="0.25">
      <c r="A452" s="38">
        <v>2051020110102</v>
      </c>
      <c r="B452" s="39" t="s">
        <v>1026</v>
      </c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>
        <f t="shared" si="224"/>
        <v>0</v>
      </c>
      <c r="Q452" s="40">
        <v>5689649.2699999996</v>
      </c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>
        <f t="shared" si="225"/>
        <v>5689649.2699999996</v>
      </c>
      <c r="AE452" s="81" t="s">
        <v>1025</v>
      </c>
      <c r="AF452" s="77" t="s">
        <v>1026</v>
      </c>
      <c r="AG452" s="95">
        <v>5689649.2699999996</v>
      </c>
    </row>
    <row r="453" spans="1:33" x14ac:dyDescent="0.25">
      <c r="A453" s="38">
        <v>2051020110103</v>
      </c>
      <c r="B453" s="39" t="s">
        <v>1028</v>
      </c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>
        <f t="shared" si="224"/>
        <v>0</v>
      </c>
      <c r="Q453" s="40">
        <v>844932</v>
      </c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>
        <f t="shared" si="225"/>
        <v>844932</v>
      </c>
      <c r="AE453" s="81" t="s">
        <v>1027</v>
      </c>
      <c r="AF453" s="77" t="s">
        <v>1028</v>
      </c>
      <c r="AG453" s="95">
        <v>844932</v>
      </c>
    </row>
    <row r="454" spans="1:33" x14ac:dyDescent="0.25">
      <c r="A454" s="38">
        <v>2051020110104</v>
      </c>
      <c r="B454" s="39" t="s">
        <v>1030</v>
      </c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>
        <f t="shared" si="224"/>
        <v>0</v>
      </c>
      <c r="Q454" s="40">
        <v>8286553.9800000004</v>
      </c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>
        <f t="shared" si="225"/>
        <v>8286553.9800000004</v>
      </c>
      <c r="AE454" s="81" t="s">
        <v>1029</v>
      </c>
      <c r="AF454" s="77" t="s">
        <v>1030</v>
      </c>
      <c r="AG454" s="95">
        <v>8286553.9800000004</v>
      </c>
    </row>
    <row r="455" spans="1:33" x14ac:dyDescent="0.25">
      <c r="A455" s="38">
        <v>2051020110105</v>
      </c>
      <c r="B455" s="39" t="s">
        <v>1011</v>
      </c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>
        <f t="shared" si="224"/>
        <v>0</v>
      </c>
      <c r="Q455" s="40">
        <v>49671581.380000003</v>
      </c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>
        <f t="shared" si="225"/>
        <v>49671581.380000003</v>
      </c>
      <c r="AE455" s="81" t="s">
        <v>1031</v>
      </c>
      <c r="AF455" s="77" t="s">
        <v>1011</v>
      </c>
      <c r="AG455" s="95">
        <v>49671581.380000003</v>
      </c>
    </row>
    <row r="456" spans="1:33" x14ac:dyDescent="0.25">
      <c r="A456" s="38">
        <v>2051020110106</v>
      </c>
      <c r="B456" s="39" t="s">
        <v>1033</v>
      </c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>
        <f t="shared" si="224"/>
        <v>0</v>
      </c>
      <c r="Q456" s="40">
        <v>0</v>
      </c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>
        <f t="shared" si="225"/>
        <v>0</v>
      </c>
      <c r="AE456" s="81" t="s">
        <v>1032</v>
      </c>
      <c r="AF456" s="77" t="s">
        <v>1033</v>
      </c>
      <c r="AG456" s="95">
        <v>0</v>
      </c>
    </row>
    <row r="457" spans="1:33" x14ac:dyDescent="0.25">
      <c r="A457" s="125"/>
      <c r="B457" s="126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8"/>
      <c r="Q457" s="127">
        <v>17927520.23</v>
      </c>
      <c r="R457" s="127"/>
      <c r="S457" s="127"/>
      <c r="T457" s="127"/>
      <c r="U457" s="127"/>
      <c r="V457" s="127"/>
      <c r="W457" s="127"/>
      <c r="X457" s="127"/>
      <c r="Y457" s="127"/>
      <c r="Z457" s="127"/>
      <c r="AA457" s="127"/>
      <c r="AB457" s="127"/>
      <c r="AC457" s="127"/>
      <c r="AD457" s="18"/>
      <c r="AE457" s="81" t="s">
        <v>1034</v>
      </c>
      <c r="AF457" s="81" t="s">
        <v>1035</v>
      </c>
      <c r="AG457" s="95">
        <v>17927520.23</v>
      </c>
    </row>
    <row r="458" spans="1:33" x14ac:dyDescent="0.25">
      <c r="A458" s="125"/>
      <c r="B458" s="126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8"/>
      <c r="Q458" s="127">
        <v>6348621</v>
      </c>
      <c r="R458" s="127"/>
      <c r="S458" s="127"/>
      <c r="T458" s="127"/>
      <c r="U458" s="127"/>
      <c r="V458" s="127"/>
      <c r="W458" s="127"/>
      <c r="X458" s="127"/>
      <c r="Y458" s="127"/>
      <c r="Z458" s="127"/>
      <c r="AA458" s="127"/>
      <c r="AB458" s="127"/>
      <c r="AC458" s="127"/>
      <c r="AD458" s="18"/>
      <c r="AE458" s="81" t="s">
        <v>1036</v>
      </c>
      <c r="AF458" s="81" t="s">
        <v>1037</v>
      </c>
      <c r="AG458" s="95">
        <v>6348621</v>
      </c>
    </row>
    <row r="459" spans="1:33" x14ac:dyDescent="0.25">
      <c r="A459" s="125"/>
      <c r="B459" s="126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8"/>
      <c r="Q459" s="127">
        <v>6232746</v>
      </c>
      <c r="R459" s="127"/>
      <c r="S459" s="127"/>
      <c r="T459" s="127"/>
      <c r="U459" s="127"/>
      <c r="V459" s="127"/>
      <c r="W459" s="127"/>
      <c r="X459" s="127"/>
      <c r="Y459" s="127"/>
      <c r="Z459" s="127"/>
      <c r="AA459" s="127"/>
      <c r="AB459" s="127"/>
      <c r="AC459" s="127"/>
      <c r="AD459" s="18"/>
      <c r="AE459" s="81" t="s">
        <v>1038</v>
      </c>
      <c r="AF459" s="81" t="s">
        <v>1039</v>
      </c>
      <c r="AG459" s="95">
        <v>6232746</v>
      </c>
    </row>
    <row r="460" spans="1:33" x14ac:dyDescent="0.25">
      <c r="A460" s="125"/>
      <c r="B460" s="126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8"/>
      <c r="Q460" s="127">
        <v>5480085</v>
      </c>
      <c r="R460" s="127"/>
      <c r="S460" s="127"/>
      <c r="T460" s="127"/>
      <c r="U460" s="127"/>
      <c r="V460" s="127"/>
      <c r="W460" s="127"/>
      <c r="X460" s="127"/>
      <c r="Y460" s="127"/>
      <c r="Z460" s="127"/>
      <c r="AA460" s="127"/>
      <c r="AB460" s="127"/>
      <c r="AC460" s="127"/>
      <c r="AD460" s="18"/>
      <c r="AE460" s="81" t="s">
        <v>1040</v>
      </c>
      <c r="AF460" s="81" t="s">
        <v>1041</v>
      </c>
      <c r="AG460" s="95">
        <v>5480085</v>
      </c>
    </row>
    <row r="461" spans="1:33" x14ac:dyDescent="0.25">
      <c r="A461" s="125"/>
      <c r="B461" s="126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8"/>
      <c r="Q461" s="127">
        <v>19765148.829999998</v>
      </c>
      <c r="R461" s="127"/>
      <c r="S461" s="127"/>
      <c r="T461" s="127"/>
      <c r="U461" s="127"/>
      <c r="V461" s="127"/>
      <c r="W461" s="127"/>
      <c r="X461" s="127"/>
      <c r="Y461" s="127"/>
      <c r="Z461" s="127"/>
      <c r="AA461" s="127"/>
      <c r="AB461" s="127"/>
      <c r="AC461" s="127"/>
      <c r="AD461" s="18"/>
      <c r="AE461" s="81" t="s">
        <v>1042</v>
      </c>
      <c r="AF461" s="81" t="s">
        <v>1043</v>
      </c>
      <c r="AG461" s="95">
        <v>19765148.829999998</v>
      </c>
    </row>
    <row r="462" spans="1:33" x14ac:dyDescent="0.25">
      <c r="A462" s="125"/>
      <c r="B462" s="126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8"/>
      <c r="Q462" s="127">
        <v>0</v>
      </c>
      <c r="R462" s="127"/>
      <c r="S462" s="127"/>
      <c r="T462" s="127"/>
      <c r="U462" s="127"/>
      <c r="V462" s="127"/>
      <c r="W462" s="127"/>
      <c r="X462" s="127"/>
      <c r="Y462" s="127"/>
      <c r="Z462" s="127"/>
      <c r="AA462" s="127"/>
      <c r="AB462" s="127"/>
      <c r="AC462" s="127"/>
      <c r="AD462" s="18"/>
      <c r="AE462" s="81" t="s">
        <v>1044</v>
      </c>
      <c r="AF462" s="81" t="s">
        <v>1045</v>
      </c>
      <c r="AG462" s="95">
        <v>0</v>
      </c>
    </row>
    <row r="463" spans="1:33" x14ac:dyDescent="0.25">
      <c r="A463" s="30">
        <v>205103</v>
      </c>
      <c r="B463" s="31" t="s">
        <v>1253</v>
      </c>
      <c r="C463" s="32">
        <f t="shared" ref="C463:N465" si="236">+C464</f>
        <v>0</v>
      </c>
      <c r="D463" s="32">
        <f t="shared" si="236"/>
        <v>0</v>
      </c>
      <c r="E463" s="32">
        <f t="shared" si="236"/>
        <v>0</v>
      </c>
      <c r="F463" s="32">
        <f t="shared" si="236"/>
        <v>0</v>
      </c>
      <c r="G463" s="32">
        <f t="shared" si="236"/>
        <v>0</v>
      </c>
      <c r="H463" s="32">
        <f t="shared" si="236"/>
        <v>0</v>
      </c>
      <c r="I463" s="32">
        <f t="shared" si="236"/>
        <v>0</v>
      </c>
      <c r="J463" s="32">
        <f t="shared" si="236"/>
        <v>0</v>
      </c>
      <c r="K463" s="32">
        <f t="shared" si="236"/>
        <v>0</v>
      </c>
      <c r="L463" s="32">
        <f t="shared" si="236"/>
        <v>0</v>
      </c>
      <c r="M463" s="32">
        <f t="shared" si="236"/>
        <v>0</v>
      </c>
      <c r="N463" s="32">
        <f t="shared" si="236"/>
        <v>0</v>
      </c>
      <c r="O463" s="32">
        <f t="shared" si="224"/>
        <v>0</v>
      </c>
      <c r="Q463" s="32"/>
      <c r="R463" s="32">
        <f t="shared" ref="R463:AB465" si="237">+R464</f>
        <v>0</v>
      </c>
      <c r="S463" s="32">
        <f t="shared" si="237"/>
        <v>0</v>
      </c>
      <c r="T463" s="32">
        <f t="shared" si="237"/>
        <v>0</v>
      </c>
      <c r="U463" s="32">
        <f t="shared" si="237"/>
        <v>0</v>
      </c>
      <c r="V463" s="32">
        <f t="shared" si="237"/>
        <v>0</v>
      </c>
      <c r="W463" s="32">
        <f t="shared" si="237"/>
        <v>0</v>
      </c>
      <c r="X463" s="32">
        <f t="shared" si="237"/>
        <v>0</v>
      </c>
      <c r="Y463" s="32">
        <f t="shared" si="237"/>
        <v>0</v>
      </c>
      <c r="Z463" s="32">
        <f t="shared" si="237"/>
        <v>0</v>
      </c>
      <c r="AA463" s="32">
        <f t="shared" si="237"/>
        <v>0</v>
      </c>
      <c r="AB463" s="32">
        <f t="shared" si="237"/>
        <v>0</v>
      </c>
      <c r="AC463" s="32">
        <f t="shared" si="225"/>
        <v>0</v>
      </c>
      <c r="AE463" s="81"/>
      <c r="AF463" s="81"/>
      <c r="AG463" s="95"/>
    </row>
    <row r="464" spans="1:33" x14ac:dyDescent="0.25">
      <c r="A464" s="35">
        <v>20510301</v>
      </c>
      <c r="B464" s="36" t="s">
        <v>1253</v>
      </c>
      <c r="C464" s="33">
        <f t="shared" si="236"/>
        <v>0</v>
      </c>
      <c r="D464" s="33">
        <f t="shared" si="236"/>
        <v>0</v>
      </c>
      <c r="E464" s="33">
        <f t="shared" si="236"/>
        <v>0</v>
      </c>
      <c r="F464" s="33">
        <f t="shared" si="236"/>
        <v>0</v>
      </c>
      <c r="G464" s="33">
        <f t="shared" si="236"/>
        <v>0</v>
      </c>
      <c r="H464" s="33">
        <f t="shared" si="236"/>
        <v>0</v>
      </c>
      <c r="I464" s="33">
        <f t="shared" si="236"/>
        <v>0</v>
      </c>
      <c r="J464" s="33">
        <f t="shared" si="236"/>
        <v>0</v>
      </c>
      <c r="K464" s="33">
        <f t="shared" si="236"/>
        <v>0</v>
      </c>
      <c r="L464" s="33">
        <f t="shared" si="236"/>
        <v>0</v>
      </c>
      <c r="M464" s="33">
        <f t="shared" si="236"/>
        <v>0</v>
      </c>
      <c r="N464" s="33">
        <f t="shared" si="236"/>
        <v>0</v>
      </c>
      <c r="O464" s="33">
        <f t="shared" si="224"/>
        <v>0</v>
      </c>
      <c r="Q464" s="33"/>
      <c r="R464" s="33">
        <f t="shared" si="237"/>
        <v>0</v>
      </c>
      <c r="S464" s="33">
        <f t="shared" si="237"/>
        <v>0</v>
      </c>
      <c r="T464" s="33">
        <f t="shared" si="237"/>
        <v>0</v>
      </c>
      <c r="U464" s="33">
        <f t="shared" si="237"/>
        <v>0</v>
      </c>
      <c r="V464" s="33">
        <f t="shared" si="237"/>
        <v>0</v>
      </c>
      <c r="W464" s="33">
        <f t="shared" si="237"/>
        <v>0</v>
      </c>
      <c r="X464" s="33">
        <f t="shared" si="237"/>
        <v>0</v>
      </c>
      <c r="Y464" s="33">
        <f t="shared" si="237"/>
        <v>0</v>
      </c>
      <c r="Z464" s="33">
        <f t="shared" si="237"/>
        <v>0</v>
      </c>
      <c r="AA464" s="33">
        <f t="shared" si="237"/>
        <v>0</v>
      </c>
      <c r="AB464" s="33">
        <f t="shared" si="237"/>
        <v>0</v>
      </c>
      <c r="AC464" s="33">
        <f t="shared" si="225"/>
        <v>0</v>
      </c>
      <c r="AE464" s="81"/>
      <c r="AF464" s="81"/>
      <c r="AG464" s="95"/>
    </row>
    <row r="465" spans="1:33" x14ac:dyDescent="0.25">
      <c r="A465" s="35">
        <v>205103011</v>
      </c>
      <c r="B465" s="36" t="s">
        <v>1253</v>
      </c>
      <c r="C465" s="33">
        <f t="shared" si="236"/>
        <v>0</v>
      </c>
      <c r="D465" s="33">
        <f t="shared" si="236"/>
        <v>0</v>
      </c>
      <c r="E465" s="33">
        <f t="shared" si="236"/>
        <v>0</v>
      </c>
      <c r="F465" s="33">
        <f t="shared" si="236"/>
        <v>0</v>
      </c>
      <c r="G465" s="33">
        <f t="shared" si="236"/>
        <v>0</v>
      </c>
      <c r="H465" s="33">
        <f t="shared" si="236"/>
        <v>0</v>
      </c>
      <c r="I465" s="33">
        <f t="shared" si="236"/>
        <v>0</v>
      </c>
      <c r="J465" s="33">
        <f t="shared" si="236"/>
        <v>0</v>
      </c>
      <c r="K465" s="33">
        <f t="shared" si="236"/>
        <v>0</v>
      </c>
      <c r="L465" s="33">
        <f t="shared" si="236"/>
        <v>0</v>
      </c>
      <c r="M465" s="33">
        <f t="shared" si="236"/>
        <v>0</v>
      </c>
      <c r="N465" s="33">
        <f t="shared" si="236"/>
        <v>0</v>
      </c>
      <c r="O465" s="33">
        <f t="shared" si="224"/>
        <v>0</v>
      </c>
      <c r="Q465" s="33"/>
      <c r="R465" s="33">
        <f t="shared" si="237"/>
        <v>0</v>
      </c>
      <c r="S465" s="33">
        <f t="shared" si="237"/>
        <v>0</v>
      </c>
      <c r="T465" s="33">
        <f t="shared" si="237"/>
        <v>0</v>
      </c>
      <c r="U465" s="33">
        <f t="shared" si="237"/>
        <v>0</v>
      </c>
      <c r="V465" s="33">
        <f t="shared" si="237"/>
        <v>0</v>
      </c>
      <c r="W465" s="33">
        <f t="shared" si="237"/>
        <v>0</v>
      </c>
      <c r="X465" s="33">
        <f t="shared" si="237"/>
        <v>0</v>
      </c>
      <c r="Y465" s="33">
        <f t="shared" si="237"/>
        <v>0</v>
      </c>
      <c r="Z465" s="33">
        <f t="shared" si="237"/>
        <v>0</v>
      </c>
      <c r="AA465" s="33">
        <f t="shared" si="237"/>
        <v>0</v>
      </c>
      <c r="AB465" s="33">
        <f t="shared" si="237"/>
        <v>0</v>
      </c>
      <c r="AC465" s="33">
        <f t="shared" si="225"/>
        <v>0</v>
      </c>
      <c r="AE465" s="81"/>
      <c r="AF465" s="81"/>
      <c r="AG465" s="95"/>
    </row>
    <row r="466" spans="1:33" x14ac:dyDescent="0.25">
      <c r="A466" s="38">
        <v>20510301101</v>
      </c>
      <c r="B466" s="39" t="s">
        <v>1253</v>
      </c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>
        <f t="shared" si="224"/>
        <v>0</v>
      </c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>
        <f t="shared" si="225"/>
        <v>0</v>
      </c>
      <c r="AE466" s="81"/>
      <c r="AF466" s="81"/>
      <c r="AG466" s="95"/>
    </row>
    <row r="467" spans="1:33" x14ac:dyDescent="0.25">
      <c r="A467" s="30">
        <v>2052</v>
      </c>
      <c r="B467" s="31" t="s">
        <v>1047</v>
      </c>
      <c r="C467" s="32">
        <f t="shared" ref="C467:N470" si="238">+C468</f>
        <v>0</v>
      </c>
      <c r="D467" s="32">
        <f t="shared" si="238"/>
        <v>0</v>
      </c>
      <c r="E467" s="32">
        <f t="shared" si="238"/>
        <v>0</v>
      </c>
      <c r="F467" s="32">
        <f t="shared" si="238"/>
        <v>0</v>
      </c>
      <c r="G467" s="32">
        <f t="shared" si="238"/>
        <v>0</v>
      </c>
      <c r="H467" s="32">
        <f t="shared" si="238"/>
        <v>0</v>
      </c>
      <c r="I467" s="32">
        <f t="shared" si="238"/>
        <v>0</v>
      </c>
      <c r="J467" s="32">
        <f t="shared" si="238"/>
        <v>0</v>
      </c>
      <c r="K467" s="32">
        <f t="shared" si="238"/>
        <v>0</v>
      </c>
      <c r="L467" s="32">
        <f t="shared" si="238"/>
        <v>0</v>
      </c>
      <c r="M467" s="32">
        <f t="shared" si="238"/>
        <v>0</v>
      </c>
      <c r="N467" s="32">
        <f t="shared" si="238"/>
        <v>0</v>
      </c>
      <c r="O467" s="32">
        <f t="shared" si="224"/>
        <v>0</v>
      </c>
      <c r="Q467" s="32">
        <v>0</v>
      </c>
      <c r="R467" s="32">
        <f t="shared" ref="R467:AB470" si="239">+R468</f>
        <v>0</v>
      </c>
      <c r="S467" s="32">
        <f t="shared" si="239"/>
        <v>0</v>
      </c>
      <c r="T467" s="32">
        <f t="shared" si="239"/>
        <v>0</v>
      </c>
      <c r="U467" s="32">
        <f t="shared" si="239"/>
        <v>0</v>
      </c>
      <c r="V467" s="32">
        <f t="shared" si="239"/>
        <v>0</v>
      </c>
      <c r="W467" s="32">
        <f t="shared" si="239"/>
        <v>0</v>
      </c>
      <c r="X467" s="32">
        <f t="shared" si="239"/>
        <v>0</v>
      </c>
      <c r="Y467" s="32">
        <f t="shared" si="239"/>
        <v>0</v>
      </c>
      <c r="Z467" s="32">
        <f t="shared" si="239"/>
        <v>0</v>
      </c>
      <c r="AA467" s="32">
        <f t="shared" si="239"/>
        <v>0</v>
      </c>
      <c r="AB467" s="32">
        <f t="shared" si="239"/>
        <v>0</v>
      </c>
      <c r="AC467" s="32">
        <f t="shared" si="225"/>
        <v>0</v>
      </c>
      <c r="AE467" s="110" t="s">
        <v>1046</v>
      </c>
      <c r="AF467" s="110" t="s">
        <v>1047</v>
      </c>
      <c r="AG467" s="111">
        <v>0</v>
      </c>
    </row>
    <row r="468" spans="1:33" x14ac:dyDescent="0.25">
      <c r="A468" s="35">
        <v>205201</v>
      </c>
      <c r="B468" s="36" t="s">
        <v>1047</v>
      </c>
      <c r="C468" s="33">
        <f t="shared" si="238"/>
        <v>0</v>
      </c>
      <c r="D468" s="33">
        <f t="shared" si="238"/>
        <v>0</v>
      </c>
      <c r="E468" s="33">
        <f t="shared" si="238"/>
        <v>0</v>
      </c>
      <c r="F468" s="33">
        <f t="shared" si="238"/>
        <v>0</v>
      </c>
      <c r="G468" s="33">
        <f t="shared" si="238"/>
        <v>0</v>
      </c>
      <c r="H468" s="33">
        <f t="shared" si="238"/>
        <v>0</v>
      </c>
      <c r="I468" s="33">
        <f t="shared" si="238"/>
        <v>0</v>
      </c>
      <c r="J468" s="33">
        <f t="shared" si="238"/>
        <v>0</v>
      </c>
      <c r="K468" s="33">
        <f t="shared" si="238"/>
        <v>0</v>
      </c>
      <c r="L468" s="33">
        <f t="shared" si="238"/>
        <v>0</v>
      </c>
      <c r="M468" s="33">
        <f t="shared" si="238"/>
        <v>0</v>
      </c>
      <c r="N468" s="33">
        <f t="shared" si="238"/>
        <v>0</v>
      </c>
      <c r="O468" s="33">
        <f t="shared" si="224"/>
        <v>0</v>
      </c>
      <c r="Q468" s="33">
        <v>0</v>
      </c>
      <c r="R468" s="33">
        <f t="shared" si="239"/>
        <v>0</v>
      </c>
      <c r="S468" s="33">
        <f t="shared" si="239"/>
        <v>0</v>
      </c>
      <c r="T468" s="33">
        <f t="shared" si="239"/>
        <v>0</v>
      </c>
      <c r="U468" s="33">
        <f t="shared" si="239"/>
        <v>0</v>
      </c>
      <c r="V468" s="33">
        <f t="shared" si="239"/>
        <v>0</v>
      </c>
      <c r="W468" s="33">
        <f t="shared" si="239"/>
        <v>0</v>
      </c>
      <c r="X468" s="33">
        <f t="shared" si="239"/>
        <v>0</v>
      </c>
      <c r="Y468" s="33">
        <f t="shared" si="239"/>
        <v>0</v>
      </c>
      <c r="Z468" s="33">
        <f t="shared" si="239"/>
        <v>0</v>
      </c>
      <c r="AA468" s="33">
        <f t="shared" si="239"/>
        <v>0</v>
      </c>
      <c r="AB468" s="33">
        <f t="shared" si="239"/>
        <v>0</v>
      </c>
      <c r="AC468" s="33">
        <f t="shared" si="225"/>
        <v>0</v>
      </c>
      <c r="AE468" s="110" t="s">
        <v>1048</v>
      </c>
      <c r="AF468" s="110" t="s">
        <v>1047</v>
      </c>
      <c r="AG468" s="111">
        <v>0</v>
      </c>
    </row>
    <row r="469" spans="1:33" x14ac:dyDescent="0.25">
      <c r="A469" s="35">
        <v>20520101</v>
      </c>
      <c r="B469" s="36" t="s">
        <v>1047</v>
      </c>
      <c r="C469" s="33">
        <f t="shared" si="238"/>
        <v>0</v>
      </c>
      <c r="D469" s="33">
        <f t="shared" si="238"/>
        <v>0</v>
      </c>
      <c r="E469" s="33">
        <f t="shared" si="238"/>
        <v>0</v>
      </c>
      <c r="F469" s="33">
        <f t="shared" si="238"/>
        <v>0</v>
      </c>
      <c r="G469" s="33">
        <f t="shared" si="238"/>
        <v>0</v>
      </c>
      <c r="H469" s="33">
        <f t="shared" si="238"/>
        <v>0</v>
      </c>
      <c r="I469" s="33">
        <f t="shared" si="238"/>
        <v>0</v>
      </c>
      <c r="J469" s="33">
        <f t="shared" si="238"/>
        <v>0</v>
      </c>
      <c r="K469" s="33">
        <f t="shared" si="238"/>
        <v>0</v>
      </c>
      <c r="L469" s="33">
        <f t="shared" si="238"/>
        <v>0</v>
      </c>
      <c r="M469" s="33">
        <f t="shared" si="238"/>
        <v>0</v>
      </c>
      <c r="N469" s="33">
        <f t="shared" si="238"/>
        <v>0</v>
      </c>
      <c r="O469" s="33">
        <f t="shared" si="224"/>
        <v>0</v>
      </c>
      <c r="Q469" s="33">
        <v>0</v>
      </c>
      <c r="R469" s="33">
        <f t="shared" si="239"/>
        <v>0</v>
      </c>
      <c r="S469" s="33">
        <f t="shared" si="239"/>
        <v>0</v>
      </c>
      <c r="T469" s="33">
        <f t="shared" si="239"/>
        <v>0</v>
      </c>
      <c r="U469" s="33">
        <f t="shared" si="239"/>
        <v>0</v>
      </c>
      <c r="V469" s="33">
        <f t="shared" si="239"/>
        <v>0</v>
      </c>
      <c r="W469" s="33">
        <f t="shared" si="239"/>
        <v>0</v>
      </c>
      <c r="X469" s="33">
        <f t="shared" si="239"/>
        <v>0</v>
      </c>
      <c r="Y469" s="33">
        <f t="shared" si="239"/>
        <v>0</v>
      </c>
      <c r="Z469" s="33">
        <f t="shared" si="239"/>
        <v>0</v>
      </c>
      <c r="AA469" s="33">
        <f t="shared" si="239"/>
        <v>0</v>
      </c>
      <c r="AB469" s="33">
        <f t="shared" si="239"/>
        <v>0</v>
      </c>
      <c r="AC469" s="33">
        <f t="shared" si="225"/>
        <v>0</v>
      </c>
      <c r="AE469" s="110" t="s">
        <v>1049</v>
      </c>
      <c r="AF469" s="110" t="s">
        <v>1047</v>
      </c>
      <c r="AG469" s="111">
        <v>0</v>
      </c>
    </row>
    <row r="470" spans="1:33" x14ac:dyDescent="0.25">
      <c r="A470" s="35">
        <v>205201011</v>
      </c>
      <c r="B470" s="36" t="s">
        <v>1047</v>
      </c>
      <c r="C470" s="33">
        <f t="shared" si="238"/>
        <v>0</v>
      </c>
      <c r="D470" s="33">
        <f t="shared" si="238"/>
        <v>0</v>
      </c>
      <c r="E470" s="33">
        <f t="shared" si="238"/>
        <v>0</v>
      </c>
      <c r="F470" s="33">
        <f t="shared" si="238"/>
        <v>0</v>
      </c>
      <c r="G470" s="33">
        <f t="shared" si="238"/>
        <v>0</v>
      </c>
      <c r="H470" s="33">
        <f t="shared" si="238"/>
        <v>0</v>
      </c>
      <c r="I470" s="33">
        <f t="shared" si="238"/>
        <v>0</v>
      </c>
      <c r="J470" s="33">
        <f t="shared" si="238"/>
        <v>0</v>
      </c>
      <c r="K470" s="33">
        <f t="shared" si="238"/>
        <v>0</v>
      </c>
      <c r="L470" s="33">
        <f t="shared" si="238"/>
        <v>0</v>
      </c>
      <c r="M470" s="33">
        <f t="shared" si="238"/>
        <v>0</v>
      </c>
      <c r="N470" s="33">
        <f t="shared" si="238"/>
        <v>0</v>
      </c>
      <c r="O470" s="33">
        <f t="shared" si="224"/>
        <v>0</v>
      </c>
      <c r="Q470" s="33">
        <v>0</v>
      </c>
      <c r="R470" s="33">
        <f t="shared" si="239"/>
        <v>0</v>
      </c>
      <c r="S470" s="33">
        <f t="shared" si="239"/>
        <v>0</v>
      </c>
      <c r="T470" s="33">
        <f t="shared" si="239"/>
        <v>0</v>
      </c>
      <c r="U470" s="33">
        <f t="shared" si="239"/>
        <v>0</v>
      </c>
      <c r="V470" s="33">
        <f t="shared" si="239"/>
        <v>0</v>
      </c>
      <c r="W470" s="33">
        <f t="shared" si="239"/>
        <v>0</v>
      </c>
      <c r="X470" s="33">
        <f t="shared" si="239"/>
        <v>0</v>
      </c>
      <c r="Y470" s="33">
        <f t="shared" si="239"/>
        <v>0</v>
      </c>
      <c r="Z470" s="33">
        <f t="shared" si="239"/>
        <v>0</v>
      </c>
      <c r="AA470" s="33">
        <f t="shared" si="239"/>
        <v>0</v>
      </c>
      <c r="AB470" s="33">
        <f t="shared" si="239"/>
        <v>0</v>
      </c>
      <c r="AC470" s="33">
        <f t="shared" si="225"/>
        <v>0</v>
      </c>
      <c r="AE470" s="110" t="s">
        <v>1050</v>
      </c>
      <c r="AF470" s="110" t="s">
        <v>1047</v>
      </c>
      <c r="AG470" s="111">
        <v>0</v>
      </c>
    </row>
    <row r="471" spans="1:33" x14ac:dyDescent="0.25">
      <c r="A471" s="38">
        <v>20520101101</v>
      </c>
      <c r="B471" s="39" t="s">
        <v>1047</v>
      </c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>
        <f t="shared" si="224"/>
        <v>0</v>
      </c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>
        <f t="shared" si="225"/>
        <v>0</v>
      </c>
      <c r="AE471" s="63" t="s">
        <v>1051</v>
      </c>
      <c r="AF471" s="55" t="s">
        <v>1047</v>
      </c>
      <c r="AG471" s="91"/>
    </row>
    <row r="472" spans="1:33" x14ac:dyDescent="0.25">
      <c r="A472" s="30">
        <v>2053</v>
      </c>
      <c r="B472" s="31" t="s">
        <v>1054</v>
      </c>
      <c r="C472" s="32">
        <f t="shared" ref="C472:N475" si="240">+C473</f>
        <v>0</v>
      </c>
      <c r="D472" s="32">
        <f t="shared" si="240"/>
        <v>0</v>
      </c>
      <c r="E472" s="32">
        <f t="shared" si="240"/>
        <v>0</v>
      </c>
      <c r="F472" s="32">
        <f t="shared" si="240"/>
        <v>0</v>
      </c>
      <c r="G472" s="32">
        <f t="shared" si="240"/>
        <v>0</v>
      </c>
      <c r="H472" s="32">
        <f t="shared" si="240"/>
        <v>0</v>
      </c>
      <c r="I472" s="32">
        <f t="shared" si="240"/>
        <v>0</v>
      </c>
      <c r="J472" s="32">
        <f t="shared" si="240"/>
        <v>0</v>
      </c>
      <c r="K472" s="32">
        <f t="shared" si="240"/>
        <v>0</v>
      </c>
      <c r="L472" s="32">
        <f t="shared" si="240"/>
        <v>0</v>
      </c>
      <c r="M472" s="32">
        <f t="shared" si="240"/>
        <v>0</v>
      </c>
      <c r="N472" s="32">
        <f t="shared" si="240"/>
        <v>0</v>
      </c>
      <c r="O472" s="32">
        <f t="shared" si="224"/>
        <v>0</v>
      </c>
      <c r="Q472" s="32">
        <v>0</v>
      </c>
      <c r="R472" s="32">
        <f t="shared" ref="R472:AB475" si="241">+R473</f>
        <v>0</v>
      </c>
      <c r="S472" s="32">
        <f t="shared" si="241"/>
        <v>0</v>
      </c>
      <c r="T472" s="32">
        <f t="shared" si="241"/>
        <v>0</v>
      </c>
      <c r="U472" s="32">
        <f t="shared" si="241"/>
        <v>0</v>
      </c>
      <c r="V472" s="32">
        <f t="shared" si="241"/>
        <v>0</v>
      </c>
      <c r="W472" s="32">
        <f t="shared" si="241"/>
        <v>0</v>
      </c>
      <c r="X472" s="32">
        <f t="shared" si="241"/>
        <v>0</v>
      </c>
      <c r="Y472" s="32">
        <f t="shared" si="241"/>
        <v>0</v>
      </c>
      <c r="Z472" s="32">
        <f t="shared" si="241"/>
        <v>0</v>
      </c>
      <c r="AA472" s="32">
        <f t="shared" si="241"/>
        <v>0</v>
      </c>
      <c r="AB472" s="32">
        <f t="shared" si="241"/>
        <v>0</v>
      </c>
      <c r="AC472" s="32">
        <f t="shared" si="225"/>
        <v>0</v>
      </c>
      <c r="AE472" s="110" t="s">
        <v>1052</v>
      </c>
      <c r="AF472" s="117" t="s">
        <v>1047</v>
      </c>
      <c r="AG472" s="118">
        <v>0</v>
      </c>
    </row>
    <row r="473" spans="1:33" x14ac:dyDescent="0.25">
      <c r="A473" s="35">
        <v>205301</v>
      </c>
      <c r="B473" s="36" t="s">
        <v>1054</v>
      </c>
      <c r="C473" s="33">
        <f t="shared" si="240"/>
        <v>0</v>
      </c>
      <c r="D473" s="33">
        <f t="shared" si="240"/>
        <v>0</v>
      </c>
      <c r="E473" s="33">
        <f t="shared" si="240"/>
        <v>0</v>
      </c>
      <c r="F473" s="33">
        <f t="shared" si="240"/>
        <v>0</v>
      </c>
      <c r="G473" s="33">
        <f t="shared" si="240"/>
        <v>0</v>
      </c>
      <c r="H473" s="33">
        <f t="shared" si="240"/>
        <v>0</v>
      </c>
      <c r="I473" s="33">
        <f t="shared" si="240"/>
        <v>0</v>
      </c>
      <c r="J473" s="33">
        <f t="shared" si="240"/>
        <v>0</v>
      </c>
      <c r="K473" s="33">
        <f t="shared" si="240"/>
        <v>0</v>
      </c>
      <c r="L473" s="33">
        <f t="shared" si="240"/>
        <v>0</v>
      </c>
      <c r="M473" s="33">
        <f t="shared" si="240"/>
        <v>0</v>
      </c>
      <c r="N473" s="33">
        <f t="shared" si="240"/>
        <v>0</v>
      </c>
      <c r="O473" s="33">
        <f t="shared" si="224"/>
        <v>0</v>
      </c>
      <c r="Q473" s="33">
        <v>0</v>
      </c>
      <c r="R473" s="33">
        <f t="shared" si="241"/>
        <v>0</v>
      </c>
      <c r="S473" s="33">
        <f t="shared" si="241"/>
        <v>0</v>
      </c>
      <c r="T473" s="33">
        <f t="shared" si="241"/>
        <v>0</v>
      </c>
      <c r="U473" s="33">
        <f t="shared" si="241"/>
        <v>0</v>
      </c>
      <c r="V473" s="33">
        <f t="shared" si="241"/>
        <v>0</v>
      </c>
      <c r="W473" s="33">
        <f t="shared" si="241"/>
        <v>0</v>
      </c>
      <c r="X473" s="33">
        <f t="shared" si="241"/>
        <v>0</v>
      </c>
      <c r="Y473" s="33">
        <f t="shared" si="241"/>
        <v>0</v>
      </c>
      <c r="Z473" s="33">
        <f t="shared" si="241"/>
        <v>0</v>
      </c>
      <c r="AA473" s="33">
        <f t="shared" si="241"/>
        <v>0</v>
      </c>
      <c r="AB473" s="33">
        <f t="shared" si="241"/>
        <v>0</v>
      </c>
      <c r="AC473" s="33">
        <f t="shared" si="225"/>
        <v>0</v>
      </c>
      <c r="AE473" s="110" t="s">
        <v>1053</v>
      </c>
      <c r="AF473" s="110" t="s">
        <v>1054</v>
      </c>
      <c r="AG473" s="111">
        <v>0</v>
      </c>
    </row>
    <row r="474" spans="1:33" x14ac:dyDescent="0.25">
      <c r="A474" s="35">
        <v>20530101</v>
      </c>
      <c r="B474" s="36" t="s">
        <v>1054</v>
      </c>
      <c r="C474" s="33">
        <f t="shared" si="240"/>
        <v>0</v>
      </c>
      <c r="D474" s="33">
        <f t="shared" si="240"/>
        <v>0</v>
      </c>
      <c r="E474" s="33">
        <f t="shared" si="240"/>
        <v>0</v>
      </c>
      <c r="F474" s="33">
        <f t="shared" si="240"/>
        <v>0</v>
      </c>
      <c r="G474" s="33">
        <f t="shared" si="240"/>
        <v>0</v>
      </c>
      <c r="H474" s="33">
        <f t="shared" si="240"/>
        <v>0</v>
      </c>
      <c r="I474" s="33">
        <f t="shared" si="240"/>
        <v>0</v>
      </c>
      <c r="J474" s="33">
        <f t="shared" si="240"/>
        <v>0</v>
      </c>
      <c r="K474" s="33">
        <f t="shared" si="240"/>
        <v>0</v>
      </c>
      <c r="L474" s="33">
        <f t="shared" si="240"/>
        <v>0</v>
      </c>
      <c r="M474" s="33">
        <f t="shared" si="240"/>
        <v>0</v>
      </c>
      <c r="N474" s="33">
        <f t="shared" si="240"/>
        <v>0</v>
      </c>
      <c r="O474" s="33">
        <f t="shared" si="224"/>
        <v>0</v>
      </c>
      <c r="Q474" s="33">
        <v>0</v>
      </c>
      <c r="R474" s="33">
        <f t="shared" si="241"/>
        <v>0</v>
      </c>
      <c r="S474" s="33">
        <f t="shared" si="241"/>
        <v>0</v>
      </c>
      <c r="T474" s="33">
        <f t="shared" si="241"/>
        <v>0</v>
      </c>
      <c r="U474" s="33">
        <f t="shared" si="241"/>
        <v>0</v>
      </c>
      <c r="V474" s="33">
        <f t="shared" si="241"/>
        <v>0</v>
      </c>
      <c r="W474" s="33">
        <f t="shared" si="241"/>
        <v>0</v>
      </c>
      <c r="X474" s="33">
        <f t="shared" si="241"/>
        <v>0</v>
      </c>
      <c r="Y474" s="33">
        <f t="shared" si="241"/>
        <v>0</v>
      </c>
      <c r="Z474" s="33">
        <f t="shared" si="241"/>
        <v>0</v>
      </c>
      <c r="AA474" s="33">
        <f t="shared" si="241"/>
        <v>0</v>
      </c>
      <c r="AB474" s="33">
        <f t="shared" si="241"/>
        <v>0</v>
      </c>
      <c r="AC474" s="33">
        <f t="shared" si="225"/>
        <v>0</v>
      </c>
      <c r="AE474" s="110" t="s">
        <v>1055</v>
      </c>
      <c r="AF474" s="110" t="s">
        <v>1054</v>
      </c>
      <c r="AG474" s="111">
        <v>0</v>
      </c>
    </row>
    <row r="475" spans="1:33" x14ac:dyDescent="0.25">
      <c r="A475" s="35">
        <v>205301011</v>
      </c>
      <c r="B475" s="36" t="s">
        <v>1054</v>
      </c>
      <c r="C475" s="33">
        <f t="shared" si="240"/>
        <v>0</v>
      </c>
      <c r="D475" s="33">
        <f t="shared" si="240"/>
        <v>0</v>
      </c>
      <c r="E475" s="33">
        <f t="shared" si="240"/>
        <v>0</v>
      </c>
      <c r="F475" s="33">
        <f t="shared" si="240"/>
        <v>0</v>
      </c>
      <c r="G475" s="33">
        <f t="shared" si="240"/>
        <v>0</v>
      </c>
      <c r="H475" s="33">
        <f t="shared" si="240"/>
        <v>0</v>
      </c>
      <c r="I475" s="33">
        <f t="shared" si="240"/>
        <v>0</v>
      </c>
      <c r="J475" s="33">
        <f t="shared" si="240"/>
        <v>0</v>
      </c>
      <c r="K475" s="33">
        <f t="shared" si="240"/>
        <v>0</v>
      </c>
      <c r="L475" s="33">
        <f t="shared" si="240"/>
        <v>0</v>
      </c>
      <c r="M475" s="33">
        <f t="shared" si="240"/>
        <v>0</v>
      </c>
      <c r="N475" s="33">
        <f t="shared" si="240"/>
        <v>0</v>
      </c>
      <c r="O475" s="33">
        <f t="shared" si="224"/>
        <v>0</v>
      </c>
      <c r="Q475" s="33">
        <v>0</v>
      </c>
      <c r="R475" s="33">
        <f t="shared" si="241"/>
        <v>0</v>
      </c>
      <c r="S475" s="33">
        <f t="shared" si="241"/>
        <v>0</v>
      </c>
      <c r="T475" s="33">
        <f t="shared" si="241"/>
        <v>0</v>
      </c>
      <c r="U475" s="33">
        <f t="shared" si="241"/>
        <v>0</v>
      </c>
      <c r="V475" s="33">
        <f t="shared" si="241"/>
        <v>0</v>
      </c>
      <c r="W475" s="33">
        <f t="shared" si="241"/>
        <v>0</v>
      </c>
      <c r="X475" s="33">
        <f t="shared" si="241"/>
        <v>0</v>
      </c>
      <c r="Y475" s="33">
        <f t="shared" si="241"/>
        <v>0</v>
      </c>
      <c r="Z475" s="33">
        <f t="shared" si="241"/>
        <v>0</v>
      </c>
      <c r="AA475" s="33">
        <f t="shared" si="241"/>
        <v>0</v>
      </c>
      <c r="AB475" s="33">
        <f t="shared" si="241"/>
        <v>0</v>
      </c>
      <c r="AC475" s="33">
        <f t="shared" si="225"/>
        <v>0</v>
      </c>
      <c r="AE475" s="110" t="s">
        <v>1056</v>
      </c>
      <c r="AF475" s="110" t="s">
        <v>1054</v>
      </c>
      <c r="AG475" s="111">
        <v>0</v>
      </c>
    </row>
    <row r="476" spans="1:33" x14ac:dyDescent="0.25">
      <c r="A476" s="38">
        <v>20530101101</v>
      </c>
      <c r="B476" s="39" t="s">
        <v>1054</v>
      </c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>
        <f t="shared" si="224"/>
        <v>0</v>
      </c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>
        <f t="shared" si="225"/>
        <v>0</v>
      </c>
      <c r="AE476" s="77" t="s">
        <v>1057</v>
      </c>
      <c r="AF476" s="77" t="s">
        <v>1054</v>
      </c>
      <c r="AG476" s="93"/>
    </row>
    <row r="477" spans="1:33" x14ac:dyDescent="0.25">
      <c r="A477" s="30">
        <v>206</v>
      </c>
      <c r="B477" s="31" t="s">
        <v>1254</v>
      </c>
      <c r="C477" s="32">
        <f t="shared" ref="C477:N481" si="242">+C478</f>
        <v>0</v>
      </c>
      <c r="D477" s="32">
        <f t="shared" si="242"/>
        <v>0</v>
      </c>
      <c r="E477" s="32">
        <f t="shared" si="242"/>
        <v>0</v>
      </c>
      <c r="F477" s="32">
        <f t="shared" si="242"/>
        <v>0</v>
      </c>
      <c r="G477" s="32">
        <f t="shared" si="242"/>
        <v>0</v>
      </c>
      <c r="H477" s="32">
        <f t="shared" si="242"/>
        <v>0</v>
      </c>
      <c r="I477" s="32">
        <f t="shared" si="242"/>
        <v>0</v>
      </c>
      <c r="J477" s="32">
        <f t="shared" si="242"/>
        <v>0</v>
      </c>
      <c r="K477" s="32">
        <f t="shared" si="242"/>
        <v>0</v>
      </c>
      <c r="L477" s="32">
        <f t="shared" si="242"/>
        <v>0</v>
      </c>
      <c r="M477" s="32">
        <f t="shared" si="242"/>
        <v>0</v>
      </c>
      <c r="N477" s="32">
        <f t="shared" si="242"/>
        <v>0</v>
      </c>
      <c r="O477" s="32">
        <f t="shared" si="224"/>
        <v>0</v>
      </c>
      <c r="Q477" s="32"/>
      <c r="R477" s="32">
        <f t="shared" ref="R477:AB481" si="243">+R478</f>
        <v>0</v>
      </c>
      <c r="S477" s="32">
        <f t="shared" si="243"/>
        <v>0</v>
      </c>
      <c r="T477" s="32">
        <f t="shared" si="243"/>
        <v>0</v>
      </c>
      <c r="U477" s="32">
        <f t="shared" si="243"/>
        <v>0</v>
      </c>
      <c r="V477" s="32">
        <f t="shared" si="243"/>
        <v>0</v>
      </c>
      <c r="W477" s="32">
        <f t="shared" si="243"/>
        <v>0</v>
      </c>
      <c r="X477" s="32">
        <f t="shared" si="243"/>
        <v>0</v>
      </c>
      <c r="Y477" s="32">
        <f t="shared" si="243"/>
        <v>0</v>
      </c>
      <c r="Z477" s="32">
        <f t="shared" si="243"/>
        <v>0</v>
      </c>
      <c r="AA477" s="32">
        <f t="shared" si="243"/>
        <v>0</v>
      </c>
      <c r="AB477" s="32">
        <f t="shared" si="243"/>
        <v>0</v>
      </c>
      <c r="AC477" s="32">
        <f t="shared" si="225"/>
        <v>0</v>
      </c>
      <c r="AE477" s="77"/>
      <c r="AF477" s="77"/>
      <c r="AG477" s="93"/>
    </row>
    <row r="478" spans="1:33" x14ac:dyDescent="0.25">
      <c r="A478" s="35">
        <v>2061</v>
      </c>
      <c r="B478" s="36" t="s">
        <v>1254</v>
      </c>
      <c r="C478" s="33">
        <f t="shared" si="242"/>
        <v>0</v>
      </c>
      <c r="D478" s="33">
        <f t="shared" si="242"/>
        <v>0</v>
      </c>
      <c r="E478" s="33">
        <f t="shared" si="242"/>
        <v>0</v>
      </c>
      <c r="F478" s="33">
        <f t="shared" si="242"/>
        <v>0</v>
      </c>
      <c r="G478" s="33">
        <f t="shared" si="242"/>
        <v>0</v>
      </c>
      <c r="H478" s="33">
        <f t="shared" si="242"/>
        <v>0</v>
      </c>
      <c r="I478" s="33">
        <f t="shared" si="242"/>
        <v>0</v>
      </c>
      <c r="J478" s="33">
        <f t="shared" si="242"/>
        <v>0</v>
      </c>
      <c r="K478" s="33">
        <f t="shared" si="242"/>
        <v>0</v>
      </c>
      <c r="L478" s="33">
        <f t="shared" si="242"/>
        <v>0</v>
      </c>
      <c r="M478" s="33">
        <f t="shared" si="242"/>
        <v>0</v>
      </c>
      <c r="N478" s="33">
        <f t="shared" si="242"/>
        <v>0</v>
      </c>
      <c r="O478" s="33">
        <f t="shared" si="224"/>
        <v>0</v>
      </c>
      <c r="Q478" s="33"/>
      <c r="R478" s="33">
        <f t="shared" si="243"/>
        <v>0</v>
      </c>
      <c r="S478" s="33">
        <f t="shared" si="243"/>
        <v>0</v>
      </c>
      <c r="T478" s="33">
        <f t="shared" si="243"/>
        <v>0</v>
      </c>
      <c r="U478" s="33">
        <f t="shared" si="243"/>
        <v>0</v>
      </c>
      <c r="V478" s="33">
        <f t="shared" si="243"/>
        <v>0</v>
      </c>
      <c r="W478" s="33">
        <f t="shared" si="243"/>
        <v>0</v>
      </c>
      <c r="X478" s="33">
        <f t="shared" si="243"/>
        <v>0</v>
      </c>
      <c r="Y478" s="33">
        <f t="shared" si="243"/>
        <v>0</v>
      </c>
      <c r="Z478" s="33">
        <f t="shared" si="243"/>
        <v>0</v>
      </c>
      <c r="AA478" s="33">
        <f t="shared" si="243"/>
        <v>0</v>
      </c>
      <c r="AB478" s="33">
        <f t="shared" si="243"/>
        <v>0</v>
      </c>
      <c r="AC478" s="33">
        <f t="shared" si="225"/>
        <v>0</v>
      </c>
      <c r="AE478" s="77"/>
      <c r="AF478" s="77"/>
      <c r="AG478" s="93"/>
    </row>
    <row r="479" spans="1:33" x14ac:dyDescent="0.25">
      <c r="A479" s="35">
        <v>206101</v>
      </c>
      <c r="B479" s="36" t="s">
        <v>1254</v>
      </c>
      <c r="C479" s="33">
        <f t="shared" si="242"/>
        <v>0</v>
      </c>
      <c r="D479" s="33">
        <f t="shared" si="242"/>
        <v>0</v>
      </c>
      <c r="E479" s="33">
        <f t="shared" si="242"/>
        <v>0</v>
      </c>
      <c r="F479" s="33">
        <f t="shared" si="242"/>
        <v>0</v>
      </c>
      <c r="G479" s="33">
        <f t="shared" si="242"/>
        <v>0</v>
      </c>
      <c r="H479" s="33">
        <f t="shared" si="242"/>
        <v>0</v>
      </c>
      <c r="I479" s="33">
        <f t="shared" si="242"/>
        <v>0</v>
      </c>
      <c r="J479" s="33">
        <f t="shared" si="242"/>
        <v>0</v>
      </c>
      <c r="K479" s="33">
        <f t="shared" si="242"/>
        <v>0</v>
      </c>
      <c r="L479" s="33">
        <f t="shared" si="242"/>
        <v>0</v>
      </c>
      <c r="M479" s="33">
        <f t="shared" si="242"/>
        <v>0</v>
      </c>
      <c r="N479" s="33">
        <f t="shared" si="242"/>
        <v>0</v>
      </c>
      <c r="O479" s="33">
        <f t="shared" si="224"/>
        <v>0</v>
      </c>
      <c r="Q479" s="33"/>
      <c r="R479" s="33">
        <f t="shared" si="243"/>
        <v>0</v>
      </c>
      <c r="S479" s="33">
        <f t="shared" si="243"/>
        <v>0</v>
      </c>
      <c r="T479" s="33">
        <f t="shared" si="243"/>
        <v>0</v>
      </c>
      <c r="U479" s="33">
        <f t="shared" si="243"/>
        <v>0</v>
      </c>
      <c r="V479" s="33">
        <f t="shared" si="243"/>
        <v>0</v>
      </c>
      <c r="W479" s="33">
        <f t="shared" si="243"/>
        <v>0</v>
      </c>
      <c r="X479" s="33">
        <f t="shared" si="243"/>
        <v>0</v>
      </c>
      <c r="Y479" s="33">
        <f t="shared" si="243"/>
        <v>0</v>
      </c>
      <c r="Z479" s="33">
        <f t="shared" si="243"/>
        <v>0</v>
      </c>
      <c r="AA479" s="33">
        <f t="shared" si="243"/>
        <v>0</v>
      </c>
      <c r="AB479" s="33">
        <f t="shared" si="243"/>
        <v>0</v>
      </c>
      <c r="AC479" s="33">
        <f t="shared" si="225"/>
        <v>0</v>
      </c>
      <c r="AE479" s="77"/>
      <c r="AF479" s="77"/>
      <c r="AG479" s="93"/>
    </row>
    <row r="480" spans="1:33" x14ac:dyDescent="0.25">
      <c r="A480" s="35">
        <v>20610101</v>
      </c>
      <c r="B480" s="36" t="s">
        <v>1254</v>
      </c>
      <c r="C480" s="33">
        <f t="shared" si="242"/>
        <v>0</v>
      </c>
      <c r="D480" s="33">
        <f t="shared" si="242"/>
        <v>0</v>
      </c>
      <c r="E480" s="33">
        <f t="shared" si="242"/>
        <v>0</v>
      </c>
      <c r="F480" s="33">
        <f t="shared" si="242"/>
        <v>0</v>
      </c>
      <c r="G480" s="33">
        <f t="shared" si="242"/>
        <v>0</v>
      </c>
      <c r="H480" s="33">
        <f t="shared" si="242"/>
        <v>0</v>
      </c>
      <c r="I480" s="33">
        <f t="shared" si="242"/>
        <v>0</v>
      </c>
      <c r="J480" s="33">
        <f t="shared" si="242"/>
        <v>0</v>
      </c>
      <c r="K480" s="33">
        <f t="shared" si="242"/>
        <v>0</v>
      </c>
      <c r="L480" s="33">
        <f t="shared" si="242"/>
        <v>0</v>
      </c>
      <c r="M480" s="33">
        <f t="shared" si="242"/>
        <v>0</v>
      </c>
      <c r="N480" s="33">
        <f t="shared" si="242"/>
        <v>0</v>
      </c>
      <c r="O480" s="33">
        <f t="shared" si="224"/>
        <v>0</v>
      </c>
      <c r="Q480" s="33"/>
      <c r="R480" s="33">
        <f t="shared" si="243"/>
        <v>0</v>
      </c>
      <c r="S480" s="33">
        <f t="shared" si="243"/>
        <v>0</v>
      </c>
      <c r="T480" s="33">
        <f t="shared" si="243"/>
        <v>0</v>
      </c>
      <c r="U480" s="33">
        <f t="shared" si="243"/>
        <v>0</v>
      </c>
      <c r="V480" s="33">
        <f t="shared" si="243"/>
        <v>0</v>
      </c>
      <c r="W480" s="33">
        <f t="shared" si="243"/>
        <v>0</v>
      </c>
      <c r="X480" s="33">
        <f t="shared" si="243"/>
        <v>0</v>
      </c>
      <c r="Y480" s="33">
        <f t="shared" si="243"/>
        <v>0</v>
      </c>
      <c r="Z480" s="33">
        <f t="shared" si="243"/>
        <v>0</v>
      </c>
      <c r="AA480" s="33">
        <f t="shared" si="243"/>
        <v>0</v>
      </c>
      <c r="AB480" s="33">
        <f t="shared" si="243"/>
        <v>0</v>
      </c>
      <c r="AC480" s="33">
        <f t="shared" si="225"/>
        <v>0</v>
      </c>
      <c r="AE480" s="77"/>
      <c r="AF480" s="77"/>
      <c r="AG480" s="93"/>
    </row>
    <row r="481" spans="1:33" x14ac:dyDescent="0.25">
      <c r="A481" s="35">
        <v>206101011</v>
      </c>
      <c r="B481" s="36" t="s">
        <v>1254</v>
      </c>
      <c r="C481" s="33">
        <f t="shared" si="242"/>
        <v>0</v>
      </c>
      <c r="D481" s="33">
        <f t="shared" si="242"/>
        <v>0</v>
      </c>
      <c r="E481" s="33">
        <f t="shared" si="242"/>
        <v>0</v>
      </c>
      <c r="F481" s="33">
        <f t="shared" si="242"/>
        <v>0</v>
      </c>
      <c r="G481" s="33">
        <f t="shared" si="242"/>
        <v>0</v>
      </c>
      <c r="H481" s="33">
        <f t="shared" si="242"/>
        <v>0</v>
      </c>
      <c r="I481" s="33">
        <f t="shared" si="242"/>
        <v>0</v>
      </c>
      <c r="J481" s="33">
        <f t="shared" si="242"/>
        <v>0</v>
      </c>
      <c r="K481" s="33">
        <f t="shared" si="242"/>
        <v>0</v>
      </c>
      <c r="L481" s="33">
        <f t="shared" si="242"/>
        <v>0</v>
      </c>
      <c r="M481" s="33">
        <f t="shared" si="242"/>
        <v>0</v>
      </c>
      <c r="N481" s="33">
        <f t="shared" si="242"/>
        <v>0</v>
      </c>
      <c r="O481" s="33">
        <f t="shared" si="224"/>
        <v>0</v>
      </c>
      <c r="Q481" s="33"/>
      <c r="R481" s="33">
        <f t="shared" si="243"/>
        <v>0</v>
      </c>
      <c r="S481" s="33">
        <f t="shared" si="243"/>
        <v>0</v>
      </c>
      <c r="T481" s="33">
        <f t="shared" si="243"/>
        <v>0</v>
      </c>
      <c r="U481" s="33">
        <f t="shared" si="243"/>
        <v>0</v>
      </c>
      <c r="V481" s="33">
        <f t="shared" si="243"/>
        <v>0</v>
      </c>
      <c r="W481" s="33">
        <f t="shared" si="243"/>
        <v>0</v>
      </c>
      <c r="X481" s="33">
        <f t="shared" si="243"/>
        <v>0</v>
      </c>
      <c r="Y481" s="33">
        <f t="shared" si="243"/>
        <v>0</v>
      </c>
      <c r="Z481" s="33">
        <f t="shared" si="243"/>
        <v>0</v>
      </c>
      <c r="AA481" s="33">
        <f t="shared" si="243"/>
        <v>0</v>
      </c>
      <c r="AB481" s="33">
        <f t="shared" si="243"/>
        <v>0</v>
      </c>
      <c r="AC481" s="33">
        <f t="shared" si="225"/>
        <v>0</v>
      </c>
      <c r="AE481" s="77"/>
      <c r="AF481" s="77"/>
      <c r="AG481" s="93"/>
    </row>
    <row r="482" spans="1:33" x14ac:dyDescent="0.25">
      <c r="A482" s="38">
        <v>20610101101</v>
      </c>
      <c r="B482" s="39" t="s">
        <v>1254</v>
      </c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>
        <f t="shared" si="224"/>
        <v>0</v>
      </c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>
        <f t="shared" si="225"/>
        <v>0</v>
      </c>
      <c r="AE482" s="77"/>
      <c r="AF482" s="77"/>
      <c r="AG482" s="93"/>
    </row>
    <row r="483" spans="1:33" x14ac:dyDescent="0.25">
      <c r="A483" s="30">
        <v>207</v>
      </c>
      <c r="B483" s="31" t="s">
        <v>1255</v>
      </c>
      <c r="C483" s="32">
        <f t="shared" ref="C483:N487" si="244">+C484</f>
        <v>0</v>
      </c>
      <c r="D483" s="32">
        <f t="shared" si="244"/>
        <v>0</v>
      </c>
      <c r="E483" s="32">
        <f t="shared" si="244"/>
        <v>0</v>
      </c>
      <c r="F483" s="32">
        <f t="shared" si="244"/>
        <v>0</v>
      </c>
      <c r="G483" s="32">
        <f t="shared" si="244"/>
        <v>0</v>
      </c>
      <c r="H483" s="32">
        <f t="shared" si="244"/>
        <v>0</v>
      </c>
      <c r="I483" s="32">
        <f t="shared" si="244"/>
        <v>0</v>
      </c>
      <c r="J483" s="32">
        <f t="shared" si="244"/>
        <v>0</v>
      </c>
      <c r="K483" s="32">
        <f t="shared" si="244"/>
        <v>0</v>
      </c>
      <c r="L483" s="32">
        <f t="shared" si="244"/>
        <v>0</v>
      </c>
      <c r="M483" s="32">
        <f t="shared" si="244"/>
        <v>0</v>
      </c>
      <c r="N483" s="32">
        <f t="shared" si="244"/>
        <v>0</v>
      </c>
      <c r="O483" s="32">
        <f t="shared" si="224"/>
        <v>0</v>
      </c>
      <c r="Q483" s="32"/>
      <c r="R483" s="32">
        <f t="shared" ref="R483:AB487" si="245">+R484</f>
        <v>0</v>
      </c>
      <c r="S483" s="32">
        <f t="shared" si="245"/>
        <v>0</v>
      </c>
      <c r="T483" s="32">
        <f t="shared" si="245"/>
        <v>0</v>
      </c>
      <c r="U483" s="32">
        <f t="shared" si="245"/>
        <v>0</v>
      </c>
      <c r="V483" s="32">
        <f t="shared" si="245"/>
        <v>0</v>
      </c>
      <c r="W483" s="32">
        <f t="shared" si="245"/>
        <v>0</v>
      </c>
      <c r="X483" s="32">
        <f t="shared" si="245"/>
        <v>0</v>
      </c>
      <c r="Y483" s="32">
        <f t="shared" si="245"/>
        <v>0</v>
      </c>
      <c r="Z483" s="32">
        <f t="shared" si="245"/>
        <v>0</v>
      </c>
      <c r="AA483" s="32">
        <f t="shared" si="245"/>
        <v>0</v>
      </c>
      <c r="AB483" s="32">
        <f t="shared" si="245"/>
        <v>0</v>
      </c>
      <c r="AC483" s="32">
        <f t="shared" si="225"/>
        <v>0</v>
      </c>
      <c r="AE483" s="77"/>
      <c r="AF483" s="77"/>
      <c r="AG483" s="93"/>
    </row>
    <row r="484" spans="1:33" x14ac:dyDescent="0.25">
      <c r="A484" s="35">
        <v>2073</v>
      </c>
      <c r="B484" s="36" t="s">
        <v>1256</v>
      </c>
      <c r="C484" s="33">
        <f t="shared" si="244"/>
        <v>0</v>
      </c>
      <c r="D484" s="33">
        <f t="shared" si="244"/>
        <v>0</v>
      </c>
      <c r="E484" s="33">
        <f t="shared" si="244"/>
        <v>0</v>
      </c>
      <c r="F484" s="33">
        <f t="shared" si="244"/>
        <v>0</v>
      </c>
      <c r="G484" s="33">
        <f t="shared" si="244"/>
        <v>0</v>
      </c>
      <c r="H484" s="33">
        <f t="shared" si="244"/>
        <v>0</v>
      </c>
      <c r="I484" s="33">
        <f t="shared" si="244"/>
        <v>0</v>
      </c>
      <c r="J484" s="33">
        <f t="shared" si="244"/>
        <v>0</v>
      </c>
      <c r="K484" s="33">
        <f t="shared" si="244"/>
        <v>0</v>
      </c>
      <c r="L484" s="33">
        <f t="shared" si="244"/>
        <v>0</v>
      </c>
      <c r="M484" s="33">
        <f t="shared" si="244"/>
        <v>0</v>
      </c>
      <c r="N484" s="33">
        <f t="shared" si="244"/>
        <v>0</v>
      </c>
      <c r="O484" s="33">
        <f t="shared" si="224"/>
        <v>0</v>
      </c>
      <c r="Q484" s="33"/>
      <c r="R484" s="33">
        <f t="shared" si="245"/>
        <v>0</v>
      </c>
      <c r="S484" s="33">
        <f t="shared" si="245"/>
        <v>0</v>
      </c>
      <c r="T484" s="33">
        <f t="shared" si="245"/>
        <v>0</v>
      </c>
      <c r="U484" s="33">
        <f t="shared" si="245"/>
        <v>0</v>
      </c>
      <c r="V484" s="33">
        <f t="shared" si="245"/>
        <v>0</v>
      </c>
      <c r="W484" s="33">
        <f t="shared" si="245"/>
        <v>0</v>
      </c>
      <c r="X484" s="33">
        <f t="shared" si="245"/>
        <v>0</v>
      </c>
      <c r="Y484" s="33">
        <f t="shared" si="245"/>
        <v>0</v>
      </c>
      <c r="Z484" s="33">
        <f t="shared" si="245"/>
        <v>0</v>
      </c>
      <c r="AA484" s="33">
        <f t="shared" si="245"/>
        <v>0</v>
      </c>
      <c r="AB484" s="33">
        <f t="shared" si="245"/>
        <v>0</v>
      </c>
      <c r="AC484" s="33">
        <f t="shared" si="225"/>
        <v>0</v>
      </c>
      <c r="AE484" s="77"/>
      <c r="AF484" s="77"/>
      <c r="AG484" s="93"/>
    </row>
    <row r="485" spans="1:33" x14ac:dyDescent="0.25">
      <c r="A485" s="35">
        <v>207301</v>
      </c>
      <c r="B485" s="36" t="s">
        <v>1256</v>
      </c>
      <c r="C485" s="33">
        <f t="shared" si="244"/>
        <v>0</v>
      </c>
      <c r="D485" s="33">
        <f t="shared" si="244"/>
        <v>0</v>
      </c>
      <c r="E485" s="33">
        <f t="shared" si="244"/>
        <v>0</v>
      </c>
      <c r="F485" s="33">
        <f t="shared" si="244"/>
        <v>0</v>
      </c>
      <c r="G485" s="33">
        <f t="shared" si="244"/>
        <v>0</v>
      </c>
      <c r="H485" s="33">
        <f t="shared" si="244"/>
        <v>0</v>
      </c>
      <c r="I485" s="33">
        <f t="shared" si="244"/>
        <v>0</v>
      </c>
      <c r="J485" s="33">
        <f t="shared" si="244"/>
        <v>0</v>
      </c>
      <c r="K485" s="33">
        <f t="shared" si="244"/>
        <v>0</v>
      </c>
      <c r="L485" s="33">
        <f t="shared" si="244"/>
        <v>0</v>
      </c>
      <c r="M485" s="33">
        <f t="shared" si="244"/>
        <v>0</v>
      </c>
      <c r="N485" s="33">
        <f t="shared" si="244"/>
        <v>0</v>
      </c>
      <c r="O485" s="33">
        <f t="shared" si="224"/>
        <v>0</v>
      </c>
      <c r="Q485" s="33"/>
      <c r="R485" s="33">
        <f t="shared" si="245"/>
        <v>0</v>
      </c>
      <c r="S485" s="33">
        <f t="shared" si="245"/>
        <v>0</v>
      </c>
      <c r="T485" s="33">
        <f t="shared" si="245"/>
        <v>0</v>
      </c>
      <c r="U485" s="33">
        <f t="shared" si="245"/>
        <v>0</v>
      </c>
      <c r="V485" s="33">
        <f t="shared" si="245"/>
        <v>0</v>
      </c>
      <c r="W485" s="33">
        <f t="shared" si="245"/>
        <v>0</v>
      </c>
      <c r="X485" s="33">
        <f t="shared" si="245"/>
        <v>0</v>
      </c>
      <c r="Y485" s="33">
        <f t="shared" si="245"/>
        <v>0</v>
      </c>
      <c r="Z485" s="33">
        <f t="shared" si="245"/>
        <v>0</v>
      </c>
      <c r="AA485" s="33">
        <f t="shared" si="245"/>
        <v>0</v>
      </c>
      <c r="AB485" s="33">
        <f t="shared" si="245"/>
        <v>0</v>
      </c>
      <c r="AC485" s="33">
        <f t="shared" si="225"/>
        <v>0</v>
      </c>
      <c r="AE485" s="77"/>
      <c r="AF485" s="77"/>
      <c r="AG485" s="93"/>
    </row>
    <row r="486" spans="1:33" x14ac:dyDescent="0.25">
      <c r="A486" s="35">
        <v>20730101</v>
      </c>
      <c r="B486" s="36" t="s">
        <v>1256</v>
      </c>
      <c r="C486" s="33">
        <f t="shared" si="244"/>
        <v>0</v>
      </c>
      <c r="D486" s="33">
        <f t="shared" si="244"/>
        <v>0</v>
      </c>
      <c r="E486" s="33">
        <f t="shared" si="244"/>
        <v>0</v>
      </c>
      <c r="F486" s="33">
        <f t="shared" si="244"/>
        <v>0</v>
      </c>
      <c r="G486" s="33">
        <f t="shared" si="244"/>
        <v>0</v>
      </c>
      <c r="H486" s="33">
        <f t="shared" si="244"/>
        <v>0</v>
      </c>
      <c r="I486" s="33">
        <f t="shared" si="244"/>
        <v>0</v>
      </c>
      <c r="J486" s="33">
        <f t="shared" si="244"/>
        <v>0</v>
      </c>
      <c r="K486" s="33">
        <f t="shared" si="244"/>
        <v>0</v>
      </c>
      <c r="L486" s="33">
        <f t="shared" si="244"/>
        <v>0</v>
      </c>
      <c r="M486" s="33">
        <f t="shared" si="244"/>
        <v>0</v>
      </c>
      <c r="N486" s="33">
        <f t="shared" si="244"/>
        <v>0</v>
      </c>
      <c r="O486" s="33">
        <f t="shared" si="224"/>
        <v>0</v>
      </c>
      <c r="Q486" s="33"/>
      <c r="R486" s="33">
        <f t="shared" si="245"/>
        <v>0</v>
      </c>
      <c r="S486" s="33">
        <f t="shared" si="245"/>
        <v>0</v>
      </c>
      <c r="T486" s="33">
        <f t="shared" si="245"/>
        <v>0</v>
      </c>
      <c r="U486" s="33">
        <f t="shared" si="245"/>
        <v>0</v>
      </c>
      <c r="V486" s="33">
        <f t="shared" si="245"/>
        <v>0</v>
      </c>
      <c r="W486" s="33">
        <f t="shared" si="245"/>
        <v>0</v>
      </c>
      <c r="X486" s="33">
        <f t="shared" si="245"/>
        <v>0</v>
      </c>
      <c r="Y486" s="33">
        <f t="shared" si="245"/>
        <v>0</v>
      </c>
      <c r="Z486" s="33">
        <f t="shared" si="245"/>
        <v>0</v>
      </c>
      <c r="AA486" s="33">
        <f t="shared" si="245"/>
        <v>0</v>
      </c>
      <c r="AB486" s="33">
        <f t="shared" si="245"/>
        <v>0</v>
      </c>
      <c r="AC486" s="33">
        <f t="shared" si="225"/>
        <v>0</v>
      </c>
      <c r="AE486" s="77"/>
      <c r="AF486" s="77"/>
      <c r="AG486" s="93"/>
    </row>
    <row r="487" spans="1:33" x14ac:dyDescent="0.25">
      <c r="A487" s="35">
        <v>207301011</v>
      </c>
      <c r="B487" s="36" t="s">
        <v>1256</v>
      </c>
      <c r="C487" s="33">
        <f t="shared" si="244"/>
        <v>0</v>
      </c>
      <c r="D487" s="33">
        <f t="shared" si="244"/>
        <v>0</v>
      </c>
      <c r="E487" s="33">
        <f t="shared" si="244"/>
        <v>0</v>
      </c>
      <c r="F487" s="33">
        <f t="shared" si="244"/>
        <v>0</v>
      </c>
      <c r="G487" s="33">
        <f t="shared" si="244"/>
        <v>0</v>
      </c>
      <c r="H487" s="33">
        <f t="shared" si="244"/>
        <v>0</v>
      </c>
      <c r="I487" s="33">
        <f t="shared" si="244"/>
        <v>0</v>
      </c>
      <c r="J487" s="33">
        <f t="shared" si="244"/>
        <v>0</v>
      </c>
      <c r="K487" s="33">
        <f t="shared" si="244"/>
        <v>0</v>
      </c>
      <c r="L487" s="33">
        <f t="shared" si="244"/>
        <v>0</v>
      </c>
      <c r="M487" s="33">
        <f t="shared" si="244"/>
        <v>0</v>
      </c>
      <c r="N487" s="33">
        <f t="shared" si="244"/>
        <v>0</v>
      </c>
      <c r="O487" s="33">
        <f t="shared" si="224"/>
        <v>0</v>
      </c>
      <c r="Q487" s="33"/>
      <c r="R487" s="33">
        <f t="shared" si="245"/>
        <v>0</v>
      </c>
      <c r="S487" s="33">
        <f t="shared" si="245"/>
        <v>0</v>
      </c>
      <c r="T487" s="33">
        <f t="shared" si="245"/>
        <v>0</v>
      </c>
      <c r="U487" s="33">
        <f t="shared" si="245"/>
        <v>0</v>
      </c>
      <c r="V487" s="33">
        <f t="shared" si="245"/>
        <v>0</v>
      </c>
      <c r="W487" s="33">
        <f t="shared" si="245"/>
        <v>0</v>
      </c>
      <c r="X487" s="33">
        <f t="shared" si="245"/>
        <v>0</v>
      </c>
      <c r="Y487" s="33">
        <f t="shared" si="245"/>
        <v>0</v>
      </c>
      <c r="Z487" s="33">
        <f t="shared" si="245"/>
        <v>0</v>
      </c>
      <c r="AA487" s="33">
        <f t="shared" si="245"/>
        <v>0</v>
      </c>
      <c r="AB487" s="33">
        <f t="shared" si="245"/>
        <v>0</v>
      </c>
      <c r="AC487" s="33">
        <f t="shared" si="225"/>
        <v>0</v>
      </c>
      <c r="AE487" s="77"/>
      <c r="AF487" s="77"/>
      <c r="AG487" s="93"/>
    </row>
    <row r="488" spans="1:33" x14ac:dyDescent="0.25">
      <c r="A488" s="38">
        <v>20730101101</v>
      </c>
      <c r="B488" s="39" t="s">
        <v>1256</v>
      </c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>
        <f t="shared" si="224"/>
        <v>0</v>
      </c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>
        <f t="shared" si="225"/>
        <v>0</v>
      </c>
      <c r="AE488" s="77"/>
      <c r="AF488" s="77"/>
      <c r="AG488" s="93"/>
    </row>
    <row r="489" spans="1:33" x14ac:dyDescent="0.25">
      <c r="A489" s="30">
        <v>208</v>
      </c>
      <c r="B489" s="31" t="s">
        <v>1060</v>
      </c>
      <c r="C489" s="32">
        <f t="shared" ref="C489:N489" si="246">+C490+C512</f>
        <v>0</v>
      </c>
      <c r="D489" s="32">
        <f t="shared" si="246"/>
        <v>0</v>
      </c>
      <c r="E489" s="32">
        <f t="shared" si="246"/>
        <v>0</v>
      </c>
      <c r="F489" s="32">
        <f t="shared" si="246"/>
        <v>0</v>
      </c>
      <c r="G489" s="32">
        <f t="shared" si="246"/>
        <v>0</v>
      </c>
      <c r="H489" s="32">
        <f t="shared" si="246"/>
        <v>0</v>
      </c>
      <c r="I489" s="32">
        <f t="shared" si="246"/>
        <v>0</v>
      </c>
      <c r="J489" s="32">
        <f t="shared" si="246"/>
        <v>0</v>
      </c>
      <c r="K489" s="32">
        <f t="shared" si="246"/>
        <v>0</v>
      </c>
      <c r="L489" s="32">
        <f t="shared" si="246"/>
        <v>0</v>
      </c>
      <c r="M489" s="32">
        <f t="shared" si="246"/>
        <v>0</v>
      </c>
      <c r="N489" s="32">
        <f t="shared" si="246"/>
        <v>0</v>
      </c>
      <c r="O489" s="32">
        <f t="shared" si="224"/>
        <v>0</v>
      </c>
      <c r="Q489" s="32">
        <v>0</v>
      </c>
      <c r="R489" s="32">
        <f t="shared" ref="R489:AB489" si="247">+R490+R512</f>
        <v>0</v>
      </c>
      <c r="S489" s="32">
        <f t="shared" si="247"/>
        <v>0</v>
      </c>
      <c r="T489" s="32">
        <f t="shared" si="247"/>
        <v>0</v>
      </c>
      <c r="U489" s="32">
        <f t="shared" si="247"/>
        <v>0</v>
      </c>
      <c r="V489" s="32">
        <f t="shared" si="247"/>
        <v>0</v>
      </c>
      <c r="W489" s="32">
        <f t="shared" si="247"/>
        <v>0</v>
      </c>
      <c r="X489" s="32">
        <f t="shared" si="247"/>
        <v>0</v>
      </c>
      <c r="Y489" s="32">
        <f t="shared" si="247"/>
        <v>0</v>
      </c>
      <c r="Z489" s="32">
        <f t="shared" si="247"/>
        <v>0</v>
      </c>
      <c r="AA489" s="32">
        <f t="shared" si="247"/>
        <v>0</v>
      </c>
      <c r="AB489" s="32">
        <f t="shared" si="247"/>
        <v>0</v>
      </c>
      <c r="AC489" s="32">
        <f t="shared" si="225"/>
        <v>0</v>
      </c>
      <c r="AE489" s="109" t="s">
        <v>1058</v>
      </c>
      <c r="AF489" s="109" t="s">
        <v>1060</v>
      </c>
      <c r="AG489" s="111">
        <v>0</v>
      </c>
    </row>
    <row r="490" spans="1:33" x14ac:dyDescent="0.25">
      <c r="A490" s="35">
        <v>2081</v>
      </c>
      <c r="B490" s="36" t="s">
        <v>1062</v>
      </c>
      <c r="C490" s="33">
        <f t="shared" ref="C490:N490" si="248">+C491+C498+C505</f>
        <v>0</v>
      </c>
      <c r="D490" s="33">
        <f t="shared" si="248"/>
        <v>0</v>
      </c>
      <c r="E490" s="33">
        <f t="shared" si="248"/>
        <v>0</v>
      </c>
      <c r="F490" s="33">
        <f t="shared" si="248"/>
        <v>0</v>
      </c>
      <c r="G490" s="33">
        <f t="shared" si="248"/>
        <v>0</v>
      </c>
      <c r="H490" s="33">
        <f t="shared" si="248"/>
        <v>0</v>
      </c>
      <c r="I490" s="33">
        <f t="shared" si="248"/>
        <v>0</v>
      </c>
      <c r="J490" s="33">
        <f t="shared" si="248"/>
        <v>0</v>
      </c>
      <c r="K490" s="33">
        <f t="shared" si="248"/>
        <v>0</v>
      </c>
      <c r="L490" s="33">
        <f t="shared" si="248"/>
        <v>0</v>
      </c>
      <c r="M490" s="33">
        <f t="shared" si="248"/>
        <v>0</v>
      </c>
      <c r="N490" s="33">
        <f t="shared" si="248"/>
        <v>0</v>
      </c>
      <c r="O490" s="33">
        <f t="shared" si="224"/>
        <v>0</v>
      </c>
      <c r="Q490" s="33">
        <v>0</v>
      </c>
      <c r="R490" s="33">
        <f t="shared" ref="R490:AB490" si="249">+R491+R498+R505</f>
        <v>0</v>
      </c>
      <c r="S490" s="33">
        <f t="shared" si="249"/>
        <v>0</v>
      </c>
      <c r="T490" s="33">
        <f t="shared" si="249"/>
        <v>0</v>
      </c>
      <c r="U490" s="33">
        <f t="shared" si="249"/>
        <v>0</v>
      </c>
      <c r="V490" s="33">
        <f t="shared" si="249"/>
        <v>0</v>
      </c>
      <c r="W490" s="33">
        <f t="shared" si="249"/>
        <v>0</v>
      </c>
      <c r="X490" s="33">
        <f t="shared" si="249"/>
        <v>0</v>
      </c>
      <c r="Y490" s="33">
        <f t="shared" si="249"/>
        <v>0</v>
      </c>
      <c r="Z490" s="33">
        <f t="shared" si="249"/>
        <v>0</v>
      </c>
      <c r="AA490" s="33">
        <f t="shared" si="249"/>
        <v>0</v>
      </c>
      <c r="AB490" s="33">
        <f t="shared" si="249"/>
        <v>0</v>
      </c>
      <c r="AC490" s="33">
        <f t="shared" si="225"/>
        <v>0</v>
      </c>
      <c r="AE490" s="109" t="s">
        <v>1059</v>
      </c>
      <c r="AF490" s="109" t="s">
        <v>1060</v>
      </c>
      <c r="AG490" s="113">
        <v>0</v>
      </c>
    </row>
    <row r="491" spans="1:33" x14ac:dyDescent="0.25">
      <c r="A491" s="35">
        <v>208101</v>
      </c>
      <c r="B491" s="36" t="s">
        <v>1064</v>
      </c>
      <c r="C491" s="33">
        <f t="shared" ref="C491:N491" si="250">+C492+C495</f>
        <v>0</v>
      </c>
      <c r="D491" s="33">
        <f t="shared" si="250"/>
        <v>0</v>
      </c>
      <c r="E491" s="33">
        <f t="shared" si="250"/>
        <v>0</v>
      </c>
      <c r="F491" s="33">
        <f t="shared" si="250"/>
        <v>0</v>
      </c>
      <c r="G491" s="33">
        <f t="shared" si="250"/>
        <v>0</v>
      </c>
      <c r="H491" s="33">
        <f t="shared" si="250"/>
        <v>0</v>
      </c>
      <c r="I491" s="33">
        <f t="shared" si="250"/>
        <v>0</v>
      </c>
      <c r="J491" s="33">
        <f t="shared" si="250"/>
        <v>0</v>
      </c>
      <c r="K491" s="33">
        <f t="shared" si="250"/>
        <v>0</v>
      </c>
      <c r="L491" s="33">
        <f t="shared" si="250"/>
        <v>0</v>
      </c>
      <c r="M491" s="33">
        <f t="shared" si="250"/>
        <v>0</v>
      </c>
      <c r="N491" s="33">
        <f t="shared" si="250"/>
        <v>0</v>
      </c>
      <c r="O491" s="33">
        <f t="shared" si="224"/>
        <v>0</v>
      </c>
      <c r="Q491" s="33">
        <v>0</v>
      </c>
      <c r="R491" s="33">
        <f t="shared" ref="R491:AB491" si="251">+R492+R495</f>
        <v>0</v>
      </c>
      <c r="S491" s="33">
        <f t="shared" si="251"/>
        <v>0</v>
      </c>
      <c r="T491" s="33">
        <f t="shared" si="251"/>
        <v>0</v>
      </c>
      <c r="U491" s="33">
        <f t="shared" si="251"/>
        <v>0</v>
      </c>
      <c r="V491" s="33">
        <f t="shared" si="251"/>
        <v>0</v>
      </c>
      <c r="W491" s="33">
        <f t="shared" si="251"/>
        <v>0</v>
      </c>
      <c r="X491" s="33">
        <f t="shared" si="251"/>
        <v>0</v>
      </c>
      <c r="Y491" s="33">
        <f t="shared" si="251"/>
        <v>0</v>
      </c>
      <c r="Z491" s="33">
        <f t="shared" si="251"/>
        <v>0</v>
      </c>
      <c r="AA491" s="33">
        <f t="shared" si="251"/>
        <v>0</v>
      </c>
      <c r="AB491" s="33">
        <f t="shared" si="251"/>
        <v>0</v>
      </c>
      <c r="AC491" s="33">
        <f t="shared" si="225"/>
        <v>0</v>
      </c>
      <c r="AE491" s="109" t="s">
        <v>1061</v>
      </c>
      <c r="AF491" s="109" t="s">
        <v>1062</v>
      </c>
      <c r="AG491" s="113">
        <v>0</v>
      </c>
    </row>
    <row r="492" spans="1:33" x14ac:dyDescent="0.25">
      <c r="A492" s="35">
        <v>20810101</v>
      </c>
      <c r="B492" s="36" t="s">
        <v>1066</v>
      </c>
      <c r="C492" s="33">
        <f t="shared" ref="C492:N493" si="252">+C493</f>
        <v>0</v>
      </c>
      <c r="D492" s="33">
        <f t="shared" si="252"/>
        <v>0</v>
      </c>
      <c r="E492" s="33">
        <f t="shared" si="252"/>
        <v>0</v>
      </c>
      <c r="F492" s="33">
        <f t="shared" si="252"/>
        <v>0</v>
      </c>
      <c r="G492" s="33">
        <f t="shared" si="252"/>
        <v>0</v>
      </c>
      <c r="H492" s="33">
        <f t="shared" si="252"/>
        <v>0</v>
      </c>
      <c r="I492" s="33">
        <f t="shared" si="252"/>
        <v>0</v>
      </c>
      <c r="J492" s="33">
        <f t="shared" si="252"/>
        <v>0</v>
      </c>
      <c r="K492" s="33">
        <f t="shared" si="252"/>
        <v>0</v>
      </c>
      <c r="L492" s="33">
        <f t="shared" si="252"/>
        <v>0</v>
      </c>
      <c r="M492" s="33">
        <f t="shared" si="252"/>
        <v>0</v>
      </c>
      <c r="N492" s="33">
        <f t="shared" si="252"/>
        <v>0</v>
      </c>
      <c r="O492" s="33">
        <f t="shared" si="224"/>
        <v>0</v>
      </c>
      <c r="Q492" s="33">
        <v>0</v>
      </c>
      <c r="R492" s="33">
        <f t="shared" ref="R492:AB493" si="253">+R493</f>
        <v>0</v>
      </c>
      <c r="S492" s="33">
        <f t="shared" si="253"/>
        <v>0</v>
      </c>
      <c r="T492" s="33">
        <f t="shared" si="253"/>
        <v>0</v>
      </c>
      <c r="U492" s="33">
        <f t="shared" si="253"/>
        <v>0</v>
      </c>
      <c r="V492" s="33">
        <f t="shared" si="253"/>
        <v>0</v>
      </c>
      <c r="W492" s="33">
        <f t="shared" si="253"/>
        <v>0</v>
      </c>
      <c r="X492" s="33">
        <f t="shared" si="253"/>
        <v>0</v>
      </c>
      <c r="Y492" s="33">
        <f t="shared" si="253"/>
        <v>0</v>
      </c>
      <c r="Z492" s="33">
        <f t="shared" si="253"/>
        <v>0</v>
      </c>
      <c r="AA492" s="33">
        <f t="shared" si="253"/>
        <v>0</v>
      </c>
      <c r="AB492" s="33">
        <f t="shared" si="253"/>
        <v>0</v>
      </c>
      <c r="AC492" s="33">
        <f t="shared" si="225"/>
        <v>0</v>
      </c>
      <c r="AE492" s="67" t="s">
        <v>1063</v>
      </c>
      <c r="AF492" s="67" t="s">
        <v>1064</v>
      </c>
      <c r="AG492" s="103">
        <v>0</v>
      </c>
    </row>
    <row r="493" spans="1:33" x14ac:dyDescent="0.25">
      <c r="A493" s="35">
        <v>208101011</v>
      </c>
      <c r="B493" s="36" t="s">
        <v>1066</v>
      </c>
      <c r="C493" s="33">
        <f t="shared" si="252"/>
        <v>0</v>
      </c>
      <c r="D493" s="33">
        <f t="shared" si="252"/>
        <v>0</v>
      </c>
      <c r="E493" s="33">
        <f t="shared" si="252"/>
        <v>0</v>
      </c>
      <c r="F493" s="33">
        <f t="shared" si="252"/>
        <v>0</v>
      </c>
      <c r="G493" s="33">
        <f t="shared" si="252"/>
        <v>0</v>
      </c>
      <c r="H493" s="33">
        <f t="shared" si="252"/>
        <v>0</v>
      </c>
      <c r="I493" s="33">
        <f t="shared" si="252"/>
        <v>0</v>
      </c>
      <c r="J493" s="33">
        <f t="shared" si="252"/>
        <v>0</v>
      </c>
      <c r="K493" s="33">
        <f t="shared" si="252"/>
        <v>0</v>
      </c>
      <c r="L493" s="33">
        <f t="shared" si="252"/>
        <v>0</v>
      </c>
      <c r="M493" s="33">
        <f t="shared" si="252"/>
        <v>0</v>
      </c>
      <c r="N493" s="33">
        <f t="shared" si="252"/>
        <v>0</v>
      </c>
      <c r="O493" s="33">
        <f t="shared" si="224"/>
        <v>0</v>
      </c>
      <c r="Q493" s="33"/>
      <c r="R493" s="33">
        <f t="shared" si="253"/>
        <v>0</v>
      </c>
      <c r="S493" s="33">
        <f t="shared" si="253"/>
        <v>0</v>
      </c>
      <c r="T493" s="33">
        <f t="shared" si="253"/>
        <v>0</v>
      </c>
      <c r="U493" s="33">
        <f t="shared" si="253"/>
        <v>0</v>
      </c>
      <c r="V493" s="33">
        <f t="shared" si="253"/>
        <v>0</v>
      </c>
      <c r="W493" s="33">
        <f t="shared" si="253"/>
        <v>0</v>
      </c>
      <c r="X493" s="33">
        <f t="shared" si="253"/>
        <v>0</v>
      </c>
      <c r="Y493" s="33">
        <f t="shared" si="253"/>
        <v>0</v>
      </c>
      <c r="Z493" s="33">
        <f t="shared" si="253"/>
        <v>0</v>
      </c>
      <c r="AA493" s="33">
        <f t="shared" si="253"/>
        <v>0</v>
      </c>
      <c r="AB493" s="33">
        <f t="shared" si="253"/>
        <v>0</v>
      </c>
      <c r="AC493" s="33">
        <f t="shared" si="225"/>
        <v>0</v>
      </c>
      <c r="AE493" s="84" t="s">
        <v>1065</v>
      </c>
      <c r="AF493" s="85" t="s">
        <v>1066</v>
      </c>
      <c r="AG493" s="104"/>
    </row>
    <row r="494" spans="1:33" x14ac:dyDescent="0.25">
      <c r="A494" s="38">
        <v>20810101101</v>
      </c>
      <c r="B494" s="39" t="s">
        <v>1066</v>
      </c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>
        <f t="shared" si="224"/>
        <v>0</v>
      </c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>
        <f t="shared" si="225"/>
        <v>0</v>
      </c>
      <c r="AE494" s="128"/>
      <c r="AF494" s="129"/>
      <c r="AG494" s="104"/>
    </row>
    <row r="495" spans="1:33" x14ac:dyDescent="0.25">
      <c r="A495" s="30">
        <v>20810102</v>
      </c>
      <c r="B495" s="31" t="s">
        <v>1257</v>
      </c>
      <c r="C495" s="32">
        <f t="shared" ref="C495:N496" si="254">+C496</f>
        <v>0</v>
      </c>
      <c r="D495" s="32">
        <f t="shared" si="254"/>
        <v>0</v>
      </c>
      <c r="E495" s="32">
        <f t="shared" si="254"/>
        <v>0</v>
      </c>
      <c r="F495" s="32">
        <f t="shared" si="254"/>
        <v>0</v>
      </c>
      <c r="G495" s="32">
        <f t="shared" si="254"/>
        <v>0</v>
      </c>
      <c r="H495" s="32">
        <f t="shared" si="254"/>
        <v>0</v>
      </c>
      <c r="I495" s="32">
        <f t="shared" si="254"/>
        <v>0</v>
      </c>
      <c r="J495" s="32">
        <f t="shared" si="254"/>
        <v>0</v>
      </c>
      <c r="K495" s="32">
        <f t="shared" si="254"/>
        <v>0</v>
      </c>
      <c r="L495" s="32">
        <f t="shared" si="254"/>
        <v>0</v>
      </c>
      <c r="M495" s="32">
        <f t="shared" si="254"/>
        <v>0</v>
      </c>
      <c r="N495" s="32">
        <f t="shared" si="254"/>
        <v>0</v>
      </c>
      <c r="O495" s="32">
        <f t="shared" si="224"/>
        <v>0</v>
      </c>
      <c r="Q495" s="32">
        <f t="shared" ref="Q495:AB496" si="255">+Q496</f>
        <v>0</v>
      </c>
      <c r="R495" s="32">
        <f t="shared" si="255"/>
        <v>0</v>
      </c>
      <c r="S495" s="32">
        <f t="shared" si="255"/>
        <v>0</v>
      </c>
      <c r="T495" s="32">
        <f t="shared" si="255"/>
        <v>0</v>
      </c>
      <c r="U495" s="32">
        <f t="shared" si="255"/>
        <v>0</v>
      </c>
      <c r="V495" s="32">
        <f t="shared" si="255"/>
        <v>0</v>
      </c>
      <c r="W495" s="32">
        <f t="shared" si="255"/>
        <v>0</v>
      </c>
      <c r="X495" s="32">
        <f t="shared" si="255"/>
        <v>0</v>
      </c>
      <c r="Y495" s="32">
        <f t="shared" si="255"/>
        <v>0</v>
      </c>
      <c r="Z495" s="32">
        <f t="shared" si="255"/>
        <v>0</v>
      </c>
      <c r="AA495" s="32">
        <f t="shared" si="255"/>
        <v>0</v>
      </c>
      <c r="AB495" s="32">
        <f t="shared" si="255"/>
        <v>0</v>
      </c>
      <c r="AC495" s="32">
        <f t="shared" si="225"/>
        <v>0</v>
      </c>
      <c r="AE495" s="128"/>
      <c r="AF495" s="129"/>
      <c r="AG495" s="104"/>
    </row>
    <row r="496" spans="1:33" x14ac:dyDescent="0.25">
      <c r="A496" s="35">
        <v>208101021</v>
      </c>
      <c r="B496" s="36" t="s">
        <v>1257</v>
      </c>
      <c r="C496" s="33">
        <f t="shared" si="254"/>
        <v>0</v>
      </c>
      <c r="D496" s="33">
        <f t="shared" si="254"/>
        <v>0</v>
      </c>
      <c r="E496" s="33">
        <f t="shared" si="254"/>
        <v>0</v>
      </c>
      <c r="F496" s="33">
        <f t="shared" si="254"/>
        <v>0</v>
      </c>
      <c r="G496" s="33">
        <f t="shared" si="254"/>
        <v>0</v>
      </c>
      <c r="H496" s="33">
        <f t="shared" si="254"/>
        <v>0</v>
      </c>
      <c r="I496" s="33">
        <f t="shared" si="254"/>
        <v>0</v>
      </c>
      <c r="J496" s="33">
        <f t="shared" si="254"/>
        <v>0</v>
      </c>
      <c r="K496" s="33">
        <f t="shared" si="254"/>
        <v>0</v>
      </c>
      <c r="L496" s="33">
        <f t="shared" si="254"/>
        <v>0</v>
      </c>
      <c r="M496" s="33">
        <f t="shared" si="254"/>
        <v>0</v>
      </c>
      <c r="N496" s="33">
        <f t="shared" si="254"/>
        <v>0</v>
      </c>
      <c r="O496" s="33">
        <f t="shared" si="224"/>
        <v>0</v>
      </c>
      <c r="Q496" s="33">
        <f t="shared" si="255"/>
        <v>0</v>
      </c>
      <c r="R496" s="33">
        <f t="shared" si="255"/>
        <v>0</v>
      </c>
      <c r="S496" s="33">
        <f t="shared" si="255"/>
        <v>0</v>
      </c>
      <c r="T496" s="33">
        <f t="shared" si="255"/>
        <v>0</v>
      </c>
      <c r="U496" s="33">
        <f t="shared" si="255"/>
        <v>0</v>
      </c>
      <c r="V496" s="33">
        <f t="shared" si="255"/>
        <v>0</v>
      </c>
      <c r="W496" s="33">
        <f t="shared" si="255"/>
        <v>0</v>
      </c>
      <c r="X496" s="33">
        <f t="shared" si="255"/>
        <v>0</v>
      </c>
      <c r="Y496" s="33">
        <f t="shared" si="255"/>
        <v>0</v>
      </c>
      <c r="Z496" s="33">
        <f t="shared" si="255"/>
        <v>0</v>
      </c>
      <c r="AA496" s="33">
        <f t="shared" si="255"/>
        <v>0</v>
      </c>
      <c r="AB496" s="33">
        <f t="shared" si="255"/>
        <v>0</v>
      </c>
      <c r="AC496" s="33">
        <f t="shared" si="225"/>
        <v>0</v>
      </c>
      <c r="AE496" s="128"/>
      <c r="AF496" s="129"/>
      <c r="AG496" s="104"/>
    </row>
    <row r="497" spans="1:33" x14ac:dyDescent="0.25">
      <c r="A497" s="38">
        <v>20810102101</v>
      </c>
      <c r="B497" s="39" t="s">
        <v>1257</v>
      </c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>
        <f t="shared" si="224"/>
        <v>0</v>
      </c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>
        <f t="shared" si="225"/>
        <v>0</v>
      </c>
      <c r="AE497" s="128"/>
      <c r="AF497" s="129"/>
      <c r="AG497" s="104"/>
    </row>
    <row r="498" spans="1:33" x14ac:dyDescent="0.25">
      <c r="A498" s="30">
        <v>208102</v>
      </c>
      <c r="B498" s="31" t="s">
        <v>1258</v>
      </c>
      <c r="C498" s="32">
        <f t="shared" ref="C498:N498" si="256">+C499+C502</f>
        <v>0</v>
      </c>
      <c r="D498" s="32">
        <f t="shared" si="256"/>
        <v>0</v>
      </c>
      <c r="E498" s="32">
        <f t="shared" si="256"/>
        <v>0</v>
      </c>
      <c r="F498" s="32">
        <f t="shared" si="256"/>
        <v>0</v>
      </c>
      <c r="G498" s="32">
        <f t="shared" si="256"/>
        <v>0</v>
      </c>
      <c r="H498" s="32">
        <f t="shared" si="256"/>
        <v>0</v>
      </c>
      <c r="I498" s="32">
        <f t="shared" si="256"/>
        <v>0</v>
      </c>
      <c r="J498" s="32">
        <f t="shared" si="256"/>
        <v>0</v>
      </c>
      <c r="K498" s="32">
        <f t="shared" si="256"/>
        <v>0</v>
      </c>
      <c r="L498" s="32">
        <f t="shared" si="256"/>
        <v>0</v>
      </c>
      <c r="M498" s="32">
        <f t="shared" si="256"/>
        <v>0</v>
      </c>
      <c r="N498" s="32">
        <f t="shared" si="256"/>
        <v>0</v>
      </c>
      <c r="O498" s="32">
        <f t="shared" si="224"/>
        <v>0</v>
      </c>
      <c r="Q498" s="32">
        <f t="shared" ref="Q498:AB498" si="257">+Q499+Q502</f>
        <v>0</v>
      </c>
      <c r="R498" s="32">
        <f t="shared" si="257"/>
        <v>0</v>
      </c>
      <c r="S498" s="32">
        <f t="shared" si="257"/>
        <v>0</v>
      </c>
      <c r="T498" s="32">
        <f t="shared" si="257"/>
        <v>0</v>
      </c>
      <c r="U498" s="32">
        <f t="shared" si="257"/>
        <v>0</v>
      </c>
      <c r="V498" s="32">
        <f t="shared" si="257"/>
        <v>0</v>
      </c>
      <c r="W498" s="32">
        <f t="shared" si="257"/>
        <v>0</v>
      </c>
      <c r="X498" s="32">
        <f t="shared" si="257"/>
        <v>0</v>
      </c>
      <c r="Y498" s="32">
        <f t="shared" si="257"/>
        <v>0</v>
      </c>
      <c r="Z498" s="32">
        <f t="shared" si="257"/>
        <v>0</v>
      </c>
      <c r="AA498" s="32">
        <f t="shared" si="257"/>
        <v>0</v>
      </c>
      <c r="AB498" s="32">
        <f t="shared" si="257"/>
        <v>0</v>
      </c>
      <c r="AC498" s="32">
        <f t="shared" si="225"/>
        <v>0</v>
      </c>
      <c r="AE498" s="128"/>
      <c r="AF498" s="129"/>
      <c r="AG498" s="104"/>
    </row>
    <row r="499" spans="1:33" x14ac:dyDescent="0.25">
      <c r="A499" s="35">
        <v>20810201</v>
      </c>
      <c r="B499" s="36" t="s">
        <v>1066</v>
      </c>
      <c r="C499" s="33">
        <f t="shared" ref="C499:N500" si="258">+C500</f>
        <v>0</v>
      </c>
      <c r="D499" s="33">
        <f t="shared" si="258"/>
        <v>0</v>
      </c>
      <c r="E499" s="33">
        <f t="shared" si="258"/>
        <v>0</v>
      </c>
      <c r="F499" s="33">
        <f t="shared" si="258"/>
        <v>0</v>
      </c>
      <c r="G499" s="33">
        <f t="shared" si="258"/>
        <v>0</v>
      </c>
      <c r="H499" s="33">
        <f t="shared" si="258"/>
        <v>0</v>
      </c>
      <c r="I499" s="33">
        <f t="shared" si="258"/>
        <v>0</v>
      </c>
      <c r="J499" s="33">
        <f t="shared" si="258"/>
        <v>0</v>
      </c>
      <c r="K499" s="33">
        <f t="shared" si="258"/>
        <v>0</v>
      </c>
      <c r="L499" s="33">
        <f t="shared" si="258"/>
        <v>0</v>
      </c>
      <c r="M499" s="33">
        <f t="shared" si="258"/>
        <v>0</v>
      </c>
      <c r="N499" s="33">
        <f t="shared" si="258"/>
        <v>0</v>
      </c>
      <c r="O499" s="33">
        <f t="shared" si="224"/>
        <v>0</v>
      </c>
      <c r="Q499" s="33">
        <f t="shared" ref="Q499:AB500" si="259">+Q500</f>
        <v>0</v>
      </c>
      <c r="R499" s="33">
        <f t="shared" si="259"/>
        <v>0</v>
      </c>
      <c r="S499" s="33">
        <f t="shared" si="259"/>
        <v>0</v>
      </c>
      <c r="T499" s="33">
        <f t="shared" si="259"/>
        <v>0</v>
      </c>
      <c r="U499" s="33">
        <f t="shared" si="259"/>
        <v>0</v>
      </c>
      <c r="V499" s="33">
        <f t="shared" si="259"/>
        <v>0</v>
      </c>
      <c r="W499" s="33">
        <f t="shared" si="259"/>
        <v>0</v>
      </c>
      <c r="X499" s="33">
        <f t="shared" si="259"/>
        <v>0</v>
      </c>
      <c r="Y499" s="33">
        <f t="shared" si="259"/>
        <v>0</v>
      </c>
      <c r="Z499" s="33">
        <f t="shared" si="259"/>
        <v>0</v>
      </c>
      <c r="AA499" s="33">
        <f t="shared" si="259"/>
        <v>0</v>
      </c>
      <c r="AB499" s="33">
        <f t="shared" si="259"/>
        <v>0</v>
      </c>
      <c r="AC499" s="33">
        <f t="shared" si="225"/>
        <v>0</v>
      </c>
      <c r="AE499" s="128"/>
      <c r="AF499" s="129"/>
      <c r="AG499" s="104"/>
    </row>
    <row r="500" spans="1:33" x14ac:dyDescent="0.25">
      <c r="A500" s="35">
        <v>208102011</v>
      </c>
      <c r="B500" s="36" t="s">
        <v>1066</v>
      </c>
      <c r="C500" s="33">
        <f t="shared" si="258"/>
        <v>0</v>
      </c>
      <c r="D500" s="33">
        <f t="shared" si="258"/>
        <v>0</v>
      </c>
      <c r="E500" s="33">
        <f t="shared" si="258"/>
        <v>0</v>
      </c>
      <c r="F500" s="33">
        <f t="shared" si="258"/>
        <v>0</v>
      </c>
      <c r="G500" s="33">
        <f t="shared" si="258"/>
        <v>0</v>
      </c>
      <c r="H500" s="33">
        <f t="shared" si="258"/>
        <v>0</v>
      </c>
      <c r="I500" s="33">
        <f t="shared" si="258"/>
        <v>0</v>
      </c>
      <c r="J500" s="33">
        <f t="shared" si="258"/>
        <v>0</v>
      </c>
      <c r="K500" s="33">
        <f t="shared" si="258"/>
        <v>0</v>
      </c>
      <c r="L500" s="33">
        <f t="shared" si="258"/>
        <v>0</v>
      </c>
      <c r="M500" s="33">
        <f t="shared" si="258"/>
        <v>0</v>
      </c>
      <c r="N500" s="33">
        <f t="shared" si="258"/>
        <v>0</v>
      </c>
      <c r="O500" s="33">
        <f t="shared" si="224"/>
        <v>0</v>
      </c>
      <c r="Q500" s="33">
        <f t="shared" si="259"/>
        <v>0</v>
      </c>
      <c r="R500" s="33">
        <f t="shared" si="259"/>
        <v>0</v>
      </c>
      <c r="S500" s="33">
        <f t="shared" si="259"/>
        <v>0</v>
      </c>
      <c r="T500" s="33">
        <f t="shared" si="259"/>
        <v>0</v>
      </c>
      <c r="U500" s="33">
        <f t="shared" si="259"/>
        <v>0</v>
      </c>
      <c r="V500" s="33">
        <f t="shared" si="259"/>
        <v>0</v>
      </c>
      <c r="W500" s="33">
        <f t="shared" si="259"/>
        <v>0</v>
      </c>
      <c r="X500" s="33">
        <f t="shared" si="259"/>
        <v>0</v>
      </c>
      <c r="Y500" s="33">
        <f t="shared" si="259"/>
        <v>0</v>
      </c>
      <c r="Z500" s="33">
        <f t="shared" si="259"/>
        <v>0</v>
      </c>
      <c r="AA500" s="33">
        <f t="shared" si="259"/>
        <v>0</v>
      </c>
      <c r="AB500" s="33">
        <f t="shared" si="259"/>
        <v>0</v>
      </c>
      <c r="AC500" s="33">
        <f t="shared" si="225"/>
        <v>0</v>
      </c>
      <c r="AE500" s="128"/>
      <c r="AF500" s="129"/>
      <c r="AG500" s="104"/>
    </row>
    <row r="501" spans="1:33" x14ac:dyDescent="0.25">
      <c r="A501" s="38">
        <v>20810201101</v>
      </c>
      <c r="B501" s="39" t="s">
        <v>1066</v>
      </c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>
        <f t="shared" si="224"/>
        <v>0</v>
      </c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>
        <f t="shared" si="225"/>
        <v>0</v>
      </c>
      <c r="AE501" s="128"/>
      <c r="AF501" s="129"/>
      <c r="AG501" s="104"/>
    </row>
    <row r="502" spans="1:33" x14ac:dyDescent="0.25">
      <c r="A502" s="30">
        <v>20810202</v>
      </c>
      <c r="B502" s="31" t="s">
        <v>1257</v>
      </c>
      <c r="C502" s="32">
        <f t="shared" ref="C502:N503" si="260">+C503</f>
        <v>0</v>
      </c>
      <c r="D502" s="32">
        <f t="shared" si="260"/>
        <v>0</v>
      </c>
      <c r="E502" s="32">
        <f t="shared" si="260"/>
        <v>0</v>
      </c>
      <c r="F502" s="32">
        <f t="shared" si="260"/>
        <v>0</v>
      </c>
      <c r="G502" s="32">
        <f t="shared" si="260"/>
        <v>0</v>
      </c>
      <c r="H502" s="32">
        <f t="shared" si="260"/>
        <v>0</v>
      </c>
      <c r="I502" s="32">
        <f t="shared" si="260"/>
        <v>0</v>
      </c>
      <c r="J502" s="32">
        <f t="shared" si="260"/>
        <v>0</v>
      </c>
      <c r="K502" s="32">
        <f t="shared" si="260"/>
        <v>0</v>
      </c>
      <c r="L502" s="32">
        <f t="shared" si="260"/>
        <v>0</v>
      </c>
      <c r="M502" s="32">
        <f t="shared" si="260"/>
        <v>0</v>
      </c>
      <c r="N502" s="32">
        <f t="shared" si="260"/>
        <v>0</v>
      </c>
      <c r="O502" s="32">
        <f t="shared" si="224"/>
        <v>0</v>
      </c>
      <c r="Q502" s="32">
        <f t="shared" ref="Q502:AB503" si="261">+Q503</f>
        <v>0</v>
      </c>
      <c r="R502" s="32">
        <f t="shared" si="261"/>
        <v>0</v>
      </c>
      <c r="S502" s="32">
        <f t="shared" si="261"/>
        <v>0</v>
      </c>
      <c r="T502" s="32">
        <f t="shared" si="261"/>
        <v>0</v>
      </c>
      <c r="U502" s="32">
        <f t="shared" si="261"/>
        <v>0</v>
      </c>
      <c r="V502" s="32">
        <f t="shared" si="261"/>
        <v>0</v>
      </c>
      <c r="W502" s="32">
        <f t="shared" si="261"/>
        <v>0</v>
      </c>
      <c r="X502" s="32">
        <f t="shared" si="261"/>
        <v>0</v>
      </c>
      <c r="Y502" s="32">
        <f t="shared" si="261"/>
        <v>0</v>
      </c>
      <c r="Z502" s="32">
        <f t="shared" si="261"/>
        <v>0</v>
      </c>
      <c r="AA502" s="32">
        <f t="shared" si="261"/>
        <v>0</v>
      </c>
      <c r="AB502" s="32">
        <f t="shared" si="261"/>
        <v>0</v>
      </c>
      <c r="AC502" s="32">
        <f t="shared" si="225"/>
        <v>0</v>
      </c>
      <c r="AE502" s="128"/>
      <c r="AF502" s="129"/>
      <c r="AG502" s="104"/>
    </row>
    <row r="503" spans="1:33" x14ac:dyDescent="0.25">
      <c r="A503" s="35">
        <v>208102021</v>
      </c>
      <c r="B503" s="36" t="s">
        <v>1257</v>
      </c>
      <c r="C503" s="33">
        <f t="shared" si="260"/>
        <v>0</v>
      </c>
      <c r="D503" s="33">
        <f t="shared" si="260"/>
        <v>0</v>
      </c>
      <c r="E503" s="33">
        <f t="shared" si="260"/>
        <v>0</v>
      </c>
      <c r="F503" s="33">
        <f t="shared" si="260"/>
        <v>0</v>
      </c>
      <c r="G503" s="33">
        <f t="shared" si="260"/>
        <v>0</v>
      </c>
      <c r="H503" s="33">
        <f t="shared" si="260"/>
        <v>0</v>
      </c>
      <c r="I503" s="33">
        <f t="shared" si="260"/>
        <v>0</v>
      </c>
      <c r="J503" s="33">
        <f t="shared" si="260"/>
        <v>0</v>
      </c>
      <c r="K503" s="33">
        <f t="shared" si="260"/>
        <v>0</v>
      </c>
      <c r="L503" s="33">
        <f t="shared" si="260"/>
        <v>0</v>
      </c>
      <c r="M503" s="33">
        <f t="shared" si="260"/>
        <v>0</v>
      </c>
      <c r="N503" s="33">
        <f t="shared" si="260"/>
        <v>0</v>
      </c>
      <c r="O503" s="33">
        <f t="shared" si="224"/>
        <v>0</v>
      </c>
      <c r="Q503" s="33">
        <f t="shared" si="261"/>
        <v>0</v>
      </c>
      <c r="R503" s="33">
        <f t="shared" si="261"/>
        <v>0</v>
      </c>
      <c r="S503" s="33">
        <f t="shared" si="261"/>
        <v>0</v>
      </c>
      <c r="T503" s="33">
        <f t="shared" si="261"/>
        <v>0</v>
      </c>
      <c r="U503" s="33">
        <f t="shared" si="261"/>
        <v>0</v>
      </c>
      <c r="V503" s="33">
        <f t="shared" si="261"/>
        <v>0</v>
      </c>
      <c r="W503" s="33">
        <f t="shared" si="261"/>
        <v>0</v>
      </c>
      <c r="X503" s="33">
        <f t="shared" si="261"/>
        <v>0</v>
      </c>
      <c r="Y503" s="33">
        <f t="shared" si="261"/>
        <v>0</v>
      </c>
      <c r="Z503" s="33">
        <f t="shared" si="261"/>
        <v>0</v>
      </c>
      <c r="AA503" s="33">
        <f t="shared" si="261"/>
        <v>0</v>
      </c>
      <c r="AB503" s="33">
        <f t="shared" si="261"/>
        <v>0</v>
      </c>
      <c r="AC503" s="33">
        <f t="shared" si="225"/>
        <v>0</v>
      </c>
      <c r="AE503" s="128"/>
      <c r="AF503" s="129"/>
      <c r="AG503" s="104"/>
    </row>
    <row r="504" spans="1:33" x14ac:dyDescent="0.25">
      <c r="A504" s="38">
        <v>20810202101</v>
      </c>
      <c r="B504" s="39" t="s">
        <v>1257</v>
      </c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>
        <f t="shared" si="224"/>
        <v>0</v>
      </c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>
        <f t="shared" si="225"/>
        <v>0</v>
      </c>
      <c r="AE504" s="128"/>
      <c r="AF504" s="129"/>
      <c r="AG504" s="104"/>
    </row>
    <row r="505" spans="1:33" x14ac:dyDescent="0.25">
      <c r="A505" s="30">
        <v>208103</v>
      </c>
      <c r="B505" s="31" t="s">
        <v>1259</v>
      </c>
      <c r="C505" s="32">
        <f t="shared" ref="C505:N505" si="262">+C506+C509</f>
        <v>0</v>
      </c>
      <c r="D505" s="32">
        <f t="shared" si="262"/>
        <v>0</v>
      </c>
      <c r="E505" s="32">
        <f t="shared" si="262"/>
        <v>0</v>
      </c>
      <c r="F505" s="32">
        <f t="shared" si="262"/>
        <v>0</v>
      </c>
      <c r="G505" s="32">
        <f t="shared" si="262"/>
        <v>0</v>
      </c>
      <c r="H505" s="32">
        <f t="shared" si="262"/>
        <v>0</v>
      </c>
      <c r="I505" s="32">
        <f t="shared" si="262"/>
        <v>0</v>
      </c>
      <c r="J505" s="32">
        <f t="shared" si="262"/>
        <v>0</v>
      </c>
      <c r="K505" s="32">
        <f t="shared" si="262"/>
        <v>0</v>
      </c>
      <c r="L505" s="32">
        <f t="shared" si="262"/>
        <v>0</v>
      </c>
      <c r="M505" s="32">
        <f t="shared" si="262"/>
        <v>0</v>
      </c>
      <c r="N505" s="32">
        <f t="shared" si="262"/>
        <v>0</v>
      </c>
      <c r="O505" s="32">
        <f t="shared" si="224"/>
        <v>0</v>
      </c>
      <c r="Q505" s="32">
        <f t="shared" ref="Q505:AB505" si="263">+Q506+Q509</f>
        <v>0</v>
      </c>
      <c r="R505" s="32">
        <f t="shared" si="263"/>
        <v>0</v>
      </c>
      <c r="S505" s="32">
        <f t="shared" si="263"/>
        <v>0</v>
      </c>
      <c r="T505" s="32">
        <f t="shared" si="263"/>
        <v>0</v>
      </c>
      <c r="U505" s="32">
        <f t="shared" si="263"/>
        <v>0</v>
      </c>
      <c r="V505" s="32">
        <f t="shared" si="263"/>
        <v>0</v>
      </c>
      <c r="W505" s="32">
        <f t="shared" si="263"/>
        <v>0</v>
      </c>
      <c r="X505" s="32">
        <f t="shared" si="263"/>
        <v>0</v>
      </c>
      <c r="Y505" s="32">
        <f t="shared" si="263"/>
        <v>0</v>
      </c>
      <c r="Z505" s="32">
        <f t="shared" si="263"/>
        <v>0</v>
      </c>
      <c r="AA505" s="32">
        <f t="shared" si="263"/>
        <v>0</v>
      </c>
      <c r="AB505" s="32">
        <f t="shared" si="263"/>
        <v>0</v>
      </c>
      <c r="AC505" s="32">
        <f t="shared" si="225"/>
        <v>0</v>
      </c>
      <c r="AE505" s="128"/>
      <c r="AF505" s="129"/>
      <c r="AG505" s="104"/>
    </row>
    <row r="506" spans="1:33" x14ac:dyDescent="0.25">
      <c r="A506" s="35">
        <v>20810301</v>
      </c>
      <c r="B506" s="36" t="s">
        <v>1066</v>
      </c>
      <c r="C506" s="33">
        <f t="shared" ref="C506:N507" si="264">+C507</f>
        <v>0</v>
      </c>
      <c r="D506" s="33">
        <f t="shared" si="264"/>
        <v>0</v>
      </c>
      <c r="E506" s="33">
        <f t="shared" si="264"/>
        <v>0</v>
      </c>
      <c r="F506" s="33">
        <f t="shared" si="264"/>
        <v>0</v>
      </c>
      <c r="G506" s="33">
        <f t="shared" si="264"/>
        <v>0</v>
      </c>
      <c r="H506" s="33">
        <f t="shared" si="264"/>
        <v>0</v>
      </c>
      <c r="I506" s="33">
        <f t="shared" si="264"/>
        <v>0</v>
      </c>
      <c r="J506" s="33">
        <f t="shared" si="264"/>
        <v>0</v>
      </c>
      <c r="K506" s="33">
        <f t="shared" si="264"/>
        <v>0</v>
      </c>
      <c r="L506" s="33">
        <f t="shared" si="264"/>
        <v>0</v>
      </c>
      <c r="M506" s="33">
        <f t="shared" si="264"/>
        <v>0</v>
      </c>
      <c r="N506" s="33">
        <f t="shared" si="264"/>
        <v>0</v>
      </c>
      <c r="O506" s="33">
        <f t="shared" si="224"/>
        <v>0</v>
      </c>
      <c r="Q506" s="33">
        <f t="shared" ref="Q506:AB507" si="265">+Q507</f>
        <v>0</v>
      </c>
      <c r="R506" s="33">
        <f t="shared" si="265"/>
        <v>0</v>
      </c>
      <c r="S506" s="33">
        <f t="shared" si="265"/>
        <v>0</v>
      </c>
      <c r="T506" s="33">
        <f t="shared" si="265"/>
        <v>0</v>
      </c>
      <c r="U506" s="33">
        <f t="shared" si="265"/>
        <v>0</v>
      </c>
      <c r="V506" s="33">
        <f t="shared" si="265"/>
        <v>0</v>
      </c>
      <c r="W506" s="33">
        <f t="shared" si="265"/>
        <v>0</v>
      </c>
      <c r="X506" s="33">
        <f t="shared" si="265"/>
        <v>0</v>
      </c>
      <c r="Y506" s="33">
        <f t="shared" si="265"/>
        <v>0</v>
      </c>
      <c r="Z506" s="33">
        <f t="shared" si="265"/>
        <v>0</v>
      </c>
      <c r="AA506" s="33">
        <f t="shared" si="265"/>
        <v>0</v>
      </c>
      <c r="AB506" s="33">
        <f t="shared" si="265"/>
        <v>0</v>
      </c>
      <c r="AC506" s="33">
        <f t="shared" si="225"/>
        <v>0</v>
      </c>
      <c r="AE506" s="128"/>
      <c r="AF506" s="129"/>
      <c r="AG506" s="104"/>
    </row>
    <row r="507" spans="1:33" x14ac:dyDescent="0.25">
      <c r="A507" s="35">
        <v>208103011</v>
      </c>
      <c r="B507" s="36" t="s">
        <v>1066</v>
      </c>
      <c r="C507" s="33">
        <f t="shared" si="264"/>
        <v>0</v>
      </c>
      <c r="D507" s="33">
        <f t="shared" si="264"/>
        <v>0</v>
      </c>
      <c r="E507" s="33">
        <f t="shared" si="264"/>
        <v>0</v>
      </c>
      <c r="F507" s="33">
        <f t="shared" si="264"/>
        <v>0</v>
      </c>
      <c r="G507" s="33">
        <f t="shared" si="264"/>
        <v>0</v>
      </c>
      <c r="H507" s="33">
        <f t="shared" si="264"/>
        <v>0</v>
      </c>
      <c r="I507" s="33">
        <f t="shared" si="264"/>
        <v>0</v>
      </c>
      <c r="J507" s="33">
        <f t="shared" si="264"/>
        <v>0</v>
      </c>
      <c r="K507" s="33">
        <f t="shared" si="264"/>
        <v>0</v>
      </c>
      <c r="L507" s="33">
        <f t="shared" si="264"/>
        <v>0</v>
      </c>
      <c r="M507" s="33">
        <f t="shared" si="264"/>
        <v>0</v>
      </c>
      <c r="N507" s="33">
        <f t="shared" si="264"/>
        <v>0</v>
      </c>
      <c r="O507" s="33">
        <f t="shared" si="224"/>
        <v>0</v>
      </c>
      <c r="Q507" s="33">
        <f t="shared" si="265"/>
        <v>0</v>
      </c>
      <c r="R507" s="33">
        <f t="shared" si="265"/>
        <v>0</v>
      </c>
      <c r="S507" s="33">
        <f t="shared" si="265"/>
        <v>0</v>
      </c>
      <c r="T507" s="33">
        <f t="shared" si="265"/>
        <v>0</v>
      </c>
      <c r="U507" s="33">
        <f t="shared" si="265"/>
        <v>0</v>
      </c>
      <c r="V507" s="33">
        <f t="shared" si="265"/>
        <v>0</v>
      </c>
      <c r="W507" s="33">
        <f t="shared" si="265"/>
        <v>0</v>
      </c>
      <c r="X507" s="33">
        <f t="shared" si="265"/>
        <v>0</v>
      </c>
      <c r="Y507" s="33">
        <f t="shared" si="265"/>
        <v>0</v>
      </c>
      <c r="Z507" s="33">
        <f t="shared" si="265"/>
        <v>0</v>
      </c>
      <c r="AA507" s="33">
        <f t="shared" si="265"/>
        <v>0</v>
      </c>
      <c r="AB507" s="33">
        <f t="shared" si="265"/>
        <v>0</v>
      </c>
      <c r="AC507" s="33">
        <f t="shared" si="225"/>
        <v>0</v>
      </c>
      <c r="AE507" s="128"/>
      <c r="AF507" s="129"/>
      <c r="AG507" s="104"/>
    </row>
    <row r="508" spans="1:33" x14ac:dyDescent="0.25">
      <c r="A508" s="38">
        <v>20810301101</v>
      </c>
      <c r="B508" s="39" t="s">
        <v>1066</v>
      </c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>
        <f t="shared" si="224"/>
        <v>0</v>
      </c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>
        <f t="shared" si="225"/>
        <v>0</v>
      </c>
      <c r="AE508" s="128"/>
      <c r="AF508" s="129"/>
      <c r="AG508" s="104"/>
    </row>
    <row r="509" spans="1:33" x14ac:dyDescent="0.25">
      <c r="A509" s="30">
        <v>20810302</v>
      </c>
      <c r="B509" s="31" t="s">
        <v>1257</v>
      </c>
      <c r="C509" s="32">
        <f t="shared" ref="C509:N510" si="266">+C510</f>
        <v>0</v>
      </c>
      <c r="D509" s="32">
        <f t="shared" si="266"/>
        <v>0</v>
      </c>
      <c r="E509" s="32">
        <f t="shared" si="266"/>
        <v>0</v>
      </c>
      <c r="F509" s="32">
        <f t="shared" si="266"/>
        <v>0</v>
      </c>
      <c r="G509" s="32">
        <f t="shared" si="266"/>
        <v>0</v>
      </c>
      <c r="H509" s="32">
        <f t="shared" si="266"/>
        <v>0</v>
      </c>
      <c r="I509" s="32">
        <f t="shared" si="266"/>
        <v>0</v>
      </c>
      <c r="J509" s="32">
        <f t="shared" si="266"/>
        <v>0</v>
      </c>
      <c r="K509" s="32">
        <f t="shared" si="266"/>
        <v>0</v>
      </c>
      <c r="L509" s="32">
        <f t="shared" si="266"/>
        <v>0</v>
      </c>
      <c r="M509" s="32">
        <f t="shared" si="266"/>
        <v>0</v>
      </c>
      <c r="N509" s="32">
        <f t="shared" si="266"/>
        <v>0</v>
      </c>
      <c r="O509" s="32">
        <f t="shared" ref="O509:O540" si="267">SUM(C509:N509)</f>
        <v>0</v>
      </c>
      <c r="Q509" s="32">
        <f t="shared" ref="Q509:AB510" si="268">+Q510</f>
        <v>0</v>
      </c>
      <c r="R509" s="32">
        <f t="shared" si="268"/>
        <v>0</v>
      </c>
      <c r="S509" s="32">
        <f t="shared" si="268"/>
        <v>0</v>
      </c>
      <c r="T509" s="32">
        <f t="shared" si="268"/>
        <v>0</v>
      </c>
      <c r="U509" s="32">
        <f t="shared" si="268"/>
        <v>0</v>
      </c>
      <c r="V509" s="32">
        <f t="shared" si="268"/>
        <v>0</v>
      </c>
      <c r="W509" s="32">
        <f t="shared" si="268"/>
        <v>0</v>
      </c>
      <c r="X509" s="32">
        <f t="shared" si="268"/>
        <v>0</v>
      </c>
      <c r="Y509" s="32">
        <f t="shared" si="268"/>
        <v>0</v>
      </c>
      <c r="Z509" s="32">
        <f t="shared" si="268"/>
        <v>0</v>
      </c>
      <c r="AA509" s="32">
        <f t="shared" si="268"/>
        <v>0</v>
      </c>
      <c r="AB509" s="32">
        <f t="shared" si="268"/>
        <v>0</v>
      </c>
      <c r="AC509" s="32">
        <f t="shared" ref="AC509:AC540" si="269">SUM(Q509:AB509)</f>
        <v>0</v>
      </c>
      <c r="AE509" s="128"/>
      <c r="AF509" s="129"/>
      <c r="AG509" s="104"/>
    </row>
    <row r="510" spans="1:33" x14ac:dyDescent="0.25">
      <c r="A510" s="35">
        <v>208103021</v>
      </c>
      <c r="B510" s="36" t="s">
        <v>1257</v>
      </c>
      <c r="C510" s="33">
        <f t="shared" si="266"/>
        <v>0</v>
      </c>
      <c r="D510" s="33">
        <f t="shared" si="266"/>
        <v>0</v>
      </c>
      <c r="E510" s="33">
        <f t="shared" si="266"/>
        <v>0</v>
      </c>
      <c r="F510" s="33">
        <f t="shared" si="266"/>
        <v>0</v>
      </c>
      <c r="G510" s="33">
        <f t="shared" si="266"/>
        <v>0</v>
      </c>
      <c r="H510" s="33">
        <f t="shared" si="266"/>
        <v>0</v>
      </c>
      <c r="I510" s="33">
        <f t="shared" si="266"/>
        <v>0</v>
      </c>
      <c r="J510" s="33">
        <f t="shared" si="266"/>
        <v>0</v>
      </c>
      <c r="K510" s="33">
        <f t="shared" si="266"/>
        <v>0</v>
      </c>
      <c r="L510" s="33">
        <f t="shared" si="266"/>
        <v>0</v>
      </c>
      <c r="M510" s="33">
        <f t="shared" si="266"/>
        <v>0</v>
      </c>
      <c r="N510" s="33">
        <f t="shared" si="266"/>
        <v>0</v>
      </c>
      <c r="O510" s="33">
        <f t="shared" si="267"/>
        <v>0</v>
      </c>
      <c r="Q510" s="33">
        <f t="shared" si="268"/>
        <v>0</v>
      </c>
      <c r="R510" s="33">
        <f t="shared" si="268"/>
        <v>0</v>
      </c>
      <c r="S510" s="33">
        <f t="shared" si="268"/>
        <v>0</v>
      </c>
      <c r="T510" s="33">
        <f t="shared" si="268"/>
        <v>0</v>
      </c>
      <c r="U510" s="33">
        <f t="shared" si="268"/>
        <v>0</v>
      </c>
      <c r="V510" s="33">
        <f t="shared" si="268"/>
        <v>0</v>
      </c>
      <c r="W510" s="33">
        <f t="shared" si="268"/>
        <v>0</v>
      </c>
      <c r="X510" s="33">
        <f t="shared" si="268"/>
        <v>0</v>
      </c>
      <c r="Y510" s="33">
        <f t="shared" si="268"/>
        <v>0</v>
      </c>
      <c r="Z510" s="33">
        <f t="shared" si="268"/>
        <v>0</v>
      </c>
      <c r="AA510" s="33">
        <f t="shared" si="268"/>
        <v>0</v>
      </c>
      <c r="AB510" s="33">
        <f t="shared" si="268"/>
        <v>0</v>
      </c>
      <c r="AC510" s="33">
        <f t="shared" si="269"/>
        <v>0</v>
      </c>
      <c r="AE510" s="128"/>
      <c r="AF510" s="129"/>
      <c r="AG510" s="104"/>
    </row>
    <row r="511" spans="1:33" x14ac:dyDescent="0.25">
      <c r="A511" s="38">
        <v>20810302101</v>
      </c>
      <c r="B511" s="39" t="s">
        <v>1257</v>
      </c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>
        <f t="shared" si="267"/>
        <v>0</v>
      </c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>
        <f t="shared" si="269"/>
        <v>0</v>
      </c>
      <c r="AE511" s="128"/>
      <c r="AF511" s="129"/>
      <c r="AG511" s="104"/>
    </row>
    <row r="512" spans="1:33" x14ac:dyDescent="0.25">
      <c r="A512" s="30">
        <v>2082</v>
      </c>
      <c r="B512" s="31" t="s">
        <v>1069</v>
      </c>
      <c r="C512" s="32">
        <f t="shared" ref="C512:N515" si="270">+C513</f>
        <v>0</v>
      </c>
      <c r="D512" s="32">
        <f t="shared" si="270"/>
        <v>0</v>
      </c>
      <c r="E512" s="32">
        <f t="shared" si="270"/>
        <v>0</v>
      </c>
      <c r="F512" s="32">
        <f t="shared" si="270"/>
        <v>0</v>
      </c>
      <c r="G512" s="32">
        <f t="shared" si="270"/>
        <v>0</v>
      </c>
      <c r="H512" s="32">
        <f t="shared" si="270"/>
        <v>0</v>
      </c>
      <c r="I512" s="32">
        <f t="shared" si="270"/>
        <v>0</v>
      </c>
      <c r="J512" s="32">
        <f t="shared" si="270"/>
        <v>0</v>
      </c>
      <c r="K512" s="32">
        <f t="shared" si="270"/>
        <v>0</v>
      </c>
      <c r="L512" s="32">
        <f t="shared" si="270"/>
        <v>0</v>
      </c>
      <c r="M512" s="32">
        <f t="shared" si="270"/>
        <v>0</v>
      </c>
      <c r="N512" s="32">
        <f t="shared" si="270"/>
        <v>0</v>
      </c>
      <c r="O512" s="32">
        <f t="shared" si="267"/>
        <v>0</v>
      </c>
      <c r="Q512" s="32">
        <f t="shared" ref="Q512:AB515" si="271">+Q513</f>
        <v>0</v>
      </c>
      <c r="R512" s="32">
        <f t="shared" si="271"/>
        <v>0</v>
      </c>
      <c r="S512" s="32">
        <f t="shared" si="271"/>
        <v>0</v>
      </c>
      <c r="T512" s="32">
        <f t="shared" si="271"/>
        <v>0</v>
      </c>
      <c r="U512" s="32">
        <f t="shared" si="271"/>
        <v>0</v>
      </c>
      <c r="V512" s="32">
        <f t="shared" si="271"/>
        <v>0</v>
      </c>
      <c r="W512" s="32">
        <f t="shared" si="271"/>
        <v>0</v>
      </c>
      <c r="X512" s="32">
        <f t="shared" si="271"/>
        <v>0</v>
      </c>
      <c r="Y512" s="32">
        <f t="shared" si="271"/>
        <v>0</v>
      </c>
      <c r="Z512" s="32">
        <f t="shared" si="271"/>
        <v>0</v>
      </c>
      <c r="AA512" s="32">
        <f t="shared" si="271"/>
        <v>0</v>
      </c>
      <c r="AB512" s="32">
        <f t="shared" si="271"/>
        <v>0</v>
      </c>
      <c r="AC512" s="32">
        <f t="shared" si="269"/>
        <v>0</v>
      </c>
      <c r="AE512" s="109" t="s">
        <v>1067</v>
      </c>
      <c r="AF512" s="109" t="s">
        <v>1069</v>
      </c>
      <c r="AG512" s="122"/>
    </row>
    <row r="513" spans="1:33" x14ac:dyDescent="0.25">
      <c r="A513" s="35">
        <v>208201</v>
      </c>
      <c r="B513" s="36" t="s">
        <v>1069</v>
      </c>
      <c r="C513" s="33">
        <f t="shared" si="270"/>
        <v>0</v>
      </c>
      <c r="D513" s="33">
        <f t="shared" si="270"/>
        <v>0</v>
      </c>
      <c r="E513" s="33">
        <f t="shared" si="270"/>
        <v>0</v>
      </c>
      <c r="F513" s="33">
        <f t="shared" si="270"/>
        <v>0</v>
      </c>
      <c r="G513" s="33">
        <f t="shared" si="270"/>
        <v>0</v>
      </c>
      <c r="H513" s="33">
        <f t="shared" si="270"/>
        <v>0</v>
      </c>
      <c r="I513" s="33">
        <f t="shared" si="270"/>
        <v>0</v>
      </c>
      <c r="J513" s="33">
        <f t="shared" si="270"/>
        <v>0</v>
      </c>
      <c r="K513" s="33">
        <f t="shared" si="270"/>
        <v>0</v>
      </c>
      <c r="L513" s="33">
        <f t="shared" si="270"/>
        <v>0</v>
      </c>
      <c r="M513" s="33">
        <f t="shared" si="270"/>
        <v>0</v>
      </c>
      <c r="N513" s="33">
        <f t="shared" si="270"/>
        <v>0</v>
      </c>
      <c r="O513" s="33">
        <f t="shared" si="267"/>
        <v>0</v>
      </c>
      <c r="Q513" s="33">
        <f t="shared" si="271"/>
        <v>0</v>
      </c>
      <c r="R513" s="33">
        <f t="shared" si="271"/>
        <v>0</v>
      </c>
      <c r="S513" s="33">
        <f t="shared" si="271"/>
        <v>0</v>
      </c>
      <c r="T513" s="33">
        <f t="shared" si="271"/>
        <v>0</v>
      </c>
      <c r="U513" s="33">
        <f t="shared" si="271"/>
        <v>0</v>
      </c>
      <c r="V513" s="33">
        <f t="shared" si="271"/>
        <v>0</v>
      </c>
      <c r="W513" s="33">
        <f t="shared" si="271"/>
        <v>0</v>
      </c>
      <c r="X513" s="33">
        <f t="shared" si="271"/>
        <v>0</v>
      </c>
      <c r="Y513" s="33">
        <f t="shared" si="271"/>
        <v>0</v>
      </c>
      <c r="Z513" s="33">
        <f t="shared" si="271"/>
        <v>0</v>
      </c>
      <c r="AA513" s="33">
        <f t="shared" si="271"/>
        <v>0</v>
      </c>
      <c r="AB513" s="33">
        <f t="shared" si="271"/>
        <v>0</v>
      </c>
      <c r="AC513" s="33">
        <f t="shared" si="269"/>
        <v>0</v>
      </c>
      <c r="AE513" s="109" t="s">
        <v>1068</v>
      </c>
      <c r="AF513" s="109" t="s">
        <v>1069</v>
      </c>
      <c r="AG513" s="113"/>
    </row>
    <row r="514" spans="1:33" x14ac:dyDescent="0.25">
      <c r="A514" s="35">
        <v>20820101</v>
      </c>
      <c r="B514" s="36" t="s">
        <v>1069</v>
      </c>
      <c r="C514" s="33">
        <f t="shared" si="270"/>
        <v>0</v>
      </c>
      <c r="D514" s="33">
        <f t="shared" si="270"/>
        <v>0</v>
      </c>
      <c r="E514" s="33">
        <f t="shared" si="270"/>
        <v>0</v>
      </c>
      <c r="F514" s="33">
        <f t="shared" si="270"/>
        <v>0</v>
      </c>
      <c r="G514" s="33">
        <f t="shared" si="270"/>
        <v>0</v>
      </c>
      <c r="H514" s="33">
        <f t="shared" si="270"/>
        <v>0</v>
      </c>
      <c r="I514" s="33">
        <f t="shared" si="270"/>
        <v>0</v>
      </c>
      <c r="J514" s="33">
        <f t="shared" si="270"/>
        <v>0</v>
      </c>
      <c r="K514" s="33">
        <f t="shared" si="270"/>
        <v>0</v>
      </c>
      <c r="L514" s="33">
        <f t="shared" si="270"/>
        <v>0</v>
      </c>
      <c r="M514" s="33">
        <f t="shared" si="270"/>
        <v>0</v>
      </c>
      <c r="N514" s="33">
        <f t="shared" si="270"/>
        <v>0</v>
      </c>
      <c r="O514" s="33">
        <f t="shared" si="267"/>
        <v>0</v>
      </c>
      <c r="Q514" s="33">
        <f t="shared" si="271"/>
        <v>0</v>
      </c>
      <c r="R514" s="33">
        <f t="shared" si="271"/>
        <v>0</v>
      </c>
      <c r="S514" s="33">
        <f t="shared" si="271"/>
        <v>0</v>
      </c>
      <c r="T514" s="33">
        <f t="shared" si="271"/>
        <v>0</v>
      </c>
      <c r="U514" s="33">
        <f t="shared" si="271"/>
        <v>0</v>
      </c>
      <c r="V514" s="33">
        <f t="shared" si="271"/>
        <v>0</v>
      </c>
      <c r="W514" s="33">
        <f t="shared" si="271"/>
        <v>0</v>
      </c>
      <c r="X514" s="33">
        <f t="shared" si="271"/>
        <v>0</v>
      </c>
      <c r="Y514" s="33">
        <f t="shared" si="271"/>
        <v>0</v>
      </c>
      <c r="Z514" s="33">
        <f t="shared" si="271"/>
        <v>0</v>
      </c>
      <c r="AA514" s="33">
        <f t="shared" si="271"/>
        <v>0</v>
      </c>
      <c r="AB514" s="33">
        <f t="shared" si="271"/>
        <v>0</v>
      </c>
      <c r="AC514" s="33">
        <f t="shared" si="269"/>
        <v>0</v>
      </c>
      <c r="AE514" s="109" t="s">
        <v>1070</v>
      </c>
      <c r="AF514" s="109" t="s">
        <v>1069</v>
      </c>
      <c r="AG514" s="113"/>
    </row>
    <row r="515" spans="1:33" x14ac:dyDescent="0.25">
      <c r="A515" s="35">
        <v>208201011</v>
      </c>
      <c r="B515" s="36" t="s">
        <v>1069</v>
      </c>
      <c r="C515" s="33">
        <f t="shared" si="270"/>
        <v>0</v>
      </c>
      <c r="D515" s="33">
        <f t="shared" si="270"/>
        <v>0</v>
      </c>
      <c r="E515" s="33">
        <f t="shared" si="270"/>
        <v>0</v>
      </c>
      <c r="F515" s="33">
        <f t="shared" si="270"/>
        <v>0</v>
      </c>
      <c r="G515" s="33">
        <f t="shared" si="270"/>
        <v>0</v>
      </c>
      <c r="H515" s="33">
        <f t="shared" si="270"/>
        <v>0</v>
      </c>
      <c r="I515" s="33">
        <f t="shared" si="270"/>
        <v>0</v>
      </c>
      <c r="J515" s="33">
        <f t="shared" si="270"/>
        <v>0</v>
      </c>
      <c r="K515" s="33">
        <f t="shared" si="270"/>
        <v>0</v>
      </c>
      <c r="L515" s="33">
        <f t="shared" si="270"/>
        <v>0</v>
      </c>
      <c r="M515" s="33">
        <f t="shared" si="270"/>
        <v>0</v>
      </c>
      <c r="N515" s="33">
        <f t="shared" si="270"/>
        <v>0</v>
      </c>
      <c r="O515" s="33">
        <f t="shared" si="267"/>
        <v>0</v>
      </c>
      <c r="Q515" s="33">
        <f t="shared" si="271"/>
        <v>0</v>
      </c>
      <c r="R515" s="33">
        <f t="shared" si="271"/>
        <v>0</v>
      </c>
      <c r="S515" s="33">
        <f t="shared" si="271"/>
        <v>0</v>
      </c>
      <c r="T515" s="33">
        <f t="shared" si="271"/>
        <v>0</v>
      </c>
      <c r="U515" s="33">
        <f t="shared" si="271"/>
        <v>0</v>
      </c>
      <c r="V515" s="33">
        <f t="shared" si="271"/>
        <v>0</v>
      </c>
      <c r="W515" s="33">
        <f t="shared" si="271"/>
        <v>0</v>
      </c>
      <c r="X515" s="33">
        <f t="shared" si="271"/>
        <v>0</v>
      </c>
      <c r="Y515" s="33">
        <f t="shared" si="271"/>
        <v>0</v>
      </c>
      <c r="Z515" s="33">
        <f t="shared" si="271"/>
        <v>0</v>
      </c>
      <c r="AA515" s="33">
        <f t="shared" si="271"/>
        <v>0</v>
      </c>
      <c r="AB515" s="33">
        <f t="shared" si="271"/>
        <v>0</v>
      </c>
      <c r="AC515" s="33">
        <f t="shared" si="269"/>
        <v>0</v>
      </c>
      <c r="AE515" s="67" t="s">
        <v>1071</v>
      </c>
      <c r="AF515" s="67" t="s">
        <v>1069</v>
      </c>
      <c r="AG515" s="103">
        <v>0</v>
      </c>
    </row>
    <row r="516" spans="1:33" x14ac:dyDescent="0.25">
      <c r="A516" s="38">
        <v>20820101101</v>
      </c>
      <c r="B516" s="39" t="s">
        <v>1069</v>
      </c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>
        <f t="shared" si="267"/>
        <v>0</v>
      </c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>
        <f t="shared" si="269"/>
        <v>0</v>
      </c>
      <c r="AE516" s="86" t="s">
        <v>1072</v>
      </c>
      <c r="AF516" s="85" t="s">
        <v>1069</v>
      </c>
      <c r="AG516" s="104"/>
    </row>
    <row r="517" spans="1:33" x14ac:dyDescent="0.25">
      <c r="A517" s="30">
        <v>209</v>
      </c>
      <c r="B517" s="31" t="s">
        <v>1260</v>
      </c>
      <c r="C517" s="32">
        <f t="shared" ref="C517:N521" si="272">+C518</f>
        <v>0</v>
      </c>
      <c r="D517" s="32">
        <f t="shared" si="272"/>
        <v>0</v>
      </c>
      <c r="E517" s="32">
        <f t="shared" si="272"/>
        <v>0</v>
      </c>
      <c r="F517" s="32">
        <f t="shared" si="272"/>
        <v>0</v>
      </c>
      <c r="G517" s="32">
        <f t="shared" si="272"/>
        <v>0</v>
      </c>
      <c r="H517" s="32">
        <f t="shared" si="272"/>
        <v>0</v>
      </c>
      <c r="I517" s="32">
        <f t="shared" si="272"/>
        <v>0</v>
      </c>
      <c r="J517" s="32">
        <f t="shared" si="272"/>
        <v>0</v>
      </c>
      <c r="K517" s="32">
        <f t="shared" si="272"/>
        <v>0</v>
      </c>
      <c r="L517" s="32">
        <f t="shared" si="272"/>
        <v>0</v>
      </c>
      <c r="M517" s="32">
        <f t="shared" si="272"/>
        <v>0</v>
      </c>
      <c r="N517" s="32">
        <f t="shared" si="272"/>
        <v>0</v>
      </c>
      <c r="O517" s="32">
        <f t="shared" si="267"/>
        <v>0</v>
      </c>
      <c r="Q517" s="32">
        <f t="shared" ref="Q517:AB521" si="273">+Q518</f>
        <v>0</v>
      </c>
      <c r="R517" s="32">
        <f t="shared" si="273"/>
        <v>0</v>
      </c>
      <c r="S517" s="32">
        <f t="shared" si="273"/>
        <v>0</v>
      </c>
      <c r="T517" s="32">
        <f t="shared" si="273"/>
        <v>0</v>
      </c>
      <c r="U517" s="32">
        <f t="shared" si="273"/>
        <v>0</v>
      </c>
      <c r="V517" s="32">
        <f t="shared" si="273"/>
        <v>0</v>
      </c>
      <c r="W517" s="32">
        <f t="shared" si="273"/>
        <v>0</v>
      </c>
      <c r="X517" s="32">
        <f t="shared" si="273"/>
        <v>0</v>
      </c>
      <c r="Y517" s="32">
        <f t="shared" si="273"/>
        <v>0</v>
      </c>
      <c r="Z517" s="32">
        <f t="shared" si="273"/>
        <v>0</v>
      </c>
      <c r="AA517" s="32">
        <f t="shared" si="273"/>
        <v>0</v>
      </c>
      <c r="AB517" s="32">
        <f t="shared" si="273"/>
        <v>0</v>
      </c>
      <c r="AC517" s="32">
        <f t="shared" si="269"/>
        <v>0</v>
      </c>
      <c r="AE517" s="130"/>
      <c r="AF517" s="85"/>
      <c r="AG517" s="104"/>
    </row>
    <row r="518" spans="1:33" x14ac:dyDescent="0.25">
      <c r="A518" s="35">
        <v>2093</v>
      </c>
      <c r="B518" s="36" t="s">
        <v>1261</v>
      </c>
      <c r="C518" s="33">
        <f t="shared" si="272"/>
        <v>0</v>
      </c>
      <c r="D518" s="33">
        <f t="shared" si="272"/>
        <v>0</v>
      </c>
      <c r="E518" s="33">
        <f t="shared" si="272"/>
        <v>0</v>
      </c>
      <c r="F518" s="33">
        <f t="shared" si="272"/>
        <v>0</v>
      </c>
      <c r="G518" s="33">
        <f t="shared" si="272"/>
        <v>0</v>
      </c>
      <c r="H518" s="33">
        <f t="shared" si="272"/>
        <v>0</v>
      </c>
      <c r="I518" s="33">
        <f t="shared" si="272"/>
        <v>0</v>
      </c>
      <c r="J518" s="33">
        <f t="shared" si="272"/>
        <v>0</v>
      </c>
      <c r="K518" s="33">
        <f t="shared" si="272"/>
        <v>0</v>
      </c>
      <c r="L518" s="33">
        <f t="shared" si="272"/>
        <v>0</v>
      </c>
      <c r="M518" s="33">
        <f t="shared" si="272"/>
        <v>0</v>
      </c>
      <c r="N518" s="33">
        <f t="shared" si="272"/>
        <v>0</v>
      </c>
      <c r="O518" s="33">
        <f t="shared" si="267"/>
        <v>0</v>
      </c>
      <c r="Q518" s="33">
        <f t="shared" si="273"/>
        <v>0</v>
      </c>
      <c r="R518" s="33">
        <f t="shared" si="273"/>
        <v>0</v>
      </c>
      <c r="S518" s="33">
        <f t="shared" si="273"/>
        <v>0</v>
      </c>
      <c r="T518" s="33">
        <f t="shared" si="273"/>
        <v>0</v>
      </c>
      <c r="U518" s="33">
        <f t="shared" si="273"/>
        <v>0</v>
      </c>
      <c r="V518" s="33">
        <f t="shared" si="273"/>
        <v>0</v>
      </c>
      <c r="W518" s="33">
        <f t="shared" si="273"/>
        <v>0</v>
      </c>
      <c r="X518" s="33">
        <f t="shared" si="273"/>
        <v>0</v>
      </c>
      <c r="Y518" s="33">
        <f t="shared" si="273"/>
        <v>0</v>
      </c>
      <c r="Z518" s="33">
        <f t="shared" si="273"/>
        <v>0</v>
      </c>
      <c r="AA518" s="33">
        <f t="shared" si="273"/>
        <v>0</v>
      </c>
      <c r="AB518" s="33">
        <f t="shared" si="273"/>
        <v>0</v>
      </c>
      <c r="AC518" s="33">
        <f t="shared" si="269"/>
        <v>0</v>
      </c>
      <c r="AE518" s="130"/>
      <c r="AF518" s="85"/>
      <c r="AG518" s="104"/>
    </row>
    <row r="519" spans="1:33" x14ac:dyDescent="0.25">
      <c r="A519" s="35">
        <v>209301</v>
      </c>
      <c r="B519" s="36" t="s">
        <v>1261</v>
      </c>
      <c r="C519" s="33">
        <f t="shared" si="272"/>
        <v>0</v>
      </c>
      <c r="D519" s="33">
        <f t="shared" si="272"/>
        <v>0</v>
      </c>
      <c r="E519" s="33">
        <f t="shared" si="272"/>
        <v>0</v>
      </c>
      <c r="F519" s="33">
        <f t="shared" si="272"/>
        <v>0</v>
      </c>
      <c r="G519" s="33">
        <f t="shared" si="272"/>
        <v>0</v>
      </c>
      <c r="H519" s="33">
        <f t="shared" si="272"/>
        <v>0</v>
      </c>
      <c r="I519" s="33">
        <f t="shared" si="272"/>
        <v>0</v>
      </c>
      <c r="J519" s="33">
        <f t="shared" si="272"/>
        <v>0</v>
      </c>
      <c r="K519" s="33">
        <f t="shared" si="272"/>
        <v>0</v>
      </c>
      <c r="L519" s="33">
        <f t="shared" si="272"/>
        <v>0</v>
      </c>
      <c r="M519" s="33">
        <f t="shared" si="272"/>
        <v>0</v>
      </c>
      <c r="N519" s="33">
        <f t="shared" si="272"/>
        <v>0</v>
      </c>
      <c r="O519" s="33">
        <f t="shared" si="267"/>
        <v>0</v>
      </c>
      <c r="Q519" s="33">
        <f t="shared" si="273"/>
        <v>0</v>
      </c>
      <c r="R519" s="33">
        <f t="shared" si="273"/>
        <v>0</v>
      </c>
      <c r="S519" s="33">
        <f t="shared" si="273"/>
        <v>0</v>
      </c>
      <c r="T519" s="33">
        <f t="shared" si="273"/>
        <v>0</v>
      </c>
      <c r="U519" s="33">
        <f t="shared" si="273"/>
        <v>0</v>
      </c>
      <c r="V519" s="33">
        <f t="shared" si="273"/>
        <v>0</v>
      </c>
      <c r="W519" s="33">
        <f t="shared" si="273"/>
        <v>0</v>
      </c>
      <c r="X519" s="33">
        <f t="shared" si="273"/>
        <v>0</v>
      </c>
      <c r="Y519" s="33">
        <f t="shared" si="273"/>
        <v>0</v>
      </c>
      <c r="Z519" s="33">
        <f t="shared" si="273"/>
        <v>0</v>
      </c>
      <c r="AA519" s="33">
        <f t="shared" si="273"/>
        <v>0</v>
      </c>
      <c r="AB519" s="33">
        <f t="shared" si="273"/>
        <v>0</v>
      </c>
      <c r="AC519" s="33">
        <f t="shared" si="269"/>
        <v>0</v>
      </c>
      <c r="AE519" s="130"/>
      <c r="AF519" s="85"/>
      <c r="AG519" s="104"/>
    </row>
    <row r="520" spans="1:33" x14ac:dyDescent="0.25">
      <c r="A520" s="35">
        <v>20930101</v>
      </c>
      <c r="B520" s="36" t="s">
        <v>1261</v>
      </c>
      <c r="C520" s="33">
        <f t="shared" si="272"/>
        <v>0</v>
      </c>
      <c r="D520" s="33">
        <f t="shared" si="272"/>
        <v>0</v>
      </c>
      <c r="E520" s="33">
        <f t="shared" si="272"/>
        <v>0</v>
      </c>
      <c r="F520" s="33">
        <f t="shared" si="272"/>
        <v>0</v>
      </c>
      <c r="G520" s="33">
        <f t="shared" si="272"/>
        <v>0</v>
      </c>
      <c r="H520" s="33">
        <f t="shared" si="272"/>
        <v>0</v>
      </c>
      <c r="I520" s="33">
        <f t="shared" si="272"/>
        <v>0</v>
      </c>
      <c r="J520" s="33">
        <f t="shared" si="272"/>
        <v>0</v>
      </c>
      <c r="K520" s="33">
        <f t="shared" si="272"/>
        <v>0</v>
      </c>
      <c r="L520" s="33">
        <f t="shared" si="272"/>
        <v>0</v>
      </c>
      <c r="M520" s="33">
        <f t="shared" si="272"/>
        <v>0</v>
      </c>
      <c r="N520" s="33">
        <f t="shared" si="272"/>
        <v>0</v>
      </c>
      <c r="O520" s="33">
        <f t="shared" si="267"/>
        <v>0</v>
      </c>
      <c r="Q520" s="33">
        <f t="shared" si="273"/>
        <v>0</v>
      </c>
      <c r="R520" s="33">
        <f t="shared" si="273"/>
        <v>0</v>
      </c>
      <c r="S520" s="33">
        <f t="shared" si="273"/>
        <v>0</v>
      </c>
      <c r="T520" s="33">
        <f t="shared" si="273"/>
        <v>0</v>
      </c>
      <c r="U520" s="33">
        <f t="shared" si="273"/>
        <v>0</v>
      </c>
      <c r="V520" s="33">
        <f t="shared" si="273"/>
        <v>0</v>
      </c>
      <c r="W520" s="33">
        <f t="shared" si="273"/>
        <v>0</v>
      </c>
      <c r="X520" s="33">
        <f t="shared" si="273"/>
        <v>0</v>
      </c>
      <c r="Y520" s="33">
        <f t="shared" si="273"/>
        <v>0</v>
      </c>
      <c r="Z520" s="33">
        <f t="shared" si="273"/>
        <v>0</v>
      </c>
      <c r="AA520" s="33">
        <f t="shared" si="273"/>
        <v>0</v>
      </c>
      <c r="AB520" s="33">
        <f t="shared" si="273"/>
        <v>0</v>
      </c>
      <c r="AC520" s="33">
        <f t="shared" si="269"/>
        <v>0</v>
      </c>
      <c r="AE520" s="130"/>
      <c r="AF520" s="85"/>
      <c r="AG520" s="104"/>
    </row>
    <row r="521" spans="1:33" x14ac:dyDescent="0.25">
      <c r="A521" s="35">
        <v>209301011</v>
      </c>
      <c r="B521" s="36" t="s">
        <v>1261</v>
      </c>
      <c r="C521" s="33">
        <f t="shared" si="272"/>
        <v>0</v>
      </c>
      <c r="D521" s="33">
        <f t="shared" si="272"/>
        <v>0</v>
      </c>
      <c r="E521" s="33">
        <f t="shared" si="272"/>
        <v>0</v>
      </c>
      <c r="F521" s="33">
        <f t="shared" si="272"/>
        <v>0</v>
      </c>
      <c r="G521" s="33">
        <f t="shared" si="272"/>
        <v>0</v>
      </c>
      <c r="H521" s="33">
        <f t="shared" si="272"/>
        <v>0</v>
      </c>
      <c r="I521" s="33">
        <f t="shared" si="272"/>
        <v>0</v>
      </c>
      <c r="J521" s="33">
        <f t="shared" si="272"/>
        <v>0</v>
      </c>
      <c r="K521" s="33">
        <f t="shared" si="272"/>
        <v>0</v>
      </c>
      <c r="L521" s="33">
        <f t="shared" si="272"/>
        <v>0</v>
      </c>
      <c r="M521" s="33">
        <f t="shared" si="272"/>
        <v>0</v>
      </c>
      <c r="N521" s="33">
        <f t="shared" si="272"/>
        <v>0</v>
      </c>
      <c r="O521" s="33">
        <f t="shared" si="267"/>
        <v>0</v>
      </c>
      <c r="Q521" s="33">
        <f t="shared" si="273"/>
        <v>0</v>
      </c>
      <c r="R521" s="33">
        <f t="shared" si="273"/>
        <v>0</v>
      </c>
      <c r="S521" s="33">
        <f t="shared" si="273"/>
        <v>0</v>
      </c>
      <c r="T521" s="33">
        <f t="shared" si="273"/>
        <v>0</v>
      </c>
      <c r="U521" s="33">
        <f t="shared" si="273"/>
        <v>0</v>
      </c>
      <c r="V521" s="33">
        <f t="shared" si="273"/>
        <v>0</v>
      </c>
      <c r="W521" s="33">
        <f t="shared" si="273"/>
        <v>0</v>
      </c>
      <c r="X521" s="33">
        <f t="shared" si="273"/>
        <v>0</v>
      </c>
      <c r="Y521" s="33">
        <f t="shared" si="273"/>
        <v>0</v>
      </c>
      <c r="Z521" s="33">
        <f t="shared" si="273"/>
        <v>0</v>
      </c>
      <c r="AA521" s="33">
        <f t="shared" si="273"/>
        <v>0</v>
      </c>
      <c r="AB521" s="33">
        <f t="shared" si="273"/>
        <v>0</v>
      </c>
      <c r="AC521" s="33">
        <f t="shared" si="269"/>
        <v>0</v>
      </c>
      <c r="AE521" s="130"/>
      <c r="AF521" s="85"/>
      <c r="AG521" s="104"/>
    </row>
    <row r="522" spans="1:33" x14ac:dyDescent="0.25">
      <c r="A522" s="38">
        <v>20930101101</v>
      </c>
      <c r="B522" s="39" t="s">
        <v>1261</v>
      </c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>
        <f t="shared" si="267"/>
        <v>0</v>
      </c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>
        <f t="shared" si="269"/>
        <v>0</v>
      </c>
      <c r="AE522" s="130"/>
      <c r="AF522" s="85"/>
      <c r="AG522" s="104"/>
    </row>
    <row r="523" spans="1:33" x14ac:dyDescent="0.25">
      <c r="A523" s="30">
        <v>210</v>
      </c>
      <c r="B523" s="31" t="s">
        <v>760</v>
      </c>
      <c r="C523" s="32">
        <f t="shared" ref="C523:N527" si="274">+C524</f>
        <v>0</v>
      </c>
      <c r="D523" s="32">
        <f t="shared" si="274"/>
        <v>0</v>
      </c>
      <c r="E523" s="32">
        <f t="shared" si="274"/>
        <v>0</v>
      </c>
      <c r="F523" s="32">
        <f t="shared" si="274"/>
        <v>0</v>
      </c>
      <c r="G523" s="32">
        <f t="shared" si="274"/>
        <v>0</v>
      </c>
      <c r="H523" s="32">
        <f t="shared" si="274"/>
        <v>0</v>
      </c>
      <c r="I523" s="32">
        <f t="shared" si="274"/>
        <v>0</v>
      </c>
      <c r="J523" s="32">
        <f t="shared" si="274"/>
        <v>0</v>
      </c>
      <c r="K523" s="32">
        <f t="shared" si="274"/>
        <v>0</v>
      </c>
      <c r="L523" s="32">
        <f t="shared" si="274"/>
        <v>0</v>
      </c>
      <c r="M523" s="32">
        <f t="shared" si="274"/>
        <v>0</v>
      </c>
      <c r="N523" s="32">
        <f t="shared" si="274"/>
        <v>0</v>
      </c>
      <c r="O523" s="32">
        <f t="shared" si="267"/>
        <v>0</v>
      </c>
      <c r="Q523" s="32">
        <f t="shared" ref="Q523:AB527" si="275">+Q524</f>
        <v>0</v>
      </c>
      <c r="R523" s="32">
        <f t="shared" si="275"/>
        <v>0</v>
      </c>
      <c r="S523" s="32">
        <f t="shared" si="275"/>
        <v>0</v>
      </c>
      <c r="T523" s="32">
        <f t="shared" si="275"/>
        <v>0</v>
      </c>
      <c r="U523" s="32">
        <f t="shared" si="275"/>
        <v>0</v>
      </c>
      <c r="V523" s="32">
        <f t="shared" si="275"/>
        <v>0</v>
      </c>
      <c r="W523" s="32">
        <f t="shared" si="275"/>
        <v>0</v>
      </c>
      <c r="X523" s="32">
        <f t="shared" si="275"/>
        <v>0</v>
      </c>
      <c r="Y523" s="32">
        <f t="shared" si="275"/>
        <v>0</v>
      </c>
      <c r="Z523" s="32">
        <f t="shared" si="275"/>
        <v>0</v>
      </c>
      <c r="AA523" s="32">
        <f t="shared" si="275"/>
        <v>0</v>
      </c>
      <c r="AB523" s="32">
        <f t="shared" si="275"/>
        <v>0</v>
      </c>
      <c r="AC523" s="32">
        <f t="shared" si="269"/>
        <v>0</v>
      </c>
      <c r="AE523" s="109">
        <v>210</v>
      </c>
      <c r="AF523" s="109" t="s">
        <v>760</v>
      </c>
      <c r="AG523" s="121"/>
    </row>
    <row r="524" spans="1:33" x14ac:dyDescent="0.25">
      <c r="A524" s="35">
        <v>2101</v>
      </c>
      <c r="B524" s="36" t="s">
        <v>760</v>
      </c>
      <c r="C524" s="33">
        <f t="shared" si="274"/>
        <v>0</v>
      </c>
      <c r="D524" s="33">
        <f t="shared" si="274"/>
        <v>0</v>
      </c>
      <c r="E524" s="33">
        <f t="shared" si="274"/>
        <v>0</v>
      </c>
      <c r="F524" s="33">
        <f t="shared" si="274"/>
        <v>0</v>
      </c>
      <c r="G524" s="33">
        <f t="shared" si="274"/>
        <v>0</v>
      </c>
      <c r="H524" s="33">
        <f t="shared" si="274"/>
        <v>0</v>
      </c>
      <c r="I524" s="33">
        <f t="shared" si="274"/>
        <v>0</v>
      </c>
      <c r="J524" s="33">
        <f t="shared" si="274"/>
        <v>0</v>
      </c>
      <c r="K524" s="33">
        <f t="shared" si="274"/>
        <v>0</v>
      </c>
      <c r="L524" s="33">
        <f t="shared" si="274"/>
        <v>0</v>
      </c>
      <c r="M524" s="33">
        <f t="shared" si="274"/>
        <v>0</v>
      </c>
      <c r="N524" s="33">
        <f t="shared" si="274"/>
        <v>0</v>
      </c>
      <c r="O524" s="33">
        <f t="shared" si="267"/>
        <v>0</v>
      </c>
      <c r="Q524" s="33">
        <f t="shared" si="275"/>
        <v>0</v>
      </c>
      <c r="R524" s="33">
        <f t="shared" si="275"/>
        <v>0</v>
      </c>
      <c r="S524" s="33">
        <f t="shared" si="275"/>
        <v>0</v>
      </c>
      <c r="T524" s="33">
        <f t="shared" si="275"/>
        <v>0</v>
      </c>
      <c r="U524" s="33">
        <f t="shared" si="275"/>
        <v>0</v>
      </c>
      <c r="V524" s="33">
        <f t="shared" si="275"/>
        <v>0</v>
      </c>
      <c r="W524" s="33">
        <f t="shared" si="275"/>
        <v>0</v>
      </c>
      <c r="X524" s="33">
        <f t="shared" si="275"/>
        <v>0</v>
      </c>
      <c r="Y524" s="33">
        <f t="shared" si="275"/>
        <v>0</v>
      </c>
      <c r="Z524" s="33">
        <f t="shared" si="275"/>
        <v>0</v>
      </c>
      <c r="AA524" s="33">
        <f t="shared" si="275"/>
        <v>0</v>
      </c>
      <c r="AB524" s="33">
        <f t="shared" si="275"/>
        <v>0</v>
      </c>
      <c r="AC524" s="33">
        <f t="shared" si="269"/>
        <v>0</v>
      </c>
      <c r="AE524" s="109">
        <v>2101</v>
      </c>
      <c r="AF524" s="109" t="s">
        <v>760</v>
      </c>
      <c r="AG524" s="113"/>
    </row>
    <row r="525" spans="1:33" x14ac:dyDescent="0.25">
      <c r="A525" s="35">
        <v>210101</v>
      </c>
      <c r="B525" s="36" t="s">
        <v>760</v>
      </c>
      <c r="C525" s="33">
        <f t="shared" si="274"/>
        <v>0</v>
      </c>
      <c r="D525" s="33">
        <f t="shared" si="274"/>
        <v>0</v>
      </c>
      <c r="E525" s="33">
        <f t="shared" si="274"/>
        <v>0</v>
      </c>
      <c r="F525" s="33">
        <f t="shared" si="274"/>
        <v>0</v>
      </c>
      <c r="G525" s="33">
        <f t="shared" si="274"/>
        <v>0</v>
      </c>
      <c r="H525" s="33">
        <f t="shared" si="274"/>
        <v>0</v>
      </c>
      <c r="I525" s="33">
        <f t="shared" si="274"/>
        <v>0</v>
      </c>
      <c r="J525" s="33">
        <f t="shared" si="274"/>
        <v>0</v>
      </c>
      <c r="K525" s="33">
        <f t="shared" si="274"/>
        <v>0</v>
      </c>
      <c r="L525" s="33">
        <f t="shared" si="274"/>
        <v>0</v>
      </c>
      <c r="M525" s="33">
        <f t="shared" si="274"/>
        <v>0</v>
      </c>
      <c r="N525" s="33">
        <f t="shared" si="274"/>
        <v>0</v>
      </c>
      <c r="O525" s="33">
        <f t="shared" si="267"/>
        <v>0</v>
      </c>
      <c r="Q525" s="33">
        <f t="shared" si="275"/>
        <v>0</v>
      </c>
      <c r="R525" s="33">
        <f t="shared" si="275"/>
        <v>0</v>
      </c>
      <c r="S525" s="33">
        <f t="shared" si="275"/>
        <v>0</v>
      </c>
      <c r="T525" s="33">
        <f t="shared" si="275"/>
        <v>0</v>
      </c>
      <c r="U525" s="33">
        <f t="shared" si="275"/>
        <v>0</v>
      </c>
      <c r="V525" s="33">
        <f t="shared" si="275"/>
        <v>0</v>
      </c>
      <c r="W525" s="33">
        <f t="shared" si="275"/>
        <v>0</v>
      </c>
      <c r="X525" s="33">
        <f t="shared" si="275"/>
        <v>0</v>
      </c>
      <c r="Y525" s="33">
        <f t="shared" si="275"/>
        <v>0</v>
      </c>
      <c r="Z525" s="33">
        <f t="shared" si="275"/>
        <v>0</v>
      </c>
      <c r="AA525" s="33">
        <f t="shared" si="275"/>
        <v>0</v>
      </c>
      <c r="AB525" s="33">
        <f t="shared" si="275"/>
        <v>0</v>
      </c>
      <c r="AC525" s="33">
        <f t="shared" si="269"/>
        <v>0</v>
      </c>
      <c r="AE525" s="109">
        <v>210101</v>
      </c>
      <c r="AF525" s="109" t="s">
        <v>760</v>
      </c>
      <c r="AG525" s="113"/>
    </row>
    <row r="526" spans="1:33" x14ac:dyDescent="0.25">
      <c r="A526" s="35">
        <v>21010101</v>
      </c>
      <c r="B526" s="36" t="s">
        <v>760</v>
      </c>
      <c r="C526" s="33">
        <f t="shared" si="274"/>
        <v>0</v>
      </c>
      <c r="D526" s="33">
        <f t="shared" si="274"/>
        <v>0</v>
      </c>
      <c r="E526" s="33">
        <f t="shared" si="274"/>
        <v>0</v>
      </c>
      <c r="F526" s="33">
        <f t="shared" si="274"/>
        <v>0</v>
      </c>
      <c r="G526" s="33">
        <f t="shared" si="274"/>
        <v>0</v>
      </c>
      <c r="H526" s="33">
        <f t="shared" si="274"/>
        <v>0</v>
      </c>
      <c r="I526" s="33">
        <f t="shared" si="274"/>
        <v>0</v>
      </c>
      <c r="J526" s="33">
        <f t="shared" si="274"/>
        <v>0</v>
      </c>
      <c r="K526" s="33">
        <f t="shared" si="274"/>
        <v>0</v>
      </c>
      <c r="L526" s="33">
        <f t="shared" si="274"/>
        <v>0</v>
      </c>
      <c r="M526" s="33">
        <f t="shared" si="274"/>
        <v>0</v>
      </c>
      <c r="N526" s="33">
        <f t="shared" si="274"/>
        <v>0</v>
      </c>
      <c r="O526" s="33">
        <f t="shared" si="267"/>
        <v>0</v>
      </c>
      <c r="Q526" s="33">
        <f t="shared" si="275"/>
        <v>0</v>
      </c>
      <c r="R526" s="33">
        <f t="shared" si="275"/>
        <v>0</v>
      </c>
      <c r="S526" s="33">
        <f t="shared" si="275"/>
        <v>0</v>
      </c>
      <c r="T526" s="33">
        <f t="shared" si="275"/>
        <v>0</v>
      </c>
      <c r="U526" s="33">
        <f t="shared" si="275"/>
        <v>0</v>
      </c>
      <c r="V526" s="33">
        <f t="shared" si="275"/>
        <v>0</v>
      </c>
      <c r="W526" s="33">
        <f t="shared" si="275"/>
        <v>0</v>
      </c>
      <c r="X526" s="33">
        <f t="shared" si="275"/>
        <v>0</v>
      </c>
      <c r="Y526" s="33">
        <f t="shared" si="275"/>
        <v>0</v>
      </c>
      <c r="Z526" s="33">
        <f t="shared" si="275"/>
        <v>0</v>
      </c>
      <c r="AA526" s="33">
        <f t="shared" si="275"/>
        <v>0</v>
      </c>
      <c r="AB526" s="33">
        <f t="shared" si="275"/>
        <v>0</v>
      </c>
      <c r="AC526" s="33">
        <f t="shared" si="269"/>
        <v>0</v>
      </c>
      <c r="AE526" s="67">
        <v>2101011</v>
      </c>
      <c r="AF526" s="67" t="s">
        <v>760</v>
      </c>
      <c r="AG526" s="103">
        <v>0</v>
      </c>
    </row>
    <row r="527" spans="1:33" x14ac:dyDescent="0.25">
      <c r="A527" s="35">
        <v>210101011</v>
      </c>
      <c r="B527" s="36" t="s">
        <v>760</v>
      </c>
      <c r="C527" s="33">
        <f t="shared" si="274"/>
        <v>0</v>
      </c>
      <c r="D527" s="33">
        <f t="shared" si="274"/>
        <v>0</v>
      </c>
      <c r="E527" s="33">
        <f t="shared" si="274"/>
        <v>0</v>
      </c>
      <c r="F527" s="33">
        <f t="shared" si="274"/>
        <v>0</v>
      </c>
      <c r="G527" s="33">
        <f t="shared" si="274"/>
        <v>0</v>
      </c>
      <c r="H527" s="33">
        <f t="shared" si="274"/>
        <v>0</v>
      </c>
      <c r="I527" s="33">
        <f t="shared" si="274"/>
        <v>0</v>
      </c>
      <c r="J527" s="33">
        <f t="shared" si="274"/>
        <v>0</v>
      </c>
      <c r="K527" s="33">
        <f t="shared" si="274"/>
        <v>0</v>
      </c>
      <c r="L527" s="33">
        <f t="shared" si="274"/>
        <v>0</v>
      </c>
      <c r="M527" s="33">
        <f t="shared" si="274"/>
        <v>0</v>
      </c>
      <c r="N527" s="33">
        <f t="shared" si="274"/>
        <v>0</v>
      </c>
      <c r="O527" s="33">
        <f t="shared" si="267"/>
        <v>0</v>
      </c>
      <c r="Q527" s="33">
        <f t="shared" si="275"/>
        <v>0</v>
      </c>
      <c r="R527" s="33">
        <f t="shared" si="275"/>
        <v>0</v>
      </c>
      <c r="S527" s="33">
        <f t="shared" si="275"/>
        <v>0</v>
      </c>
      <c r="T527" s="33">
        <f t="shared" si="275"/>
        <v>0</v>
      </c>
      <c r="U527" s="33">
        <f t="shared" si="275"/>
        <v>0</v>
      </c>
      <c r="V527" s="33">
        <f t="shared" si="275"/>
        <v>0</v>
      </c>
      <c r="W527" s="33">
        <f t="shared" si="275"/>
        <v>0</v>
      </c>
      <c r="X527" s="33">
        <f t="shared" si="275"/>
        <v>0</v>
      </c>
      <c r="Y527" s="33">
        <f t="shared" si="275"/>
        <v>0</v>
      </c>
      <c r="Z527" s="33">
        <f t="shared" si="275"/>
        <v>0</v>
      </c>
      <c r="AA527" s="33">
        <f t="shared" si="275"/>
        <v>0</v>
      </c>
      <c r="AB527" s="33">
        <f t="shared" si="275"/>
        <v>0</v>
      </c>
      <c r="AC527" s="33">
        <f t="shared" si="269"/>
        <v>0</v>
      </c>
      <c r="AE527" s="82">
        <v>210101101</v>
      </c>
      <c r="AF527" s="87" t="s">
        <v>760</v>
      </c>
      <c r="AG527" s="105"/>
    </row>
    <row r="528" spans="1:33" x14ac:dyDescent="0.25">
      <c r="A528" s="38">
        <v>21010101101</v>
      </c>
      <c r="B528" s="39" t="s">
        <v>760</v>
      </c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>
        <f t="shared" si="267"/>
        <v>0</v>
      </c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>
        <f t="shared" si="269"/>
        <v>0</v>
      </c>
      <c r="AE528" s="82"/>
      <c r="AF528" s="87"/>
      <c r="AG528" s="105"/>
    </row>
    <row r="529" spans="1:33" x14ac:dyDescent="0.25">
      <c r="A529" s="30">
        <v>212</v>
      </c>
      <c r="B529" s="31" t="s">
        <v>1073</v>
      </c>
      <c r="C529" s="32">
        <f t="shared" ref="C529:N533" si="276">+C530</f>
        <v>0</v>
      </c>
      <c r="D529" s="32">
        <f t="shared" si="276"/>
        <v>0</v>
      </c>
      <c r="E529" s="32">
        <f t="shared" si="276"/>
        <v>0</v>
      </c>
      <c r="F529" s="32">
        <f t="shared" si="276"/>
        <v>0</v>
      </c>
      <c r="G529" s="32">
        <f t="shared" si="276"/>
        <v>0</v>
      </c>
      <c r="H529" s="32">
        <f t="shared" si="276"/>
        <v>0</v>
      </c>
      <c r="I529" s="32">
        <f t="shared" si="276"/>
        <v>0</v>
      </c>
      <c r="J529" s="32">
        <f t="shared" si="276"/>
        <v>0</v>
      </c>
      <c r="K529" s="32">
        <f t="shared" si="276"/>
        <v>0</v>
      </c>
      <c r="L529" s="32">
        <f t="shared" si="276"/>
        <v>0</v>
      </c>
      <c r="M529" s="32">
        <f t="shared" si="276"/>
        <v>0</v>
      </c>
      <c r="N529" s="32">
        <f t="shared" si="276"/>
        <v>0</v>
      </c>
      <c r="O529" s="32">
        <f t="shared" si="267"/>
        <v>0</v>
      </c>
      <c r="Q529" s="32">
        <f t="shared" ref="Q529:AB533" si="277">+Q530</f>
        <v>0</v>
      </c>
      <c r="R529" s="32">
        <f t="shared" si="277"/>
        <v>0</v>
      </c>
      <c r="S529" s="32">
        <f t="shared" si="277"/>
        <v>0</v>
      </c>
      <c r="T529" s="32">
        <f t="shared" si="277"/>
        <v>0</v>
      </c>
      <c r="U529" s="32">
        <f t="shared" si="277"/>
        <v>0</v>
      </c>
      <c r="V529" s="32">
        <f t="shared" si="277"/>
        <v>0</v>
      </c>
      <c r="W529" s="32">
        <f t="shared" si="277"/>
        <v>0</v>
      </c>
      <c r="X529" s="32">
        <f t="shared" si="277"/>
        <v>0</v>
      </c>
      <c r="Y529" s="32">
        <f t="shared" si="277"/>
        <v>0</v>
      </c>
      <c r="Z529" s="32">
        <f t="shared" si="277"/>
        <v>0</v>
      </c>
      <c r="AA529" s="32">
        <f t="shared" si="277"/>
        <v>0</v>
      </c>
      <c r="AB529" s="32">
        <f t="shared" si="277"/>
        <v>0</v>
      </c>
      <c r="AC529" s="32">
        <f t="shared" si="269"/>
        <v>0</v>
      </c>
      <c r="AE529" s="109">
        <v>212</v>
      </c>
      <c r="AF529" s="109" t="s">
        <v>760</v>
      </c>
      <c r="AG529" s="123">
        <v>0</v>
      </c>
    </row>
    <row r="530" spans="1:33" x14ac:dyDescent="0.25">
      <c r="A530" s="35">
        <v>2124</v>
      </c>
      <c r="B530" s="36" t="s">
        <v>1073</v>
      </c>
      <c r="C530" s="33">
        <f t="shared" si="276"/>
        <v>0</v>
      </c>
      <c r="D530" s="33">
        <f t="shared" si="276"/>
        <v>0</v>
      </c>
      <c r="E530" s="33">
        <f t="shared" si="276"/>
        <v>0</v>
      </c>
      <c r="F530" s="33">
        <f t="shared" si="276"/>
        <v>0</v>
      </c>
      <c r="G530" s="33">
        <f t="shared" si="276"/>
        <v>0</v>
      </c>
      <c r="H530" s="33">
        <f t="shared" si="276"/>
        <v>0</v>
      </c>
      <c r="I530" s="33">
        <f t="shared" si="276"/>
        <v>0</v>
      </c>
      <c r="J530" s="33">
        <f t="shared" si="276"/>
        <v>0</v>
      </c>
      <c r="K530" s="33">
        <f t="shared" si="276"/>
        <v>0</v>
      </c>
      <c r="L530" s="33">
        <f t="shared" si="276"/>
        <v>0</v>
      </c>
      <c r="M530" s="33">
        <f t="shared" si="276"/>
        <v>0</v>
      </c>
      <c r="N530" s="33">
        <f t="shared" si="276"/>
        <v>0</v>
      </c>
      <c r="O530" s="33">
        <f t="shared" si="267"/>
        <v>0</v>
      </c>
      <c r="Q530" s="33">
        <f t="shared" si="277"/>
        <v>0</v>
      </c>
      <c r="R530" s="33">
        <f t="shared" si="277"/>
        <v>0</v>
      </c>
      <c r="S530" s="33">
        <f t="shared" si="277"/>
        <v>0</v>
      </c>
      <c r="T530" s="33">
        <f t="shared" si="277"/>
        <v>0</v>
      </c>
      <c r="U530" s="33">
        <f t="shared" si="277"/>
        <v>0</v>
      </c>
      <c r="V530" s="33">
        <f t="shared" si="277"/>
        <v>0</v>
      </c>
      <c r="W530" s="33">
        <f t="shared" si="277"/>
        <v>0</v>
      </c>
      <c r="X530" s="33">
        <f t="shared" si="277"/>
        <v>0</v>
      </c>
      <c r="Y530" s="33">
        <f t="shared" si="277"/>
        <v>0</v>
      </c>
      <c r="Z530" s="33">
        <f t="shared" si="277"/>
        <v>0</v>
      </c>
      <c r="AA530" s="33">
        <f t="shared" si="277"/>
        <v>0</v>
      </c>
      <c r="AB530" s="33">
        <f t="shared" si="277"/>
        <v>0</v>
      </c>
      <c r="AC530" s="33">
        <f t="shared" si="269"/>
        <v>0</v>
      </c>
      <c r="AE530" s="109">
        <v>2124</v>
      </c>
      <c r="AF530" s="109" t="s">
        <v>1073</v>
      </c>
      <c r="AG530" s="113">
        <v>0</v>
      </c>
    </row>
    <row r="531" spans="1:33" x14ac:dyDescent="0.25">
      <c r="A531" s="35">
        <v>212401</v>
      </c>
      <c r="B531" s="36" t="s">
        <v>1073</v>
      </c>
      <c r="C531" s="33">
        <f t="shared" si="276"/>
        <v>0</v>
      </c>
      <c r="D531" s="33">
        <f t="shared" si="276"/>
        <v>0</v>
      </c>
      <c r="E531" s="33">
        <f t="shared" si="276"/>
        <v>0</v>
      </c>
      <c r="F531" s="33">
        <f t="shared" si="276"/>
        <v>0</v>
      </c>
      <c r="G531" s="33">
        <f t="shared" si="276"/>
        <v>0</v>
      </c>
      <c r="H531" s="33">
        <f t="shared" si="276"/>
        <v>0</v>
      </c>
      <c r="I531" s="33">
        <f t="shared" si="276"/>
        <v>0</v>
      </c>
      <c r="J531" s="33">
        <f t="shared" si="276"/>
        <v>0</v>
      </c>
      <c r="K531" s="33">
        <f t="shared" si="276"/>
        <v>0</v>
      </c>
      <c r="L531" s="33">
        <f t="shared" si="276"/>
        <v>0</v>
      </c>
      <c r="M531" s="33">
        <f t="shared" si="276"/>
        <v>0</v>
      </c>
      <c r="N531" s="33">
        <f t="shared" si="276"/>
        <v>0</v>
      </c>
      <c r="O531" s="33">
        <f t="shared" si="267"/>
        <v>0</v>
      </c>
      <c r="Q531" s="33">
        <f t="shared" si="277"/>
        <v>0</v>
      </c>
      <c r="R531" s="33">
        <f t="shared" si="277"/>
        <v>0</v>
      </c>
      <c r="S531" s="33">
        <f t="shared" si="277"/>
        <v>0</v>
      </c>
      <c r="T531" s="33">
        <f t="shared" si="277"/>
        <v>0</v>
      </c>
      <c r="U531" s="33">
        <f t="shared" si="277"/>
        <v>0</v>
      </c>
      <c r="V531" s="33">
        <f t="shared" si="277"/>
        <v>0</v>
      </c>
      <c r="W531" s="33">
        <f t="shared" si="277"/>
        <v>0</v>
      </c>
      <c r="X531" s="33">
        <f t="shared" si="277"/>
        <v>0</v>
      </c>
      <c r="Y531" s="33">
        <f t="shared" si="277"/>
        <v>0</v>
      </c>
      <c r="Z531" s="33">
        <f t="shared" si="277"/>
        <v>0</v>
      </c>
      <c r="AA531" s="33">
        <f t="shared" si="277"/>
        <v>0</v>
      </c>
      <c r="AB531" s="33">
        <f t="shared" si="277"/>
        <v>0</v>
      </c>
      <c r="AC531" s="33">
        <f t="shared" si="269"/>
        <v>0</v>
      </c>
      <c r="AE531" s="109">
        <v>212401</v>
      </c>
      <c r="AF531" s="109" t="s">
        <v>1073</v>
      </c>
      <c r="AG531" s="113">
        <v>0</v>
      </c>
    </row>
    <row r="532" spans="1:33" x14ac:dyDescent="0.25">
      <c r="A532" s="35">
        <v>21240101</v>
      </c>
      <c r="B532" s="36" t="s">
        <v>1073</v>
      </c>
      <c r="C532" s="33">
        <f t="shared" si="276"/>
        <v>0</v>
      </c>
      <c r="D532" s="33">
        <f t="shared" si="276"/>
        <v>0</v>
      </c>
      <c r="E532" s="33">
        <f t="shared" si="276"/>
        <v>0</v>
      </c>
      <c r="F532" s="33">
        <f t="shared" si="276"/>
        <v>0</v>
      </c>
      <c r="G532" s="33">
        <f t="shared" si="276"/>
        <v>0</v>
      </c>
      <c r="H532" s="33">
        <f t="shared" si="276"/>
        <v>0</v>
      </c>
      <c r="I532" s="33">
        <f t="shared" si="276"/>
        <v>0</v>
      </c>
      <c r="J532" s="33">
        <f t="shared" si="276"/>
        <v>0</v>
      </c>
      <c r="K532" s="33">
        <f t="shared" si="276"/>
        <v>0</v>
      </c>
      <c r="L532" s="33">
        <f t="shared" si="276"/>
        <v>0</v>
      </c>
      <c r="M532" s="33">
        <f t="shared" si="276"/>
        <v>0</v>
      </c>
      <c r="N532" s="33">
        <f t="shared" si="276"/>
        <v>0</v>
      </c>
      <c r="O532" s="33">
        <f t="shared" si="267"/>
        <v>0</v>
      </c>
      <c r="Q532" s="33">
        <f t="shared" si="277"/>
        <v>0</v>
      </c>
      <c r="R532" s="33">
        <f t="shared" si="277"/>
        <v>0</v>
      </c>
      <c r="S532" s="33">
        <f t="shared" si="277"/>
        <v>0</v>
      </c>
      <c r="T532" s="33">
        <f t="shared" si="277"/>
        <v>0</v>
      </c>
      <c r="U532" s="33">
        <f t="shared" si="277"/>
        <v>0</v>
      </c>
      <c r="V532" s="33">
        <f t="shared" si="277"/>
        <v>0</v>
      </c>
      <c r="W532" s="33">
        <f t="shared" si="277"/>
        <v>0</v>
      </c>
      <c r="X532" s="33">
        <f t="shared" si="277"/>
        <v>0</v>
      </c>
      <c r="Y532" s="33">
        <f t="shared" si="277"/>
        <v>0</v>
      </c>
      <c r="Z532" s="33">
        <f t="shared" si="277"/>
        <v>0</v>
      </c>
      <c r="AA532" s="33">
        <f t="shared" si="277"/>
        <v>0</v>
      </c>
      <c r="AB532" s="33">
        <f t="shared" si="277"/>
        <v>0</v>
      </c>
      <c r="AC532" s="33">
        <f t="shared" si="269"/>
        <v>0</v>
      </c>
      <c r="AE532" s="109">
        <v>2124011</v>
      </c>
      <c r="AF532" s="109" t="s">
        <v>1073</v>
      </c>
      <c r="AG532" s="113">
        <v>0</v>
      </c>
    </row>
    <row r="533" spans="1:33" x14ac:dyDescent="0.25">
      <c r="A533" s="35">
        <v>212401011</v>
      </c>
      <c r="B533" s="36" t="s">
        <v>1073</v>
      </c>
      <c r="C533" s="33">
        <f t="shared" si="276"/>
        <v>0</v>
      </c>
      <c r="D533" s="33">
        <f t="shared" si="276"/>
        <v>0</v>
      </c>
      <c r="E533" s="33">
        <f t="shared" si="276"/>
        <v>0</v>
      </c>
      <c r="F533" s="33">
        <f t="shared" si="276"/>
        <v>0</v>
      </c>
      <c r="G533" s="33">
        <f t="shared" si="276"/>
        <v>0</v>
      </c>
      <c r="H533" s="33">
        <f t="shared" si="276"/>
        <v>0</v>
      </c>
      <c r="I533" s="33">
        <f t="shared" si="276"/>
        <v>0</v>
      </c>
      <c r="J533" s="33">
        <f t="shared" si="276"/>
        <v>0</v>
      </c>
      <c r="K533" s="33">
        <f t="shared" si="276"/>
        <v>0</v>
      </c>
      <c r="L533" s="33">
        <f t="shared" si="276"/>
        <v>0</v>
      </c>
      <c r="M533" s="33">
        <f t="shared" si="276"/>
        <v>0</v>
      </c>
      <c r="N533" s="33">
        <f t="shared" si="276"/>
        <v>0</v>
      </c>
      <c r="O533" s="33">
        <f t="shared" si="267"/>
        <v>0</v>
      </c>
      <c r="Q533" s="33">
        <f t="shared" si="277"/>
        <v>0</v>
      </c>
      <c r="R533" s="33">
        <f t="shared" si="277"/>
        <v>0</v>
      </c>
      <c r="S533" s="33">
        <f t="shared" si="277"/>
        <v>0</v>
      </c>
      <c r="T533" s="33">
        <f t="shared" si="277"/>
        <v>0</v>
      </c>
      <c r="U533" s="33">
        <f t="shared" si="277"/>
        <v>0</v>
      </c>
      <c r="V533" s="33">
        <f t="shared" si="277"/>
        <v>0</v>
      </c>
      <c r="W533" s="33">
        <f t="shared" si="277"/>
        <v>0</v>
      </c>
      <c r="X533" s="33">
        <f t="shared" si="277"/>
        <v>0</v>
      </c>
      <c r="Y533" s="33">
        <f t="shared" si="277"/>
        <v>0</v>
      </c>
      <c r="Z533" s="33">
        <f t="shared" si="277"/>
        <v>0</v>
      </c>
      <c r="AA533" s="33">
        <f t="shared" si="277"/>
        <v>0</v>
      </c>
      <c r="AB533" s="33">
        <f t="shared" si="277"/>
        <v>0</v>
      </c>
      <c r="AC533" s="33">
        <f t="shared" si="269"/>
        <v>0</v>
      </c>
      <c r="AE533" s="67">
        <v>212401101</v>
      </c>
      <c r="AF533" s="67" t="s">
        <v>1073</v>
      </c>
      <c r="AG533" s="103">
        <v>0</v>
      </c>
    </row>
    <row r="534" spans="1:33" x14ac:dyDescent="0.25">
      <c r="A534" s="38">
        <v>21240101101</v>
      </c>
      <c r="B534" s="39" t="s">
        <v>1073</v>
      </c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>
        <f t="shared" si="267"/>
        <v>0</v>
      </c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>
        <f t="shared" si="269"/>
        <v>0</v>
      </c>
      <c r="AE534" s="81" t="s">
        <v>1074</v>
      </c>
      <c r="AF534" s="85" t="s">
        <v>1073</v>
      </c>
      <c r="AG534" s="104"/>
    </row>
    <row r="535" spans="1:33" x14ac:dyDescent="0.25">
      <c r="A535" s="30">
        <v>213</v>
      </c>
      <c r="B535" s="31" t="s">
        <v>1262</v>
      </c>
      <c r="C535" s="32">
        <f t="shared" ref="C535:N539" si="278">+C536</f>
        <v>0</v>
      </c>
      <c r="D535" s="32">
        <f t="shared" si="278"/>
        <v>0</v>
      </c>
      <c r="E535" s="32">
        <f t="shared" si="278"/>
        <v>0</v>
      </c>
      <c r="F535" s="32">
        <f t="shared" si="278"/>
        <v>0</v>
      </c>
      <c r="G535" s="32">
        <f t="shared" si="278"/>
        <v>0</v>
      </c>
      <c r="H535" s="32">
        <f t="shared" si="278"/>
        <v>0</v>
      </c>
      <c r="I535" s="32">
        <f t="shared" si="278"/>
        <v>0</v>
      </c>
      <c r="J535" s="32">
        <f t="shared" si="278"/>
        <v>0</v>
      </c>
      <c r="K535" s="32">
        <f t="shared" si="278"/>
        <v>0</v>
      </c>
      <c r="L535" s="32">
        <f t="shared" si="278"/>
        <v>0</v>
      </c>
      <c r="M535" s="32">
        <f t="shared" si="278"/>
        <v>0</v>
      </c>
      <c r="N535" s="32">
        <f t="shared" si="278"/>
        <v>0</v>
      </c>
      <c r="O535" s="32">
        <f t="shared" si="267"/>
        <v>0</v>
      </c>
      <c r="Q535" s="32">
        <f t="shared" ref="Q535:AB539" si="279">+Q536</f>
        <v>0</v>
      </c>
      <c r="R535" s="32">
        <f t="shared" si="279"/>
        <v>0</v>
      </c>
      <c r="S535" s="32">
        <f t="shared" si="279"/>
        <v>0</v>
      </c>
      <c r="T535" s="32">
        <f t="shared" si="279"/>
        <v>0</v>
      </c>
      <c r="U535" s="32">
        <f t="shared" si="279"/>
        <v>0</v>
      </c>
      <c r="V535" s="32">
        <f t="shared" si="279"/>
        <v>0</v>
      </c>
      <c r="W535" s="32">
        <f t="shared" si="279"/>
        <v>0</v>
      </c>
      <c r="X535" s="32">
        <f t="shared" si="279"/>
        <v>0</v>
      </c>
      <c r="Y535" s="32">
        <f t="shared" si="279"/>
        <v>0</v>
      </c>
      <c r="Z535" s="32">
        <f t="shared" si="279"/>
        <v>0</v>
      </c>
      <c r="AA535" s="32">
        <f t="shared" si="279"/>
        <v>0</v>
      </c>
      <c r="AB535" s="32">
        <f t="shared" si="279"/>
        <v>0</v>
      </c>
      <c r="AC535" s="32">
        <f t="shared" si="269"/>
        <v>0</v>
      </c>
    </row>
    <row r="536" spans="1:33" x14ac:dyDescent="0.25">
      <c r="A536" s="35">
        <v>2131</v>
      </c>
      <c r="B536" s="36" t="s">
        <v>1263</v>
      </c>
      <c r="C536" s="33">
        <f t="shared" si="278"/>
        <v>0</v>
      </c>
      <c r="D536" s="33">
        <f t="shared" si="278"/>
        <v>0</v>
      </c>
      <c r="E536" s="33">
        <f t="shared" si="278"/>
        <v>0</v>
      </c>
      <c r="F536" s="33">
        <f t="shared" si="278"/>
        <v>0</v>
      </c>
      <c r="G536" s="33">
        <f t="shared" si="278"/>
        <v>0</v>
      </c>
      <c r="H536" s="33">
        <f t="shared" si="278"/>
        <v>0</v>
      </c>
      <c r="I536" s="33">
        <f t="shared" si="278"/>
        <v>0</v>
      </c>
      <c r="J536" s="33">
        <f t="shared" si="278"/>
        <v>0</v>
      </c>
      <c r="K536" s="33">
        <f t="shared" si="278"/>
        <v>0</v>
      </c>
      <c r="L536" s="33">
        <f t="shared" si="278"/>
        <v>0</v>
      </c>
      <c r="M536" s="33">
        <f t="shared" si="278"/>
        <v>0</v>
      </c>
      <c r="N536" s="33">
        <f t="shared" si="278"/>
        <v>0</v>
      </c>
      <c r="O536" s="33">
        <f t="shared" si="267"/>
        <v>0</v>
      </c>
      <c r="Q536" s="33">
        <f t="shared" si="279"/>
        <v>0</v>
      </c>
      <c r="R536" s="33">
        <f t="shared" si="279"/>
        <v>0</v>
      </c>
      <c r="S536" s="33">
        <f t="shared" si="279"/>
        <v>0</v>
      </c>
      <c r="T536" s="33">
        <f t="shared" si="279"/>
        <v>0</v>
      </c>
      <c r="U536" s="33">
        <f t="shared" si="279"/>
        <v>0</v>
      </c>
      <c r="V536" s="33">
        <f t="shared" si="279"/>
        <v>0</v>
      </c>
      <c r="W536" s="33">
        <f t="shared" si="279"/>
        <v>0</v>
      </c>
      <c r="X536" s="33">
        <f t="shared" si="279"/>
        <v>0</v>
      </c>
      <c r="Y536" s="33">
        <f t="shared" si="279"/>
        <v>0</v>
      </c>
      <c r="Z536" s="33">
        <f t="shared" si="279"/>
        <v>0</v>
      </c>
      <c r="AA536" s="33">
        <f t="shared" si="279"/>
        <v>0</v>
      </c>
      <c r="AB536" s="33">
        <f t="shared" si="279"/>
        <v>0</v>
      </c>
      <c r="AC536" s="33">
        <f t="shared" si="269"/>
        <v>0</v>
      </c>
    </row>
    <row r="537" spans="1:33" x14ac:dyDescent="0.25">
      <c r="A537" s="35">
        <v>213101</v>
      </c>
      <c r="B537" s="36" t="s">
        <v>1263</v>
      </c>
      <c r="C537" s="33">
        <f t="shared" si="278"/>
        <v>0</v>
      </c>
      <c r="D537" s="33">
        <f t="shared" si="278"/>
        <v>0</v>
      </c>
      <c r="E537" s="33">
        <f t="shared" si="278"/>
        <v>0</v>
      </c>
      <c r="F537" s="33">
        <f t="shared" si="278"/>
        <v>0</v>
      </c>
      <c r="G537" s="33">
        <f t="shared" si="278"/>
        <v>0</v>
      </c>
      <c r="H537" s="33">
        <f t="shared" si="278"/>
        <v>0</v>
      </c>
      <c r="I537" s="33">
        <f t="shared" si="278"/>
        <v>0</v>
      </c>
      <c r="J537" s="33">
        <f t="shared" si="278"/>
        <v>0</v>
      </c>
      <c r="K537" s="33">
        <f t="shared" si="278"/>
        <v>0</v>
      </c>
      <c r="L537" s="33">
        <f t="shared" si="278"/>
        <v>0</v>
      </c>
      <c r="M537" s="33">
        <f t="shared" si="278"/>
        <v>0</v>
      </c>
      <c r="N537" s="33">
        <f t="shared" si="278"/>
        <v>0</v>
      </c>
      <c r="O537" s="33">
        <f t="shared" si="267"/>
        <v>0</v>
      </c>
      <c r="Q537" s="33">
        <f t="shared" si="279"/>
        <v>0</v>
      </c>
      <c r="R537" s="33">
        <f t="shared" si="279"/>
        <v>0</v>
      </c>
      <c r="S537" s="33">
        <f t="shared" si="279"/>
        <v>0</v>
      </c>
      <c r="T537" s="33">
        <f t="shared" si="279"/>
        <v>0</v>
      </c>
      <c r="U537" s="33">
        <f t="shared" si="279"/>
        <v>0</v>
      </c>
      <c r="V537" s="33">
        <f t="shared" si="279"/>
        <v>0</v>
      </c>
      <c r="W537" s="33">
        <f t="shared" si="279"/>
        <v>0</v>
      </c>
      <c r="X537" s="33">
        <f t="shared" si="279"/>
        <v>0</v>
      </c>
      <c r="Y537" s="33">
        <f t="shared" si="279"/>
        <v>0</v>
      </c>
      <c r="Z537" s="33">
        <f t="shared" si="279"/>
        <v>0</v>
      </c>
      <c r="AA537" s="33">
        <f t="shared" si="279"/>
        <v>0</v>
      </c>
      <c r="AB537" s="33">
        <f t="shared" si="279"/>
        <v>0</v>
      </c>
      <c r="AC537" s="33">
        <f t="shared" si="269"/>
        <v>0</v>
      </c>
    </row>
    <row r="538" spans="1:33" x14ac:dyDescent="0.25">
      <c r="A538" s="35">
        <v>21310101</v>
      </c>
      <c r="B538" s="36" t="s">
        <v>1263</v>
      </c>
      <c r="C538" s="33">
        <f t="shared" si="278"/>
        <v>0</v>
      </c>
      <c r="D538" s="33">
        <f t="shared" si="278"/>
        <v>0</v>
      </c>
      <c r="E538" s="33">
        <f t="shared" si="278"/>
        <v>0</v>
      </c>
      <c r="F538" s="33">
        <f t="shared" si="278"/>
        <v>0</v>
      </c>
      <c r="G538" s="33">
        <f t="shared" si="278"/>
        <v>0</v>
      </c>
      <c r="H538" s="33">
        <f t="shared" si="278"/>
        <v>0</v>
      </c>
      <c r="I538" s="33">
        <f t="shared" si="278"/>
        <v>0</v>
      </c>
      <c r="J538" s="33">
        <f t="shared" si="278"/>
        <v>0</v>
      </c>
      <c r="K538" s="33">
        <f t="shared" si="278"/>
        <v>0</v>
      </c>
      <c r="L538" s="33">
        <f t="shared" si="278"/>
        <v>0</v>
      </c>
      <c r="M538" s="33">
        <f t="shared" si="278"/>
        <v>0</v>
      </c>
      <c r="N538" s="33">
        <f t="shared" si="278"/>
        <v>0</v>
      </c>
      <c r="O538" s="33">
        <f t="shared" si="267"/>
        <v>0</v>
      </c>
      <c r="Q538" s="33">
        <f t="shared" si="279"/>
        <v>0</v>
      </c>
      <c r="R538" s="33">
        <f t="shared" si="279"/>
        <v>0</v>
      </c>
      <c r="S538" s="33">
        <f t="shared" si="279"/>
        <v>0</v>
      </c>
      <c r="T538" s="33">
        <f t="shared" si="279"/>
        <v>0</v>
      </c>
      <c r="U538" s="33">
        <f t="shared" si="279"/>
        <v>0</v>
      </c>
      <c r="V538" s="33">
        <f t="shared" si="279"/>
        <v>0</v>
      </c>
      <c r="W538" s="33">
        <f t="shared" si="279"/>
        <v>0</v>
      </c>
      <c r="X538" s="33">
        <f t="shared" si="279"/>
        <v>0</v>
      </c>
      <c r="Y538" s="33">
        <f t="shared" si="279"/>
        <v>0</v>
      </c>
      <c r="Z538" s="33">
        <f t="shared" si="279"/>
        <v>0</v>
      </c>
      <c r="AA538" s="33">
        <f t="shared" si="279"/>
        <v>0</v>
      </c>
      <c r="AB538" s="33">
        <f t="shared" si="279"/>
        <v>0</v>
      </c>
      <c r="AC538" s="33">
        <f t="shared" si="269"/>
        <v>0</v>
      </c>
    </row>
    <row r="539" spans="1:33" x14ac:dyDescent="0.25">
      <c r="A539" s="35">
        <v>213101011</v>
      </c>
      <c r="B539" s="36" t="s">
        <v>1263</v>
      </c>
      <c r="C539" s="33">
        <f t="shared" si="278"/>
        <v>0</v>
      </c>
      <c r="D539" s="33">
        <f t="shared" si="278"/>
        <v>0</v>
      </c>
      <c r="E539" s="33">
        <f t="shared" si="278"/>
        <v>0</v>
      </c>
      <c r="F539" s="33">
        <f t="shared" si="278"/>
        <v>0</v>
      </c>
      <c r="G539" s="33">
        <f t="shared" si="278"/>
        <v>0</v>
      </c>
      <c r="H539" s="33">
        <f t="shared" si="278"/>
        <v>0</v>
      </c>
      <c r="I539" s="33">
        <f t="shared" si="278"/>
        <v>0</v>
      </c>
      <c r="J539" s="33">
        <f t="shared" si="278"/>
        <v>0</v>
      </c>
      <c r="K539" s="33">
        <f t="shared" si="278"/>
        <v>0</v>
      </c>
      <c r="L539" s="33">
        <f t="shared" si="278"/>
        <v>0</v>
      </c>
      <c r="M539" s="33">
        <f t="shared" si="278"/>
        <v>0</v>
      </c>
      <c r="N539" s="33">
        <f t="shared" si="278"/>
        <v>0</v>
      </c>
      <c r="O539" s="33">
        <f t="shared" si="267"/>
        <v>0</v>
      </c>
      <c r="Q539" s="33">
        <f t="shared" si="279"/>
        <v>0</v>
      </c>
      <c r="R539" s="33">
        <f t="shared" si="279"/>
        <v>0</v>
      </c>
      <c r="S539" s="33">
        <f t="shared" si="279"/>
        <v>0</v>
      </c>
      <c r="T539" s="33">
        <f t="shared" si="279"/>
        <v>0</v>
      </c>
      <c r="U539" s="33">
        <f t="shared" si="279"/>
        <v>0</v>
      </c>
      <c r="V539" s="33">
        <f t="shared" si="279"/>
        <v>0</v>
      </c>
      <c r="W539" s="33">
        <f t="shared" si="279"/>
        <v>0</v>
      </c>
      <c r="X539" s="33">
        <f t="shared" si="279"/>
        <v>0</v>
      </c>
      <c r="Y539" s="33">
        <f t="shared" si="279"/>
        <v>0</v>
      </c>
      <c r="Z539" s="33">
        <f t="shared" si="279"/>
        <v>0</v>
      </c>
      <c r="AA539" s="33">
        <f t="shared" si="279"/>
        <v>0</v>
      </c>
      <c r="AB539" s="33">
        <f t="shared" si="279"/>
        <v>0</v>
      </c>
      <c r="AC539" s="33">
        <f t="shared" si="269"/>
        <v>0</v>
      </c>
    </row>
    <row r="540" spans="1:33" x14ac:dyDescent="0.25">
      <c r="A540" s="38">
        <v>21310101101</v>
      </c>
      <c r="B540" s="39" t="s">
        <v>1263</v>
      </c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>
        <f t="shared" si="267"/>
        <v>0</v>
      </c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>
        <f t="shared" si="269"/>
        <v>0</v>
      </c>
    </row>
  </sheetData>
  <autoFilter ref="A1:Q540" xr:uid="{FEA79232-FC76-43A2-A6D6-EEA09A99D0F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Ejecucion Ingresos Enero 2024</vt:lpstr>
      <vt:lpstr>Ejecucion Gastos Enero 2024</vt:lpstr>
      <vt:lpstr>PAC</vt:lpstr>
      <vt:lpstr>PAC DE GASTOS 2023</vt:lpstr>
      <vt:lpstr>PAC DE INGRESOS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2024-03-30T03:57:18Z</cp:lastPrinted>
  <dcterms:created xsi:type="dcterms:W3CDTF">2023-03-02T14:57:57Z</dcterms:created>
  <dcterms:modified xsi:type="dcterms:W3CDTF">2024-04-14T14:25:07Z</dcterms:modified>
</cp:coreProperties>
</file>