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ocuments\EJECUCIONES PRESUPUESTALES\EJECUCIONES PRESUPUESTALES VIGENCIA 2023\"/>
    </mc:Choice>
  </mc:AlternateContent>
  <xr:revisionPtr revIDLastSave="0" documentId="13_ncr:1_{38EF7DE0-1F7E-42C7-A35E-996EF8B4ACFB}" xr6:coauthVersionLast="36" xr6:coauthVersionMax="36" xr10:uidLastSave="{00000000-0000-0000-0000-000000000000}"/>
  <bookViews>
    <workbookView xWindow="0" yWindow="0" windowWidth="21570" windowHeight="10215" activeTab="1" xr2:uid="{18C5C692-8A83-421C-9CAC-40F02A0BADD3}"/>
  </bookViews>
  <sheets>
    <sheet name="Ejecucion de Gastos Febrer-2023" sheetId="1" r:id="rId1"/>
    <sheet name="Ejecucion Ingresos Febrero-2023" sheetId="3" r:id="rId2"/>
    <sheet name="PAC DE GASTOS 2023" sheetId="2" r:id="rId3"/>
    <sheet name="PAC DE INGRESOS 2023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'Ejecucion de Gastos Febrer-2023'!$A$7:$AN$512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3" l="1"/>
  <c r="I65" i="3"/>
  <c r="H65" i="3"/>
  <c r="G65" i="3"/>
  <c r="F65" i="3"/>
  <c r="E65" i="3"/>
  <c r="D65" i="3"/>
  <c r="C65" i="3"/>
  <c r="C66" i="3"/>
  <c r="P611" i="1" l="1"/>
  <c r="P610" i="1"/>
  <c r="P609" i="1"/>
  <c r="P608" i="1"/>
  <c r="P607" i="1"/>
  <c r="P606" i="1"/>
  <c r="P605" i="1"/>
  <c r="P604" i="1"/>
  <c r="P603" i="1"/>
  <c r="P602" i="1"/>
  <c r="P601" i="1"/>
  <c r="P600" i="1"/>
  <c r="P599" i="1"/>
  <c r="N596" i="1"/>
  <c r="N611" i="1"/>
  <c r="N610" i="1"/>
  <c r="N609" i="1"/>
  <c r="N608" i="1"/>
  <c r="N607" i="1"/>
  <c r="N606" i="1"/>
  <c r="N604" i="1"/>
  <c r="N603" i="1"/>
  <c r="N602" i="1"/>
  <c r="O602" i="1" s="1"/>
  <c r="N601" i="1"/>
  <c r="R327" i="1"/>
  <c r="Q327" i="1"/>
  <c r="P327" i="1"/>
  <c r="O327" i="1"/>
  <c r="N327" i="1"/>
  <c r="M327" i="1"/>
  <c r="L327" i="1"/>
  <c r="K327" i="1"/>
  <c r="J327" i="1"/>
  <c r="I327" i="1"/>
  <c r="H327" i="1"/>
  <c r="C327" i="1"/>
  <c r="K611" i="1"/>
  <c r="K610" i="1"/>
  <c r="K609" i="1"/>
  <c r="K608" i="1"/>
  <c r="K607" i="1"/>
  <c r="K606" i="1"/>
  <c r="K604" i="1"/>
  <c r="K603" i="1"/>
  <c r="K602" i="1"/>
  <c r="K601" i="1"/>
  <c r="H611" i="1"/>
  <c r="H610" i="1"/>
  <c r="H609" i="1"/>
  <c r="H608" i="1"/>
  <c r="H607" i="1"/>
  <c r="H606" i="1"/>
  <c r="H604" i="1"/>
  <c r="H600" i="1" s="1"/>
  <c r="H603" i="1"/>
  <c r="H602" i="1"/>
  <c r="H601" i="1"/>
  <c r="F610" i="1"/>
  <c r="G610" i="1" s="1"/>
  <c r="J610" i="1" s="1"/>
  <c r="F611" i="1"/>
  <c r="F609" i="1"/>
  <c r="E609" i="1"/>
  <c r="D609" i="1"/>
  <c r="F608" i="1"/>
  <c r="E608" i="1"/>
  <c r="D608" i="1"/>
  <c r="F607" i="1"/>
  <c r="E607" i="1"/>
  <c r="D607" i="1"/>
  <c r="F606" i="1"/>
  <c r="E606" i="1"/>
  <c r="D606" i="1"/>
  <c r="D605" i="1" s="1"/>
  <c r="G596" i="1"/>
  <c r="F596" i="1"/>
  <c r="E596" i="1"/>
  <c r="D596" i="1"/>
  <c r="G611" i="1"/>
  <c r="G609" i="1"/>
  <c r="G608" i="1"/>
  <c r="G607" i="1"/>
  <c r="G604" i="1"/>
  <c r="G603" i="1"/>
  <c r="G602" i="1"/>
  <c r="G601" i="1"/>
  <c r="G600" i="1"/>
  <c r="F604" i="1"/>
  <c r="F603" i="1"/>
  <c r="F602" i="1"/>
  <c r="F601" i="1"/>
  <c r="F600" i="1" s="1"/>
  <c r="E604" i="1"/>
  <c r="E603" i="1"/>
  <c r="E602" i="1"/>
  <c r="E601" i="1"/>
  <c r="D604" i="1"/>
  <c r="D603" i="1"/>
  <c r="D602" i="1"/>
  <c r="D601" i="1"/>
  <c r="C596" i="1"/>
  <c r="C609" i="1"/>
  <c r="C608" i="1"/>
  <c r="C607" i="1"/>
  <c r="C606" i="1"/>
  <c r="C604" i="1"/>
  <c r="C603" i="1"/>
  <c r="C602" i="1"/>
  <c r="C601" i="1"/>
  <c r="E611" i="1"/>
  <c r="D611" i="1"/>
  <c r="E610" i="1"/>
  <c r="D610" i="1"/>
  <c r="D600" i="1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N600" i="1" l="1"/>
  <c r="L609" i="1"/>
  <c r="K600" i="1"/>
  <c r="H605" i="1"/>
  <c r="H599" i="1" s="1"/>
  <c r="J604" i="1"/>
  <c r="F605" i="1"/>
  <c r="G606" i="1"/>
  <c r="I603" i="1"/>
  <c r="F599" i="1"/>
  <c r="O604" i="1"/>
  <c r="D599" i="1"/>
  <c r="M610" i="1"/>
  <c r="O610" i="1"/>
  <c r="J609" i="1"/>
  <c r="C600" i="1"/>
  <c r="C605" i="1"/>
  <c r="M608" i="1"/>
  <c r="J603" i="1"/>
  <c r="M604" i="1"/>
  <c r="O609" i="1"/>
  <c r="J611" i="1"/>
  <c r="L602" i="1"/>
  <c r="I602" i="1"/>
  <c r="L611" i="1"/>
  <c r="I611" i="1"/>
  <c r="I610" i="1"/>
  <c r="L610" i="1"/>
  <c r="L603" i="1"/>
  <c r="E605" i="1"/>
  <c r="G605" i="1" s="1"/>
  <c r="J607" i="1"/>
  <c r="J602" i="1"/>
  <c r="M603" i="1"/>
  <c r="N605" i="1"/>
  <c r="E600" i="1"/>
  <c r="J601" i="1"/>
  <c r="M602" i="1"/>
  <c r="O603" i="1"/>
  <c r="I609" i="1"/>
  <c r="M609" i="1"/>
  <c r="M611" i="1"/>
  <c r="J606" i="1"/>
  <c r="I604" i="1"/>
  <c r="L604" i="1"/>
  <c r="O611" i="1"/>
  <c r="K605" i="1"/>
  <c r="J608" i="1" l="1"/>
  <c r="O608" i="1"/>
  <c r="J605" i="1"/>
  <c r="M607" i="1"/>
  <c r="O606" i="1"/>
  <c r="M606" i="1"/>
  <c r="K599" i="1"/>
  <c r="L601" i="1"/>
  <c r="I601" i="1"/>
  <c r="O601" i="1"/>
  <c r="L608" i="1"/>
  <c r="I608" i="1"/>
  <c r="E599" i="1"/>
  <c r="G599" i="1" s="1"/>
  <c r="N599" i="1"/>
  <c r="L606" i="1"/>
  <c r="I606" i="1"/>
  <c r="L607" i="1"/>
  <c r="I607" i="1"/>
  <c r="M601" i="1"/>
  <c r="O607" i="1"/>
  <c r="O605" i="1"/>
  <c r="C599" i="1"/>
  <c r="L600" i="1" l="1"/>
  <c r="I600" i="1"/>
  <c r="J600" i="1"/>
  <c r="O600" i="1"/>
  <c r="M600" i="1"/>
  <c r="M599" i="1"/>
  <c r="L605" i="1"/>
  <c r="I605" i="1"/>
  <c r="M605" i="1"/>
  <c r="O599" i="1" l="1"/>
  <c r="L599" i="1"/>
  <c r="I599" i="1"/>
  <c r="J599" i="1"/>
  <c r="C587" i="1" l="1"/>
  <c r="G256" i="3" l="1"/>
  <c r="C256" i="3"/>
  <c r="H256" i="3"/>
  <c r="J85" i="3"/>
  <c r="J81" i="3" s="1"/>
  <c r="I85" i="3"/>
  <c r="H85" i="3"/>
  <c r="G85" i="3"/>
  <c r="F85" i="3"/>
  <c r="E85" i="3"/>
  <c r="D85" i="3"/>
  <c r="C85" i="3"/>
  <c r="J82" i="3"/>
  <c r="I82" i="3"/>
  <c r="H82" i="3"/>
  <c r="G82" i="3"/>
  <c r="F82" i="3"/>
  <c r="E82" i="3"/>
  <c r="D82" i="3"/>
  <c r="I81" i="3"/>
  <c r="H81" i="3"/>
  <c r="G81" i="3"/>
  <c r="F81" i="3"/>
  <c r="E81" i="3"/>
  <c r="D81" i="3"/>
  <c r="C81" i="3"/>
  <c r="J50" i="3"/>
  <c r="I50" i="3"/>
  <c r="H50" i="3"/>
  <c r="G50" i="3"/>
  <c r="F50" i="3"/>
  <c r="E50" i="3"/>
  <c r="D50" i="3"/>
  <c r="C257" i="3"/>
  <c r="J153" i="3"/>
  <c r="I153" i="3"/>
  <c r="H153" i="3"/>
  <c r="G153" i="3"/>
  <c r="F153" i="3"/>
  <c r="E153" i="3"/>
  <c r="D153" i="3"/>
  <c r="C153" i="3"/>
  <c r="G260" i="3" l="1"/>
  <c r="G259" i="3"/>
  <c r="G258" i="3"/>
  <c r="G257" i="3"/>
  <c r="E256" i="3" l="1"/>
  <c r="D256" i="3"/>
  <c r="D253" i="3" s="1"/>
  <c r="D249" i="3" s="1"/>
  <c r="G250" i="3"/>
  <c r="E250" i="3"/>
  <c r="D250" i="3"/>
  <c r="E260" i="3"/>
  <c r="D260" i="3"/>
  <c r="E259" i="3"/>
  <c r="D259" i="3"/>
  <c r="E258" i="3"/>
  <c r="D258" i="3"/>
  <c r="E257" i="3"/>
  <c r="D257" i="3"/>
  <c r="F257" i="3" s="1"/>
  <c r="E253" i="3"/>
  <c r="E249" i="3" s="1"/>
  <c r="F259" i="3"/>
  <c r="H259" i="3" s="1"/>
  <c r="D261" i="3"/>
  <c r="E261" i="3"/>
  <c r="G268" i="3"/>
  <c r="G267" i="3"/>
  <c r="G266" i="3"/>
  <c r="G265" i="3"/>
  <c r="E265" i="3"/>
  <c r="E264" i="3" s="1"/>
  <c r="D265" i="3"/>
  <c r="D264" i="3" s="1"/>
  <c r="C265" i="3"/>
  <c r="C264" i="3" s="1"/>
  <c r="E268" i="3"/>
  <c r="D268" i="3"/>
  <c r="E267" i="3"/>
  <c r="D267" i="3"/>
  <c r="E266" i="3"/>
  <c r="D266" i="3"/>
  <c r="H268" i="3"/>
  <c r="F268" i="3"/>
  <c r="H263" i="3"/>
  <c r="H262" i="3"/>
  <c r="H261" i="3"/>
  <c r="H255" i="3"/>
  <c r="H254" i="3"/>
  <c r="H252" i="3"/>
  <c r="H251" i="3"/>
  <c r="H250" i="3"/>
  <c r="G262" i="3"/>
  <c r="G261" i="3" s="1"/>
  <c r="G255" i="3"/>
  <c r="G254" i="3"/>
  <c r="G252" i="3"/>
  <c r="G251" i="3"/>
  <c r="C268" i="3"/>
  <c r="C267" i="3"/>
  <c r="C266" i="3"/>
  <c r="C263" i="3"/>
  <c r="C262" i="3"/>
  <c r="G311" i="3"/>
  <c r="H311" i="3" s="1"/>
  <c r="D311" i="3"/>
  <c r="E311" i="3" s="1"/>
  <c r="E310" i="3" s="1"/>
  <c r="C311" i="3"/>
  <c r="C310" i="3" s="1"/>
  <c r="G310" i="3"/>
  <c r="F310" i="3"/>
  <c r="H309" i="3"/>
  <c r="I309" i="3" s="1"/>
  <c r="G309" i="3"/>
  <c r="E309" i="3"/>
  <c r="I308" i="3"/>
  <c r="H308" i="3"/>
  <c r="G308" i="3"/>
  <c r="D308" i="3"/>
  <c r="E308" i="3" s="1"/>
  <c r="C308" i="3"/>
  <c r="G307" i="3"/>
  <c r="H307" i="3" s="1"/>
  <c r="I307" i="3" s="1"/>
  <c r="D307" i="3"/>
  <c r="E307" i="3" s="1"/>
  <c r="C307" i="3"/>
  <c r="I306" i="3"/>
  <c r="H306" i="3"/>
  <c r="G306" i="3"/>
  <c r="D306" i="3"/>
  <c r="C306" i="3"/>
  <c r="C303" i="3" s="1"/>
  <c r="C302" i="3" s="1"/>
  <c r="G305" i="3"/>
  <c r="H305" i="3" s="1"/>
  <c r="I305" i="3" s="1"/>
  <c r="I303" i="3" s="1"/>
  <c r="I302" i="3" s="1"/>
  <c r="D305" i="3"/>
  <c r="E305" i="3" s="1"/>
  <c r="I304" i="3"/>
  <c r="H304" i="3"/>
  <c r="G304" i="3"/>
  <c r="G303" i="3" s="1"/>
  <c r="G302" i="3" s="1"/>
  <c r="E304" i="3"/>
  <c r="D304" i="3"/>
  <c r="D303" i="3" s="1"/>
  <c r="D302" i="3" s="1"/>
  <c r="C304" i="3"/>
  <c r="F303" i="3"/>
  <c r="F302" i="3"/>
  <c r="G301" i="3"/>
  <c r="H301" i="3" s="1"/>
  <c r="I301" i="3" s="1"/>
  <c r="D301" i="3"/>
  <c r="E301" i="3" s="1"/>
  <c r="C301" i="3"/>
  <c r="G300" i="3"/>
  <c r="H300" i="3" s="1"/>
  <c r="I300" i="3" s="1"/>
  <c r="D300" i="3"/>
  <c r="C300" i="3"/>
  <c r="G299" i="3"/>
  <c r="H299" i="3" s="1"/>
  <c r="I299" i="3" s="1"/>
  <c r="D299" i="3"/>
  <c r="C299" i="3"/>
  <c r="I298" i="3"/>
  <c r="H298" i="3"/>
  <c r="G298" i="3"/>
  <c r="D298" i="3"/>
  <c r="C298" i="3"/>
  <c r="E298" i="3" s="1"/>
  <c r="I297" i="3"/>
  <c r="H297" i="3"/>
  <c r="G297" i="3"/>
  <c r="D297" i="3"/>
  <c r="C297" i="3"/>
  <c r="H296" i="3"/>
  <c r="I296" i="3" s="1"/>
  <c r="G296" i="3"/>
  <c r="D296" i="3"/>
  <c r="C296" i="3"/>
  <c r="E296" i="3" s="1"/>
  <c r="H295" i="3"/>
  <c r="H294" i="3" s="1"/>
  <c r="G295" i="3"/>
  <c r="D295" i="3"/>
  <c r="E295" i="3" s="1"/>
  <c r="E294" i="3" s="1"/>
  <c r="C295" i="3"/>
  <c r="G294" i="3"/>
  <c r="F294" i="3"/>
  <c r="D293" i="3"/>
  <c r="C293" i="3"/>
  <c r="E293" i="3" s="1"/>
  <c r="F292" i="3"/>
  <c r="G292" i="3" s="1"/>
  <c r="D292" i="3"/>
  <c r="C292" i="3"/>
  <c r="C291" i="3" s="1"/>
  <c r="D291" i="3"/>
  <c r="C260" i="3"/>
  <c r="C259" i="3"/>
  <c r="C258" i="3"/>
  <c r="C255" i="3"/>
  <c r="C254" i="3"/>
  <c r="C252" i="3"/>
  <c r="C251" i="3"/>
  <c r="F266" i="3"/>
  <c r="I263" i="3"/>
  <c r="F263" i="3"/>
  <c r="E262" i="3"/>
  <c r="D262" i="3"/>
  <c r="C261" i="3"/>
  <c r="F258" i="3"/>
  <c r="H258" i="3" s="1"/>
  <c r="E255" i="3"/>
  <c r="D255" i="3"/>
  <c r="F255" i="3"/>
  <c r="E254" i="3"/>
  <c r="D254" i="3"/>
  <c r="F254" i="3"/>
  <c r="E252" i="3"/>
  <c r="D252" i="3"/>
  <c r="F252" i="3"/>
  <c r="E251" i="3"/>
  <c r="F251" i="3" s="1"/>
  <c r="D251" i="3"/>
  <c r="C250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1" i="3"/>
  <c r="J90" i="3"/>
  <c r="J89" i="3"/>
  <c r="J88" i="3"/>
  <c r="J87" i="3"/>
  <c r="J86" i="3"/>
  <c r="J84" i="3"/>
  <c r="J83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4" i="3"/>
  <c r="J63" i="3"/>
  <c r="J62" i="3"/>
  <c r="J61" i="3"/>
  <c r="J60" i="3"/>
  <c r="J59" i="3"/>
  <c r="J56" i="3"/>
  <c r="J55" i="3"/>
  <c r="J54" i="3"/>
  <c r="J53" i="3"/>
  <c r="J52" i="3"/>
  <c r="J51" i="3"/>
  <c r="J49" i="3"/>
  <c r="J48" i="3"/>
  <c r="J47" i="3"/>
  <c r="J46" i="3"/>
  <c r="J45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I224" i="3"/>
  <c r="H224" i="3"/>
  <c r="G224" i="3"/>
  <c r="I223" i="3"/>
  <c r="H223" i="3"/>
  <c r="G223" i="3"/>
  <c r="I219" i="3"/>
  <c r="H219" i="3"/>
  <c r="G219" i="3"/>
  <c r="I218" i="3"/>
  <c r="J218" i="3" s="1"/>
  <c r="H218" i="3"/>
  <c r="G218" i="3"/>
  <c r="I217" i="3"/>
  <c r="H217" i="3"/>
  <c r="G217" i="3"/>
  <c r="J236" i="3"/>
  <c r="J235" i="3"/>
  <c r="J234" i="3"/>
  <c r="J233" i="3"/>
  <c r="J230" i="3"/>
  <c r="J229" i="3"/>
  <c r="J228" i="3"/>
  <c r="J227" i="3"/>
  <c r="J226" i="3"/>
  <c r="J225" i="3"/>
  <c r="J224" i="3"/>
  <c r="J223" i="3"/>
  <c r="J221" i="3"/>
  <c r="J220" i="3"/>
  <c r="J216" i="3"/>
  <c r="I230" i="3"/>
  <c r="H230" i="3"/>
  <c r="G230" i="3"/>
  <c r="I229" i="3"/>
  <c r="H229" i="3"/>
  <c r="G229" i="3"/>
  <c r="I228" i="3"/>
  <c r="H228" i="3"/>
  <c r="G228" i="3"/>
  <c r="I227" i="3"/>
  <c r="H227" i="3"/>
  <c r="G227" i="3"/>
  <c r="I226" i="3"/>
  <c r="H226" i="3"/>
  <c r="G226" i="3"/>
  <c r="I225" i="3"/>
  <c r="H225" i="3"/>
  <c r="G225" i="3"/>
  <c r="I221" i="3"/>
  <c r="H221" i="3"/>
  <c r="G221" i="3"/>
  <c r="I220" i="3"/>
  <c r="H220" i="3"/>
  <c r="G220" i="3"/>
  <c r="I216" i="3"/>
  <c r="H216" i="3"/>
  <c r="G216" i="3"/>
  <c r="I234" i="3"/>
  <c r="H234" i="3"/>
  <c r="G234" i="3"/>
  <c r="I233" i="3"/>
  <c r="H233" i="3"/>
  <c r="G233" i="3"/>
  <c r="I236" i="3"/>
  <c r="H236" i="3"/>
  <c r="G236" i="3"/>
  <c r="I235" i="3"/>
  <c r="H235" i="3"/>
  <c r="G235" i="3"/>
  <c r="E236" i="3"/>
  <c r="D236" i="3"/>
  <c r="E235" i="3"/>
  <c r="D235" i="3"/>
  <c r="F235" i="3" s="1"/>
  <c r="E234" i="3"/>
  <c r="D234" i="3"/>
  <c r="F234" i="3" s="1"/>
  <c r="E233" i="3"/>
  <c r="D233" i="3"/>
  <c r="F236" i="3"/>
  <c r="F233" i="3"/>
  <c r="F230" i="3"/>
  <c r="F229" i="3"/>
  <c r="F228" i="3"/>
  <c r="F227" i="3"/>
  <c r="F226" i="3"/>
  <c r="F225" i="3"/>
  <c r="F224" i="3"/>
  <c r="F223" i="3"/>
  <c r="F221" i="3"/>
  <c r="F220" i="3"/>
  <c r="F218" i="3"/>
  <c r="F216" i="3"/>
  <c r="C218" i="3"/>
  <c r="C217" i="3" s="1"/>
  <c r="C219" i="3"/>
  <c r="C236" i="3"/>
  <c r="C235" i="3"/>
  <c r="C234" i="3"/>
  <c r="C233" i="3"/>
  <c r="C230" i="3"/>
  <c r="C229" i="3"/>
  <c r="C228" i="3"/>
  <c r="C227" i="3"/>
  <c r="C226" i="3"/>
  <c r="C225" i="3"/>
  <c r="D15" i="3"/>
  <c r="D14" i="3" s="1"/>
  <c r="D13" i="3" s="1"/>
  <c r="D12" i="3" s="1"/>
  <c r="D11" i="3" s="1"/>
  <c r="C17" i="3"/>
  <c r="C15" i="3" s="1"/>
  <c r="C14" i="3" s="1"/>
  <c r="C13" i="3" s="1"/>
  <c r="C12" i="3" s="1"/>
  <c r="C11" i="3" s="1"/>
  <c r="C23" i="3"/>
  <c r="C22" i="3" s="1"/>
  <c r="C21" i="3" s="1"/>
  <c r="D23" i="3"/>
  <c r="D22" i="3" s="1"/>
  <c r="D21" i="3" s="1"/>
  <c r="C27" i="3"/>
  <c r="D27" i="3"/>
  <c r="E225" i="3"/>
  <c r="D225" i="3"/>
  <c r="E224" i="3"/>
  <c r="D224" i="3"/>
  <c r="E223" i="3"/>
  <c r="D223" i="3"/>
  <c r="E221" i="3"/>
  <c r="D221" i="3"/>
  <c r="E220" i="3"/>
  <c r="D220" i="3"/>
  <c r="D219" i="3"/>
  <c r="E215" i="3"/>
  <c r="D215" i="3"/>
  <c r="E214" i="3"/>
  <c r="D214" i="3"/>
  <c r="G264" i="3" l="1"/>
  <c r="E248" i="3"/>
  <c r="D248" i="3"/>
  <c r="H257" i="3"/>
  <c r="F256" i="3"/>
  <c r="F260" i="3"/>
  <c r="H260" i="3" s="1"/>
  <c r="H266" i="3"/>
  <c r="F265" i="3"/>
  <c r="H265" i="3" s="1"/>
  <c r="H292" i="3"/>
  <c r="D290" i="3"/>
  <c r="E291" i="3"/>
  <c r="F293" i="3"/>
  <c r="G293" i="3" s="1"/>
  <c r="H293" i="3" s="1"/>
  <c r="I293" i="3" s="1"/>
  <c r="H303" i="3"/>
  <c r="H302" i="3" s="1"/>
  <c r="I311" i="3"/>
  <c r="I310" i="3" s="1"/>
  <c r="H310" i="3"/>
  <c r="F291" i="3"/>
  <c r="F290" i="3" s="1"/>
  <c r="F289" i="3" s="1"/>
  <c r="D310" i="3"/>
  <c r="C294" i="3"/>
  <c r="C290" i="3" s="1"/>
  <c r="C289" i="3" s="1"/>
  <c r="I295" i="3"/>
  <c r="I294" i="3" s="1"/>
  <c r="E306" i="3"/>
  <c r="E303" i="3" s="1"/>
  <c r="E302" i="3" s="1"/>
  <c r="D294" i="3"/>
  <c r="I258" i="3"/>
  <c r="C253" i="3"/>
  <c r="C249" i="3" s="1"/>
  <c r="C248" i="3" s="1"/>
  <c r="I252" i="3"/>
  <c r="I259" i="3"/>
  <c r="I266" i="3"/>
  <c r="I254" i="3"/>
  <c r="F250" i="3"/>
  <c r="I250" i="3" s="1"/>
  <c r="I257" i="3"/>
  <c r="I260" i="3"/>
  <c r="I255" i="3"/>
  <c r="I268" i="3"/>
  <c r="I251" i="3"/>
  <c r="F262" i="3"/>
  <c r="F267" i="3"/>
  <c r="H267" i="3" s="1"/>
  <c r="C224" i="3"/>
  <c r="C216" i="3"/>
  <c r="C220" i="3"/>
  <c r="F253" i="3" l="1"/>
  <c r="F249" i="3" s="1"/>
  <c r="I265" i="3"/>
  <c r="F264" i="3"/>
  <c r="H264" i="3" s="1"/>
  <c r="E290" i="3"/>
  <c r="E289" i="3" s="1"/>
  <c r="G291" i="3"/>
  <c r="G290" i="3" s="1"/>
  <c r="G289" i="3" s="1"/>
  <c r="D289" i="3"/>
  <c r="H291" i="3"/>
  <c r="H290" i="3" s="1"/>
  <c r="H289" i="3" s="1"/>
  <c r="I292" i="3"/>
  <c r="I291" i="3" s="1"/>
  <c r="I290" i="3" s="1"/>
  <c r="I289" i="3" s="1"/>
  <c r="F261" i="3"/>
  <c r="I262" i="3"/>
  <c r="I264" i="3" l="1"/>
  <c r="F248" i="3"/>
  <c r="I261" i="3"/>
  <c r="E152" i="3" l="1"/>
  <c r="E151" i="3" s="1"/>
  <c r="E150" i="3" s="1"/>
  <c r="E149" i="3" s="1"/>
  <c r="D152" i="3"/>
  <c r="D151" i="3" s="1"/>
  <c r="D150" i="3" s="1"/>
  <c r="D149" i="3" s="1"/>
  <c r="I152" i="3"/>
  <c r="I151" i="3" s="1"/>
  <c r="I150" i="3" s="1"/>
  <c r="I149" i="3" s="1"/>
  <c r="H152" i="3"/>
  <c r="H151" i="3" s="1"/>
  <c r="H150" i="3" s="1"/>
  <c r="H149" i="3" s="1"/>
  <c r="G152" i="3"/>
  <c r="G151" i="3" s="1"/>
  <c r="G150" i="3" s="1"/>
  <c r="G149" i="3" s="1"/>
  <c r="I196" i="3"/>
  <c r="I195" i="3" s="1"/>
  <c r="I194" i="3" s="1"/>
  <c r="I193" i="3" s="1"/>
  <c r="I192" i="3" s="1"/>
  <c r="H196" i="3"/>
  <c r="H195" i="3" s="1"/>
  <c r="H194" i="3" s="1"/>
  <c r="H193" i="3" s="1"/>
  <c r="H192" i="3" s="1"/>
  <c r="G196" i="3"/>
  <c r="E196" i="3"/>
  <c r="E195" i="3" s="1"/>
  <c r="E194" i="3" s="1"/>
  <c r="E193" i="3" s="1"/>
  <c r="E192" i="3" s="1"/>
  <c r="D196" i="3"/>
  <c r="D195" i="3" s="1"/>
  <c r="D194" i="3" s="1"/>
  <c r="D193" i="3" s="1"/>
  <c r="D192" i="3" s="1"/>
  <c r="G195" i="3"/>
  <c r="G194" i="3" s="1"/>
  <c r="G193" i="3" s="1"/>
  <c r="G192" i="3" s="1"/>
  <c r="C196" i="3"/>
  <c r="I190" i="3"/>
  <c r="I189" i="3" s="1"/>
  <c r="I188" i="3" s="1"/>
  <c r="I187" i="3" s="1"/>
  <c r="H190" i="3"/>
  <c r="H189" i="3" s="1"/>
  <c r="H188" i="3" s="1"/>
  <c r="H187" i="3" s="1"/>
  <c r="G190" i="3"/>
  <c r="G189" i="3" s="1"/>
  <c r="G188" i="3" s="1"/>
  <c r="G187" i="3" s="1"/>
  <c r="E190" i="3"/>
  <c r="E189" i="3" s="1"/>
  <c r="E188" i="3" s="1"/>
  <c r="E187" i="3" s="1"/>
  <c r="D190" i="3"/>
  <c r="D189" i="3" s="1"/>
  <c r="D188" i="3" s="1"/>
  <c r="D187" i="3" s="1"/>
  <c r="I185" i="3"/>
  <c r="I184" i="3" s="1"/>
  <c r="I183" i="3" s="1"/>
  <c r="I182" i="3" s="1"/>
  <c r="H185" i="3"/>
  <c r="H184" i="3" s="1"/>
  <c r="H183" i="3" s="1"/>
  <c r="H182" i="3" s="1"/>
  <c r="G185" i="3"/>
  <c r="G184" i="3" s="1"/>
  <c r="G183" i="3" s="1"/>
  <c r="G182" i="3" s="1"/>
  <c r="E185" i="3"/>
  <c r="E184" i="3" s="1"/>
  <c r="E183" i="3" s="1"/>
  <c r="E182" i="3" s="1"/>
  <c r="D185" i="3"/>
  <c r="D184" i="3" s="1"/>
  <c r="D183" i="3" s="1"/>
  <c r="D182" i="3" s="1"/>
  <c r="I180" i="3"/>
  <c r="I179" i="3" s="1"/>
  <c r="I178" i="3" s="1"/>
  <c r="I177" i="3" s="1"/>
  <c r="H180" i="3"/>
  <c r="H179" i="3" s="1"/>
  <c r="H178" i="3" s="1"/>
  <c r="H177" i="3" s="1"/>
  <c r="G180" i="3"/>
  <c r="G179" i="3" s="1"/>
  <c r="G178" i="3" s="1"/>
  <c r="G177" i="3" s="1"/>
  <c r="E180" i="3"/>
  <c r="E179" i="3" s="1"/>
  <c r="E178" i="3" s="1"/>
  <c r="E177" i="3" s="1"/>
  <c r="D180" i="3"/>
  <c r="D179" i="3" s="1"/>
  <c r="D178" i="3" s="1"/>
  <c r="D177" i="3" s="1"/>
  <c r="I175" i="3"/>
  <c r="H175" i="3"/>
  <c r="G175" i="3"/>
  <c r="E175" i="3"/>
  <c r="D175" i="3"/>
  <c r="D174" i="3" s="1"/>
  <c r="D173" i="3" s="1"/>
  <c r="I174" i="3"/>
  <c r="I173" i="3" s="1"/>
  <c r="H174" i="3"/>
  <c r="H173" i="3" s="1"/>
  <c r="G174" i="3"/>
  <c r="G173" i="3" s="1"/>
  <c r="E174" i="3"/>
  <c r="E173" i="3" s="1"/>
  <c r="I170" i="3"/>
  <c r="I169" i="3" s="1"/>
  <c r="I168" i="3" s="1"/>
  <c r="H170" i="3"/>
  <c r="G170" i="3"/>
  <c r="E170" i="3"/>
  <c r="E169" i="3" s="1"/>
  <c r="E168" i="3" s="1"/>
  <c r="D170" i="3"/>
  <c r="D169" i="3" s="1"/>
  <c r="D168" i="3" s="1"/>
  <c r="H169" i="3"/>
  <c r="H168" i="3" s="1"/>
  <c r="G169" i="3"/>
  <c r="G168" i="3" s="1"/>
  <c r="I139" i="3"/>
  <c r="I138" i="3" s="1"/>
  <c r="I137" i="3" s="1"/>
  <c r="H139" i="3"/>
  <c r="H138" i="3" s="1"/>
  <c r="H137" i="3" s="1"/>
  <c r="G139" i="3"/>
  <c r="G138" i="3" s="1"/>
  <c r="G137" i="3" s="1"/>
  <c r="D139" i="3"/>
  <c r="D138" i="3" s="1"/>
  <c r="D137" i="3" s="1"/>
  <c r="I135" i="3"/>
  <c r="I134" i="3" s="1"/>
  <c r="I133" i="3" s="1"/>
  <c r="H135" i="3"/>
  <c r="H134" i="3" s="1"/>
  <c r="H133" i="3" s="1"/>
  <c r="G135" i="3"/>
  <c r="G134" i="3" s="1"/>
  <c r="G133" i="3" s="1"/>
  <c r="E135" i="3"/>
  <c r="E134" i="3" s="1"/>
  <c r="E133" i="3" s="1"/>
  <c r="D135" i="3"/>
  <c r="D134" i="3" s="1"/>
  <c r="D133" i="3" s="1"/>
  <c r="I131" i="3"/>
  <c r="I130" i="3" s="1"/>
  <c r="I129" i="3" s="1"/>
  <c r="H131" i="3"/>
  <c r="H130" i="3" s="1"/>
  <c r="H129" i="3" s="1"/>
  <c r="G131" i="3"/>
  <c r="G130" i="3" s="1"/>
  <c r="G129" i="3" s="1"/>
  <c r="E131" i="3"/>
  <c r="E130" i="3" s="1"/>
  <c r="E129" i="3" s="1"/>
  <c r="D131" i="3"/>
  <c r="D130" i="3" s="1"/>
  <c r="D129" i="3" s="1"/>
  <c r="I127" i="3"/>
  <c r="H127" i="3"/>
  <c r="G127" i="3"/>
  <c r="E127" i="3"/>
  <c r="D127" i="3"/>
  <c r="I123" i="3"/>
  <c r="H123" i="3"/>
  <c r="G123" i="3"/>
  <c r="E123" i="3"/>
  <c r="D123" i="3"/>
  <c r="I116" i="3"/>
  <c r="H116" i="3"/>
  <c r="G116" i="3"/>
  <c r="E116" i="3"/>
  <c r="D116" i="3"/>
  <c r="I110" i="3"/>
  <c r="H110" i="3"/>
  <c r="G110" i="3"/>
  <c r="E110" i="3"/>
  <c r="D110" i="3"/>
  <c r="I103" i="3"/>
  <c r="H103" i="3"/>
  <c r="G103" i="3"/>
  <c r="E103" i="3"/>
  <c r="D103" i="3"/>
  <c r="I93" i="3"/>
  <c r="H93" i="3"/>
  <c r="H92" i="3" s="1"/>
  <c r="G93" i="3"/>
  <c r="G92" i="3" s="1"/>
  <c r="E93" i="3"/>
  <c r="E92" i="3" s="1"/>
  <c r="D93" i="3"/>
  <c r="D92" i="3" s="1"/>
  <c r="I90" i="3"/>
  <c r="I89" i="3" s="1"/>
  <c r="H90" i="3"/>
  <c r="H89" i="3" s="1"/>
  <c r="G90" i="3"/>
  <c r="G89" i="3" s="1"/>
  <c r="E90" i="3"/>
  <c r="E89" i="3" s="1"/>
  <c r="D90" i="3"/>
  <c r="D89" i="3" s="1"/>
  <c r="I87" i="3"/>
  <c r="H87" i="3"/>
  <c r="G87" i="3"/>
  <c r="E87" i="3"/>
  <c r="D87" i="3"/>
  <c r="I76" i="3"/>
  <c r="H76" i="3"/>
  <c r="G76" i="3"/>
  <c r="E76" i="3"/>
  <c r="D76" i="3"/>
  <c r="I72" i="3"/>
  <c r="H72" i="3"/>
  <c r="G72" i="3"/>
  <c r="E72" i="3"/>
  <c r="D72" i="3"/>
  <c r="I67" i="3"/>
  <c r="H67" i="3"/>
  <c r="G67" i="3"/>
  <c r="E67" i="3"/>
  <c r="D67" i="3"/>
  <c r="I63" i="3"/>
  <c r="H63" i="3"/>
  <c r="G63" i="3"/>
  <c r="E63" i="3"/>
  <c r="D63" i="3"/>
  <c r="I61" i="3"/>
  <c r="H61" i="3"/>
  <c r="G61" i="3"/>
  <c r="E61" i="3"/>
  <c r="D61" i="3"/>
  <c r="I58" i="3"/>
  <c r="J58" i="3" s="1"/>
  <c r="H58" i="3"/>
  <c r="G58" i="3"/>
  <c r="E58" i="3"/>
  <c r="D58" i="3"/>
  <c r="I55" i="3"/>
  <c r="H55" i="3"/>
  <c r="G55" i="3"/>
  <c r="E55" i="3"/>
  <c r="D55" i="3"/>
  <c r="I45" i="3"/>
  <c r="H45" i="3"/>
  <c r="G45" i="3"/>
  <c r="E45" i="3"/>
  <c r="E218" i="3" s="1"/>
  <c r="D45" i="3"/>
  <c r="D218" i="3" s="1"/>
  <c r="I40" i="3"/>
  <c r="I39" i="3" s="1"/>
  <c r="I38" i="3" s="1"/>
  <c r="I37" i="3" s="1"/>
  <c r="H40" i="3"/>
  <c r="H39" i="3" s="1"/>
  <c r="H38" i="3" s="1"/>
  <c r="H37" i="3" s="1"/>
  <c r="G40" i="3"/>
  <c r="G39" i="3" s="1"/>
  <c r="G38" i="3" s="1"/>
  <c r="G37" i="3" s="1"/>
  <c r="E40" i="3"/>
  <c r="E39" i="3" s="1"/>
  <c r="E38" i="3" s="1"/>
  <c r="E37" i="3" s="1"/>
  <c r="E216" i="3" s="1"/>
  <c r="D40" i="3"/>
  <c r="D39" i="3" s="1"/>
  <c r="D38" i="3" s="1"/>
  <c r="D37" i="3" s="1"/>
  <c r="D216" i="3" s="1"/>
  <c r="I32" i="3"/>
  <c r="H32" i="3"/>
  <c r="G32" i="3"/>
  <c r="E32" i="3"/>
  <c r="D32" i="3"/>
  <c r="I27" i="3"/>
  <c r="H27" i="3"/>
  <c r="G27" i="3"/>
  <c r="E27" i="3"/>
  <c r="I23" i="3"/>
  <c r="I22" i="3" s="1"/>
  <c r="I21" i="3" s="1"/>
  <c r="H23" i="3"/>
  <c r="H22" i="3" s="1"/>
  <c r="H21" i="3" s="1"/>
  <c r="G23" i="3"/>
  <c r="G22" i="3" s="1"/>
  <c r="G21" i="3" s="1"/>
  <c r="E23" i="3"/>
  <c r="E22" i="3" s="1"/>
  <c r="E21" i="3" s="1"/>
  <c r="I15" i="3"/>
  <c r="I14" i="3" s="1"/>
  <c r="I13" i="3" s="1"/>
  <c r="I12" i="3" s="1"/>
  <c r="I11" i="3" s="1"/>
  <c r="H15" i="3"/>
  <c r="H14" i="3" s="1"/>
  <c r="H13" i="3" s="1"/>
  <c r="H12" i="3" s="1"/>
  <c r="H11" i="3" s="1"/>
  <c r="G15" i="3"/>
  <c r="G14" i="3"/>
  <c r="G13" i="3" s="1"/>
  <c r="G12" i="3" s="1"/>
  <c r="G11" i="3" s="1"/>
  <c r="F203" i="3"/>
  <c r="F202" i="3"/>
  <c r="F201" i="3"/>
  <c r="F200" i="3"/>
  <c r="F199" i="3"/>
  <c r="F198" i="3"/>
  <c r="F197" i="3"/>
  <c r="F191" i="3"/>
  <c r="F190" i="3" s="1"/>
  <c r="F189" i="3" s="1"/>
  <c r="F188" i="3" s="1"/>
  <c r="F187" i="3" s="1"/>
  <c r="F186" i="3"/>
  <c r="F185" i="3" s="1"/>
  <c r="F184" i="3" s="1"/>
  <c r="F183" i="3" s="1"/>
  <c r="F182" i="3" s="1"/>
  <c r="F181" i="3"/>
  <c r="F180" i="3" s="1"/>
  <c r="F179" i="3" s="1"/>
  <c r="F178" i="3" s="1"/>
  <c r="F177" i="3" s="1"/>
  <c r="F176" i="3"/>
  <c r="F175" i="3" s="1"/>
  <c r="F174" i="3" s="1"/>
  <c r="F173" i="3" s="1"/>
  <c r="F171" i="3"/>
  <c r="F170" i="3" s="1"/>
  <c r="F169" i="3" s="1"/>
  <c r="F168" i="3" s="1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46" i="3"/>
  <c r="F145" i="3"/>
  <c r="F144" i="3"/>
  <c r="F143" i="3"/>
  <c r="F142" i="3"/>
  <c r="F141" i="3"/>
  <c r="F136" i="3"/>
  <c r="F135" i="3" s="1"/>
  <c r="F134" i="3" s="1"/>
  <c r="F133" i="3" s="1"/>
  <c r="F132" i="3"/>
  <c r="F131" i="3" s="1"/>
  <c r="F130" i="3" s="1"/>
  <c r="F129" i="3" s="1"/>
  <c r="F128" i="3"/>
  <c r="F124" i="3"/>
  <c r="F123" i="3" s="1"/>
  <c r="F122" i="3"/>
  <c r="F121" i="3"/>
  <c r="F120" i="3"/>
  <c r="F119" i="3"/>
  <c r="F118" i="3"/>
  <c r="F117" i="3"/>
  <c r="F114" i="3"/>
  <c r="F113" i="3"/>
  <c r="F112" i="3"/>
  <c r="F111" i="3"/>
  <c r="F109" i="3"/>
  <c r="F108" i="3"/>
  <c r="F107" i="3"/>
  <c r="F106" i="3"/>
  <c r="F105" i="3"/>
  <c r="F104" i="3"/>
  <c r="F102" i="3"/>
  <c r="F101" i="3"/>
  <c r="F100" i="3"/>
  <c r="F99" i="3"/>
  <c r="F98" i="3"/>
  <c r="F97" i="3"/>
  <c r="F96" i="3"/>
  <c r="F95" i="3"/>
  <c r="F94" i="3"/>
  <c r="F91" i="3"/>
  <c r="F90" i="3" s="1"/>
  <c r="F89" i="3" s="1"/>
  <c r="F88" i="3"/>
  <c r="F87" i="3" s="1"/>
  <c r="F86" i="3"/>
  <c r="F84" i="3"/>
  <c r="F83" i="3"/>
  <c r="F80" i="3"/>
  <c r="F79" i="3"/>
  <c r="F78" i="3"/>
  <c r="F77" i="3"/>
  <c r="F75" i="3"/>
  <c r="F74" i="3"/>
  <c r="F73" i="3"/>
  <c r="F71" i="3"/>
  <c r="F70" i="3"/>
  <c r="F69" i="3"/>
  <c r="F68" i="3"/>
  <c r="F64" i="3"/>
  <c r="F63" i="3" s="1"/>
  <c r="F62" i="3"/>
  <c r="F61" i="3" s="1"/>
  <c r="F60" i="3"/>
  <c r="F59" i="3"/>
  <c r="F56" i="3"/>
  <c r="F54" i="3"/>
  <c r="F53" i="3"/>
  <c r="F52" i="3"/>
  <c r="F51" i="3"/>
  <c r="F49" i="3"/>
  <c r="F48" i="3"/>
  <c r="F47" i="3"/>
  <c r="F46" i="3"/>
  <c r="F41" i="3"/>
  <c r="F40" i="3" s="1"/>
  <c r="F39" i="3" s="1"/>
  <c r="F38" i="3" s="1"/>
  <c r="F37" i="3" s="1"/>
  <c r="F36" i="3"/>
  <c r="F35" i="3"/>
  <c r="F34" i="3"/>
  <c r="F33" i="3"/>
  <c r="F31" i="3"/>
  <c r="F30" i="3"/>
  <c r="F29" i="3"/>
  <c r="F28" i="3"/>
  <c r="F24" i="3"/>
  <c r="F23" i="3" s="1"/>
  <c r="F22" i="3" s="1"/>
  <c r="F21" i="3" s="1"/>
  <c r="F19" i="3"/>
  <c r="F18" i="3"/>
  <c r="F16" i="3"/>
  <c r="P153" i="3"/>
  <c r="P152" i="3" s="1"/>
  <c r="P151" i="3" s="1"/>
  <c r="P150" i="3" s="1"/>
  <c r="P149" i="3" s="1"/>
  <c r="Q153" i="3"/>
  <c r="Q152" i="3" s="1"/>
  <c r="Q151" i="3" s="1"/>
  <c r="Q150" i="3" s="1"/>
  <c r="Q149" i="3" s="1"/>
  <c r="S153" i="3"/>
  <c r="S152" i="3" s="1"/>
  <c r="S151" i="3" s="1"/>
  <c r="S150" i="3" s="1"/>
  <c r="S149" i="3" s="1"/>
  <c r="O153" i="3"/>
  <c r="O152" i="3" s="1"/>
  <c r="V196" i="3"/>
  <c r="V195" i="3" s="1"/>
  <c r="V194" i="3" s="1"/>
  <c r="V193" i="3" s="1"/>
  <c r="V192" i="3" s="1"/>
  <c r="T196" i="3"/>
  <c r="T195" i="3" s="1"/>
  <c r="T194" i="3" s="1"/>
  <c r="T193" i="3" s="1"/>
  <c r="T192" i="3" s="1"/>
  <c r="S196" i="3"/>
  <c r="S195" i="3" s="1"/>
  <c r="S194" i="3" s="1"/>
  <c r="S193" i="3" s="1"/>
  <c r="S192" i="3" s="1"/>
  <c r="Q196" i="3"/>
  <c r="Q195" i="3" s="1"/>
  <c r="Q194" i="3" s="1"/>
  <c r="Q193" i="3" s="1"/>
  <c r="Q192" i="3" s="1"/>
  <c r="P196" i="3"/>
  <c r="P195" i="3" s="1"/>
  <c r="P194" i="3" s="1"/>
  <c r="P193" i="3" s="1"/>
  <c r="P192" i="3" s="1"/>
  <c r="O196" i="3"/>
  <c r="O195" i="3" s="1"/>
  <c r="O194" i="3" s="1"/>
  <c r="O193" i="3" s="1"/>
  <c r="O192" i="3" s="1"/>
  <c r="R203" i="3"/>
  <c r="R202" i="3"/>
  <c r="W202" i="3" s="1"/>
  <c r="R201" i="3"/>
  <c r="W201" i="3" s="1"/>
  <c r="R200" i="3"/>
  <c r="W200" i="3" s="1"/>
  <c r="R199" i="3"/>
  <c r="W199" i="3" s="1"/>
  <c r="R198" i="3"/>
  <c r="W198" i="3" s="1"/>
  <c r="R197" i="3"/>
  <c r="W197" i="3" s="1"/>
  <c r="R191" i="3"/>
  <c r="R186" i="3"/>
  <c r="W186" i="3" s="1"/>
  <c r="R181" i="3"/>
  <c r="W181" i="3" s="1"/>
  <c r="R176" i="3"/>
  <c r="W176" i="3" s="1"/>
  <c r="R171" i="3"/>
  <c r="W171" i="3" s="1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46" i="3"/>
  <c r="W146" i="3" s="1"/>
  <c r="R145" i="3"/>
  <c r="W145" i="3" s="1"/>
  <c r="R144" i="3"/>
  <c r="R143" i="3"/>
  <c r="W143" i="3" s="1"/>
  <c r="R142" i="3"/>
  <c r="V142" i="3" s="1"/>
  <c r="R141" i="3"/>
  <c r="R140" i="3"/>
  <c r="R136" i="3"/>
  <c r="R132" i="3"/>
  <c r="W132" i="3" s="1"/>
  <c r="R128" i="3"/>
  <c r="W128" i="3" s="1"/>
  <c r="R124" i="3"/>
  <c r="R122" i="3"/>
  <c r="V122" i="3" s="1"/>
  <c r="R121" i="3"/>
  <c r="R120" i="3"/>
  <c r="V120" i="3" s="1"/>
  <c r="R119" i="3"/>
  <c r="W119" i="3" s="1"/>
  <c r="R118" i="3"/>
  <c r="W118" i="3" s="1"/>
  <c r="R117" i="3"/>
  <c r="R114" i="3"/>
  <c r="W114" i="3" s="1"/>
  <c r="R113" i="3"/>
  <c r="W113" i="3" s="1"/>
  <c r="R112" i="3"/>
  <c r="W112" i="3" s="1"/>
  <c r="R111" i="3"/>
  <c r="W111" i="3" s="1"/>
  <c r="R109" i="3"/>
  <c r="W109" i="3" s="1"/>
  <c r="R108" i="3"/>
  <c r="W108" i="3" s="1"/>
  <c r="R107" i="3"/>
  <c r="W107" i="3" s="1"/>
  <c r="R106" i="3"/>
  <c r="W106" i="3" s="1"/>
  <c r="R105" i="3"/>
  <c r="W105" i="3" s="1"/>
  <c r="R104" i="3"/>
  <c r="W104" i="3" s="1"/>
  <c r="R102" i="3"/>
  <c r="W102" i="3" s="1"/>
  <c r="R101" i="3"/>
  <c r="W101" i="3" s="1"/>
  <c r="R100" i="3"/>
  <c r="W100" i="3" s="1"/>
  <c r="R99" i="3"/>
  <c r="V99" i="3" s="1"/>
  <c r="R98" i="3"/>
  <c r="W98" i="3" s="1"/>
  <c r="R97" i="3"/>
  <c r="W97" i="3" s="1"/>
  <c r="R96" i="3"/>
  <c r="V96" i="3" s="1"/>
  <c r="R95" i="3"/>
  <c r="R94" i="3"/>
  <c r="W94" i="3" s="1"/>
  <c r="R91" i="3"/>
  <c r="R88" i="3"/>
  <c r="R86" i="3"/>
  <c r="R84" i="3"/>
  <c r="W84" i="3" s="1"/>
  <c r="R83" i="3"/>
  <c r="R80" i="3"/>
  <c r="R78" i="3"/>
  <c r="R75" i="3"/>
  <c r="R74" i="3"/>
  <c r="R73" i="3"/>
  <c r="R71" i="3"/>
  <c r="W71" i="3" s="1"/>
  <c r="R70" i="3"/>
  <c r="W70" i="3" s="1"/>
  <c r="R69" i="3"/>
  <c r="R68" i="3"/>
  <c r="W68" i="3" s="1"/>
  <c r="R64" i="3"/>
  <c r="W64" i="3" s="1"/>
  <c r="R62" i="3"/>
  <c r="W62" i="3" s="1"/>
  <c r="R60" i="3"/>
  <c r="W60" i="3" s="1"/>
  <c r="R59" i="3"/>
  <c r="R56" i="3"/>
  <c r="R54" i="3"/>
  <c r="R53" i="3"/>
  <c r="R52" i="3"/>
  <c r="R51" i="3"/>
  <c r="R49" i="3"/>
  <c r="W49" i="3" s="1"/>
  <c r="R48" i="3"/>
  <c r="R47" i="3"/>
  <c r="V47" i="3" s="1"/>
  <c r="R46" i="3"/>
  <c r="R41" i="3"/>
  <c r="W41" i="3" s="1"/>
  <c r="R36" i="3"/>
  <c r="R35" i="3"/>
  <c r="R34" i="3"/>
  <c r="R33" i="3"/>
  <c r="R31" i="3"/>
  <c r="R30" i="3"/>
  <c r="R29" i="3"/>
  <c r="R28" i="3"/>
  <c r="R24" i="3"/>
  <c r="W24" i="3" s="1"/>
  <c r="R19" i="3"/>
  <c r="R18" i="3"/>
  <c r="R16" i="3"/>
  <c r="W16" i="3" s="1"/>
  <c r="V79" i="3"/>
  <c r="U79" i="3"/>
  <c r="T79" i="3"/>
  <c r="S79" i="3"/>
  <c r="Q79" i="3"/>
  <c r="P79" i="3"/>
  <c r="O79" i="3"/>
  <c r="U203" i="3"/>
  <c r="W203" i="3" s="1"/>
  <c r="V190" i="3"/>
  <c r="V189" i="3" s="1"/>
  <c r="V188" i="3" s="1"/>
  <c r="V187" i="3" s="1"/>
  <c r="U190" i="3"/>
  <c r="U189" i="3" s="1"/>
  <c r="T190" i="3"/>
  <c r="T189" i="3" s="1"/>
  <c r="T188" i="3" s="1"/>
  <c r="T187" i="3" s="1"/>
  <c r="S190" i="3"/>
  <c r="S189" i="3" s="1"/>
  <c r="S188" i="3" s="1"/>
  <c r="S187" i="3" s="1"/>
  <c r="Q190" i="3"/>
  <c r="Q189" i="3" s="1"/>
  <c r="Q188" i="3" s="1"/>
  <c r="Q187" i="3" s="1"/>
  <c r="P190" i="3"/>
  <c r="P189" i="3" s="1"/>
  <c r="P188" i="3" s="1"/>
  <c r="P187" i="3" s="1"/>
  <c r="O190" i="3"/>
  <c r="O189" i="3" s="1"/>
  <c r="O188" i="3" s="1"/>
  <c r="O187" i="3" s="1"/>
  <c r="V185" i="3"/>
  <c r="V184" i="3" s="1"/>
  <c r="V183" i="3" s="1"/>
  <c r="V182" i="3" s="1"/>
  <c r="U185" i="3"/>
  <c r="T185" i="3"/>
  <c r="T184" i="3" s="1"/>
  <c r="T183" i="3" s="1"/>
  <c r="T182" i="3" s="1"/>
  <c r="S185" i="3"/>
  <c r="S184" i="3" s="1"/>
  <c r="S183" i="3" s="1"/>
  <c r="S182" i="3" s="1"/>
  <c r="Q185" i="3"/>
  <c r="Q184" i="3" s="1"/>
  <c r="Q183" i="3" s="1"/>
  <c r="Q182" i="3" s="1"/>
  <c r="P185" i="3"/>
  <c r="P184" i="3" s="1"/>
  <c r="P183" i="3" s="1"/>
  <c r="P182" i="3" s="1"/>
  <c r="O185" i="3"/>
  <c r="O184" i="3" s="1"/>
  <c r="O183" i="3" s="1"/>
  <c r="O182" i="3" s="1"/>
  <c r="V180" i="3"/>
  <c r="V179" i="3" s="1"/>
  <c r="V178" i="3" s="1"/>
  <c r="V177" i="3" s="1"/>
  <c r="U180" i="3"/>
  <c r="T180" i="3"/>
  <c r="T179" i="3" s="1"/>
  <c r="T178" i="3" s="1"/>
  <c r="T177" i="3" s="1"/>
  <c r="S180" i="3"/>
  <c r="S179" i="3" s="1"/>
  <c r="S178" i="3" s="1"/>
  <c r="S177" i="3" s="1"/>
  <c r="Q180" i="3"/>
  <c r="Q179" i="3" s="1"/>
  <c r="Q178" i="3" s="1"/>
  <c r="Q177" i="3" s="1"/>
  <c r="P180" i="3"/>
  <c r="P179" i="3" s="1"/>
  <c r="P178" i="3" s="1"/>
  <c r="P177" i="3" s="1"/>
  <c r="O180" i="3"/>
  <c r="O179" i="3" s="1"/>
  <c r="O178" i="3" s="1"/>
  <c r="O177" i="3" s="1"/>
  <c r="V175" i="3"/>
  <c r="V174" i="3" s="1"/>
  <c r="V173" i="3" s="1"/>
  <c r="V172" i="3" s="1"/>
  <c r="U175" i="3"/>
  <c r="U174" i="3" s="1"/>
  <c r="T175" i="3"/>
  <c r="T174" i="3" s="1"/>
  <c r="T173" i="3" s="1"/>
  <c r="T172" i="3" s="1"/>
  <c r="S175" i="3"/>
  <c r="S174" i="3" s="1"/>
  <c r="S173" i="3" s="1"/>
  <c r="S172" i="3" s="1"/>
  <c r="Q175" i="3"/>
  <c r="Q174" i="3" s="1"/>
  <c r="Q173" i="3" s="1"/>
  <c r="Q172" i="3" s="1"/>
  <c r="P175" i="3"/>
  <c r="P174" i="3" s="1"/>
  <c r="P173" i="3" s="1"/>
  <c r="P172" i="3" s="1"/>
  <c r="O175" i="3"/>
  <c r="O174" i="3" s="1"/>
  <c r="O173" i="3" s="1"/>
  <c r="O172" i="3" s="1"/>
  <c r="V170" i="3"/>
  <c r="V169" i="3" s="1"/>
  <c r="V168" i="3" s="1"/>
  <c r="V167" i="3" s="1"/>
  <c r="U170" i="3"/>
  <c r="T170" i="3"/>
  <c r="T169" i="3" s="1"/>
  <c r="T168" i="3" s="1"/>
  <c r="T167" i="3" s="1"/>
  <c r="S170" i="3"/>
  <c r="S169" i="3" s="1"/>
  <c r="S168" i="3" s="1"/>
  <c r="S167" i="3" s="1"/>
  <c r="Q170" i="3"/>
  <c r="Q169" i="3" s="1"/>
  <c r="Q168" i="3" s="1"/>
  <c r="Q167" i="3" s="1"/>
  <c r="P170" i="3"/>
  <c r="P169" i="3" s="1"/>
  <c r="P168" i="3" s="1"/>
  <c r="P167" i="3" s="1"/>
  <c r="O170" i="3"/>
  <c r="O169" i="3" s="1"/>
  <c r="O168" i="3" s="1"/>
  <c r="O167" i="3" s="1"/>
  <c r="T166" i="3"/>
  <c r="U166" i="3" s="1"/>
  <c r="T165" i="3"/>
  <c r="U165" i="3" s="1"/>
  <c r="U164" i="3"/>
  <c r="U163" i="3"/>
  <c r="U162" i="3"/>
  <c r="U161" i="3"/>
  <c r="U160" i="3"/>
  <c r="U159" i="3"/>
  <c r="U158" i="3"/>
  <c r="U157" i="3"/>
  <c r="U156" i="3"/>
  <c r="U155" i="3"/>
  <c r="U154" i="3"/>
  <c r="U141" i="3"/>
  <c r="U140" i="3"/>
  <c r="T139" i="3"/>
  <c r="T138" i="3" s="1"/>
  <c r="T137" i="3" s="1"/>
  <c r="S139" i="3"/>
  <c r="S138" i="3" s="1"/>
  <c r="S137" i="3" s="1"/>
  <c r="Q139" i="3"/>
  <c r="Q138" i="3" s="1"/>
  <c r="Q137" i="3" s="1"/>
  <c r="P139" i="3"/>
  <c r="P138" i="3" s="1"/>
  <c r="P137" i="3" s="1"/>
  <c r="O139" i="3"/>
  <c r="O138" i="3" s="1"/>
  <c r="O137" i="3" s="1"/>
  <c r="U136" i="3"/>
  <c r="U135" i="3" s="1"/>
  <c r="U134" i="3" s="1"/>
  <c r="T135" i="3"/>
  <c r="T134" i="3" s="1"/>
  <c r="T133" i="3" s="1"/>
  <c r="S135" i="3"/>
  <c r="S134" i="3" s="1"/>
  <c r="S133" i="3" s="1"/>
  <c r="Q135" i="3"/>
  <c r="Q134" i="3" s="1"/>
  <c r="Q133" i="3" s="1"/>
  <c r="P135" i="3"/>
  <c r="P134" i="3" s="1"/>
  <c r="P133" i="3" s="1"/>
  <c r="O135" i="3"/>
  <c r="O134" i="3" s="1"/>
  <c r="O133" i="3" s="1"/>
  <c r="V131" i="3"/>
  <c r="V130" i="3" s="1"/>
  <c r="V129" i="3" s="1"/>
  <c r="U131" i="3"/>
  <c r="U130" i="3" s="1"/>
  <c r="T131" i="3"/>
  <c r="T130" i="3" s="1"/>
  <c r="T129" i="3" s="1"/>
  <c r="S131" i="3"/>
  <c r="S130" i="3" s="1"/>
  <c r="S129" i="3" s="1"/>
  <c r="Q131" i="3"/>
  <c r="Q130" i="3" s="1"/>
  <c r="Q129" i="3" s="1"/>
  <c r="P131" i="3"/>
  <c r="P130" i="3" s="1"/>
  <c r="P129" i="3" s="1"/>
  <c r="O131" i="3"/>
  <c r="O130" i="3" s="1"/>
  <c r="O129" i="3" s="1"/>
  <c r="V127" i="3"/>
  <c r="V126" i="3" s="1"/>
  <c r="U127" i="3"/>
  <c r="T127" i="3"/>
  <c r="T126" i="3" s="1"/>
  <c r="S127" i="3"/>
  <c r="S126" i="3" s="1"/>
  <c r="Q127" i="3"/>
  <c r="Q126" i="3" s="1"/>
  <c r="P127" i="3"/>
  <c r="P126" i="3" s="1"/>
  <c r="O127" i="3"/>
  <c r="O126" i="3" s="1"/>
  <c r="U123" i="3"/>
  <c r="T123" i="3"/>
  <c r="S123" i="3"/>
  <c r="Q123" i="3"/>
  <c r="P123" i="3"/>
  <c r="O123" i="3"/>
  <c r="U121" i="3"/>
  <c r="T116" i="3"/>
  <c r="S116" i="3"/>
  <c r="Q116" i="3"/>
  <c r="P116" i="3"/>
  <c r="O116" i="3"/>
  <c r="V110" i="3"/>
  <c r="U110" i="3"/>
  <c r="T110" i="3"/>
  <c r="S110" i="3"/>
  <c r="Q110" i="3"/>
  <c r="P110" i="3"/>
  <c r="O110" i="3"/>
  <c r="V103" i="3"/>
  <c r="U103" i="3"/>
  <c r="T103" i="3"/>
  <c r="S103" i="3"/>
  <c r="Q103" i="3"/>
  <c r="P103" i="3"/>
  <c r="O103" i="3"/>
  <c r="U93" i="3"/>
  <c r="U92" i="3" s="1"/>
  <c r="T93" i="3"/>
  <c r="T92" i="3" s="1"/>
  <c r="S93" i="3"/>
  <c r="S92" i="3" s="1"/>
  <c r="Q93" i="3"/>
  <c r="Q92" i="3" s="1"/>
  <c r="P93" i="3"/>
  <c r="P92" i="3" s="1"/>
  <c r="O93" i="3"/>
  <c r="O92" i="3" s="1"/>
  <c r="T91" i="3"/>
  <c r="T90" i="3" s="1"/>
  <c r="T89" i="3" s="1"/>
  <c r="S90" i="3"/>
  <c r="S89" i="3" s="1"/>
  <c r="Q90" i="3"/>
  <c r="Q89" i="3" s="1"/>
  <c r="P90" i="3"/>
  <c r="P89" i="3" s="1"/>
  <c r="O90" i="3"/>
  <c r="O89" i="3" s="1"/>
  <c r="U88" i="3"/>
  <c r="T87" i="3"/>
  <c r="S87" i="3"/>
  <c r="Q87" i="3"/>
  <c r="P87" i="3"/>
  <c r="O87" i="3"/>
  <c r="U86" i="3"/>
  <c r="U85" i="3" s="1"/>
  <c r="T85" i="3"/>
  <c r="S85" i="3"/>
  <c r="Q85" i="3"/>
  <c r="P85" i="3"/>
  <c r="O85" i="3"/>
  <c r="U83" i="3"/>
  <c r="U82" i="3" s="1"/>
  <c r="T82" i="3"/>
  <c r="T81" i="3" s="1"/>
  <c r="S82" i="3"/>
  <c r="S81" i="3" s="1"/>
  <c r="Q82" i="3"/>
  <c r="Q81" i="3" s="1"/>
  <c r="P82" i="3"/>
  <c r="P81" i="3" s="1"/>
  <c r="O82" i="3"/>
  <c r="O81" i="3" s="1"/>
  <c r="V77" i="3"/>
  <c r="T77" i="3"/>
  <c r="S77" i="3"/>
  <c r="Q77" i="3"/>
  <c r="P77" i="3"/>
  <c r="O77" i="3"/>
  <c r="U75" i="3"/>
  <c r="T74" i="3"/>
  <c r="U74" i="3" s="1"/>
  <c r="U73" i="3"/>
  <c r="V72" i="3"/>
  <c r="S72" i="3"/>
  <c r="Q72" i="3"/>
  <c r="P72" i="3"/>
  <c r="O72" i="3"/>
  <c r="U69" i="3"/>
  <c r="V67" i="3"/>
  <c r="T67" i="3"/>
  <c r="S67" i="3"/>
  <c r="Q67" i="3"/>
  <c r="P67" i="3"/>
  <c r="O67" i="3"/>
  <c r="R67" i="3" s="1"/>
  <c r="V63" i="3"/>
  <c r="U63" i="3"/>
  <c r="T63" i="3"/>
  <c r="S63" i="3"/>
  <c r="Q63" i="3"/>
  <c r="P63" i="3"/>
  <c r="O63" i="3"/>
  <c r="V61" i="3"/>
  <c r="U61" i="3"/>
  <c r="T61" i="3"/>
  <c r="S61" i="3"/>
  <c r="Q61" i="3"/>
  <c r="P61" i="3"/>
  <c r="O61" i="3"/>
  <c r="U59" i="3"/>
  <c r="T58" i="3"/>
  <c r="S58" i="3"/>
  <c r="Q58" i="3"/>
  <c r="P58" i="3"/>
  <c r="O58" i="3"/>
  <c r="U56" i="3"/>
  <c r="U55" i="3" s="1"/>
  <c r="T55" i="3"/>
  <c r="S55" i="3"/>
  <c r="Q55" i="3"/>
  <c r="P55" i="3"/>
  <c r="O55" i="3"/>
  <c r="U54" i="3"/>
  <c r="U52" i="3"/>
  <c r="U51" i="3"/>
  <c r="T50" i="3"/>
  <c r="S50" i="3"/>
  <c r="Q50" i="3"/>
  <c r="P50" i="3"/>
  <c r="O50" i="3"/>
  <c r="U45" i="3"/>
  <c r="T45" i="3"/>
  <c r="S45" i="3"/>
  <c r="Q45" i="3"/>
  <c r="P45" i="3"/>
  <c r="O45" i="3"/>
  <c r="V40" i="3"/>
  <c r="V39" i="3" s="1"/>
  <c r="V38" i="3" s="1"/>
  <c r="V37" i="3" s="1"/>
  <c r="U40" i="3"/>
  <c r="U39" i="3" s="1"/>
  <c r="T40" i="3"/>
  <c r="T39" i="3" s="1"/>
  <c r="T38" i="3" s="1"/>
  <c r="T37" i="3" s="1"/>
  <c r="S40" i="3"/>
  <c r="S39" i="3" s="1"/>
  <c r="S38" i="3" s="1"/>
  <c r="S37" i="3" s="1"/>
  <c r="Q40" i="3"/>
  <c r="Q39" i="3" s="1"/>
  <c r="Q38" i="3" s="1"/>
  <c r="Q37" i="3" s="1"/>
  <c r="P40" i="3"/>
  <c r="P39" i="3" s="1"/>
  <c r="P38" i="3" s="1"/>
  <c r="P37" i="3" s="1"/>
  <c r="O40" i="3"/>
  <c r="O39" i="3" s="1"/>
  <c r="O38" i="3" s="1"/>
  <c r="O37" i="3" s="1"/>
  <c r="U36" i="3"/>
  <c r="U35" i="3"/>
  <c r="U34" i="3"/>
  <c r="U33" i="3"/>
  <c r="T32" i="3"/>
  <c r="S32" i="3"/>
  <c r="Q32" i="3"/>
  <c r="P32" i="3"/>
  <c r="O32" i="3"/>
  <c r="U31" i="3"/>
  <c r="U30" i="3"/>
  <c r="U29" i="3"/>
  <c r="U28" i="3"/>
  <c r="T27" i="3"/>
  <c r="S27" i="3"/>
  <c r="Q27" i="3"/>
  <c r="P27" i="3"/>
  <c r="O27" i="3"/>
  <c r="V23" i="3"/>
  <c r="V22" i="3" s="1"/>
  <c r="V21" i="3" s="1"/>
  <c r="U23" i="3"/>
  <c r="U22" i="3" s="1"/>
  <c r="T23" i="3"/>
  <c r="T22" i="3" s="1"/>
  <c r="T21" i="3" s="1"/>
  <c r="S23" i="3"/>
  <c r="S22" i="3" s="1"/>
  <c r="S21" i="3" s="1"/>
  <c r="Q23" i="3"/>
  <c r="Q22" i="3" s="1"/>
  <c r="Q21" i="3" s="1"/>
  <c r="P23" i="3"/>
  <c r="P22" i="3" s="1"/>
  <c r="P21" i="3" s="1"/>
  <c r="O23" i="3"/>
  <c r="O22" i="3" s="1"/>
  <c r="O21" i="3" s="1"/>
  <c r="U18" i="3"/>
  <c r="U17" i="3" s="1"/>
  <c r="U15" i="3" s="1"/>
  <c r="T17" i="3"/>
  <c r="T15" i="3" s="1"/>
  <c r="T14" i="3" s="1"/>
  <c r="T13" i="3" s="1"/>
  <c r="T12" i="3" s="1"/>
  <c r="T11" i="3" s="1"/>
  <c r="S17" i="3"/>
  <c r="S15" i="3" s="1"/>
  <c r="S14" i="3" s="1"/>
  <c r="S13" i="3" s="1"/>
  <c r="S12" i="3" s="1"/>
  <c r="S11" i="3" s="1"/>
  <c r="Q17" i="3"/>
  <c r="Q15" i="3" s="1"/>
  <c r="Q14" i="3" s="1"/>
  <c r="Q13" i="3" s="1"/>
  <c r="Q12" i="3" s="1"/>
  <c r="Q11" i="3" s="1"/>
  <c r="P17" i="3"/>
  <c r="P15" i="3" s="1"/>
  <c r="O17" i="3"/>
  <c r="O15" i="3" s="1"/>
  <c r="O14" i="3" s="1"/>
  <c r="O13" i="3" s="1"/>
  <c r="O12" i="3" s="1"/>
  <c r="O11" i="3" s="1"/>
  <c r="H148" i="3" l="1"/>
  <c r="H232" i="3"/>
  <c r="H231" i="3" s="1"/>
  <c r="I148" i="3"/>
  <c r="I232" i="3"/>
  <c r="I231" i="3" s="1"/>
  <c r="D148" i="3"/>
  <c r="D232" i="3"/>
  <c r="D231" i="3" s="1"/>
  <c r="D213" i="3" s="1"/>
  <c r="G148" i="3"/>
  <c r="G147" i="3" s="1"/>
  <c r="G232" i="3"/>
  <c r="G231" i="3" s="1"/>
  <c r="E148" i="3"/>
  <c r="E147" i="3" s="1"/>
  <c r="E232" i="3"/>
  <c r="E231" i="3" s="1"/>
  <c r="E213" i="3" s="1"/>
  <c r="I92" i="3"/>
  <c r="J92" i="3" s="1"/>
  <c r="J93" i="3"/>
  <c r="H57" i="3"/>
  <c r="H66" i="3"/>
  <c r="I66" i="3"/>
  <c r="R123" i="3"/>
  <c r="V54" i="3"/>
  <c r="I57" i="3"/>
  <c r="H44" i="3"/>
  <c r="H43" i="3" s="1"/>
  <c r="F76" i="3"/>
  <c r="V136" i="3"/>
  <c r="V135" i="3" s="1"/>
  <c r="V134" i="3" s="1"/>
  <c r="V133" i="3" s="1"/>
  <c r="E66" i="3"/>
  <c r="E222" i="3" s="1"/>
  <c r="G57" i="3"/>
  <c r="W83" i="3"/>
  <c r="I115" i="3"/>
  <c r="G115" i="3"/>
  <c r="O26" i="3"/>
  <c r="O25" i="3" s="1"/>
  <c r="O20" i="3" s="1"/>
  <c r="G126" i="3"/>
  <c r="G125" i="3" s="1"/>
  <c r="U153" i="3"/>
  <c r="U152" i="3" s="1"/>
  <c r="U151" i="3" s="1"/>
  <c r="U150" i="3" s="1"/>
  <c r="U149" i="3" s="1"/>
  <c r="R126" i="3"/>
  <c r="H115" i="3"/>
  <c r="H126" i="3"/>
  <c r="H125" i="3" s="1"/>
  <c r="V154" i="3"/>
  <c r="H26" i="3"/>
  <c r="H25" i="3" s="1"/>
  <c r="H20" i="3" s="1"/>
  <c r="I126" i="3"/>
  <c r="I125" i="3" s="1"/>
  <c r="R188" i="3"/>
  <c r="R58" i="3"/>
  <c r="W59" i="3"/>
  <c r="T76" i="3"/>
  <c r="I26" i="3"/>
  <c r="I25" i="3" s="1"/>
  <c r="I20" i="3" s="1"/>
  <c r="E172" i="3"/>
  <c r="R63" i="3"/>
  <c r="W63" i="3" s="1"/>
  <c r="R27" i="3"/>
  <c r="W88" i="3"/>
  <c r="G172" i="3"/>
  <c r="R79" i="3"/>
  <c r="T153" i="3"/>
  <c r="T152" i="3" s="1"/>
  <c r="T151" i="3" s="1"/>
  <c r="T150" i="3" s="1"/>
  <c r="T149" i="3" s="1"/>
  <c r="T148" i="3" s="1"/>
  <c r="T147" i="3" s="1"/>
  <c r="I172" i="3"/>
  <c r="I167" i="3"/>
  <c r="H147" i="3"/>
  <c r="I147" i="3"/>
  <c r="R21" i="3"/>
  <c r="R61" i="3"/>
  <c r="W61" i="3" s="1"/>
  <c r="R72" i="3"/>
  <c r="D167" i="3"/>
  <c r="D147" i="3"/>
  <c r="G66" i="3"/>
  <c r="D126" i="3"/>
  <c r="D125" i="3" s="1"/>
  <c r="E167" i="3"/>
  <c r="R81" i="3"/>
  <c r="R129" i="3"/>
  <c r="E126" i="3"/>
  <c r="R189" i="3"/>
  <c r="W189" i="3" s="1"/>
  <c r="R32" i="3"/>
  <c r="R50" i="3"/>
  <c r="R87" i="3"/>
  <c r="R92" i="3"/>
  <c r="W92" i="3" s="1"/>
  <c r="R137" i="3"/>
  <c r="R187" i="3"/>
  <c r="D26" i="3"/>
  <c r="D25" i="3" s="1"/>
  <c r="D20" i="3" s="1"/>
  <c r="R45" i="3"/>
  <c r="W45" i="3" s="1"/>
  <c r="R77" i="3"/>
  <c r="G167" i="3"/>
  <c r="H172" i="3"/>
  <c r="R110" i="3"/>
  <c r="W110" i="3" s="1"/>
  <c r="R182" i="3"/>
  <c r="H167" i="3"/>
  <c r="D172" i="3"/>
  <c r="G26" i="3"/>
  <c r="G25" i="3" s="1"/>
  <c r="G20" i="3" s="1"/>
  <c r="R55" i="3"/>
  <c r="W55" i="3" s="1"/>
  <c r="R167" i="3"/>
  <c r="R23" i="3"/>
  <c r="W23" i="3" s="1"/>
  <c r="U196" i="3"/>
  <c r="U195" i="3" s="1"/>
  <c r="U194" i="3" s="1"/>
  <c r="F110" i="3"/>
  <c r="F45" i="3"/>
  <c r="V166" i="3"/>
  <c r="F116" i="3"/>
  <c r="F115" i="3" s="1"/>
  <c r="F67" i="3"/>
  <c r="F58" i="3"/>
  <c r="F57" i="3" s="1"/>
  <c r="F127" i="3"/>
  <c r="F72" i="3"/>
  <c r="F66" i="3" s="1"/>
  <c r="F103" i="3"/>
  <c r="R37" i="3"/>
  <c r="F152" i="3"/>
  <c r="Q115" i="3"/>
  <c r="F93" i="3"/>
  <c r="F92" i="3" s="1"/>
  <c r="P115" i="3"/>
  <c r="R153" i="3"/>
  <c r="R152" i="3" s="1"/>
  <c r="R151" i="3" s="1"/>
  <c r="R150" i="3" s="1"/>
  <c r="R149" i="3" s="1"/>
  <c r="R177" i="3"/>
  <c r="W161" i="3"/>
  <c r="R17" i="3"/>
  <c r="Q148" i="3"/>
  <c r="Q147" i="3" s="1"/>
  <c r="R85" i="3"/>
  <c r="W85" i="3" s="1"/>
  <c r="R133" i="3"/>
  <c r="V163" i="3"/>
  <c r="R89" i="3"/>
  <c r="R103" i="3"/>
  <c r="W103" i="3" s="1"/>
  <c r="R172" i="3"/>
  <c r="R22" i="3"/>
  <c r="W22" i="3" s="1"/>
  <c r="F196" i="3"/>
  <c r="F195" i="3" s="1"/>
  <c r="F194" i="3" s="1"/>
  <c r="F193" i="3" s="1"/>
  <c r="F192" i="3" s="1"/>
  <c r="F172" i="3"/>
  <c r="F167" i="3"/>
  <c r="P14" i="3"/>
  <c r="R15" i="3"/>
  <c r="R135" i="3"/>
  <c r="R178" i="3"/>
  <c r="R190" i="3"/>
  <c r="W190" i="3" s="1"/>
  <c r="R196" i="3"/>
  <c r="V76" i="3"/>
  <c r="W164" i="3"/>
  <c r="R179" i="3"/>
  <c r="R38" i="3"/>
  <c r="R168" i="3"/>
  <c r="R180" i="3"/>
  <c r="W180" i="3" s="1"/>
  <c r="P148" i="3"/>
  <c r="P147" i="3" s="1"/>
  <c r="F32" i="3"/>
  <c r="R134" i="3"/>
  <c r="R39" i="3"/>
  <c r="W39" i="3" s="1"/>
  <c r="R90" i="3"/>
  <c r="R138" i="3"/>
  <c r="R169" i="3"/>
  <c r="O115" i="3"/>
  <c r="R115" i="3" s="1"/>
  <c r="W155" i="3"/>
  <c r="R40" i="3"/>
  <c r="W40" i="3" s="1"/>
  <c r="R127" i="3"/>
  <c r="W127" i="3" s="1"/>
  <c r="R139" i="3"/>
  <c r="R170" i="3"/>
  <c r="W170" i="3" s="1"/>
  <c r="F55" i="3"/>
  <c r="R116" i="3"/>
  <c r="R183" i="3"/>
  <c r="R82" i="3"/>
  <c r="W82" i="3" s="1"/>
  <c r="R130" i="3"/>
  <c r="W130" i="3" s="1"/>
  <c r="R173" i="3"/>
  <c r="R185" i="3"/>
  <c r="W185" i="3" s="1"/>
  <c r="R131" i="3"/>
  <c r="W131" i="3" s="1"/>
  <c r="R174" i="3"/>
  <c r="W174" i="3" s="1"/>
  <c r="R93" i="3"/>
  <c r="R184" i="3"/>
  <c r="W160" i="3"/>
  <c r="R175" i="3"/>
  <c r="W175" i="3" s="1"/>
  <c r="S148" i="3"/>
  <c r="S147" i="3" s="1"/>
  <c r="F27" i="3"/>
  <c r="D115" i="3"/>
  <c r="E115" i="3"/>
  <c r="D66" i="3"/>
  <c r="D222" i="3" s="1"/>
  <c r="D57" i="3"/>
  <c r="D44" i="3" s="1"/>
  <c r="E57" i="3"/>
  <c r="E26" i="3"/>
  <c r="E25" i="3" s="1"/>
  <c r="E20" i="3" s="1"/>
  <c r="O151" i="3"/>
  <c r="R193" i="3"/>
  <c r="R192" i="3"/>
  <c r="R195" i="3"/>
  <c r="R194" i="3"/>
  <c r="W156" i="3"/>
  <c r="W86" i="3"/>
  <c r="W158" i="3"/>
  <c r="W159" i="3"/>
  <c r="Q76" i="3"/>
  <c r="O76" i="3"/>
  <c r="P76" i="3"/>
  <c r="V35" i="3"/>
  <c r="S76" i="3"/>
  <c r="P26" i="3"/>
  <c r="V36" i="3"/>
  <c r="Q66" i="3"/>
  <c r="P66" i="3"/>
  <c r="V31" i="3"/>
  <c r="Q26" i="3"/>
  <c r="Q25" i="3" s="1"/>
  <c r="Q20" i="3" s="1"/>
  <c r="V140" i="3"/>
  <c r="V33" i="3"/>
  <c r="V121" i="3"/>
  <c r="U32" i="3"/>
  <c r="W36" i="3"/>
  <c r="W54" i="3"/>
  <c r="P44" i="3"/>
  <c r="U77" i="3"/>
  <c r="W163" i="3"/>
  <c r="S66" i="3"/>
  <c r="W35" i="3"/>
  <c r="O66" i="3"/>
  <c r="U169" i="3"/>
  <c r="U168" i="3" s="1"/>
  <c r="W96" i="3"/>
  <c r="W140" i="3"/>
  <c r="S115" i="3"/>
  <c r="T115" i="3"/>
  <c r="W74" i="3"/>
  <c r="Q57" i="3"/>
  <c r="O44" i="3"/>
  <c r="S57" i="3"/>
  <c r="S44" i="3"/>
  <c r="V18" i="3"/>
  <c r="U38" i="3"/>
  <c r="U37" i="3" s="1"/>
  <c r="U173" i="3"/>
  <c r="W34" i="3"/>
  <c r="W51" i="3"/>
  <c r="T44" i="3"/>
  <c r="T72" i="3"/>
  <c r="T66" i="3" s="1"/>
  <c r="V100" i="3"/>
  <c r="T57" i="3"/>
  <c r="V161" i="3"/>
  <c r="V49" i="3"/>
  <c r="W56" i="3"/>
  <c r="W141" i="3"/>
  <c r="V118" i="3"/>
  <c r="U27" i="3"/>
  <c r="W33" i="3"/>
  <c r="W30" i="3"/>
  <c r="V159" i="3"/>
  <c r="W18" i="3"/>
  <c r="W99" i="3"/>
  <c r="W31" i="3"/>
  <c r="V94" i="3"/>
  <c r="O57" i="3"/>
  <c r="W73" i="3"/>
  <c r="S125" i="3"/>
  <c r="V155" i="3"/>
  <c r="U188" i="3"/>
  <c r="U187" i="3" s="1"/>
  <c r="V145" i="3"/>
  <c r="U72" i="3"/>
  <c r="W120" i="3"/>
  <c r="V66" i="3"/>
  <c r="V28" i="3"/>
  <c r="P57" i="3"/>
  <c r="U87" i="3"/>
  <c r="T125" i="3"/>
  <c r="W142" i="3"/>
  <c r="W123" i="3"/>
  <c r="V124" i="3"/>
  <c r="V123" i="3" s="1"/>
  <c r="W124" i="3"/>
  <c r="W162" i="3"/>
  <c r="V162" i="3"/>
  <c r="W29" i="3"/>
  <c r="W95" i="3"/>
  <c r="V95" i="3"/>
  <c r="V30" i="3"/>
  <c r="O125" i="3"/>
  <c r="W157" i="3"/>
  <c r="V157" i="3"/>
  <c r="W53" i="3"/>
  <c r="V53" i="3"/>
  <c r="W75" i="3"/>
  <c r="W165" i="3"/>
  <c r="V165" i="3"/>
  <c r="U116" i="3"/>
  <c r="W121" i="3"/>
  <c r="U129" i="3"/>
  <c r="U14" i="3"/>
  <c r="U67" i="3"/>
  <c r="W69" i="3"/>
  <c r="U21" i="3"/>
  <c r="W21" i="3" s="1"/>
  <c r="V29" i="3"/>
  <c r="U133" i="3"/>
  <c r="W52" i="3"/>
  <c r="U50" i="3"/>
  <c r="V52" i="3"/>
  <c r="Q125" i="3"/>
  <c r="T26" i="3"/>
  <c r="T25" i="3" s="1"/>
  <c r="T20" i="3" s="1"/>
  <c r="U81" i="3"/>
  <c r="W166" i="3"/>
  <c r="V117" i="3"/>
  <c r="S26" i="3"/>
  <c r="S25" i="3" s="1"/>
  <c r="S20" i="3" s="1"/>
  <c r="V46" i="3"/>
  <c r="V83" i="3"/>
  <c r="V82" i="3" s="1"/>
  <c r="V81" i="3" s="1"/>
  <c r="V88" i="3"/>
  <c r="V87" i="3" s="1"/>
  <c r="W117" i="3"/>
  <c r="W122" i="3"/>
  <c r="P125" i="3"/>
  <c r="U184" i="3"/>
  <c r="W46" i="3"/>
  <c r="V56" i="3"/>
  <c r="V55" i="3" s="1"/>
  <c r="V86" i="3"/>
  <c r="V85" i="3" s="1"/>
  <c r="V158" i="3"/>
  <c r="U179" i="3"/>
  <c r="V102" i="3"/>
  <c r="V143" i="3"/>
  <c r="W154" i="3"/>
  <c r="V34" i="3"/>
  <c r="W48" i="3"/>
  <c r="V48" i="3"/>
  <c r="V119" i="3"/>
  <c r="W191" i="3"/>
  <c r="V141" i="3"/>
  <c r="V19" i="3"/>
  <c r="W47" i="3"/>
  <c r="W19" i="3"/>
  <c r="Q44" i="3"/>
  <c r="U91" i="3"/>
  <c r="W28" i="3"/>
  <c r="V51" i="3"/>
  <c r="V98" i="3"/>
  <c r="U126" i="3"/>
  <c r="W144" i="3"/>
  <c r="V144" i="3"/>
  <c r="W136" i="3"/>
  <c r="U139" i="3"/>
  <c r="U58" i="3"/>
  <c r="V59" i="3"/>
  <c r="V58" i="3" s="1"/>
  <c r="V57" i="3" s="1"/>
  <c r="V97" i="3"/>
  <c r="V101" i="3"/>
  <c r="V156" i="3"/>
  <c r="V160" i="3"/>
  <c r="V164" i="3"/>
  <c r="H42" i="3" l="1"/>
  <c r="F151" i="3"/>
  <c r="J152" i="3"/>
  <c r="I44" i="3"/>
  <c r="J57" i="3"/>
  <c r="G44" i="3"/>
  <c r="G43" i="3" s="1"/>
  <c r="H222" i="3"/>
  <c r="R66" i="3"/>
  <c r="R125" i="3"/>
  <c r="W129" i="3"/>
  <c r="F126" i="3"/>
  <c r="W195" i="3"/>
  <c r="W81" i="3"/>
  <c r="W196" i="3"/>
  <c r="W37" i="3"/>
  <c r="D43" i="3"/>
  <c r="D217" i="3"/>
  <c r="W187" i="3"/>
  <c r="G42" i="3"/>
  <c r="W87" i="3"/>
  <c r="H10" i="3"/>
  <c r="F26" i="3"/>
  <c r="F25" i="3" s="1"/>
  <c r="F20" i="3" s="1"/>
  <c r="R148" i="3"/>
  <c r="R147" i="3" s="1"/>
  <c r="V153" i="3"/>
  <c r="V152" i="3" s="1"/>
  <c r="V151" i="3" s="1"/>
  <c r="V150" i="3" s="1"/>
  <c r="V149" i="3" s="1"/>
  <c r="V148" i="3" s="1"/>
  <c r="V147" i="3" s="1"/>
  <c r="R44" i="3"/>
  <c r="R57" i="3"/>
  <c r="P13" i="3"/>
  <c r="R14" i="3"/>
  <c r="W14" i="3" s="1"/>
  <c r="P25" i="3"/>
  <c r="R26" i="3"/>
  <c r="P65" i="3"/>
  <c r="Q65" i="3"/>
  <c r="R76" i="3"/>
  <c r="O150" i="3"/>
  <c r="P43" i="3"/>
  <c r="O65" i="3"/>
  <c r="T43" i="3"/>
  <c r="V32" i="3"/>
  <c r="T65" i="3"/>
  <c r="U76" i="3"/>
  <c r="S43" i="3"/>
  <c r="W169" i="3"/>
  <c r="W32" i="3"/>
  <c r="V17" i="3"/>
  <c r="V15" i="3" s="1"/>
  <c r="V14" i="3" s="1"/>
  <c r="V13" i="3" s="1"/>
  <c r="V12" i="3" s="1"/>
  <c r="V11" i="3" s="1"/>
  <c r="W38" i="3"/>
  <c r="U26" i="3"/>
  <c r="U25" i="3" s="1"/>
  <c r="U20" i="3" s="1"/>
  <c r="W72" i="3"/>
  <c r="W77" i="3"/>
  <c r="S65" i="3"/>
  <c r="W135" i="3"/>
  <c r="W134" i="3"/>
  <c r="Q43" i="3"/>
  <c r="V93" i="3"/>
  <c r="V92" i="3" s="1"/>
  <c r="W78" i="3"/>
  <c r="W188" i="3"/>
  <c r="O43" i="3"/>
  <c r="V116" i="3"/>
  <c r="V115" i="3" s="1"/>
  <c r="W133" i="3"/>
  <c r="V27" i="3"/>
  <c r="W17" i="3"/>
  <c r="V139" i="3"/>
  <c r="V138" i="3" s="1"/>
  <c r="V137" i="3" s="1"/>
  <c r="V125" i="3" s="1"/>
  <c r="U172" i="3"/>
  <c r="W172" i="3" s="1"/>
  <c r="W173" i="3"/>
  <c r="W15" i="3"/>
  <c r="V45" i="3"/>
  <c r="U57" i="3"/>
  <c r="W58" i="3"/>
  <c r="W126" i="3"/>
  <c r="W184" i="3"/>
  <c r="U183" i="3"/>
  <c r="V50" i="3"/>
  <c r="W179" i="3"/>
  <c r="U178" i="3"/>
  <c r="U115" i="3"/>
  <c r="W116" i="3"/>
  <c r="U193" i="3"/>
  <c r="W194" i="3"/>
  <c r="W153" i="3"/>
  <c r="W50" i="3"/>
  <c r="U44" i="3"/>
  <c r="U90" i="3"/>
  <c r="W91" i="3"/>
  <c r="V91" i="3"/>
  <c r="V90" i="3" s="1"/>
  <c r="V89" i="3" s="1"/>
  <c r="W67" i="3"/>
  <c r="U66" i="3"/>
  <c r="W27" i="3"/>
  <c r="W168" i="3"/>
  <c r="U167" i="3"/>
  <c r="U13" i="3"/>
  <c r="U138" i="3"/>
  <c r="W139" i="3"/>
  <c r="W93" i="3"/>
  <c r="F150" i="3" l="1"/>
  <c r="J151" i="3"/>
  <c r="G253" i="3"/>
  <c r="I256" i="3"/>
  <c r="I43" i="3"/>
  <c r="G10" i="3"/>
  <c r="G222" i="3"/>
  <c r="H9" i="3"/>
  <c r="H215" i="3"/>
  <c r="D42" i="3"/>
  <c r="D10" i="3" s="1"/>
  <c r="D9" i="3" s="1"/>
  <c r="D8" i="3" s="1"/>
  <c r="D211" i="3" s="1"/>
  <c r="D210" i="3" s="1"/>
  <c r="T42" i="3"/>
  <c r="T10" i="3" s="1"/>
  <c r="T9" i="3" s="1"/>
  <c r="T8" i="3" s="1"/>
  <c r="W76" i="3"/>
  <c r="Q42" i="3"/>
  <c r="Q10" i="3" s="1"/>
  <c r="Q9" i="3" s="1"/>
  <c r="Q8" i="3" s="1"/>
  <c r="R65" i="3"/>
  <c r="W57" i="3"/>
  <c r="R43" i="3"/>
  <c r="P42" i="3"/>
  <c r="P20" i="3"/>
  <c r="R20" i="3" s="1"/>
  <c r="R25" i="3"/>
  <c r="W25" i="3" s="1"/>
  <c r="P12" i="3"/>
  <c r="R13" i="3"/>
  <c r="W13" i="3" s="1"/>
  <c r="W167" i="3"/>
  <c r="U148" i="3"/>
  <c r="O42" i="3"/>
  <c r="O149" i="3"/>
  <c r="V26" i="3"/>
  <c r="V25" i="3" s="1"/>
  <c r="V20" i="3" s="1"/>
  <c r="S42" i="3"/>
  <c r="S10" i="3" s="1"/>
  <c r="S9" i="3" s="1"/>
  <c r="S8" i="3" s="1"/>
  <c r="V44" i="3"/>
  <c r="V43" i="3" s="1"/>
  <c r="W115" i="3"/>
  <c r="W26" i="3"/>
  <c r="W20" i="3"/>
  <c r="U12" i="3"/>
  <c r="V65" i="3"/>
  <c r="V42" i="3" s="1"/>
  <c r="U137" i="3"/>
  <c r="W138" i="3"/>
  <c r="W178" i="3"/>
  <c r="U177" i="3"/>
  <c r="W177" i="3" s="1"/>
  <c r="U43" i="3"/>
  <c r="W44" i="3"/>
  <c r="U182" i="3"/>
  <c r="W182" i="3" s="1"/>
  <c r="W183" i="3"/>
  <c r="W66" i="3"/>
  <c r="W152" i="3"/>
  <c r="U192" i="3"/>
  <c r="W192" i="3" s="1"/>
  <c r="W193" i="3"/>
  <c r="U89" i="3"/>
  <c r="W89" i="3" s="1"/>
  <c r="W90" i="3"/>
  <c r="I42" i="3" l="1"/>
  <c r="F149" i="3"/>
  <c r="J150" i="3"/>
  <c r="G249" i="3"/>
  <c r="I253" i="3"/>
  <c r="H253" i="3"/>
  <c r="H8" i="3"/>
  <c r="H211" i="3" s="1"/>
  <c r="H214" i="3"/>
  <c r="H213" i="3" s="1"/>
  <c r="I222" i="3"/>
  <c r="I10" i="3"/>
  <c r="G9" i="3"/>
  <c r="G215" i="3"/>
  <c r="U147" i="3"/>
  <c r="V10" i="3"/>
  <c r="V9" i="3" s="1"/>
  <c r="V8" i="3" s="1"/>
  <c r="P11" i="3"/>
  <c r="R11" i="3" s="1"/>
  <c r="R12" i="3"/>
  <c r="W12" i="3" s="1"/>
  <c r="O10" i="3"/>
  <c r="R42" i="3"/>
  <c r="O148" i="3"/>
  <c r="W151" i="3"/>
  <c r="W43" i="3"/>
  <c r="U65" i="3"/>
  <c r="W65" i="3" s="1"/>
  <c r="U11" i="3"/>
  <c r="W137" i="3"/>
  <c r="U125" i="3"/>
  <c r="W125" i="3" s="1"/>
  <c r="F148" i="3" l="1"/>
  <c r="J149" i="3"/>
  <c r="G248" i="3"/>
  <c r="H249" i="3"/>
  <c r="I249" i="3"/>
  <c r="I9" i="3"/>
  <c r="I215" i="3"/>
  <c r="G8" i="3"/>
  <c r="G214" i="3"/>
  <c r="G213" i="3" s="1"/>
  <c r="H210" i="3"/>
  <c r="P10" i="3"/>
  <c r="P9" i="3" s="1"/>
  <c r="P8" i="3" s="1"/>
  <c r="O9" i="3"/>
  <c r="R10" i="3"/>
  <c r="O147" i="3"/>
  <c r="U42" i="3"/>
  <c r="W42" i="3" s="1"/>
  <c r="W11" i="3"/>
  <c r="W150" i="3"/>
  <c r="J148" i="3" l="1"/>
  <c r="F147" i="3"/>
  <c r="J147" i="3" s="1"/>
  <c r="H248" i="3"/>
  <c r="I248" i="3"/>
  <c r="G211" i="3"/>
  <c r="G210" i="3" s="1"/>
  <c r="I8" i="3"/>
  <c r="I214" i="3"/>
  <c r="R9" i="3"/>
  <c r="O8" i="3"/>
  <c r="R8" i="3" s="1"/>
  <c r="U10" i="3"/>
  <c r="U9" i="3" s="1"/>
  <c r="W149" i="3"/>
  <c r="I213" i="3" l="1"/>
  <c r="I211" i="3"/>
  <c r="I210" i="3" s="1"/>
  <c r="W10" i="3"/>
  <c r="W147" i="3"/>
  <c r="W148" i="3"/>
  <c r="W9" i="3"/>
  <c r="U8" i="3"/>
  <c r="W8" i="3" s="1"/>
  <c r="R524" i="1" l="1"/>
  <c r="R523" i="1"/>
  <c r="R522" i="1"/>
  <c r="R521" i="1"/>
  <c r="R520" i="1"/>
  <c r="R519" i="1"/>
  <c r="R518" i="1"/>
  <c r="R584" i="1" s="1"/>
  <c r="R517" i="1"/>
  <c r="R516" i="1"/>
  <c r="R515" i="1"/>
  <c r="R514" i="1"/>
  <c r="R513" i="1"/>
  <c r="R583" i="1" s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558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83" i="1" s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2" i="1"/>
  <c r="Q11" i="1"/>
  <c r="Q10" i="1"/>
  <c r="Q9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58" i="1"/>
  <c r="Q558" i="1"/>
  <c r="P558" i="1"/>
  <c r="O558" i="1"/>
  <c r="N558" i="1"/>
  <c r="M558" i="1"/>
  <c r="L558" i="1"/>
  <c r="K558" i="1"/>
  <c r="I558" i="1"/>
  <c r="J558" i="1" s="1"/>
  <c r="H558" i="1"/>
  <c r="F558" i="1"/>
  <c r="E558" i="1"/>
  <c r="D558" i="1"/>
  <c r="C558" i="1"/>
  <c r="Q584" i="1"/>
  <c r="P584" i="1"/>
  <c r="O584" i="1"/>
  <c r="N584" i="1"/>
  <c r="M584" i="1"/>
  <c r="L584" i="1"/>
  <c r="K584" i="1"/>
  <c r="I584" i="1"/>
  <c r="H584" i="1"/>
  <c r="F584" i="1"/>
  <c r="E584" i="1"/>
  <c r="D584" i="1"/>
  <c r="P583" i="1"/>
  <c r="O583" i="1"/>
  <c r="N583" i="1"/>
  <c r="M583" i="1"/>
  <c r="L583" i="1"/>
  <c r="K583" i="1"/>
  <c r="I583" i="1"/>
  <c r="H583" i="1"/>
  <c r="F583" i="1"/>
  <c r="E583" i="1"/>
  <c r="D583" i="1"/>
  <c r="C584" i="1"/>
  <c r="C583" i="1"/>
  <c r="F541" i="1"/>
  <c r="F540" i="1"/>
  <c r="F539" i="1"/>
  <c r="G524" i="1"/>
  <c r="G523" i="1"/>
  <c r="G522" i="1"/>
  <c r="G521" i="1"/>
  <c r="G520" i="1"/>
  <c r="G519" i="1"/>
  <c r="G518" i="1"/>
  <c r="G517" i="1"/>
  <c r="G516" i="1"/>
  <c r="G515" i="1"/>
  <c r="G512" i="1"/>
  <c r="G511" i="1"/>
  <c r="G508" i="1"/>
  <c r="G506" i="1"/>
  <c r="G505" i="1"/>
  <c r="G503" i="1"/>
  <c r="G502" i="1"/>
  <c r="G501" i="1"/>
  <c r="G499" i="1"/>
  <c r="G497" i="1"/>
  <c r="G496" i="1"/>
  <c r="G494" i="1"/>
  <c r="G493" i="1"/>
  <c r="G488" i="1"/>
  <c r="G487" i="1"/>
  <c r="G486" i="1"/>
  <c r="G485" i="1"/>
  <c r="G483" i="1"/>
  <c r="G478" i="1"/>
  <c r="G477" i="1"/>
  <c r="G473" i="1"/>
  <c r="G472" i="1"/>
  <c r="G470" i="1"/>
  <c r="G469" i="1"/>
  <c r="G465" i="1"/>
  <c r="G464" i="1"/>
  <c r="G463" i="1"/>
  <c r="G461" i="1"/>
  <c r="G460" i="1"/>
  <c r="G458" i="1"/>
  <c r="G457" i="1"/>
  <c r="G456" i="1"/>
  <c r="G454" i="1"/>
  <c r="G453" i="1"/>
  <c r="G452" i="1"/>
  <c r="G449" i="1"/>
  <c r="G447" i="1"/>
  <c r="G446" i="1"/>
  <c r="G445" i="1"/>
  <c r="G443" i="1"/>
  <c r="G442" i="1"/>
  <c r="G441" i="1"/>
  <c r="G439" i="1"/>
  <c r="G438" i="1"/>
  <c r="G437" i="1"/>
  <c r="G435" i="1"/>
  <c r="G434" i="1"/>
  <c r="G433" i="1"/>
  <c r="G430" i="1"/>
  <c r="G428" i="1"/>
  <c r="G427" i="1"/>
  <c r="G426" i="1"/>
  <c r="G424" i="1"/>
  <c r="G423" i="1"/>
  <c r="G422" i="1"/>
  <c r="G419" i="1"/>
  <c r="G418" i="1"/>
  <c r="G417" i="1"/>
  <c r="G415" i="1"/>
  <c r="G414" i="1"/>
  <c r="G413" i="1"/>
  <c r="G411" i="1"/>
  <c r="G410" i="1"/>
  <c r="G408" i="1"/>
  <c r="G407" i="1"/>
  <c r="G405" i="1"/>
  <c r="G403" i="1"/>
  <c r="G402" i="1"/>
  <c r="G401" i="1"/>
  <c r="G399" i="1"/>
  <c r="G398" i="1"/>
  <c r="G397" i="1"/>
  <c r="G395" i="1"/>
  <c r="G394" i="1"/>
  <c r="G393" i="1"/>
  <c r="G391" i="1"/>
  <c r="G390" i="1"/>
  <c r="G388" i="1"/>
  <c r="G387" i="1"/>
  <c r="G386" i="1"/>
  <c r="G384" i="1"/>
  <c r="G383" i="1"/>
  <c r="G382" i="1"/>
  <c r="G380" i="1"/>
  <c r="G379" i="1"/>
  <c r="G378" i="1"/>
  <c r="G372" i="1"/>
  <c r="G369" i="1"/>
  <c r="G368" i="1"/>
  <c r="G364" i="1"/>
  <c r="G363" i="1"/>
  <c r="G362" i="1"/>
  <c r="G361" i="1"/>
  <c r="G359" i="1"/>
  <c r="G358" i="1"/>
  <c r="G357" i="1"/>
  <c r="G353" i="1"/>
  <c r="G352" i="1"/>
  <c r="G350" i="1"/>
  <c r="G348" i="1"/>
  <c r="G347" i="1"/>
  <c r="G346" i="1"/>
  <c r="G341" i="1"/>
  <c r="G340" i="1"/>
  <c r="G338" i="1"/>
  <c r="G337" i="1"/>
  <c r="G336" i="1"/>
  <c r="G333" i="1"/>
  <c r="G332" i="1"/>
  <c r="G330" i="1"/>
  <c r="G13" i="1"/>
  <c r="G14" i="1"/>
  <c r="G15" i="1"/>
  <c r="G16" i="1"/>
  <c r="G17" i="1"/>
  <c r="G18" i="1"/>
  <c r="G19" i="1"/>
  <c r="G20" i="1"/>
  <c r="G21" i="1"/>
  <c r="G22" i="1"/>
  <c r="G24" i="1"/>
  <c r="G25" i="1"/>
  <c r="G28" i="1"/>
  <c r="G27" i="1" s="1"/>
  <c r="G30" i="1"/>
  <c r="G29" i="1" s="1"/>
  <c r="G32" i="1"/>
  <c r="G31" i="1" s="1"/>
  <c r="G34" i="1"/>
  <c r="G33" i="1" s="1"/>
  <c r="G36" i="1"/>
  <c r="G35" i="1" s="1"/>
  <c r="G38" i="1"/>
  <c r="G37" i="1" s="1"/>
  <c r="G41" i="1"/>
  <c r="G42" i="1"/>
  <c r="G43" i="1"/>
  <c r="G44" i="1"/>
  <c r="G40" i="1" s="1"/>
  <c r="G39" i="1" s="1"/>
  <c r="G45" i="1"/>
  <c r="G46" i="1"/>
  <c r="G51" i="1"/>
  <c r="G52" i="1"/>
  <c r="G53" i="1"/>
  <c r="G55" i="1"/>
  <c r="G54" i="1" s="1"/>
  <c r="G56" i="1"/>
  <c r="G58" i="1"/>
  <c r="G57" i="1" s="1"/>
  <c r="G60" i="1"/>
  <c r="G59" i="1" s="1"/>
  <c r="G62" i="1"/>
  <c r="G61" i="1" s="1"/>
  <c r="G64" i="1"/>
  <c r="G63" i="1" s="1"/>
  <c r="G66" i="1"/>
  <c r="G65" i="1" s="1"/>
  <c r="G67" i="1"/>
  <c r="G69" i="1"/>
  <c r="G68" i="1" s="1"/>
  <c r="G70" i="1"/>
  <c r="G71" i="1"/>
  <c r="G75" i="1"/>
  <c r="G74" i="1" s="1"/>
  <c r="G73" i="1" s="1"/>
  <c r="G76" i="1"/>
  <c r="G78" i="1"/>
  <c r="G77" i="1" s="1"/>
  <c r="G79" i="1"/>
  <c r="G82" i="1"/>
  <c r="G83" i="1"/>
  <c r="G86" i="1"/>
  <c r="G85" i="1" s="1"/>
  <c r="G84" i="1" s="1"/>
  <c r="G87" i="1"/>
  <c r="G90" i="1"/>
  <c r="G91" i="1"/>
  <c r="G94" i="1"/>
  <c r="G93" i="1" s="1"/>
  <c r="G92" i="1" s="1"/>
  <c r="G97" i="1"/>
  <c r="G96" i="1" s="1"/>
  <c r="G95" i="1" s="1"/>
  <c r="G98" i="1"/>
  <c r="G99" i="1"/>
  <c r="G106" i="1"/>
  <c r="G105" i="1" s="1"/>
  <c r="G104" i="1" s="1"/>
  <c r="G103" i="1" s="1"/>
  <c r="G107" i="1"/>
  <c r="G110" i="1"/>
  <c r="G111" i="1"/>
  <c r="G112" i="1"/>
  <c r="G114" i="1"/>
  <c r="G115" i="1"/>
  <c r="G116" i="1"/>
  <c r="G117" i="1"/>
  <c r="G118" i="1"/>
  <c r="G119" i="1"/>
  <c r="G121" i="1"/>
  <c r="G122" i="1"/>
  <c r="G123" i="1"/>
  <c r="G124" i="1"/>
  <c r="G125" i="1"/>
  <c r="G127" i="1"/>
  <c r="G126" i="1" s="1"/>
  <c r="G128" i="1"/>
  <c r="G130" i="1"/>
  <c r="G131" i="1"/>
  <c r="G133" i="1"/>
  <c r="G132" i="1" s="1"/>
  <c r="G136" i="1"/>
  <c r="G139" i="1"/>
  <c r="G138" i="1" s="1"/>
  <c r="G137" i="1" s="1"/>
  <c r="G140" i="1"/>
  <c r="G145" i="1"/>
  <c r="G146" i="1"/>
  <c r="G147" i="1"/>
  <c r="G150" i="1"/>
  <c r="G151" i="1"/>
  <c r="G152" i="1"/>
  <c r="G153" i="1"/>
  <c r="G154" i="1"/>
  <c r="G155" i="1"/>
  <c r="G156" i="1"/>
  <c r="G158" i="1"/>
  <c r="G157" i="1" s="1"/>
  <c r="G159" i="1"/>
  <c r="G162" i="1"/>
  <c r="G161" i="1" s="1"/>
  <c r="G163" i="1"/>
  <c r="G164" i="1"/>
  <c r="G166" i="1"/>
  <c r="G167" i="1"/>
  <c r="G168" i="1"/>
  <c r="G169" i="1"/>
  <c r="G165" i="1" s="1"/>
  <c r="G170" i="1"/>
  <c r="G173" i="1"/>
  <c r="G174" i="1"/>
  <c r="G175" i="1"/>
  <c r="G176" i="1"/>
  <c r="G177" i="1"/>
  <c r="G178" i="1"/>
  <c r="G179" i="1"/>
  <c r="G181" i="1"/>
  <c r="G180" i="1" s="1"/>
  <c r="G183" i="1"/>
  <c r="G184" i="1"/>
  <c r="G185" i="1"/>
  <c r="G186" i="1"/>
  <c r="G187" i="1"/>
  <c r="G188" i="1"/>
  <c r="G189" i="1"/>
  <c r="G190" i="1"/>
  <c r="G191" i="1"/>
  <c r="G192" i="1"/>
  <c r="G194" i="1"/>
  <c r="G195" i="1"/>
  <c r="G197" i="1"/>
  <c r="G198" i="1"/>
  <c r="G196" i="1" s="1"/>
  <c r="G201" i="1"/>
  <c r="G200" i="1" s="1"/>
  <c r="G199" i="1" s="1"/>
  <c r="G202" i="1"/>
  <c r="G203" i="1"/>
  <c r="G204" i="1"/>
  <c r="G205" i="1"/>
  <c r="G208" i="1"/>
  <c r="G209" i="1"/>
  <c r="G211" i="1"/>
  <c r="G212" i="1"/>
  <c r="G214" i="1"/>
  <c r="G213" i="1" s="1"/>
  <c r="G216" i="1"/>
  <c r="G215" i="1" s="1"/>
  <c r="G220" i="1"/>
  <c r="G219" i="1" s="1"/>
  <c r="G221" i="1"/>
  <c r="G222" i="1"/>
  <c r="G223" i="1"/>
  <c r="G224" i="1"/>
  <c r="G226" i="1"/>
  <c r="G227" i="1"/>
  <c r="G228" i="1"/>
  <c r="G230" i="1"/>
  <c r="G229" i="1" s="1"/>
  <c r="G231" i="1"/>
  <c r="G235" i="1"/>
  <c r="G236" i="1"/>
  <c r="G238" i="1"/>
  <c r="G240" i="1"/>
  <c r="G241" i="1"/>
  <c r="G242" i="1"/>
  <c r="G243" i="1"/>
  <c r="G244" i="1"/>
  <c r="G245" i="1"/>
  <c r="G246" i="1"/>
  <c r="G247" i="1"/>
  <c r="G248" i="1"/>
  <c r="G249" i="1"/>
  <c r="G252" i="1"/>
  <c r="G251" i="1" s="1"/>
  <c r="G254" i="1"/>
  <c r="G253" i="1" s="1"/>
  <c r="G256" i="1"/>
  <c r="G255" i="1" s="1"/>
  <c r="G259" i="1"/>
  <c r="G258" i="1" s="1"/>
  <c r="G262" i="1"/>
  <c r="G263" i="1"/>
  <c r="G264" i="1"/>
  <c r="G265" i="1"/>
  <c r="G266" i="1"/>
  <c r="G267" i="1"/>
  <c r="G268" i="1"/>
  <c r="G270" i="1"/>
  <c r="G271" i="1"/>
  <c r="G272" i="1"/>
  <c r="G274" i="1"/>
  <c r="G275" i="1"/>
  <c r="G276" i="1"/>
  <c r="G277" i="1"/>
  <c r="G279" i="1"/>
  <c r="G280" i="1"/>
  <c r="G283" i="1"/>
  <c r="G284" i="1"/>
  <c r="G285" i="1"/>
  <c r="G286" i="1"/>
  <c r="G287" i="1"/>
  <c r="G289" i="1"/>
  <c r="G288" i="1" s="1"/>
  <c r="G290" i="1"/>
  <c r="G292" i="1"/>
  <c r="G291" i="1" s="1"/>
  <c r="G294" i="1"/>
  <c r="G293" i="1" s="1"/>
  <c r="G297" i="1"/>
  <c r="G296" i="1" s="1"/>
  <c r="G298" i="1"/>
  <c r="G300" i="1"/>
  <c r="G299" i="1" s="1"/>
  <c r="G302" i="1"/>
  <c r="G303" i="1"/>
  <c r="G305" i="1"/>
  <c r="G304" i="1" s="1"/>
  <c r="G307" i="1"/>
  <c r="G306" i="1" s="1"/>
  <c r="G312" i="1"/>
  <c r="G311" i="1" s="1"/>
  <c r="G310" i="1" s="1"/>
  <c r="G309" i="1" s="1"/>
  <c r="G308" i="1" s="1"/>
  <c r="G317" i="1"/>
  <c r="G316" i="1" s="1"/>
  <c r="G315" i="1" s="1"/>
  <c r="G314" i="1" s="1"/>
  <c r="G321" i="1"/>
  <c r="G320" i="1" s="1"/>
  <c r="G319" i="1" s="1"/>
  <c r="G318" i="1" s="1"/>
  <c r="G324" i="1"/>
  <c r="G323" i="1" s="1"/>
  <c r="G326" i="1"/>
  <c r="G325" i="1" s="1"/>
  <c r="G331" i="1"/>
  <c r="F330" i="1"/>
  <c r="E330" i="1"/>
  <c r="D330" i="1"/>
  <c r="E13" i="1"/>
  <c r="P519" i="1"/>
  <c r="O519" i="1"/>
  <c r="O518" i="1" s="1"/>
  <c r="N519" i="1"/>
  <c r="M519" i="1"/>
  <c r="L519" i="1"/>
  <c r="L518" i="1" s="1"/>
  <c r="K519" i="1"/>
  <c r="K518" i="1" s="1"/>
  <c r="I519" i="1"/>
  <c r="I518" i="1" s="1"/>
  <c r="H519" i="1"/>
  <c r="H518" i="1" s="1"/>
  <c r="F519" i="1"/>
  <c r="E519" i="1"/>
  <c r="D519" i="1"/>
  <c r="P518" i="1"/>
  <c r="N518" i="1"/>
  <c r="M518" i="1"/>
  <c r="F518" i="1"/>
  <c r="E518" i="1"/>
  <c r="D518" i="1"/>
  <c r="P514" i="1"/>
  <c r="P513" i="1" s="1"/>
  <c r="O514" i="1"/>
  <c r="N514" i="1"/>
  <c r="M514" i="1"/>
  <c r="L514" i="1"/>
  <c r="K514" i="1"/>
  <c r="K513" i="1" s="1"/>
  <c r="I514" i="1"/>
  <c r="I513" i="1" s="1"/>
  <c r="H514" i="1"/>
  <c r="H513" i="1" s="1"/>
  <c r="F514" i="1"/>
  <c r="E514" i="1"/>
  <c r="D514" i="1"/>
  <c r="G514" i="1" s="1"/>
  <c r="O513" i="1"/>
  <c r="N513" i="1"/>
  <c r="M513" i="1"/>
  <c r="L513" i="1"/>
  <c r="F513" i="1"/>
  <c r="E513" i="1"/>
  <c r="D513" i="1"/>
  <c r="G513" i="1" s="1"/>
  <c r="O511" i="1"/>
  <c r="N511" i="1"/>
  <c r="L511" i="1"/>
  <c r="L510" i="1" s="1"/>
  <c r="L509" i="1" s="1"/>
  <c r="K511" i="1"/>
  <c r="K510" i="1" s="1"/>
  <c r="K509" i="1" s="1"/>
  <c r="I511" i="1"/>
  <c r="I510" i="1" s="1"/>
  <c r="I509" i="1" s="1"/>
  <c r="H511" i="1"/>
  <c r="H510" i="1" s="1"/>
  <c r="H509" i="1" s="1"/>
  <c r="F511" i="1"/>
  <c r="E511" i="1"/>
  <c r="D511" i="1"/>
  <c r="D510" i="1" s="1"/>
  <c r="G510" i="1" s="1"/>
  <c r="O510" i="1"/>
  <c r="N510" i="1"/>
  <c r="N509" i="1" s="1"/>
  <c r="F510" i="1"/>
  <c r="E510" i="1"/>
  <c r="O509" i="1"/>
  <c r="F509" i="1"/>
  <c r="E509" i="1"/>
  <c r="O507" i="1"/>
  <c r="N507" i="1"/>
  <c r="L507" i="1"/>
  <c r="K507" i="1"/>
  <c r="I507" i="1"/>
  <c r="H507" i="1"/>
  <c r="F507" i="1"/>
  <c r="E507" i="1"/>
  <c r="D507" i="1"/>
  <c r="G507" i="1" s="1"/>
  <c r="O504" i="1"/>
  <c r="N504" i="1"/>
  <c r="L504" i="1"/>
  <c r="K504" i="1"/>
  <c r="I504" i="1"/>
  <c r="H504" i="1"/>
  <c r="F504" i="1"/>
  <c r="E504" i="1"/>
  <c r="D504" i="1"/>
  <c r="G504" i="1" s="1"/>
  <c r="O500" i="1"/>
  <c r="N500" i="1"/>
  <c r="L500" i="1"/>
  <c r="K500" i="1"/>
  <c r="I500" i="1"/>
  <c r="H500" i="1"/>
  <c r="F500" i="1"/>
  <c r="E500" i="1"/>
  <c r="D500" i="1"/>
  <c r="G500" i="1" s="1"/>
  <c r="O498" i="1"/>
  <c r="N498" i="1"/>
  <c r="L498" i="1"/>
  <c r="K498" i="1"/>
  <c r="I498" i="1"/>
  <c r="H498" i="1"/>
  <c r="F498" i="1"/>
  <c r="E498" i="1"/>
  <c r="D498" i="1"/>
  <c r="O495" i="1"/>
  <c r="N495" i="1"/>
  <c r="L495" i="1"/>
  <c r="K495" i="1"/>
  <c r="I495" i="1"/>
  <c r="H495" i="1"/>
  <c r="F495" i="1"/>
  <c r="E495" i="1"/>
  <c r="D495" i="1"/>
  <c r="G495" i="1" s="1"/>
  <c r="O492" i="1"/>
  <c r="N492" i="1"/>
  <c r="L492" i="1"/>
  <c r="K492" i="1"/>
  <c r="I492" i="1"/>
  <c r="H492" i="1"/>
  <c r="F492" i="1"/>
  <c r="E492" i="1"/>
  <c r="D492" i="1"/>
  <c r="O485" i="1"/>
  <c r="O484" i="1" s="1"/>
  <c r="O480" i="1" s="1"/>
  <c r="O479" i="1" s="1"/>
  <c r="N485" i="1"/>
  <c r="N484" i="1" s="1"/>
  <c r="N480" i="1" s="1"/>
  <c r="N479" i="1" s="1"/>
  <c r="L485" i="1"/>
  <c r="L484" i="1" s="1"/>
  <c r="K485" i="1"/>
  <c r="K484" i="1" s="1"/>
  <c r="I485" i="1"/>
  <c r="I484" i="1" s="1"/>
  <c r="H485" i="1"/>
  <c r="H484" i="1" s="1"/>
  <c r="F485" i="1"/>
  <c r="E485" i="1"/>
  <c r="D485" i="1"/>
  <c r="F484" i="1"/>
  <c r="E484" i="1"/>
  <c r="D484" i="1"/>
  <c r="O482" i="1"/>
  <c r="N482" i="1"/>
  <c r="L482" i="1"/>
  <c r="K482" i="1"/>
  <c r="I482" i="1"/>
  <c r="I481" i="1" s="1"/>
  <c r="H482" i="1"/>
  <c r="H481" i="1" s="1"/>
  <c r="F482" i="1"/>
  <c r="F481" i="1" s="1"/>
  <c r="F480" i="1" s="1"/>
  <c r="F479" i="1" s="1"/>
  <c r="E482" i="1"/>
  <c r="E481" i="1" s="1"/>
  <c r="D482" i="1"/>
  <c r="D481" i="1" s="1"/>
  <c r="O481" i="1"/>
  <c r="N481" i="1"/>
  <c r="L481" i="1"/>
  <c r="K481" i="1"/>
  <c r="O476" i="1"/>
  <c r="O475" i="1" s="1"/>
  <c r="O474" i="1" s="1"/>
  <c r="N476" i="1"/>
  <c r="N475" i="1" s="1"/>
  <c r="N474" i="1" s="1"/>
  <c r="L476" i="1"/>
  <c r="K476" i="1"/>
  <c r="I476" i="1"/>
  <c r="I475" i="1" s="1"/>
  <c r="I474" i="1" s="1"/>
  <c r="H476" i="1"/>
  <c r="H475" i="1" s="1"/>
  <c r="H474" i="1" s="1"/>
  <c r="F476" i="1"/>
  <c r="E476" i="1"/>
  <c r="E475" i="1" s="1"/>
  <c r="E474" i="1" s="1"/>
  <c r="D476" i="1"/>
  <c r="D475" i="1" s="1"/>
  <c r="G475" i="1" s="1"/>
  <c r="L475" i="1"/>
  <c r="L474" i="1" s="1"/>
  <c r="K475" i="1"/>
  <c r="K474" i="1" s="1"/>
  <c r="F475" i="1"/>
  <c r="F474" i="1"/>
  <c r="O471" i="1"/>
  <c r="N471" i="1"/>
  <c r="L471" i="1"/>
  <c r="K471" i="1"/>
  <c r="K467" i="1" s="1"/>
  <c r="K466" i="1" s="1"/>
  <c r="I471" i="1"/>
  <c r="H471" i="1"/>
  <c r="F471" i="1"/>
  <c r="E471" i="1"/>
  <c r="D471" i="1"/>
  <c r="G471" i="1" s="1"/>
  <c r="O468" i="1"/>
  <c r="O467" i="1" s="1"/>
  <c r="O466" i="1" s="1"/>
  <c r="N468" i="1"/>
  <c r="N467" i="1" s="1"/>
  <c r="N466" i="1" s="1"/>
  <c r="L468" i="1"/>
  <c r="K468" i="1"/>
  <c r="I468" i="1"/>
  <c r="H468" i="1"/>
  <c r="F468" i="1"/>
  <c r="E468" i="1"/>
  <c r="D468" i="1"/>
  <c r="G468" i="1" s="1"/>
  <c r="F467" i="1"/>
  <c r="F466" i="1" s="1"/>
  <c r="E467" i="1"/>
  <c r="E466" i="1" s="1"/>
  <c r="D467" i="1"/>
  <c r="O462" i="1"/>
  <c r="N462" i="1"/>
  <c r="L462" i="1"/>
  <c r="K462" i="1"/>
  <c r="I462" i="1"/>
  <c r="H462" i="1"/>
  <c r="F462" i="1"/>
  <c r="G462" i="1" s="1"/>
  <c r="E462" i="1"/>
  <c r="D462" i="1"/>
  <c r="O459" i="1"/>
  <c r="N459" i="1"/>
  <c r="L459" i="1"/>
  <c r="K459" i="1"/>
  <c r="I459" i="1"/>
  <c r="H459" i="1"/>
  <c r="F459" i="1"/>
  <c r="G459" i="1" s="1"/>
  <c r="E459" i="1"/>
  <c r="D459" i="1"/>
  <c r="O455" i="1"/>
  <c r="N455" i="1"/>
  <c r="L455" i="1"/>
  <c r="K455" i="1"/>
  <c r="I455" i="1"/>
  <c r="H455" i="1"/>
  <c r="F455" i="1"/>
  <c r="E455" i="1"/>
  <c r="D455" i="1"/>
  <c r="G455" i="1" s="1"/>
  <c r="O451" i="1"/>
  <c r="N451" i="1"/>
  <c r="L451" i="1"/>
  <c r="K451" i="1"/>
  <c r="I451" i="1"/>
  <c r="H451" i="1"/>
  <c r="F451" i="1"/>
  <c r="E451" i="1"/>
  <c r="D451" i="1"/>
  <c r="E450" i="1"/>
  <c r="D450" i="1"/>
  <c r="O448" i="1"/>
  <c r="N448" i="1"/>
  <c r="L448" i="1"/>
  <c r="K448" i="1"/>
  <c r="I448" i="1"/>
  <c r="H448" i="1"/>
  <c r="F448" i="1"/>
  <c r="E448" i="1"/>
  <c r="D448" i="1"/>
  <c r="G448" i="1" s="1"/>
  <c r="O444" i="1"/>
  <c r="N444" i="1"/>
  <c r="L444" i="1"/>
  <c r="K444" i="1"/>
  <c r="I444" i="1"/>
  <c r="H444" i="1"/>
  <c r="F444" i="1"/>
  <c r="E444" i="1"/>
  <c r="D444" i="1"/>
  <c r="G444" i="1" s="1"/>
  <c r="O440" i="1"/>
  <c r="O431" i="1" s="1"/>
  <c r="N440" i="1"/>
  <c r="L440" i="1"/>
  <c r="K440" i="1"/>
  <c r="I440" i="1"/>
  <c r="H440" i="1"/>
  <c r="F440" i="1"/>
  <c r="E440" i="1"/>
  <c r="D440" i="1"/>
  <c r="G440" i="1" s="1"/>
  <c r="O436" i="1"/>
  <c r="N436" i="1"/>
  <c r="L436" i="1"/>
  <c r="K436" i="1"/>
  <c r="I436" i="1"/>
  <c r="H436" i="1"/>
  <c r="F436" i="1"/>
  <c r="E436" i="1"/>
  <c r="D436" i="1"/>
  <c r="G436" i="1" s="1"/>
  <c r="O432" i="1"/>
  <c r="N432" i="1"/>
  <c r="L432" i="1"/>
  <c r="K432" i="1"/>
  <c r="I432" i="1"/>
  <c r="H432" i="1"/>
  <c r="F432" i="1"/>
  <c r="E432" i="1"/>
  <c r="D432" i="1"/>
  <c r="G432" i="1" s="1"/>
  <c r="E431" i="1"/>
  <c r="O429" i="1"/>
  <c r="N429" i="1"/>
  <c r="L429" i="1"/>
  <c r="K429" i="1"/>
  <c r="I429" i="1"/>
  <c r="H429" i="1"/>
  <c r="F429" i="1"/>
  <c r="E429" i="1"/>
  <c r="D429" i="1"/>
  <c r="G429" i="1" s="1"/>
  <c r="O425" i="1"/>
  <c r="N425" i="1"/>
  <c r="L425" i="1"/>
  <c r="K425" i="1"/>
  <c r="I425" i="1"/>
  <c r="H425" i="1"/>
  <c r="F425" i="1"/>
  <c r="E425" i="1"/>
  <c r="D425" i="1"/>
  <c r="O421" i="1"/>
  <c r="N421" i="1"/>
  <c r="L421" i="1"/>
  <c r="K421" i="1"/>
  <c r="I421" i="1"/>
  <c r="H421" i="1"/>
  <c r="F421" i="1"/>
  <c r="F420" i="1" s="1"/>
  <c r="E421" i="1"/>
  <c r="D421" i="1"/>
  <c r="G421" i="1" s="1"/>
  <c r="O416" i="1"/>
  <c r="N416" i="1"/>
  <c r="L416" i="1"/>
  <c r="K416" i="1"/>
  <c r="I416" i="1"/>
  <c r="H416" i="1"/>
  <c r="F416" i="1"/>
  <c r="E416" i="1"/>
  <c r="D416" i="1"/>
  <c r="G416" i="1" s="1"/>
  <c r="O412" i="1"/>
  <c r="N412" i="1"/>
  <c r="L412" i="1"/>
  <c r="K412" i="1"/>
  <c r="I412" i="1"/>
  <c r="H412" i="1"/>
  <c r="F412" i="1"/>
  <c r="E412" i="1"/>
  <c r="D412" i="1"/>
  <c r="O409" i="1"/>
  <c r="N409" i="1"/>
  <c r="L409" i="1"/>
  <c r="K409" i="1"/>
  <c r="I409" i="1"/>
  <c r="H409" i="1"/>
  <c r="F409" i="1"/>
  <c r="E409" i="1"/>
  <c r="D409" i="1"/>
  <c r="G409" i="1" s="1"/>
  <c r="O406" i="1"/>
  <c r="N406" i="1"/>
  <c r="L406" i="1"/>
  <c r="K406" i="1"/>
  <c r="I406" i="1"/>
  <c r="H406" i="1"/>
  <c r="F406" i="1"/>
  <c r="E406" i="1"/>
  <c r="D406" i="1"/>
  <c r="G406" i="1" s="1"/>
  <c r="O404" i="1"/>
  <c r="N404" i="1"/>
  <c r="L404" i="1"/>
  <c r="K404" i="1"/>
  <c r="I404" i="1"/>
  <c r="H404" i="1"/>
  <c r="F404" i="1"/>
  <c r="E404" i="1"/>
  <c r="D404" i="1"/>
  <c r="G404" i="1" s="1"/>
  <c r="O400" i="1"/>
  <c r="N400" i="1"/>
  <c r="L400" i="1"/>
  <c r="K400" i="1"/>
  <c r="I400" i="1"/>
  <c r="H400" i="1"/>
  <c r="F400" i="1"/>
  <c r="E400" i="1"/>
  <c r="D400" i="1"/>
  <c r="G400" i="1" s="1"/>
  <c r="O396" i="1"/>
  <c r="N396" i="1"/>
  <c r="L396" i="1"/>
  <c r="K396" i="1"/>
  <c r="I396" i="1"/>
  <c r="H396" i="1"/>
  <c r="F396" i="1"/>
  <c r="E396" i="1"/>
  <c r="D396" i="1"/>
  <c r="O392" i="1"/>
  <c r="N392" i="1"/>
  <c r="L392" i="1"/>
  <c r="K392" i="1"/>
  <c r="I392" i="1"/>
  <c r="H392" i="1"/>
  <c r="F392" i="1"/>
  <c r="E392" i="1"/>
  <c r="D392" i="1"/>
  <c r="O389" i="1"/>
  <c r="N389" i="1"/>
  <c r="L389" i="1"/>
  <c r="K389" i="1"/>
  <c r="I389" i="1"/>
  <c r="H389" i="1"/>
  <c r="F389" i="1"/>
  <c r="E389" i="1"/>
  <c r="E376" i="1" s="1"/>
  <c r="E375" i="1" s="1"/>
  <c r="D389" i="1"/>
  <c r="G389" i="1" s="1"/>
  <c r="O385" i="1"/>
  <c r="N385" i="1"/>
  <c r="L385" i="1"/>
  <c r="K385" i="1"/>
  <c r="I385" i="1"/>
  <c r="H385" i="1"/>
  <c r="F385" i="1"/>
  <c r="E385" i="1"/>
  <c r="D385" i="1"/>
  <c r="G385" i="1" s="1"/>
  <c r="O381" i="1"/>
  <c r="N381" i="1"/>
  <c r="L381" i="1"/>
  <c r="K381" i="1"/>
  <c r="I381" i="1"/>
  <c r="H381" i="1"/>
  <c r="F381" i="1"/>
  <c r="E381" i="1"/>
  <c r="D381" i="1"/>
  <c r="G381" i="1" s="1"/>
  <c r="O377" i="1"/>
  <c r="N377" i="1"/>
  <c r="L377" i="1"/>
  <c r="K377" i="1"/>
  <c r="I377" i="1"/>
  <c r="H377" i="1"/>
  <c r="F377" i="1"/>
  <c r="E377" i="1"/>
  <c r="D377" i="1"/>
  <c r="G377" i="1" s="1"/>
  <c r="O371" i="1"/>
  <c r="N371" i="1"/>
  <c r="L371" i="1"/>
  <c r="L370" i="1" s="1"/>
  <c r="K371" i="1"/>
  <c r="K370" i="1" s="1"/>
  <c r="I371" i="1"/>
  <c r="I370" i="1" s="1"/>
  <c r="H371" i="1"/>
  <c r="H370" i="1" s="1"/>
  <c r="F371" i="1"/>
  <c r="F370" i="1" s="1"/>
  <c r="E371" i="1"/>
  <c r="E370" i="1" s="1"/>
  <c r="D371" i="1"/>
  <c r="G371" i="1" s="1"/>
  <c r="O370" i="1"/>
  <c r="N370" i="1"/>
  <c r="D370" i="1"/>
  <c r="G370" i="1" s="1"/>
  <c r="O367" i="1"/>
  <c r="N367" i="1"/>
  <c r="L367" i="1"/>
  <c r="K367" i="1"/>
  <c r="I367" i="1"/>
  <c r="I366" i="1" s="1"/>
  <c r="I365" i="1" s="1"/>
  <c r="H367" i="1"/>
  <c r="H366" i="1" s="1"/>
  <c r="H365" i="1" s="1"/>
  <c r="F367" i="1"/>
  <c r="F366" i="1" s="1"/>
  <c r="E367" i="1"/>
  <c r="E366" i="1" s="1"/>
  <c r="D367" i="1"/>
  <c r="O366" i="1"/>
  <c r="O365" i="1" s="1"/>
  <c r="N366" i="1"/>
  <c r="L366" i="1"/>
  <c r="L365" i="1" s="1"/>
  <c r="K366" i="1"/>
  <c r="K365" i="1" s="1"/>
  <c r="N365" i="1"/>
  <c r="F365" i="1"/>
  <c r="E365" i="1"/>
  <c r="O362" i="1"/>
  <c r="N362" i="1"/>
  <c r="N361" i="1" s="1"/>
  <c r="N360" i="1" s="1"/>
  <c r="L362" i="1"/>
  <c r="L361" i="1" s="1"/>
  <c r="L360" i="1" s="1"/>
  <c r="K362" i="1"/>
  <c r="I362" i="1"/>
  <c r="I361" i="1" s="1"/>
  <c r="I360" i="1" s="1"/>
  <c r="H362" i="1"/>
  <c r="H361" i="1" s="1"/>
  <c r="H360" i="1" s="1"/>
  <c r="F362" i="1"/>
  <c r="F361" i="1" s="1"/>
  <c r="F360" i="1" s="1"/>
  <c r="E362" i="1"/>
  <c r="D362" i="1"/>
  <c r="O361" i="1"/>
  <c r="K361" i="1"/>
  <c r="K360" i="1" s="1"/>
  <c r="E361" i="1"/>
  <c r="E360" i="1" s="1"/>
  <c r="D361" i="1"/>
  <c r="D360" i="1" s="1"/>
  <c r="G360" i="1" s="1"/>
  <c r="O360" i="1"/>
  <c r="O356" i="1"/>
  <c r="O355" i="1" s="1"/>
  <c r="N356" i="1"/>
  <c r="N355" i="1" s="1"/>
  <c r="L356" i="1"/>
  <c r="L355" i="1" s="1"/>
  <c r="K356" i="1"/>
  <c r="K355" i="1" s="1"/>
  <c r="I356" i="1"/>
  <c r="I355" i="1" s="1"/>
  <c r="H356" i="1"/>
  <c r="H355" i="1" s="1"/>
  <c r="F356" i="1"/>
  <c r="E356" i="1"/>
  <c r="D356" i="1"/>
  <c r="D355" i="1" s="1"/>
  <c r="G355" i="1" s="1"/>
  <c r="F355" i="1"/>
  <c r="E355" i="1"/>
  <c r="O351" i="1"/>
  <c r="N351" i="1"/>
  <c r="L351" i="1"/>
  <c r="K351" i="1"/>
  <c r="I351" i="1"/>
  <c r="H351" i="1"/>
  <c r="F351" i="1"/>
  <c r="E351" i="1"/>
  <c r="G351" i="1" s="1"/>
  <c r="D351" i="1"/>
  <c r="O349" i="1"/>
  <c r="N349" i="1"/>
  <c r="L349" i="1"/>
  <c r="K349" i="1"/>
  <c r="I349" i="1"/>
  <c r="H349" i="1"/>
  <c r="F349" i="1"/>
  <c r="E349" i="1"/>
  <c r="D349" i="1"/>
  <c r="G349" i="1" s="1"/>
  <c r="O345" i="1"/>
  <c r="N345" i="1"/>
  <c r="L345" i="1"/>
  <c r="K345" i="1"/>
  <c r="I345" i="1"/>
  <c r="H345" i="1"/>
  <c r="F345" i="1"/>
  <c r="E345" i="1"/>
  <c r="D345" i="1"/>
  <c r="G345" i="1" s="1"/>
  <c r="O344" i="1"/>
  <c r="N344" i="1"/>
  <c r="O343" i="1"/>
  <c r="O342" i="1" s="1"/>
  <c r="N343" i="1"/>
  <c r="N342" i="1" s="1"/>
  <c r="O339" i="1"/>
  <c r="N339" i="1"/>
  <c r="L339" i="1"/>
  <c r="K339" i="1"/>
  <c r="I339" i="1"/>
  <c r="H339" i="1"/>
  <c r="H334" i="1" s="1"/>
  <c r="F339" i="1"/>
  <c r="E339" i="1"/>
  <c r="D339" i="1"/>
  <c r="G339" i="1" s="1"/>
  <c r="O335" i="1"/>
  <c r="N335" i="1"/>
  <c r="L335" i="1"/>
  <c r="L334" i="1" s="1"/>
  <c r="K335" i="1"/>
  <c r="I335" i="1"/>
  <c r="H335" i="1"/>
  <c r="F335" i="1"/>
  <c r="E335" i="1"/>
  <c r="E334" i="1" s="1"/>
  <c r="E329" i="1" s="1"/>
  <c r="D335" i="1"/>
  <c r="O334" i="1"/>
  <c r="N334" i="1"/>
  <c r="O330" i="1"/>
  <c r="O329" i="1" s="1"/>
  <c r="N330" i="1"/>
  <c r="N329" i="1" s="1"/>
  <c r="L330" i="1"/>
  <c r="K330" i="1"/>
  <c r="I330" i="1"/>
  <c r="H330" i="1"/>
  <c r="O325" i="1"/>
  <c r="N325" i="1"/>
  <c r="L325" i="1"/>
  <c r="L322" i="1" s="1"/>
  <c r="K325" i="1"/>
  <c r="K322" i="1" s="1"/>
  <c r="I325" i="1"/>
  <c r="H325" i="1"/>
  <c r="F325" i="1"/>
  <c r="E325" i="1"/>
  <c r="D325" i="1"/>
  <c r="O323" i="1"/>
  <c r="N323" i="1"/>
  <c r="L323" i="1"/>
  <c r="K323" i="1"/>
  <c r="I323" i="1"/>
  <c r="H323" i="1"/>
  <c r="F323" i="1"/>
  <c r="E323" i="1"/>
  <c r="D323" i="1"/>
  <c r="O322" i="1"/>
  <c r="O313" i="1" s="1"/>
  <c r="N322" i="1"/>
  <c r="F322" i="1"/>
  <c r="E322" i="1"/>
  <c r="D322" i="1"/>
  <c r="O320" i="1"/>
  <c r="N320" i="1"/>
  <c r="L320" i="1"/>
  <c r="K320" i="1"/>
  <c r="I320" i="1"/>
  <c r="I319" i="1" s="1"/>
  <c r="I318" i="1" s="1"/>
  <c r="H320" i="1"/>
  <c r="H319" i="1" s="1"/>
  <c r="H318" i="1" s="1"/>
  <c r="F320" i="1"/>
  <c r="E320" i="1"/>
  <c r="D320" i="1"/>
  <c r="O319" i="1"/>
  <c r="N319" i="1"/>
  <c r="L319" i="1"/>
  <c r="L318" i="1" s="1"/>
  <c r="K319" i="1"/>
  <c r="K318" i="1" s="1"/>
  <c r="F319" i="1"/>
  <c r="E319" i="1"/>
  <c r="D319" i="1"/>
  <c r="O318" i="1"/>
  <c r="N318" i="1"/>
  <c r="F318" i="1"/>
  <c r="E318" i="1"/>
  <c r="D318" i="1"/>
  <c r="O316" i="1"/>
  <c r="N316" i="1"/>
  <c r="L316" i="1"/>
  <c r="K316" i="1"/>
  <c r="I316" i="1"/>
  <c r="H316" i="1"/>
  <c r="H315" i="1" s="1"/>
  <c r="H314" i="1" s="1"/>
  <c r="F316" i="1"/>
  <c r="F315" i="1" s="1"/>
  <c r="F314" i="1" s="1"/>
  <c r="F313" i="1" s="1"/>
  <c r="E316" i="1"/>
  <c r="D316" i="1"/>
  <c r="O315" i="1"/>
  <c r="N315" i="1"/>
  <c r="L315" i="1"/>
  <c r="K315" i="1"/>
  <c r="K314" i="1" s="1"/>
  <c r="I315" i="1"/>
  <c r="I314" i="1" s="1"/>
  <c r="E315" i="1"/>
  <c r="D315" i="1"/>
  <c r="O314" i="1"/>
  <c r="N314" i="1"/>
  <c r="L314" i="1"/>
  <c r="E314" i="1"/>
  <c r="D314" i="1"/>
  <c r="E313" i="1"/>
  <c r="D313" i="1"/>
  <c r="O311" i="1"/>
  <c r="N311" i="1"/>
  <c r="L311" i="1"/>
  <c r="K311" i="1"/>
  <c r="I311" i="1"/>
  <c r="I310" i="1" s="1"/>
  <c r="I309" i="1" s="1"/>
  <c r="I308" i="1" s="1"/>
  <c r="H311" i="1"/>
  <c r="H310" i="1" s="1"/>
  <c r="H309" i="1" s="1"/>
  <c r="H308" i="1" s="1"/>
  <c r="F311" i="1"/>
  <c r="E311" i="1"/>
  <c r="D311" i="1"/>
  <c r="O310" i="1"/>
  <c r="N310" i="1"/>
  <c r="L310" i="1"/>
  <c r="L309" i="1" s="1"/>
  <c r="L308" i="1" s="1"/>
  <c r="K310" i="1"/>
  <c r="K309" i="1" s="1"/>
  <c r="K308" i="1" s="1"/>
  <c r="F310" i="1"/>
  <c r="E310" i="1"/>
  <c r="D310" i="1"/>
  <c r="O309" i="1"/>
  <c r="O308" i="1" s="1"/>
  <c r="N309" i="1"/>
  <c r="N308" i="1" s="1"/>
  <c r="F309" i="1"/>
  <c r="E309" i="1"/>
  <c r="D309" i="1"/>
  <c r="F308" i="1"/>
  <c r="E308" i="1"/>
  <c r="D308" i="1"/>
  <c r="O306" i="1"/>
  <c r="N306" i="1"/>
  <c r="L306" i="1"/>
  <c r="K306" i="1"/>
  <c r="I306" i="1"/>
  <c r="H306" i="1"/>
  <c r="F306" i="1"/>
  <c r="E306" i="1"/>
  <c r="D306" i="1"/>
  <c r="O304" i="1"/>
  <c r="N304" i="1"/>
  <c r="L304" i="1"/>
  <c r="K304" i="1"/>
  <c r="I304" i="1"/>
  <c r="H304" i="1"/>
  <c r="F304" i="1"/>
  <c r="F295" i="1" s="1"/>
  <c r="E304" i="1"/>
  <c r="D304" i="1"/>
  <c r="O301" i="1"/>
  <c r="O295" i="1" s="1"/>
  <c r="N301" i="1"/>
  <c r="N295" i="1" s="1"/>
  <c r="L301" i="1"/>
  <c r="K301" i="1"/>
  <c r="I301" i="1"/>
  <c r="H301" i="1"/>
  <c r="F301" i="1"/>
  <c r="E301" i="1"/>
  <c r="D301" i="1"/>
  <c r="O299" i="1"/>
  <c r="N299" i="1"/>
  <c r="L299" i="1"/>
  <c r="L295" i="1" s="1"/>
  <c r="K299" i="1"/>
  <c r="I299" i="1"/>
  <c r="H299" i="1"/>
  <c r="F299" i="1"/>
  <c r="E299" i="1"/>
  <c r="D299" i="1"/>
  <c r="O296" i="1"/>
  <c r="N296" i="1"/>
  <c r="L296" i="1"/>
  <c r="K296" i="1"/>
  <c r="I296" i="1"/>
  <c r="H296" i="1"/>
  <c r="F296" i="1"/>
  <c r="E296" i="1"/>
  <c r="D296" i="1"/>
  <c r="E295" i="1"/>
  <c r="D295" i="1"/>
  <c r="O293" i="1"/>
  <c r="N293" i="1"/>
  <c r="L293" i="1"/>
  <c r="K293" i="1"/>
  <c r="I293" i="1"/>
  <c r="H293" i="1"/>
  <c r="F293" i="1"/>
  <c r="E293" i="1"/>
  <c r="D293" i="1"/>
  <c r="O291" i="1"/>
  <c r="O281" i="1" s="1"/>
  <c r="N291" i="1"/>
  <c r="N281" i="1" s="1"/>
  <c r="L291" i="1"/>
  <c r="K291" i="1"/>
  <c r="I291" i="1"/>
  <c r="H291" i="1"/>
  <c r="F291" i="1"/>
  <c r="E291" i="1"/>
  <c r="D291" i="1"/>
  <c r="O288" i="1"/>
  <c r="N288" i="1"/>
  <c r="L288" i="1"/>
  <c r="L281" i="1" s="1"/>
  <c r="K288" i="1"/>
  <c r="K281" i="1" s="1"/>
  <c r="I288" i="1"/>
  <c r="H288" i="1"/>
  <c r="F288" i="1"/>
  <c r="E288" i="1"/>
  <c r="D288" i="1"/>
  <c r="O282" i="1"/>
  <c r="N282" i="1"/>
  <c r="L282" i="1"/>
  <c r="K282" i="1"/>
  <c r="I282" i="1"/>
  <c r="H282" i="1"/>
  <c r="F282" i="1"/>
  <c r="E282" i="1"/>
  <c r="D282" i="1"/>
  <c r="F281" i="1"/>
  <c r="E281" i="1"/>
  <c r="D281" i="1"/>
  <c r="O278" i="1"/>
  <c r="N278" i="1"/>
  <c r="L278" i="1"/>
  <c r="K278" i="1"/>
  <c r="I278" i="1"/>
  <c r="H278" i="1"/>
  <c r="F278" i="1"/>
  <c r="E278" i="1"/>
  <c r="D278" i="1"/>
  <c r="O273" i="1"/>
  <c r="N273" i="1"/>
  <c r="L273" i="1"/>
  <c r="K273" i="1"/>
  <c r="I273" i="1"/>
  <c r="H273" i="1"/>
  <c r="F273" i="1"/>
  <c r="E273" i="1"/>
  <c r="D273" i="1"/>
  <c r="D257" i="1" s="1"/>
  <c r="O269" i="1"/>
  <c r="N269" i="1"/>
  <c r="L269" i="1"/>
  <c r="K269" i="1"/>
  <c r="I269" i="1"/>
  <c r="H269" i="1"/>
  <c r="F269" i="1"/>
  <c r="E269" i="1"/>
  <c r="D269" i="1"/>
  <c r="O261" i="1"/>
  <c r="N261" i="1"/>
  <c r="L261" i="1"/>
  <c r="K261" i="1"/>
  <c r="I261" i="1"/>
  <c r="H261" i="1"/>
  <c r="F261" i="1"/>
  <c r="F260" i="1" s="1"/>
  <c r="E261" i="1"/>
  <c r="E260" i="1" s="1"/>
  <c r="E257" i="1" s="1"/>
  <c r="D261" i="1"/>
  <c r="O260" i="1"/>
  <c r="N260" i="1"/>
  <c r="L260" i="1"/>
  <c r="K260" i="1"/>
  <c r="I260" i="1"/>
  <c r="H260" i="1"/>
  <c r="D260" i="1"/>
  <c r="O258" i="1"/>
  <c r="N258" i="1"/>
  <c r="L258" i="1"/>
  <c r="K258" i="1"/>
  <c r="I258" i="1"/>
  <c r="H258" i="1"/>
  <c r="F258" i="1"/>
  <c r="E258" i="1"/>
  <c r="D258" i="1"/>
  <c r="O255" i="1"/>
  <c r="N255" i="1"/>
  <c r="L255" i="1"/>
  <c r="K255" i="1"/>
  <c r="I255" i="1"/>
  <c r="H255" i="1"/>
  <c r="F255" i="1"/>
  <c r="E255" i="1"/>
  <c r="D255" i="1"/>
  <c r="O253" i="1"/>
  <c r="N253" i="1"/>
  <c r="L253" i="1"/>
  <c r="K253" i="1"/>
  <c r="K250" i="1" s="1"/>
  <c r="I253" i="1"/>
  <c r="H253" i="1"/>
  <c r="F253" i="1"/>
  <c r="F250" i="1" s="1"/>
  <c r="E253" i="1"/>
  <c r="D253" i="1"/>
  <c r="O251" i="1"/>
  <c r="N251" i="1"/>
  <c r="L251" i="1"/>
  <c r="K251" i="1"/>
  <c r="I251" i="1"/>
  <c r="I250" i="1" s="1"/>
  <c r="H251" i="1"/>
  <c r="F251" i="1"/>
  <c r="E251" i="1"/>
  <c r="D251" i="1"/>
  <c r="O250" i="1"/>
  <c r="N250" i="1"/>
  <c r="L250" i="1"/>
  <c r="E250" i="1"/>
  <c r="D250" i="1"/>
  <c r="O239" i="1"/>
  <c r="N239" i="1"/>
  <c r="L239" i="1"/>
  <c r="K239" i="1"/>
  <c r="I239" i="1"/>
  <c r="H239" i="1"/>
  <c r="H237" i="1" s="1"/>
  <c r="F239" i="1"/>
  <c r="F237" i="1" s="1"/>
  <c r="F233" i="1" s="1"/>
  <c r="E239" i="1"/>
  <c r="D239" i="1"/>
  <c r="O237" i="1"/>
  <c r="N237" i="1"/>
  <c r="N233" i="1" s="1"/>
  <c r="L237" i="1"/>
  <c r="L233" i="1" s="1"/>
  <c r="K237" i="1"/>
  <c r="K233" i="1" s="1"/>
  <c r="I237" i="1"/>
  <c r="E237" i="1"/>
  <c r="D237" i="1"/>
  <c r="O234" i="1"/>
  <c r="N234" i="1"/>
  <c r="L234" i="1"/>
  <c r="K234" i="1"/>
  <c r="I234" i="1"/>
  <c r="H234" i="1"/>
  <c r="F234" i="1"/>
  <c r="E234" i="1"/>
  <c r="D234" i="1"/>
  <c r="O233" i="1"/>
  <c r="E233" i="1"/>
  <c r="D233" i="1"/>
  <c r="O229" i="1"/>
  <c r="O218" i="1" s="1"/>
  <c r="N229" i="1"/>
  <c r="N218" i="1" s="1"/>
  <c r="L229" i="1"/>
  <c r="K229" i="1"/>
  <c r="I229" i="1"/>
  <c r="H229" i="1"/>
  <c r="F229" i="1"/>
  <c r="E229" i="1"/>
  <c r="D229" i="1"/>
  <c r="O225" i="1"/>
  <c r="N225" i="1"/>
  <c r="L225" i="1"/>
  <c r="K225" i="1"/>
  <c r="K218" i="1" s="1"/>
  <c r="I225" i="1"/>
  <c r="H225" i="1"/>
  <c r="F225" i="1"/>
  <c r="E225" i="1"/>
  <c r="D225" i="1"/>
  <c r="O219" i="1"/>
  <c r="N219" i="1"/>
  <c r="L219" i="1"/>
  <c r="K219" i="1"/>
  <c r="I219" i="1"/>
  <c r="H219" i="1"/>
  <c r="F219" i="1"/>
  <c r="E219" i="1"/>
  <c r="D219" i="1"/>
  <c r="F218" i="1"/>
  <c r="E218" i="1"/>
  <c r="D218" i="1"/>
  <c r="O215" i="1"/>
  <c r="O206" i="1" s="1"/>
  <c r="N215" i="1"/>
  <c r="L215" i="1"/>
  <c r="K215" i="1"/>
  <c r="I215" i="1"/>
  <c r="H215" i="1"/>
  <c r="F215" i="1"/>
  <c r="E215" i="1"/>
  <c r="D215" i="1"/>
  <c r="O213" i="1"/>
  <c r="N213" i="1"/>
  <c r="N206" i="1" s="1"/>
  <c r="L213" i="1"/>
  <c r="L206" i="1" s="1"/>
  <c r="K213" i="1"/>
  <c r="I213" i="1"/>
  <c r="H213" i="1"/>
  <c r="F213" i="1"/>
  <c r="E213" i="1"/>
  <c r="D213" i="1"/>
  <c r="O210" i="1"/>
  <c r="N210" i="1"/>
  <c r="L210" i="1"/>
  <c r="K210" i="1"/>
  <c r="I210" i="1"/>
  <c r="H210" i="1"/>
  <c r="F210" i="1"/>
  <c r="F206" i="1" s="1"/>
  <c r="E210" i="1"/>
  <c r="D210" i="1"/>
  <c r="O207" i="1"/>
  <c r="N207" i="1"/>
  <c r="L207" i="1"/>
  <c r="K207" i="1"/>
  <c r="I207" i="1"/>
  <c r="H207" i="1"/>
  <c r="F207" i="1"/>
  <c r="E207" i="1"/>
  <c r="D207" i="1"/>
  <c r="E206" i="1"/>
  <c r="D206" i="1"/>
  <c r="O200" i="1"/>
  <c r="O199" i="1" s="1"/>
  <c r="N200" i="1"/>
  <c r="L200" i="1"/>
  <c r="K200" i="1"/>
  <c r="I200" i="1"/>
  <c r="I199" i="1" s="1"/>
  <c r="H200" i="1"/>
  <c r="H199" i="1" s="1"/>
  <c r="F200" i="1"/>
  <c r="E200" i="1"/>
  <c r="D200" i="1"/>
  <c r="N199" i="1"/>
  <c r="L199" i="1"/>
  <c r="K199" i="1"/>
  <c r="F199" i="1"/>
  <c r="E199" i="1"/>
  <c r="E171" i="1" s="1"/>
  <c r="E142" i="1" s="1"/>
  <c r="D199" i="1"/>
  <c r="D171" i="1" s="1"/>
  <c r="O196" i="1"/>
  <c r="N196" i="1"/>
  <c r="L196" i="1"/>
  <c r="K196" i="1"/>
  <c r="I196" i="1"/>
  <c r="H196" i="1"/>
  <c r="F196" i="1"/>
  <c r="E196" i="1"/>
  <c r="D196" i="1"/>
  <c r="O193" i="1"/>
  <c r="N193" i="1"/>
  <c r="L193" i="1"/>
  <c r="K193" i="1"/>
  <c r="I193" i="1"/>
  <c r="H193" i="1"/>
  <c r="F193" i="1"/>
  <c r="E193" i="1"/>
  <c r="D193" i="1"/>
  <c r="O188" i="1"/>
  <c r="N188" i="1"/>
  <c r="L188" i="1"/>
  <c r="K188" i="1"/>
  <c r="I188" i="1"/>
  <c r="H188" i="1"/>
  <c r="F188" i="1"/>
  <c r="E188" i="1"/>
  <c r="D188" i="1"/>
  <c r="O182" i="1"/>
  <c r="N182" i="1"/>
  <c r="L182" i="1"/>
  <c r="K182" i="1"/>
  <c r="I182" i="1"/>
  <c r="H182" i="1"/>
  <c r="F182" i="1"/>
  <c r="E182" i="1"/>
  <c r="D182" i="1"/>
  <c r="O180" i="1"/>
  <c r="N180" i="1"/>
  <c r="L180" i="1"/>
  <c r="K180" i="1"/>
  <c r="I180" i="1"/>
  <c r="H180" i="1"/>
  <c r="F180" i="1"/>
  <c r="E180" i="1"/>
  <c r="D180" i="1"/>
  <c r="O172" i="1"/>
  <c r="N172" i="1"/>
  <c r="L172" i="1"/>
  <c r="K172" i="1"/>
  <c r="I172" i="1"/>
  <c r="H172" i="1"/>
  <c r="F172" i="1"/>
  <c r="E172" i="1"/>
  <c r="D172" i="1"/>
  <c r="O165" i="1"/>
  <c r="N165" i="1"/>
  <c r="L165" i="1"/>
  <c r="K165" i="1"/>
  <c r="K160" i="1" s="1"/>
  <c r="I165" i="1"/>
  <c r="I160" i="1" s="1"/>
  <c r="H165" i="1"/>
  <c r="F165" i="1"/>
  <c r="E165" i="1"/>
  <c r="D165" i="1"/>
  <c r="O161" i="1"/>
  <c r="N161" i="1"/>
  <c r="L161" i="1"/>
  <c r="K161" i="1"/>
  <c r="I161" i="1"/>
  <c r="H161" i="1"/>
  <c r="F161" i="1"/>
  <c r="F160" i="1" s="1"/>
  <c r="E161" i="1"/>
  <c r="D161" i="1"/>
  <c r="O160" i="1"/>
  <c r="N160" i="1"/>
  <c r="L160" i="1"/>
  <c r="E160" i="1"/>
  <c r="D160" i="1"/>
  <c r="O157" i="1"/>
  <c r="N157" i="1"/>
  <c r="L157" i="1"/>
  <c r="K157" i="1"/>
  <c r="I157" i="1"/>
  <c r="H157" i="1"/>
  <c r="F157" i="1"/>
  <c r="E157" i="1"/>
  <c r="D157" i="1"/>
  <c r="O149" i="1"/>
  <c r="N149" i="1"/>
  <c r="L149" i="1"/>
  <c r="K149" i="1"/>
  <c r="I149" i="1"/>
  <c r="H149" i="1"/>
  <c r="H148" i="1" s="1"/>
  <c r="F149" i="1"/>
  <c r="F148" i="1" s="1"/>
  <c r="E149" i="1"/>
  <c r="D149" i="1"/>
  <c r="O148" i="1"/>
  <c r="N148" i="1"/>
  <c r="L148" i="1"/>
  <c r="L143" i="1" s="1"/>
  <c r="K148" i="1"/>
  <c r="K143" i="1" s="1"/>
  <c r="I148" i="1"/>
  <c r="E148" i="1"/>
  <c r="D148" i="1"/>
  <c r="O144" i="1"/>
  <c r="N144" i="1"/>
  <c r="L144" i="1"/>
  <c r="K144" i="1"/>
  <c r="I144" i="1"/>
  <c r="H144" i="1"/>
  <c r="F144" i="1"/>
  <c r="E144" i="1"/>
  <c r="D144" i="1"/>
  <c r="O143" i="1"/>
  <c r="N143" i="1"/>
  <c r="E143" i="1"/>
  <c r="D143" i="1"/>
  <c r="O138" i="1"/>
  <c r="N138" i="1"/>
  <c r="L138" i="1"/>
  <c r="K138" i="1"/>
  <c r="I138" i="1"/>
  <c r="I137" i="1" s="1"/>
  <c r="I135" i="1" s="1"/>
  <c r="I134" i="1" s="1"/>
  <c r="H138" i="1"/>
  <c r="H137" i="1" s="1"/>
  <c r="H135" i="1" s="1"/>
  <c r="H134" i="1" s="1"/>
  <c r="F138" i="1"/>
  <c r="E138" i="1"/>
  <c r="D138" i="1"/>
  <c r="O137" i="1"/>
  <c r="N137" i="1"/>
  <c r="L137" i="1"/>
  <c r="L135" i="1" s="1"/>
  <c r="L134" i="1" s="1"/>
  <c r="K137" i="1"/>
  <c r="K135" i="1" s="1"/>
  <c r="K134" i="1" s="1"/>
  <c r="F137" i="1"/>
  <c r="E137" i="1"/>
  <c r="D137" i="1"/>
  <c r="O135" i="1"/>
  <c r="O134" i="1" s="1"/>
  <c r="N135" i="1"/>
  <c r="N134" i="1" s="1"/>
  <c r="F135" i="1"/>
  <c r="E135" i="1"/>
  <c r="E134" i="1" s="1"/>
  <c r="D135" i="1"/>
  <c r="D134" i="1" s="1"/>
  <c r="D102" i="1" s="1"/>
  <c r="D101" i="1" s="1"/>
  <c r="F134" i="1"/>
  <c r="O132" i="1"/>
  <c r="N132" i="1"/>
  <c r="L132" i="1"/>
  <c r="K132" i="1"/>
  <c r="I132" i="1"/>
  <c r="H132" i="1"/>
  <c r="F132" i="1"/>
  <c r="E132" i="1"/>
  <c r="D132" i="1"/>
  <c r="O129" i="1"/>
  <c r="N129" i="1"/>
  <c r="L129" i="1"/>
  <c r="K129" i="1"/>
  <c r="I129" i="1"/>
  <c r="H129" i="1"/>
  <c r="F129" i="1"/>
  <c r="E129" i="1"/>
  <c r="D129" i="1"/>
  <c r="O126" i="1"/>
  <c r="N126" i="1"/>
  <c r="L126" i="1"/>
  <c r="K126" i="1"/>
  <c r="I126" i="1"/>
  <c r="H126" i="1"/>
  <c r="F126" i="1"/>
  <c r="E126" i="1"/>
  <c r="E108" i="1" s="1"/>
  <c r="D126" i="1"/>
  <c r="O120" i="1"/>
  <c r="O108" i="1" s="1"/>
  <c r="N120" i="1"/>
  <c r="L120" i="1"/>
  <c r="K120" i="1"/>
  <c r="I120" i="1"/>
  <c r="H120" i="1"/>
  <c r="F120" i="1"/>
  <c r="E120" i="1"/>
  <c r="D120" i="1"/>
  <c r="O118" i="1"/>
  <c r="N118" i="1"/>
  <c r="L118" i="1"/>
  <c r="K118" i="1"/>
  <c r="I118" i="1"/>
  <c r="H118" i="1"/>
  <c r="F118" i="1"/>
  <c r="E118" i="1"/>
  <c r="D118" i="1"/>
  <c r="O113" i="1"/>
  <c r="N113" i="1"/>
  <c r="L113" i="1"/>
  <c r="K113" i="1"/>
  <c r="I113" i="1"/>
  <c r="H113" i="1"/>
  <c r="F113" i="1"/>
  <c r="E113" i="1"/>
  <c r="D113" i="1"/>
  <c r="O109" i="1"/>
  <c r="N109" i="1"/>
  <c r="L109" i="1"/>
  <c r="K109" i="1"/>
  <c r="I109" i="1"/>
  <c r="H109" i="1"/>
  <c r="F109" i="1"/>
  <c r="E109" i="1"/>
  <c r="D109" i="1"/>
  <c r="D108" i="1"/>
  <c r="O105" i="1"/>
  <c r="N105" i="1"/>
  <c r="L105" i="1"/>
  <c r="K105" i="1"/>
  <c r="I105" i="1"/>
  <c r="I104" i="1" s="1"/>
  <c r="I103" i="1" s="1"/>
  <c r="H105" i="1"/>
  <c r="H104" i="1" s="1"/>
  <c r="H103" i="1" s="1"/>
  <c r="F105" i="1"/>
  <c r="E105" i="1"/>
  <c r="D105" i="1"/>
  <c r="O104" i="1"/>
  <c r="N104" i="1"/>
  <c r="L104" i="1"/>
  <c r="L103" i="1" s="1"/>
  <c r="K104" i="1"/>
  <c r="K103" i="1" s="1"/>
  <c r="F104" i="1"/>
  <c r="E104" i="1"/>
  <c r="D104" i="1"/>
  <c r="O103" i="1"/>
  <c r="N103" i="1"/>
  <c r="F103" i="1"/>
  <c r="E103" i="1"/>
  <c r="D103" i="1"/>
  <c r="O96" i="1"/>
  <c r="N96" i="1"/>
  <c r="L96" i="1"/>
  <c r="K96" i="1"/>
  <c r="I96" i="1"/>
  <c r="I95" i="1" s="1"/>
  <c r="H96" i="1"/>
  <c r="H95" i="1" s="1"/>
  <c r="F96" i="1"/>
  <c r="E96" i="1"/>
  <c r="D96" i="1"/>
  <c r="O95" i="1"/>
  <c r="N95" i="1"/>
  <c r="L95" i="1"/>
  <c r="K95" i="1"/>
  <c r="F95" i="1"/>
  <c r="E95" i="1"/>
  <c r="D95" i="1"/>
  <c r="O93" i="1"/>
  <c r="N93" i="1"/>
  <c r="L93" i="1"/>
  <c r="K93" i="1"/>
  <c r="I93" i="1"/>
  <c r="I92" i="1" s="1"/>
  <c r="H93" i="1"/>
  <c r="H92" i="1" s="1"/>
  <c r="F93" i="1"/>
  <c r="E93" i="1"/>
  <c r="D93" i="1"/>
  <c r="O92" i="1"/>
  <c r="N92" i="1"/>
  <c r="L92" i="1"/>
  <c r="K92" i="1"/>
  <c r="F92" i="1"/>
  <c r="E92" i="1"/>
  <c r="D92" i="1"/>
  <c r="O89" i="1"/>
  <c r="N89" i="1"/>
  <c r="L89" i="1"/>
  <c r="L88" i="1" s="1"/>
  <c r="K89" i="1"/>
  <c r="K88" i="1" s="1"/>
  <c r="I89" i="1"/>
  <c r="I88" i="1" s="1"/>
  <c r="H89" i="1"/>
  <c r="H88" i="1" s="1"/>
  <c r="F89" i="1"/>
  <c r="E89" i="1"/>
  <c r="D89" i="1"/>
  <c r="O88" i="1"/>
  <c r="N88" i="1"/>
  <c r="F88" i="1"/>
  <c r="E88" i="1"/>
  <c r="D88" i="1"/>
  <c r="D72" i="1" s="1"/>
  <c r="O85" i="1"/>
  <c r="N85" i="1"/>
  <c r="L85" i="1"/>
  <c r="K85" i="1"/>
  <c r="I85" i="1"/>
  <c r="I84" i="1" s="1"/>
  <c r="H85" i="1"/>
  <c r="H84" i="1" s="1"/>
  <c r="F85" i="1"/>
  <c r="E85" i="1"/>
  <c r="D85" i="1"/>
  <c r="O84" i="1"/>
  <c r="N84" i="1"/>
  <c r="L84" i="1"/>
  <c r="K84" i="1"/>
  <c r="F84" i="1"/>
  <c r="E84" i="1"/>
  <c r="D84" i="1"/>
  <c r="O81" i="1"/>
  <c r="N81" i="1"/>
  <c r="L81" i="1"/>
  <c r="K81" i="1"/>
  <c r="I81" i="1"/>
  <c r="I80" i="1" s="1"/>
  <c r="H81" i="1"/>
  <c r="H80" i="1" s="1"/>
  <c r="F81" i="1"/>
  <c r="E81" i="1"/>
  <c r="D81" i="1"/>
  <c r="O80" i="1"/>
  <c r="N80" i="1"/>
  <c r="L80" i="1"/>
  <c r="K80" i="1"/>
  <c r="F80" i="1"/>
  <c r="E80" i="1"/>
  <c r="D80" i="1"/>
  <c r="O77" i="1"/>
  <c r="N77" i="1"/>
  <c r="L77" i="1"/>
  <c r="K77" i="1"/>
  <c r="I77" i="1"/>
  <c r="H77" i="1"/>
  <c r="F77" i="1"/>
  <c r="E77" i="1"/>
  <c r="D77" i="1"/>
  <c r="O74" i="1"/>
  <c r="N74" i="1"/>
  <c r="L74" i="1"/>
  <c r="K74" i="1"/>
  <c r="I74" i="1"/>
  <c r="I73" i="1" s="1"/>
  <c r="H74" i="1"/>
  <c r="H73" i="1" s="1"/>
  <c r="F74" i="1"/>
  <c r="E74" i="1"/>
  <c r="D74" i="1"/>
  <c r="O73" i="1"/>
  <c r="N73" i="1"/>
  <c r="L73" i="1"/>
  <c r="K73" i="1"/>
  <c r="F73" i="1"/>
  <c r="E73" i="1"/>
  <c r="D73" i="1"/>
  <c r="F72" i="1"/>
  <c r="E72" i="1"/>
  <c r="O68" i="1"/>
  <c r="N68" i="1"/>
  <c r="L68" i="1"/>
  <c r="K68" i="1"/>
  <c r="I68" i="1"/>
  <c r="H68" i="1"/>
  <c r="F68" i="1"/>
  <c r="E68" i="1"/>
  <c r="D68" i="1"/>
  <c r="O65" i="1"/>
  <c r="N65" i="1"/>
  <c r="L65" i="1"/>
  <c r="K65" i="1"/>
  <c r="I65" i="1"/>
  <c r="H65" i="1"/>
  <c r="F65" i="1"/>
  <c r="E65" i="1"/>
  <c r="D65" i="1"/>
  <c r="O63" i="1"/>
  <c r="N63" i="1"/>
  <c r="L63" i="1"/>
  <c r="K63" i="1"/>
  <c r="I63" i="1"/>
  <c r="H63" i="1"/>
  <c r="F63" i="1"/>
  <c r="E63" i="1"/>
  <c r="D63" i="1"/>
  <c r="O61" i="1"/>
  <c r="N61" i="1"/>
  <c r="L61" i="1"/>
  <c r="K61" i="1"/>
  <c r="I61" i="1"/>
  <c r="H61" i="1"/>
  <c r="F61" i="1"/>
  <c r="E61" i="1"/>
  <c r="D61" i="1"/>
  <c r="O59" i="1"/>
  <c r="N59" i="1"/>
  <c r="L59" i="1"/>
  <c r="K59" i="1"/>
  <c r="I59" i="1"/>
  <c r="H59" i="1"/>
  <c r="F59" i="1"/>
  <c r="E59" i="1"/>
  <c r="D59" i="1"/>
  <c r="O57" i="1"/>
  <c r="N57" i="1"/>
  <c r="L57" i="1"/>
  <c r="K57" i="1"/>
  <c r="I57" i="1"/>
  <c r="H57" i="1"/>
  <c r="F57" i="1"/>
  <c r="E57" i="1"/>
  <c r="D57" i="1"/>
  <c r="O54" i="1"/>
  <c r="N54" i="1"/>
  <c r="L54" i="1"/>
  <c r="K54" i="1"/>
  <c r="I54" i="1"/>
  <c r="H54" i="1"/>
  <c r="F54" i="1"/>
  <c r="E54" i="1"/>
  <c r="D54" i="1"/>
  <c r="O50" i="1"/>
  <c r="N50" i="1"/>
  <c r="L50" i="1"/>
  <c r="K50" i="1"/>
  <c r="I50" i="1"/>
  <c r="H50" i="1"/>
  <c r="F50" i="1"/>
  <c r="E50" i="1"/>
  <c r="D50" i="1"/>
  <c r="F49" i="1"/>
  <c r="F48" i="1" s="1"/>
  <c r="E49" i="1"/>
  <c r="E48" i="1" s="1"/>
  <c r="D49" i="1"/>
  <c r="D48" i="1" s="1"/>
  <c r="O40" i="1"/>
  <c r="N40" i="1"/>
  <c r="L40" i="1"/>
  <c r="K40" i="1"/>
  <c r="I40" i="1"/>
  <c r="I39" i="1" s="1"/>
  <c r="H40" i="1"/>
  <c r="H39" i="1" s="1"/>
  <c r="F40" i="1"/>
  <c r="E40" i="1"/>
  <c r="D40" i="1"/>
  <c r="O39" i="1"/>
  <c r="N39" i="1"/>
  <c r="L39" i="1"/>
  <c r="K39" i="1"/>
  <c r="F39" i="1"/>
  <c r="E39" i="1"/>
  <c r="D39" i="1"/>
  <c r="O37" i="1"/>
  <c r="N37" i="1"/>
  <c r="L37" i="1"/>
  <c r="K37" i="1"/>
  <c r="I37" i="1"/>
  <c r="H37" i="1"/>
  <c r="F37" i="1"/>
  <c r="E37" i="1"/>
  <c r="D37" i="1"/>
  <c r="O35" i="1"/>
  <c r="N35" i="1"/>
  <c r="L35" i="1"/>
  <c r="K35" i="1"/>
  <c r="I35" i="1"/>
  <c r="H35" i="1"/>
  <c r="F35" i="1"/>
  <c r="E35" i="1"/>
  <c r="D35" i="1"/>
  <c r="O33" i="1"/>
  <c r="N33" i="1"/>
  <c r="L33" i="1"/>
  <c r="K33" i="1"/>
  <c r="I33" i="1"/>
  <c r="H33" i="1"/>
  <c r="F33" i="1"/>
  <c r="E33" i="1"/>
  <c r="D33" i="1"/>
  <c r="O31" i="1"/>
  <c r="N31" i="1"/>
  <c r="L31" i="1"/>
  <c r="K31" i="1"/>
  <c r="I31" i="1"/>
  <c r="H31" i="1"/>
  <c r="F31" i="1"/>
  <c r="E31" i="1"/>
  <c r="D31" i="1"/>
  <c r="O29" i="1"/>
  <c r="N29" i="1"/>
  <c r="L29" i="1"/>
  <c r="K29" i="1"/>
  <c r="I29" i="1"/>
  <c r="H29" i="1"/>
  <c r="F29" i="1"/>
  <c r="E29" i="1"/>
  <c r="D29" i="1"/>
  <c r="O27" i="1"/>
  <c r="N27" i="1"/>
  <c r="L27" i="1"/>
  <c r="K27" i="1"/>
  <c r="I27" i="1"/>
  <c r="H27" i="1"/>
  <c r="F27" i="1"/>
  <c r="E27" i="1"/>
  <c r="D27" i="1"/>
  <c r="F26" i="1"/>
  <c r="E26" i="1"/>
  <c r="D26" i="1"/>
  <c r="O23" i="1"/>
  <c r="N23" i="1"/>
  <c r="L23" i="1"/>
  <c r="L11" i="1" s="1"/>
  <c r="K23" i="1"/>
  <c r="K11" i="1" s="1"/>
  <c r="I23" i="1"/>
  <c r="H23" i="1"/>
  <c r="F23" i="1"/>
  <c r="E23" i="1"/>
  <c r="D23" i="1"/>
  <c r="D11" i="1" s="1"/>
  <c r="O12" i="1"/>
  <c r="N12" i="1"/>
  <c r="L12" i="1"/>
  <c r="K12" i="1"/>
  <c r="I12" i="1"/>
  <c r="H12" i="1"/>
  <c r="F12" i="1"/>
  <c r="E12" i="1"/>
  <c r="E11" i="1" s="1"/>
  <c r="D12" i="1"/>
  <c r="O11" i="1"/>
  <c r="N11" i="1"/>
  <c r="F11" i="1"/>
  <c r="C519" i="1"/>
  <c r="C518" i="1" s="1"/>
  <c r="C514" i="1"/>
  <c r="C513" i="1" s="1"/>
  <c r="D480" i="1" l="1"/>
  <c r="G481" i="1"/>
  <c r="D366" i="1"/>
  <c r="G367" i="1"/>
  <c r="E480" i="1"/>
  <c r="E479" i="1" s="1"/>
  <c r="G492" i="1"/>
  <c r="D491" i="1"/>
  <c r="D509" i="1"/>
  <c r="G509" i="1" s="1"/>
  <c r="G234" i="1"/>
  <c r="G233" i="1" s="1"/>
  <c r="G129" i="1"/>
  <c r="G89" i="1"/>
  <c r="G88" i="1" s="1"/>
  <c r="G482" i="1"/>
  <c r="G12" i="1"/>
  <c r="D376" i="1"/>
  <c r="D431" i="1"/>
  <c r="F491" i="1"/>
  <c r="F490" i="1" s="1"/>
  <c r="F489" i="1" s="1"/>
  <c r="G282" i="1"/>
  <c r="G281" i="1" s="1"/>
  <c r="D420" i="1"/>
  <c r="G420" i="1" s="1"/>
  <c r="G425" i="1"/>
  <c r="G50" i="1"/>
  <c r="G49" i="1" s="1"/>
  <c r="G48" i="1" s="1"/>
  <c r="G47" i="1" s="1"/>
  <c r="F334" i="1"/>
  <c r="F329" i="1" s="1"/>
  <c r="F328" i="1" s="1"/>
  <c r="E491" i="1"/>
  <c r="E490" i="1" s="1"/>
  <c r="E489" i="1" s="1"/>
  <c r="E354" i="1"/>
  <c r="G412" i="1"/>
  <c r="G269" i="1"/>
  <c r="G182" i="1"/>
  <c r="G396" i="1"/>
  <c r="G498" i="1"/>
  <c r="G335" i="1"/>
  <c r="D334" i="1"/>
  <c r="D329" i="1"/>
  <c r="E344" i="1"/>
  <c r="E343" i="1" s="1"/>
  <c r="E342" i="1" s="1"/>
  <c r="E328" i="1" s="1"/>
  <c r="E327" i="1" s="1"/>
  <c r="F450" i="1"/>
  <c r="G450" i="1" s="1"/>
  <c r="G451" i="1"/>
  <c r="D474" i="1"/>
  <c r="G474" i="1" s="1"/>
  <c r="F344" i="1"/>
  <c r="F343" i="1" s="1"/>
  <c r="F342" i="1" s="1"/>
  <c r="K334" i="1"/>
  <c r="K329" i="1" s="1"/>
  <c r="D466" i="1"/>
  <c r="G466" i="1" s="1"/>
  <c r="G467" i="1"/>
  <c r="L329" i="1"/>
  <c r="E420" i="1"/>
  <c r="E374" i="1" s="1"/>
  <c r="E373" i="1" s="1"/>
  <c r="D344" i="1"/>
  <c r="G392" i="1"/>
  <c r="N431" i="1"/>
  <c r="G484" i="1"/>
  <c r="I334" i="1"/>
  <c r="I329" i="1" s="1"/>
  <c r="I328" i="1" s="1"/>
  <c r="O354" i="1"/>
  <c r="G301" i="1"/>
  <c r="G113" i="1"/>
  <c r="G23" i="1"/>
  <c r="K344" i="1"/>
  <c r="K343" i="1" s="1"/>
  <c r="K342" i="1" s="1"/>
  <c r="N450" i="1"/>
  <c r="G210" i="1"/>
  <c r="G149" i="1"/>
  <c r="G148" i="1" s="1"/>
  <c r="L344" i="1"/>
  <c r="L343" i="1" s="1"/>
  <c r="L342" i="1" s="1"/>
  <c r="D354" i="1"/>
  <c r="K420" i="1"/>
  <c r="O450" i="1"/>
  <c r="G278" i="1"/>
  <c r="G193" i="1"/>
  <c r="G109" i="1"/>
  <c r="G81" i="1"/>
  <c r="G80" i="1" s="1"/>
  <c r="G72" i="1" s="1"/>
  <c r="G356" i="1"/>
  <c r="G476" i="1"/>
  <c r="L420" i="1"/>
  <c r="L467" i="1"/>
  <c r="L466" i="1" s="1"/>
  <c r="G261" i="1"/>
  <c r="G260" i="1" s="1"/>
  <c r="G225" i="1"/>
  <c r="G218" i="1" s="1"/>
  <c r="G207" i="1"/>
  <c r="G273" i="1"/>
  <c r="G257" i="1" s="1"/>
  <c r="G144" i="1"/>
  <c r="N420" i="1"/>
  <c r="G172" i="1"/>
  <c r="G120" i="1"/>
  <c r="G108" i="1" s="1"/>
  <c r="G102" i="1" s="1"/>
  <c r="G101" i="1" s="1"/>
  <c r="O420" i="1"/>
  <c r="G239" i="1"/>
  <c r="G237" i="1" s="1"/>
  <c r="G322" i="1"/>
  <c r="G313" i="1" s="1"/>
  <c r="G160" i="1"/>
  <c r="G143" i="1"/>
  <c r="G171" i="1"/>
  <c r="G206" i="1"/>
  <c r="G135" i="1"/>
  <c r="G134" i="1" s="1"/>
  <c r="G295" i="1"/>
  <c r="G250" i="1"/>
  <c r="G26" i="1"/>
  <c r="G11" i="1"/>
  <c r="G10" i="1" s="1"/>
  <c r="L218" i="1"/>
  <c r="N491" i="1"/>
  <c r="N490" i="1" s="1"/>
  <c r="N489" i="1" s="1"/>
  <c r="O491" i="1"/>
  <c r="O490" i="1" s="1"/>
  <c r="O489" i="1" s="1"/>
  <c r="K491" i="1"/>
  <c r="K490" i="1" s="1"/>
  <c r="K489" i="1" s="1"/>
  <c r="L491" i="1"/>
  <c r="L490" i="1" s="1"/>
  <c r="L489" i="1" s="1"/>
  <c r="H491" i="1"/>
  <c r="H490" i="1" s="1"/>
  <c r="H489" i="1" s="1"/>
  <c r="I491" i="1"/>
  <c r="I490" i="1" s="1"/>
  <c r="I489" i="1" s="1"/>
  <c r="K480" i="1"/>
  <c r="K479" i="1" s="1"/>
  <c r="H480" i="1"/>
  <c r="H479" i="1" s="1"/>
  <c r="L480" i="1"/>
  <c r="L479" i="1" s="1"/>
  <c r="I480" i="1"/>
  <c r="I479" i="1" s="1"/>
  <c r="H467" i="1"/>
  <c r="H466" i="1" s="1"/>
  <c r="I467" i="1"/>
  <c r="I466" i="1" s="1"/>
  <c r="K450" i="1"/>
  <c r="L450" i="1"/>
  <c r="H450" i="1"/>
  <c r="I450" i="1"/>
  <c r="L431" i="1"/>
  <c r="F431" i="1"/>
  <c r="K431" i="1"/>
  <c r="H431" i="1"/>
  <c r="I431" i="1"/>
  <c r="H420" i="1"/>
  <c r="I420" i="1"/>
  <c r="F376" i="1"/>
  <c r="F375" i="1" s="1"/>
  <c r="O376" i="1"/>
  <c r="O375" i="1" s="1"/>
  <c r="N376" i="1"/>
  <c r="N375" i="1" s="1"/>
  <c r="L376" i="1"/>
  <c r="L375" i="1" s="1"/>
  <c r="K376" i="1"/>
  <c r="K375" i="1" s="1"/>
  <c r="I376" i="1"/>
  <c r="I375" i="1" s="1"/>
  <c r="H376" i="1"/>
  <c r="H375" i="1" s="1"/>
  <c r="H354" i="1"/>
  <c r="F354" i="1"/>
  <c r="I354" i="1"/>
  <c r="K354" i="1"/>
  <c r="L354" i="1"/>
  <c r="N354" i="1"/>
  <c r="N328" i="1" s="1"/>
  <c r="H344" i="1"/>
  <c r="H343" i="1" s="1"/>
  <c r="H342" i="1" s="1"/>
  <c r="I344" i="1"/>
  <c r="I343" i="1" s="1"/>
  <c r="I342" i="1" s="1"/>
  <c r="K328" i="1"/>
  <c r="L328" i="1"/>
  <c r="O328" i="1"/>
  <c r="H329" i="1"/>
  <c r="H322" i="1"/>
  <c r="I322" i="1"/>
  <c r="L313" i="1"/>
  <c r="H313" i="1"/>
  <c r="I313" i="1"/>
  <c r="K313" i="1"/>
  <c r="N313" i="1"/>
  <c r="K295" i="1"/>
  <c r="H295" i="1"/>
  <c r="I295" i="1"/>
  <c r="F257" i="1"/>
  <c r="F217" i="1" s="1"/>
  <c r="O257" i="1"/>
  <c r="H281" i="1"/>
  <c r="H257" i="1" s="1"/>
  <c r="I281" i="1"/>
  <c r="I257" i="1" s="1"/>
  <c r="N257" i="1"/>
  <c r="L257" i="1"/>
  <c r="K257" i="1"/>
  <c r="F232" i="1"/>
  <c r="H250" i="1"/>
  <c r="K232" i="1"/>
  <c r="L232" i="1"/>
  <c r="O232" i="1"/>
  <c r="O217" i="1" s="1"/>
  <c r="D232" i="1"/>
  <c r="D217" i="1" s="1"/>
  <c r="E232" i="1"/>
  <c r="E217" i="1" s="1"/>
  <c r="E141" i="1" s="1"/>
  <c r="N232" i="1"/>
  <c r="H233" i="1"/>
  <c r="I233" i="1"/>
  <c r="I232" i="1" s="1"/>
  <c r="H218" i="1"/>
  <c r="I218" i="1"/>
  <c r="K206" i="1"/>
  <c r="I206" i="1"/>
  <c r="H206" i="1"/>
  <c r="O171" i="1"/>
  <c r="O142" i="1" s="1"/>
  <c r="N171" i="1"/>
  <c r="D142" i="1"/>
  <c r="F171" i="1"/>
  <c r="K171" i="1"/>
  <c r="L171" i="1"/>
  <c r="L142" i="1" s="1"/>
  <c r="H171" i="1"/>
  <c r="I171" i="1"/>
  <c r="H160" i="1"/>
  <c r="N142" i="1"/>
  <c r="K142" i="1"/>
  <c r="F143" i="1"/>
  <c r="F142" i="1" s="1"/>
  <c r="H143" i="1"/>
  <c r="I143" i="1"/>
  <c r="E102" i="1"/>
  <c r="E101" i="1" s="1"/>
  <c r="N108" i="1"/>
  <c r="F108" i="1"/>
  <c r="F102" i="1" s="1"/>
  <c r="F101" i="1" s="1"/>
  <c r="K108" i="1"/>
  <c r="K102" i="1" s="1"/>
  <c r="K101" i="1" s="1"/>
  <c r="L108" i="1"/>
  <c r="L102" i="1" s="1"/>
  <c r="L101" i="1" s="1"/>
  <c r="H108" i="1"/>
  <c r="H102" i="1" s="1"/>
  <c r="H101" i="1" s="1"/>
  <c r="I108" i="1"/>
  <c r="I102" i="1" s="1"/>
  <c r="I101" i="1" s="1"/>
  <c r="N102" i="1"/>
  <c r="N101" i="1" s="1"/>
  <c r="O102" i="1"/>
  <c r="O101" i="1" s="1"/>
  <c r="N72" i="1"/>
  <c r="O72" i="1"/>
  <c r="K72" i="1"/>
  <c r="H72" i="1"/>
  <c r="L72" i="1"/>
  <c r="I72" i="1"/>
  <c r="D47" i="1"/>
  <c r="E47" i="1"/>
  <c r="F47" i="1"/>
  <c r="N49" i="1"/>
  <c r="N48" i="1" s="1"/>
  <c r="O49" i="1"/>
  <c r="O48" i="1" s="1"/>
  <c r="O47" i="1" s="1"/>
  <c r="K49" i="1"/>
  <c r="K48" i="1" s="1"/>
  <c r="K47" i="1" s="1"/>
  <c r="L49" i="1"/>
  <c r="L48" i="1" s="1"/>
  <c r="H49" i="1"/>
  <c r="H48" i="1" s="1"/>
  <c r="I49" i="1"/>
  <c r="I48" i="1" s="1"/>
  <c r="E10" i="1"/>
  <c r="N26" i="1"/>
  <c r="N10" i="1" s="1"/>
  <c r="D10" i="1"/>
  <c r="F10" i="1"/>
  <c r="O26" i="1"/>
  <c r="O10" i="1" s="1"/>
  <c r="O9" i="1" s="1"/>
  <c r="K26" i="1"/>
  <c r="K10" i="1" s="1"/>
  <c r="L26" i="1"/>
  <c r="L10" i="1" s="1"/>
  <c r="H26" i="1"/>
  <c r="I26" i="1"/>
  <c r="H11" i="1"/>
  <c r="I11" i="1"/>
  <c r="G329" i="1" l="1"/>
  <c r="K374" i="1"/>
  <c r="K373" i="1" s="1"/>
  <c r="D490" i="1"/>
  <c r="G491" i="1"/>
  <c r="G232" i="1"/>
  <c r="G217" i="1" s="1"/>
  <c r="N374" i="1"/>
  <c r="N373" i="1" s="1"/>
  <c r="O374" i="1"/>
  <c r="O373" i="1" s="1"/>
  <c r="D343" i="1"/>
  <c r="G344" i="1"/>
  <c r="D375" i="1"/>
  <c r="G376" i="1"/>
  <c r="G334" i="1"/>
  <c r="D365" i="1"/>
  <c r="G365" i="1" s="1"/>
  <c r="G366" i="1"/>
  <c r="G354" i="1"/>
  <c r="F374" i="1"/>
  <c r="F373" i="1" s="1"/>
  <c r="F327" i="1" s="1"/>
  <c r="G431" i="1"/>
  <c r="H328" i="1"/>
  <c r="G480" i="1"/>
  <c r="D479" i="1"/>
  <c r="G479" i="1" s="1"/>
  <c r="G142" i="1"/>
  <c r="G9" i="1"/>
  <c r="L217" i="1"/>
  <c r="L141" i="1" s="1"/>
  <c r="L100" i="1" s="1"/>
  <c r="L374" i="1"/>
  <c r="L373" i="1" s="1"/>
  <c r="H374" i="1"/>
  <c r="H373" i="1" s="1"/>
  <c r="I374" i="1"/>
  <c r="I373" i="1" s="1"/>
  <c r="K217" i="1"/>
  <c r="K141" i="1" s="1"/>
  <c r="K100" i="1" s="1"/>
  <c r="N217" i="1"/>
  <c r="H232" i="1"/>
  <c r="H217" i="1" s="1"/>
  <c r="N141" i="1"/>
  <c r="F141" i="1"/>
  <c r="D141" i="1"/>
  <c r="D100" i="1" s="1"/>
  <c r="I217" i="1"/>
  <c r="O141" i="1"/>
  <c r="O100" i="1" s="1"/>
  <c r="E100" i="1"/>
  <c r="I142" i="1"/>
  <c r="H142" i="1"/>
  <c r="N100" i="1"/>
  <c r="F100" i="1"/>
  <c r="N47" i="1"/>
  <c r="N9" i="1" s="1"/>
  <c r="K9" i="1"/>
  <c r="H47" i="1"/>
  <c r="I47" i="1"/>
  <c r="L47" i="1"/>
  <c r="L9" i="1" s="1"/>
  <c r="F9" i="1"/>
  <c r="D9" i="1"/>
  <c r="E9" i="1"/>
  <c r="I10" i="1"/>
  <c r="H10" i="1"/>
  <c r="H9" i="1" s="1"/>
  <c r="G375" i="1" l="1"/>
  <c r="D374" i="1"/>
  <c r="D489" i="1"/>
  <c r="G489" i="1" s="1"/>
  <c r="G490" i="1"/>
  <c r="D342" i="1"/>
  <c r="G343" i="1"/>
  <c r="G141" i="1"/>
  <c r="G100" i="1" s="1"/>
  <c r="O8" i="1"/>
  <c r="Q8" i="1" s="1"/>
  <c r="H141" i="1"/>
  <c r="H100" i="1" s="1"/>
  <c r="H8" i="1" s="1"/>
  <c r="I141" i="1"/>
  <c r="I100" i="1" s="1"/>
  <c r="E8" i="1"/>
  <c r="N8" i="1"/>
  <c r="L8" i="1"/>
  <c r="F8" i="1"/>
  <c r="F536" i="1" s="1"/>
  <c r="K8" i="1"/>
  <c r="I9" i="1"/>
  <c r="G342" i="1" l="1"/>
  <c r="D328" i="1"/>
  <c r="D373" i="1"/>
  <c r="G373" i="1" s="1"/>
  <c r="G374" i="1"/>
  <c r="I8" i="1"/>
  <c r="D327" i="1" l="1"/>
  <c r="G328" i="1"/>
  <c r="C15" i="4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R122" i="4" s="1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R98" i="4" s="1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R50" i="4" s="1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G327" i="1" l="1"/>
  <c r="D8" i="1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R49" i="4" s="1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C139" i="3"/>
  <c r="Y49" i="4" l="1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R48" i="4" s="1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Y48" i="4" l="1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R4" i="4"/>
  <c r="R3" i="4" s="1"/>
  <c r="R2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C63" i="3" l="1"/>
  <c r="C61" i="3"/>
  <c r="C58" i="3"/>
  <c r="E17" i="3"/>
  <c r="K197" i="3"/>
  <c r="K191" i="3"/>
  <c r="K189" i="3"/>
  <c r="K188" i="3"/>
  <c r="K187" i="3"/>
  <c r="K186" i="3"/>
  <c r="K184" i="3"/>
  <c r="K183" i="3"/>
  <c r="K182" i="3"/>
  <c r="K181" i="3"/>
  <c r="K176" i="3"/>
  <c r="K171" i="3"/>
  <c r="K132" i="3"/>
  <c r="K128" i="3"/>
  <c r="K232" i="3" s="1"/>
  <c r="K114" i="3"/>
  <c r="K223" i="3" s="1"/>
  <c r="K113" i="3"/>
  <c r="K112" i="3"/>
  <c r="K111" i="3"/>
  <c r="K109" i="3"/>
  <c r="K108" i="3"/>
  <c r="K107" i="3"/>
  <c r="K106" i="3"/>
  <c r="K105" i="3"/>
  <c r="K104" i="3"/>
  <c r="K84" i="3"/>
  <c r="K78" i="3"/>
  <c r="K77" i="3"/>
  <c r="K64" i="3"/>
  <c r="K62" i="3"/>
  <c r="K60" i="3"/>
  <c r="K41" i="3"/>
  <c r="K24" i="3"/>
  <c r="C195" i="3"/>
  <c r="C194" i="3" s="1"/>
  <c r="C193" i="3" s="1"/>
  <c r="C192" i="3" s="1"/>
  <c r="C190" i="3"/>
  <c r="C189" i="3" s="1"/>
  <c r="C188" i="3" s="1"/>
  <c r="C187" i="3" s="1"/>
  <c r="C185" i="3"/>
  <c r="C184" i="3" s="1"/>
  <c r="C183" i="3" s="1"/>
  <c r="C182" i="3" s="1"/>
  <c r="C180" i="3"/>
  <c r="C179" i="3" s="1"/>
  <c r="C178" i="3" s="1"/>
  <c r="C177" i="3" s="1"/>
  <c r="C175" i="3"/>
  <c r="C174" i="3" s="1"/>
  <c r="C173" i="3" s="1"/>
  <c r="C170" i="3"/>
  <c r="C169" i="3" s="1"/>
  <c r="C168" i="3" s="1"/>
  <c r="K165" i="3"/>
  <c r="K164" i="3"/>
  <c r="K163" i="3"/>
  <c r="K162" i="3"/>
  <c r="K161" i="3"/>
  <c r="K160" i="3"/>
  <c r="K159" i="3"/>
  <c r="K157" i="3"/>
  <c r="K156" i="3"/>
  <c r="C152" i="3"/>
  <c r="C151" i="3" s="1"/>
  <c r="C150" i="3" s="1"/>
  <c r="C149" i="3" s="1"/>
  <c r="K146" i="3"/>
  <c r="K145" i="3"/>
  <c r="K144" i="3"/>
  <c r="K143" i="3"/>
  <c r="K142" i="3"/>
  <c r="E140" i="3"/>
  <c r="C138" i="3"/>
  <c r="C137" i="3" s="1"/>
  <c r="C135" i="3"/>
  <c r="C134" i="3" s="1"/>
  <c r="C133" i="3" s="1"/>
  <c r="C131" i="3"/>
  <c r="C130" i="3" s="1"/>
  <c r="C129" i="3" s="1"/>
  <c r="K126" i="3"/>
  <c r="C127" i="3"/>
  <c r="C123" i="3"/>
  <c r="K120" i="3"/>
  <c r="C116" i="3"/>
  <c r="C110" i="3"/>
  <c r="C103" i="3"/>
  <c r="K102" i="3"/>
  <c r="K101" i="3"/>
  <c r="K100" i="3"/>
  <c r="K99" i="3"/>
  <c r="K98" i="3"/>
  <c r="K97" i="3"/>
  <c r="K95" i="3"/>
  <c r="C93" i="3"/>
  <c r="C92" i="3" s="1"/>
  <c r="C90" i="3"/>
  <c r="C89" i="3" s="1"/>
  <c r="C87" i="3"/>
  <c r="C82" i="3"/>
  <c r="C76" i="3"/>
  <c r="K75" i="3"/>
  <c r="K73" i="3"/>
  <c r="C72" i="3"/>
  <c r="K71" i="3"/>
  <c r="K70" i="3"/>
  <c r="K69" i="3"/>
  <c r="K68" i="3"/>
  <c r="C67" i="3"/>
  <c r="C55" i="3"/>
  <c r="K54" i="3"/>
  <c r="K53" i="3"/>
  <c r="C50" i="3"/>
  <c r="K49" i="3"/>
  <c r="K48" i="3"/>
  <c r="K47" i="3"/>
  <c r="C45" i="3"/>
  <c r="C40" i="3"/>
  <c r="C39" i="3" s="1"/>
  <c r="C38" i="3" s="1"/>
  <c r="C37" i="3" s="1"/>
  <c r="C32" i="3"/>
  <c r="K19" i="3"/>
  <c r="K18" i="3"/>
  <c r="C148" i="3" l="1"/>
  <c r="C147" i="3" s="1"/>
  <c r="C232" i="3"/>
  <c r="C167" i="3"/>
  <c r="C172" i="3"/>
  <c r="C126" i="3"/>
  <c r="C221" i="3"/>
  <c r="C26" i="3"/>
  <c r="C25" i="3" s="1"/>
  <c r="K122" i="3"/>
  <c r="K226" i="3" s="1"/>
  <c r="K94" i="3"/>
  <c r="E219" i="3"/>
  <c r="F219" i="3" s="1"/>
  <c r="J219" i="3" s="1"/>
  <c r="E44" i="3"/>
  <c r="K124" i="3"/>
  <c r="K117" i="3"/>
  <c r="K83" i="3"/>
  <c r="F17" i="3"/>
  <c r="F15" i="3" s="1"/>
  <c r="F14" i="3" s="1"/>
  <c r="F13" i="3" s="1"/>
  <c r="F12" i="3" s="1"/>
  <c r="F11" i="3" s="1"/>
  <c r="E15" i="3"/>
  <c r="E14" i="3" s="1"/>
  <c r="E13" i="3" s="1"/>
  <c r="E12" i="3" s="1"/>
  <c r="E11" i="3" s="1"/>
  <c r="K118" i="3"/>
  <c r="K224" i="3" s="1"/>
  <c r="K59" i="3"/>
  <c r="K86" i="3"/>
  <c r="K85" i="3"/>
  <c r="K158" i="3"/>
  <c r="K233" i="3" s="1"/>
  <c r="K88" i="3"/>
  <c r="K87" i="3"/>
  <c r="K46" i="3"/>
  <c r="F140" i="3"/>
  <c r="F139" i="3" s="1"/>
  <c r="F138" i="3" s="1"/>
  <c r="F137" i="3" s="1"/>
  <c r="F125" i="3" s="1"/>
  <c r="E139" i="3"/>
  <c r="E138" i="3" s="1"/>
  <c r="E137" i="3" s="1"/>
  <c r="E125" i="3" s="1"/>
  <c r="K16" i="3"/>
  <c r="K31" i="3"/>
  <c r="K180" i="3"/>
  <c r="K30" i="3"/>
  <c r="K110" i="3"/>
  <c r="K179" i="3"/>
  <c r="K190" i="3"/>
  <c r="K76" i="3"/>
  <c r="K61" i="3"/>
  <c r="K23" i="3"/>
  <c r="K63" i="3"/>
  <c r="K103" i="3"/>
  <c r="K175" i="3"/>
  <c r="K121" i="3"/>
  <c r="K225" i="3" s="1"/>
  <c r="K72" i="3"/>
  <c r="K40" i="3"/>
  <c r="K36" i="3"/>
  <c r="K185" i="3"/>
  <c r="K127" i="3"/>
  <c r="K231" i="3" s="1"/>
  <c r="C115" i="3"/>
  <c r="K196" i="3"/>
  <c r="K130" i="3"/>
  <c r="K131" i="3"/>
  <c r="C57" i="3"/>
  <c r="C44" i="3" s="1"/>
  <c r="C43" i="3" s="1"/>
  <c r="K21" i="3"/>
  <c r="K22" i="3"/>
  <c r="K39" i="3"/>
  <c r="K174" i="3"/>
  <c r="K172" i="3"/>
  <c r="K169" i="3"/>
  <c r="K35" i="3"/>
  <c r="K170" i="3"/>
  <c r="K67" i="3"/>
  <c r="K74" i="3"/>
  <c r="K52" i="3"/>
  <c r="K29" i="3"/>
  <c r="C125" i="3"/>
  <c r="C223" i="3" s="1"/>
  <c r="C231" i="3" l="1"/>
  <c r="F232" i="3"/>
  <c r="J232" i="3" s="1"/>
  <c r="C20" i="3"/>
  <c r="K154" i="3"/>
  <c r="E43" i="3"/>
  <c r="E42" i="3" s="1"/>
  <c r="E10" i="3" s="1"/>
  <c r="E9" i="3" s="1"/>
  <c r="E8" i="3" s="1"/>
  <c r="E211" i="3" s="1"/>
  <c r="E210" i="3" s="1"/>
  <c r="E217" i="3"/>
  <c r="F217" i="3" s="1"/>
  <c r="J217" i="3" s="1"/>
  <c r="K34" i="3"/>
  <c r="K215" i="3" s="1"/>
  <c r="F44" i="3"/>
  <c r="J44" i="3" s="1"/>
  <c r="K51" i="3"/>
  <c r="K220" i="3" s="1"/>
  <c r="K28" i="3"/>
  <c r="K57" i="3"/>
  <c r="K177" i="3"/>
  <c r="C42" i="3"/>
  <c r="K178" i="3"/>
  <c r="K58" i="3"/>
  <c r="K123" i="3"/>
  <c r="K227" i="3" s="1"/>
  <c r="K82" i="3"/>
  <c r="K155" i="3"/>
  <c r="K91" i="3"/>
  <c r="K33" i="3"/>
  <c r="K214" i="3" s="1"/>
  <c r="K167" i="3"/>
  <c r="K234" i="3" s="1"/>
  <c r="K168" i="3"/>
  <c r="K235" i="3" s="1"/>
  <c r="K136" i="3"/>
  <c r="K96" i="3"/>
  <c r="K17" i="3"/>
  <c r="K55" i="3"/>
  <c r="K56" i="3"/>
  <c r="K221" i="3" s="1"/>
  <c r="K119" i="3"/>
  <c r="K37" i="3"/>
  <c r="K216" i="3" s="1"/>
  <c r="K38" i="3"/>
  <c r="K195" i="3"/>
  <c r="K141" i="3"/>
  <c r="K173" i="3"/>
  <c r="K236" i="3" s="1"/>
  <c r="K45" i="3"/>
  <c r="K218" i="3" s="1"/>
  <c r="F231" i="3" l="1"/>
  <c r="K50" i="3"/>
  <c r="K219" i="3" s="1"/>
  <c r="C222" i="3"/>
  <c r="F222" i="3" s="1"/>
  <c r="J222" i="3" s="1"/>
  <c r="C10" i="3"/>
  <c r="K32" i="3"/>
  <c r="K213" i="3" s="1"/>
  <c r="F43" i="3"/>
  <c r="K27" i="3"/>
  <c r="K81" i="3"/>
  <c r="K194" i="3"/>
  <c r="K92" i="3"/>
  <c r="K93" i="3"/>
  <c r="K89" i="3"/>
  <c r="K90" i="3"/>
  <c r="K15" i="3"/>
  <c r="K135" i="3"/>
  <c r="K115" i="3"/>
  <c r="K116" i="3"/>
  <c r="K140" i="3"/>
  <c r="K153" i="3"/>
  <c r="F42" i="3" l="1"/>
  <c r="J43" i="3"/>
  <c r="J231" i="3"/>
  <c r="C215" i="3"/>
  <c r="F215" i="3" s="1"/>
  <c r="J215" i="3" s="1"/>
  <c r="C9" i="3"/>
  <c r="K26" i="3"/>
  <c r="K65" i="3"/>
  <c r="K66" i="3"/>
  <c r="K222" i="3" s="1"/>
  <c r="K25" i="3"/>
  <c r="K20" i="3"/>
  <c r="K152" i="3"/>
  <c r="K44" i="3"/>
  <c r="K217" i="3" s="1"/>
  <c r="K14" i="3"/>
  <c r="K133" i="3"/>
  <c r="K134" i="3"/>
  <c r="K139" i="3"/>
  <c r="K192" i="3"/>
  <c r="K193" i="3"/>
  <c r="F10" i="3" l="1"/>
  <c r="J42" i="3"/>
  <c r="C214" i="3"/>
  <c r="C8" i="3"/>
  <c r="C211" i="3" s="1"/>
  <c r="K151" i="3"/>
  <c r="K138" i="3"/>
  <c r="K13" i="3"/>
  <c r="K42" i="3"/>
  <c r="K43" i="3"/>
  <c r="F214" i="3" l="1"/>
  <c r="C213" i="3"/>
  <c r="C210" i="3" s="1"/>
  <c r="F9" i="3"/>
  <c r="J10" i="3"/>
  <c r="K12" i="3"/>
  <c r="K137" i="3"/>
  <c r="K150" i="3"/>
  <c r="J214" i="3" l="1"/>
  <c r="J213" i="3" s="1"/>
  <c r="F213" i="3"/>
  <c r="F8" i="3"/>
  <c r="J9" i="3"/>
  <c r="K149" i="3"/>
  <c r="K125" i="3"/>
  <c r="K129" i="3"/>
  <c r="K11" i="3"/>
  <c r="J8" i="3" l="1"/>
  <c r="J211" i="3" s="1"/>
  <c r="J210" i="3" s="1"/>
  <c r="F211" i="3"/>
  <c r="F210" i="3" s="1"/>
  <c r="K10" i="3"/>
  <c r="K147" i="3"/>
  <c r="K148" i="3"/>
  <c r="K8" i="3" l="1"/>
  <c r="K9" i="3"/>
  <c r="AJ8" i="2" l="1"/>
  <c r="AK8" i="2"/>
  <c r="AL8" i="2"/>
  <c r="AM8" i="2"/>
  <c r="AN8" i="2"/>
  <c r="AO8" i="2"/>
  <c r="AP8" i="2"/>
  <c r="AQ8" i="2"/>
  <c r="AR8" i="2"/>
  <c r="AS8" i="2"/>
  <c r="AT8" i="2"/>
  <c r="AU8" i="2"/>
  <c r="AJ9" i="2"/>
  <c r="AK9" i="2"/>
  <c r="AL9" i="2"/>
  <c r="AM9" i="2"/>
  <c r="AN9" i="2"/>
  <c r="AO9" i="2"/>
  <c r="AP9" i="2"/>
  <c r="AQ9" i="2"/>
  <c r="AR9" i="2"/>
  <c r="AS9" i="2"/>
  <c r="AT9" i="2"/>
  <c r="AU9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91" i="2"/>
  <c r="AH490" i="2"/>
  <c r="AH485" i="2"/>
  <c r="AH484" i="2" s="1"/>
  <c r="AH482" i="2"/>
  <c r="AH481" i="2" s="1"/>
  <c r="AH480" i="2" s="1"/>
  <c r="AH479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50" i="2" s="1"/>
  <c r="AH448" i="2"/>
  <c r="AH444" i="2"/>
  <c r="AH440" i="2"/>
  <c r="AH436" i="2"/>
  <c r="AH432" i="2"/>
  <c r="AH431" i="2" s="1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/>
  <c r="AH360" i="2" s="1"/>
  <c r="AH356" i="2"/>
  <c r="AH355" i="2" s="1"/>
  <c r="AH351" i="2"/>
  <c r="AH349" i="2"/>
  <c r="AH345" i="2"/>
  <c r="AH339" i="2"/>
  <c r="AH335" i="2"/>
  <c r="AH334" i="2" s="1"/>
  <c r="AH330" i="2"/>
  <c r="AH325" i="2"/>
  <c r="AH323" i="2"/>
  <c r="AH322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81" i="2" s="1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6" i="2"/>
  <c r="AH200" i="2"/>
  <c r="AH199" i="2"/>
  <c r="AH196" i="2"/>
  <c r="AH193" i="2"/>
  <c r="AH188" i="2"/>
  <c r="AH182" i="2"/>
  <c r="AH180" i="2"/>
  <c r="AH172" i="2"/>
  <c r="AH165" i="2"/>
  <c r="AH161" i="2"/>
  <c r="AH160" i="2" s="1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D511" i="2"/>
  <c r="AD510" i="2"/>
  <c r="AD509" i="2"/>
  <c r="AD508" i="2"/>
  <c r="AD507" i="2"/>
  <c r="AD506" i="2"/>
  <c r="AD505" i="2"/>
  <c r="AD504" i="2"/>
  <c r="AD502" i="2"/>
  <c r="AD501" i="2"/>
  <c r="AD500" i="2"/>
  <c r="AD499" i="2"/>
  <c r="AD498" i="2"/>
  <c r="AD497" i="2"/>
  <c r="AD496" i="2"/>
  <c r="AD495" i="2"/>
  <c r="AD494" i="2"/>
  <c r="AD493" i="2"/>
  <c r="AD492" i="2"/>
  <c r="AD491" i="2"/>
  <c r="AD490" i="2"/>
  <c r="AD489" i="2"/>
  <c r="AD488" i="2"/>
  <c r="AD487" i="2"/>
  <c r="AD486" i="2"/>
  <c r="AD485" i="2"/>
  <c r="AD484" i="2"/>
  <c r="AD483" i="2"/>
  <c r="AD482" i="2"/>
  <c r="AD481" i="2"/>
  <c r="AD480" i="2"/>
  <c r="AD479" i="2"/>
  <c r="AD478" i="2"/>
  <c r="AD477" i="2"/>
  <c r="AD476" i="2"/>
  <c r="AD475" i="2"/>
  <c r="AD474" i="2"/>
  <c r="AD473" i="2"/>
  <c r="AD472" i="2"/>
  <c r="AD471" i="2"/>
  <c r="AD470" i="2"/>
  <c r="AD469" i="2"/>
  <c r="AD468" i="2"/>
  <c r="AD467" i="2"/>
  <c r="AD466" i="2"/>
  <c r="AD465" i="2"/>
  <c r="AD464" i="2"/>
  <c r="AD463" i="2"/>
  <c r="AD462" i="2"/>
  <c r="AD461" i="2"/>
  <c r="AD460" i="2"/>
  <c r="AD459" i="2"/>
  <c r="AD458" i="2"/>
  <c r="AD457" i="2"/>
  <c r="AD456" i="2"/>
  <c r="AD455" i="2"/>
  <c r="AD454" i="2"/>
  <c r="AD453" i="2"/>
  <c r="AD452" i="2"/>
  <c r="AD451" i="2"/>
  <c r="AD450" i="2"/>
  <c r="AD449" i="2"/>
  <c r="AD448" i="2"/>
  <c r="AD447" i="2"/>
  <c r="AD446" i="2"/>
  <c r="AD445" i="2"/>
  <c r="AD444" i="2"/>
  <c r="AD443" i="2"/>
  <c r="AD442" i="2"/>
  <c r="AD441" i="2"/>
  <c r="AD440" i="2"/>
  <c r="AD439" i="2"/>
  <c r="AD438" i="2"/>
  <c r="AD437" i="2"/>
  <c r="AD436" i="2"/>
  <c r="AD435" i="2"/>
  <c r="AD434" i="2"/>
  <c r="AD433" i="2"/>
  <c r="AD432" i="2"/>
  <c r="AD431" i="2"/>
  <c r="AD430" i="2"/>
  <c r="AD429" i="2"/>
  <c r="AD428" i="2"/>
  <c r="AD427" i="2"/>
  <c r="AD426" i="2"/>
  <c r="AD425" i="2"/>
  <c r="AD424" i="2"/>
  <c r="AD423" i="2"/>
  <c r="AD422" i="2"/>
  <c r="AD421" i="2"/>
  <c r="AD420" i="2"/>
  <c r="AD419" i="2"/>
  <c r="AD418" i="2"/>
  <c r="AD417" i="2"/>
  <c r="AD416" i="2"/>
  <c r="AD415" i="2"/>
  <c r="AD414" i="2"/>
  <c r="AD413" i="2"/>
  <c r="AD412" i="2"/>
  <c r="AD411" i="2"/>
  <c r="AD410" i="2"/>
  <c r="AD409" i="2"/>
  <c r="AD408" i="2"/>
  <c r="AD407" i="2"/>
  <c r="AD406" i="2"/>
  <c r="AD405" i="2"/>
  <c r="AD404" i="2"/>
  <c r="AD403" i="2"/>
  <c r="AD402" i="2"/>
  <c r="AD401" i="2"/>
  <c r="AD400" i="2"/>
  <c r="AD399" i="2"/>
  <c r="AD398" i="2"/>
  <c r="AD397" i="2"/>
  <c r="AD396" i="2"/>
  <c r="AD395" i="2"/>
  <c r="AD394" i="2"/>
  <c r="AD393" i="2"/>
  <c r="AD392" i="2"/>
  <c r="AD391" i="2"/>
  <c r="AD390" i="2"/>
  <c r="AD389" i="2"/>
  <c r="AD388" i="2"/>
  <c r="AD387" i="2"/>
  <c r="AD386" i="2"/>
  <c r="AD385" i="2"/>
  <c r="AD384" i="2"/>
  <c r="AD383" i="2"/>
  <c r="AD382" i="2"/>
  <c r="AD381" i="2"/>
  <c r="AD380" i="2"/>
  <c r="AD379" i="2"/>
  <c r="AD378" i="2"/>
  <c r="AD377" i="2"/>
  <c r="AD376" i="2"/>
  <c r="AD375" i="2"/>
  <c r="AD374" i="2"/>
  <c r="AD373" i="2"/>
  <c r="AD372" i="2"/>
  <c r="AD371" i="2"/>
  <c r="AD370" i="2"/>
  <c r="AD369" i="2"/>
  <c r="AD368" i="2"/>
  <c r="AD367" i="2"/>
  <c r="AD366" i="2"/>
  <c r="AD365" i="2"/>
  <c r="AD364" i="2"/>
  <c r="AD363" i="2"/>
  <c r="AD362" i="2"/>
  <c r="AD361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H233" i="2" l="1"/>
  <c r="AH11" i="2"/>
  <c r="AH295" i="2"/>
  <c r="AH420" i="2"/>
  <c r="AH108" i="2"/>
  <c r="AH344" i="2"/>
  <c r="AH343" i="2" s="1"/>
  <c r="AH342" i="2" s="1"/>
  <c r="AH171" i="2"/>
  <c r="AH49" i="2"/>
  <c r="AH48" i="2" s="1"/>
  <c r="AH26" i="2"/>
  <c r="AH10" i="2" s="1"/>
  <c r="AH313" i="2"/>
  <c r="AH218" i="2"/>
  <c r="AH489" i="2"/>
  <c r="AH143" i="2"/>
  <c r="AH232" i="2"/>
  <c r="AH72" i="2"/>
  <c r="AH329" i="2"/>
  <c r="AH257" i="2"/>
  <c r="AH102" i="2"/>
  <c r="AH101" i="2" s="1"/>
  <c r="AH376" i="2"/>
  <c r="AH375" i="2" s="1"/>
  <c r="AH374" i="2" s="1"/>
  <c r="AH373" i="2" s="1"/>
  <c r="AH354" i="2"/>
  <c r="AH47" i="2" l="1"/>
  <c r="AH9" i="2" s="1"/>
  <c r="AH217" i="2"/>
  <c r="AH142" i="2"/>
  <c r="AH328" i="2"/>
  <c r="AH327" i="2"/>
  <c r="AH141" i="2"/>
  <c r="AH100" i="2" s="1"/>
  <c r="AH8" i="2" s="1"/>
  <c r="R582" i="1" l="1"/>
  <c r="R581" i="1"/>
  <c r="R580" i="1"/>
  <c r="R579" i="1"/>
  <c r="R578" i="1"/>
  <c r="R577" i="1"/>
  <c r="M582" i="1"/>
  <c r="M581" i="1"/>
  <c r="M580" i="1"/>
  <c r="M579" i="1"/>
  <c r="M578" i="1"/>
  <c r="M577" i="1"/>
  <c r="P582" i="1"/>
  <c r="P581" i="1"/>
  <c r="P580" i="1"/>
  <c r="P579" i="1"/>
  <c r="P578" i="1"/>
  <c r="P577" i="1"/>
  <c r="P512" i="1"/>
  <c r="P511" i="1" s="1"/>
  <c r="P510" i="1" s="1"/>
  <c r="P509" i="1" s="1"/>
  <c r="P508" i="1"/>
  <c r="P507" i="1" s="1"/>
  <c r="P506" i="1"/>
  <c r="P505" i="1"/>
  <c r="P503" i="1"/>
  <c r="P502" i="1"/>
  <c r="P501" i="1"/>
  <c r="P500" i="1" s="1"/>
  <c r="P499" i="1"/>
  <c r="P498" i="1" s="1"/>
  <c r="P497" i="1"/>
  <c r="P496" i="1"/>
  <c r="P494" i="1"/>
  <c r="P493" i="1"/>
  <c r="P492" i="1" s="1"/>
  <c r="P488" i="1"/>
  <c r="P487" i="1"/>
  <c r="P486" i="1"/>
  <c r="P485" i="1" s="1"/>
  <c r="P484" i="1" s="1"/>
  <c r="P483" i="1"/>
  <c r="P482" i="1" s="1"/>
  <c r="P481" i="1" s="1"/>
  <c r="P478" i="1"/>
  <c r="P477" i="1"/>
  <c r="P476" i="1" s="1"/>
  <c r="P475" i="1" s="1"/>
  <c r="P474" i="1" s="1"/>
  <c r="P473" i="1"/>
  <c r="P472" i="1"/>
  <c r="P471" i="1" s="1"/>
  <c r="P470" i="1"/>
  <c r="P469" i="1"/>
  <c r="P465" i="1"/>
  <c r="P464" i="1"/>
  <c r="P463" i="1"/>
  <c r="P462" i="1" s="1"/>
  <c r="P461" i="1"/>
  <c r="P460" i="1"/>
  <c r="P459" i="1" s="1"/>
  <c r="P458" i="1"/>
  <c r="P457" i="1"/>
  <c r="P456" i="1"/>
  <c r="P454" i="1"/>
  <c r="P453" i="1"/>
  <c r="P452" i="1"/>
  <c r="P451" i="1" s="1"/>
  <c r="P449" i="1"/>
  <c r="P448" i="1" s="1"/>
  <c r="P447" i="1"/>
  <c r="P446" i="1"/>
  <c r="P445" i="1"/>
  <c r="P444" i="1" s="1"/>
  <c r="P443" i="1"/>
  <c r="P442" i="1"/>
  <c r="P441" i="1"/>
  <c r="P439" i="1"/>
  <c r="P438" i="1"/>
  <c r="P437" i="1"/>
  <c r="P435" i="1"/>
  <c r="P434" i="1"/>
  <c r="P433" i="1"/>
  <c r="P430" i="1"/>
  <c r="P429" i="1" s="1"/>
  <c r="P428" i="1"/>
  <c r="P427" i="1"/>
  <c r="P426" i="1"/>
  <c r="P425" i="1" s="1"/>
  <c r="P424" i="1"/>
  <c r="P423" i="1"/>
  <c r="P422" i="1"/>
  <c r="P419" i="1"/>
  <c r="P418" i="1"/>
  <c r="P417" i="1"/>
  <c r="P416" i="1" s="1"/>
  <c r="P415" i="1"/>
  <c r="P414" i="1"/>
  <c r="P413" i="1"/>
  <c r="P412" i="1" s="1"/>
  <c r="P411" i="1"/>
  <c r="P410" i="1"/>
  <c r="P409" i="1" s="1"/>
  <c r="P408" i="1"/>
  <c r="P407" i="1"/>
  <c r="P406" i="1" s="1"/>
  <c r="P405" i="1"/>
  <c r="P404" i="1" s="1"/>
  <c r="P403" i="1"/>
  <c r="P402" i="1"/>
  <c r="P401" i="1"/>
  <c r="P399" i="1"/>
  <c r="P398" i="1"/>
  <c r="P397" i="1"/>
  <c r="P395" i="1"/>
  <c r="P394" i="1"/>
  <c r="P393" i="1"/>
  <c r="P392" i="1" s="1"/>
  <c r="P391" i="1"/>
  <c r="P390" i="1"/>
  <c r="P389" i="1" s="1"/>
  <c r="P388" i="1"/>
  <c r="P387" i="1"/>
  <c r="P386" i="1"/>
  <c r="P384" i="1"/>
  <c r="P383" i="1"/>
  <c r="P382" i="1"/>
  <c r="P381" i="1" s="1"/>
  <c r="P380" i="1"/>
  <c r="P379" i="1"/>
  <c r="P378" i="1"/>
  <c r="P377" i="1" s="1"/>
  <c r="P372" i="1"/>
  <c r="P371" i="1" s="1"/>
  <c r="P370" i="1" s="1"/>
  <c r="P369" i="1"/>
  <c r="P368" i="1"/>
  <c r="P367" i="1" s="1"/>
  <c r="P366" i="1" s="1"/>
  <c r="P365" i="1" s="1"/>
  <c r="P364" i="1"/>
  <c r="P363" i="1"/>
  <c r="P359" i="1"/>
  <c r="P358" i="1"/>
  <c r="P357" i="1"/>
  <c r="P356" i="1" s="1"/>
  <c r="P355" i="1" s="1"/>
  <c r="P353" i="1"/>
  <c r="P352" i="1"/>
  <c r="P350" i="1"/>
  <c r="P349" i="1" s="1"/>
  <c r="P347" i="1"/>
  <c r="P346" i="1"/>
  <c r="P341" i="1"/>
  <c r="P340" i="1"/>
  <c r="P339" i="1" s="1"/>
  <c r="P338" i="1"/>
  <c r="P337" i="1"/>
  <c r="P336" i="1"/>
  <c r="P333" i="1"/>
  <c r="P332" i="1"/>
  <c r="P331" i="1"/>
  <c r="P330" i="1" s="1"/>
  <c r="P326" i="1"/>
  <c r="P325" i="1" s="1"/>
  <c r="P324" i="1"/>
  <c r="P323" i="1" s="1"/>
  <c r="P322" i="1" s="1"/>
  <c r="P321" i="1"/>
  <c r="P320" i="1" s="1"/>
  <c r="P319" i="1" s="1"/>
  <c r="P318" i="1" s="1"/>
  <c r="P317" i="1"/>
  <c r="P316" i="1" s="1"/>
  <c r="P315" i="1" s="1"/>
  <c r="P314" i="1" s="1"/>
  <c r="P312" i="1"/>
  <c r="P311" i="1" s="1"/>
  <c r="P310" i="1" s="1"/>
  <c r="P309" i="1" s="1"/>
  <c r="P308" i="1" s="1"/>
  <c r="P307" i="1"/>
  <c r="P306" i="1" s="1"/>
  <c r="P305" i="1"/>
  <c r="P304" i="1" s="1"/>
  <c r="P303" i="1"/>
  <c r="P302" i="1"/>
  <c r="P301" i="1" s="1"/>
  <c r="P300" i="1"/>
  <c r="P299" i="1" s="1"/>
  <c r="P298" i="1"/>
  <c r="P297" i="1"/>
  <c r="P296" i="1" s="1"/>
  <c r="P295" i="1" s="1"/>
  <c r="P294" i="1"/>
  <c r="P293" i="1" s="1"/>
  <c r="P292" i="1"/>
  <c r="P291" i="1" s="1"/>
  <c r="P290" i="1"/>
  <c r="P289" i="1"/>
  <c r="P288" i="1" s="1"/>
  <c r="P287" i="1"/>
  <c r="P286" i="1"/>
  <c r="P285" i="1"/>
  <c r="P284" i="1"/>
  <c r="P283" i="1"/>
  <c r="P280" i="1"/>
  <c r="P279" i="1"/>
  <c r="P278" i="1" s="1"/>
  <c r="P277" i="1"/>
  <c r="P276" i="1"/>
  <c r="P275" i="1"/>
  <c r="P274" i="1"/>
  <c r="P273" i="1" s="1"/>
  <c r="P272" i="1"/>
  <c r="P271" i="1"/>
  <c r="P270" i="1"/>
  <c r="P269" i="1" s="1"/>
  <c r="P268" i="1"/>
  <c r="P267" i="1"/>
  <c r="P266" i="1"/>
  <c r="P265" i="1"/>
  <c r="P264" i="1"/>
  <c r="P263" i="1"/>
  <c r="P262" i="1"/>
  <c r="P259" i="1"/>
  <c r="P258" i="1" s="1"/>
  <c r="P256" i="1"/>
  <c r="P255" i="1" s="1"/>
  <c r="P254" i="1"/>
  <c r="P253" i="1" s="1"/>
  <c r="P252" i="1"/>
  <c r="P251" i="1" s="1"/>
  <c r="P250" i="1" s="1"/>
  <c r="P249" i="1"/>
  <c r="P248" i="1"/>
  <c r="P247" i="1"/>
  <c r="P246" i="1"/>
  <c r="P245" i="1"/>
  <c r="P244" i="1"/>
  <c r="P243" i="1"/>
  <c r="P242" i="1"/>
  <c r="P241" i="1"/>
  <c r="P240" i="1"/>
  <c r="P239" i="1" s="1"/>
  <c r="P238" i="1"/>
  <c r="P237" i="1" s="1"/>
  <c r="P236" i="1"/>
  <c r="P235" i="1"/>
  <c r="P234" i="1" s="1"/>
  <c r="P233" i="1" s="1"/>
  <c r="P232" i="1" s="1"/>
  <c r="P231" i="1"/>
  <c r="P230" i="1"/>
  <c r="P228" i="1"/>
  <c r="P227" i="1"/>
  <c r="P226" i="1"/>
  <c r="P225" i="1" s="1"/>
  <c r="P224" i="1"/>
  <c r="P223" i="1"/>
  <c r="P222" i="1"/>
  <c r="P221" i="1"/>
  <c r="P220" i="1"/>
  <c r="P219" i="1" s="1"/>
  <c r="P216" i="1"/>
  <c r="P215" i="1" s="1"/>
  <c r="P214" i="1"/>
  <c r="P213" i="1" s="1"/>
  <c r="P212" i="1"/>
  <c r="P211" i="1"/>
  <c r="P209" i="1"/>
  <c r="P208" i="1"/>
  <c r="P205" i="1"/>
  <c r="P204" i="1"/>
  <c r="P203" i="1"/>
  <c r="P202" i="1"/>
  <c r="P201" i="1"/>
  <c r="P200" i="1" s="1"/>
  <c r="P199" i="1" s="1"/>
  <c r="P198" i="1"/>
  <c r="P197" i="1"/>
  <c r="P196" i="1" s="1"/>
  <c r="P195" i="1"/>
  <c r="P194" i="1"/>
  <c r="P192" i="1"/>
  <c r="P191" i="1"/>
  <c r="P190" i="1"/>
  <c r="P189" i="1"/>
  <c r="P188" i="1" s="1"/>
  <c r="P187" i="1"/>
  <c r="P186" i="1"/>
  <c r="P185" i="1"/>
  <c r="P184" i="1"/>
  <c r="P183" i="1"/>
  <c r="P182" i="1" s="1"/>
  <c r="P181" i="1"/>
  <c r="P180" i="1" s="1"/>
  <c r="P179" i="1"/>
  <c r="P178" i="1"/>
  <c r="P177" i="1"/>
  <c r="P176" i="1"/>
  <c r="P175" i="1"/>
  <c r="P174" i="1"/>
  <c r="P173" i="1"/>
  <c r="P170" i="1"/>
  <c r="P169" i="1"/>
  <c r="P168" i="1"/>
  <c r="P167" i="1"/>
  <c r="P166" i="1"/>
  <c r="P165" i="1" s="1"/>
  <c r="P164" i="1"/>
  <c r="P163" i="1"/>
  <c r="P162" i="1"/>
  <c r="P159" i="1"/>
  <c r="P158" i="1"/>
  <c r="P157" i="1" s="1"/>
  <c r="P156" i="1"/>
  <c r="P155" i="1"/>
  <c r="P154" i="1"/>
  <c r="P153" i="1"/>
  <c r="P152" i="1"/>
  <c r="P151" i="1"/>
  <c r="P150" i="1"/>
  <c r="P149" i="1" s="1"/>
  <c r="P148" i="1" s="1"/>
  <c r="P147" i="1"/>
  <c r="P146" i="1"/>
  <c r="P145" i="1"/>
  <c r="P140" i="1"/>
  <c r="P139" i="1"/>
  <c r="P138" i="1" s="1"/>
  <c r="P137" i="1" s="1"/>
  <c r="P136" i="1"/>
  <c r="P135" i="1" s="1"/>
  <c r="P134" i="1" s="1"/>
  <c r="P133" i="1"/>
  <c r="P132" i="1" s="1"/>
  <c r="P131" i="1"/>
  <c r="P130" i="1"/>
  <c r="P129" i="1" s="1"/>
  <c r="P128" i="1"/>
  <c r="P127" i="1"/>
  <c r="P126" i="1" s="1"/>
  <c r="P125" i="1"/>
  <c r="P124" i="1"/>
  <c r="P123" i="1"/>
  <c r="P122" i="1"/>
  <c r="P121" i="1"/>
  <c r="P119" i="1"/>
  <c r="P118" i="1" s="1"/>
  <c r="P117" i="1"/>
  <c r="P116" i="1"/>
  <c r="P115" i="1"/>
  <c r="P114" i="1"/>
  <c r="P113" i="1" s="1"/>
  <c r="P112" i="1"/>
  <c r="P111" i="1"/>
  <c r="P110" i="1"/>
  <c r="P109" i="1" s="1"/>
  <c r="P107" i="1"/>
  <c r="P106" i="1"/>
  <c r="P99" i="1"/>
  <c r="P98" i="1"/>
  <c r="P97" i="1"/>
  <c r="P94" i="1"/>
  <c r="P93" i="1" s="1"/>
  <c r="P92" i="1" s="1"/>
  <c r="P91" i="1"/>
  <c r="P90" i="1"/>
  <c r="P87" i="1"/>
  <c r="P86" i="1"/>
  <c r="P85" i="1" s="1"/>
  <c r="P84" i="1" s="1"/>
  <c r="P83" i="1"/>
  <c r="P82" i="1"/>
  <c r="P81" i="1" s="1"/>
  <c r="P80" i="1" s="1"/>
  <c r="P79" i="1"/>
  <c r="P78" i="1"/>
  <c r="P76" i="1"/>
  <c r="P75" i="1"/>
  <c r="P74" i="1" s="1"/>
  <c r="P73" i="1" s="1"/>
  <c r="P71" i="1"/>
  <c r="P70" i="1"/>
  <c r="P69" i="1"/>
  <c r="P68" i="1" s="1"/>
  <c r="P67" i="1"/>
  <c r="P66" i="1"/>
  <c r="P65" i="1" s="1"/>
  <c r="P64" i="1"/>
  <c r="P63" i="1" s="1"/>
  <c r="P62" i="1"/>
  <c r="P61" i="1" s="1"/>
  <c r="P60" i="1"/>
  <c r="P59" i="1" s="1"/>
  <c r="P58" i="1"/>
  <c r="P57" i="1" s="1"/>
  <c r="P56" i="1"/>
  <c r="P55" i="1"/>
  <c r="P53" i="1"/>
  <c r="P52" i="1"/>
  <c r="P51" i="1"/>
  <c r="P50" i="1" s="1"/>
  <c r="P46" i="1"/>
  <c r="P45" i="1"/>
  <c r="P44" i="1"/>
  <c r="P43" i="1"/>
  <c r="P42" i="1"/>
  <c r="P41" i="1"/>
  <c r="P40" i="1" s="1"/>
  <c r="P39" i="1" s="1"/>
  <c r="P38" i="1"/>
  <c r="P37" i="1" s="1"/>
  <c r="P36" i="1"/>
  <c r="P35" i="1" s="1"/>
  <c r="P34" i="1"/>
  <c r="P33" i="1" s="1"/>
  <c r="P32" i="1"/>
  <c r="P31" i="1" s="1"/>
  <c r="P30" i="1"/>
  <c r="P29" i="1" s="1"/>
  <c r="P28" i="1"/>
  <c r="P27" i="1" s="1"/>
  <c r="P25" i="1"/>
  <c r="P24" i="1"/>
  <c r="P22" i="1"/>
  <c r="P21" i="1"/>
  <c r="P20" i="1"/>
  <c r="P19" i="1"/>
  <c r="P18" i="1"/>
  <c r="P17" i="1"/>
  <c r="P16" i="1"/>
  <c r="P15" i="1"/>
  <c r="P14" i="1"/>
  <c r="P13" i="1"/>
  <c r="M512" i="1"/>
  <c r="M511" i="1" s="1"/>
  <c r="M510" i="1" s="1"/>
  <c r="M509" i="1" s="1"/>
  <c r="M508" i="1"/>
  <c r="M507" i="1" s="1"/>
  <c r="M506" i="1"/>
  <c r="M505" i="1"/>
  <c r="M504" i="1" s="1"/>
  <c r="M503" i="1"/>
  <c r="M502" i="1"/>
  <c r="M501" i="1"/>
  <c r="M500" i="1" s="1"/>
  <c r="M499" i="1"/>
  <c r="M498" i="1" s="1"/>
  <c r="M497" i="1"/>
  <c r="M496" i="1"/>
  <c r="M494" i="1"/>
  <c r="M493" i="1"/>
  <c r="M492" i="1" s="1"/>
  <c r="M488" i="1"/>
  <c r="M487" i="1"/>
  <c r="M486" i="1"/>
  <c r="M485" i="1" s="1"/>
  <c r="M484" i="1" s="1"/>
  <c r="M483" i="1"/>
  <c r="M482" i="1" s="1"/>
  <c r="M481" i="1" s="1"/>
  <c r="M478" i="1"/>
  <c r="M477" i="1"/>
  <c r="M476" i="1" s="1"/>
  <c r="M475" i="1" s="1"/>
  <c r="M474" i="1" s="1"/>
  <c r="M473" i="1"/>
  <c r="M471" i="1" s="1"/>
  <c r="M472" i="1"/>
  <c r="M470" i="1"/>
  <c r="M469" i="1"/>
  <c r="M465" i="1"/>
  <c r="M464" i="1"/>
  <c r="M463" i="1"/>
  <c r="M462" i="1" s="1"/>
  <c r="M461" i="1"/>
  <c r="M460" i="1"/>
  <c r="M459" i="1" s="1"/>
  <c r="M458" i="1"/>
  <c r="M457" i="1"/>
  <c r="M456" i="1"/>
  <c r="M455" i="1" s="1"/>
  <c r="M454" i="1"/>
  <c r="M453" i="1"/>
  <c r="M452" i="1"/>
  <c r="M449" i="1"/>
  <c r="M448" i="1" s="1"/>
  <c r="M447" i="1"/>
  <c r="M446" i="1"/>
  <c r="M445" i="1"/>
  <c r="M444" i="1" s="1"/>
  <c r="M443" i="1"/>
  <c r="M442" i="1"/>
  <c r="M441" i="1"/>
  <c r="M440" i="1" s="1"/>
  <c r="M439" i="1"/>
  <c r="M438" i="1"/>
  <c r="M437" i="1"/>
  <c r="M436" i="1" s="1"/>
  <c r="M435" i="1"/>
  <c r="M434" i="1"/>
  <c r="M433" i="1"/>
  <c r="M430" i="1"/>
  <c r="M429" i="1" s="1"/>
  <c r="M428" i="1"/>
  <c r="M427" i="1"/>
  <c r="M426" i="1"/>
  <c r="M424" i="1"/>
  <c r="M423" i="1"/>
  <c r="M422" i="1"/>
  <c r="M421" i="1" s="1"/>
  <c r="M419" i="1"/>
  <c r="M418" i="1"/>
  <c r="M417" i="1"/>
  <c r="M415" i="1"/>
  <c r="M414" i="1"/>
  <c r="M413" i="1"/>
  <c r="M411" i="1"/>
  <c r="M410" i="1"/>
  <c r="M409" i="1" s="1"/>
  <c r="M408" i="1"/>
  <c r="M407" i="1"/>
  <c r="M406" i="1" s="1"/>
  <c r="M405" i="1"/>
  <c r="M404" i="1" s="1"/>
  <c r="M403" i="1"/>
  <c r="M402" i="1"/>
  <c r="M401" i="1"/>
  <c r="M399" i="1"/>
  <c r="M398" i="1"/>
  <c r="M397" i="1"/>
  <c r="M395" i="1"/>
  <c r="M394" i="1"/>
  <c r="M393" i="1"/>
  <c r="M392" i="1" s="1"/>
  <c r="M391" i="1"/>
  <c r="M390" i="1"/>
  <c r="M389" i="1" s="1"/>
  <c r="M388" i="1"/>
  <c r="M387" i="1"/>
  <c r="M386" i="1"/>
  <c r="M385" i="1" s="1"/>
  <c r="M384" i="1"/>
  <c r="M383" i="1"/>
  <c r="M382" i="1"/>
  <c r="M380" i="1"/>
  <c r="M379" i="1"/>
  <c r="M378" i="1"/>
  <c r="M372" i="1"/>
  <c r="M371" i="1" s="1"/>
  <c r="M370" i="1" s="1"/>
  <c r="M369" i="1"/>
  <c r="M368" i="1"/>
  <c r="M367" i="1" s="1"/>
  <c r="M366" i="1" s="1"/>
  <c r="M365" i="1" s="1"/>
  <c r="M364" i="1"/>
  <c r="M363" i="1"/>
  <c r="M362" i="1" s="1"/>
  <c r="M361" i="1" s="1"/>
  <c r="M360" i="1" s="1"/>
  <c r="M359" i="1"/>
  <c r="M358" i="1"/>
  <c r="M357" i="1"/>
  <c r="M353" i="1"/>
  <c r="M352" i="1"/>
  <c r="M351" i="1" s="1"/>
  <c r="M350" i="1"/>
  <c r="M349" i="1" s="1"/>
  <c r="M347" i="1"/>
  <c r="M346" i="1"/>
  <c r="M341" i="1"/>
  <c r="M340" i="1"/>
  <c r="M339" i="1" s="1"/>
  <c r="M338" i="1"/>
  <c r="M337" i="1"/>
  <c r="M336" i="1"/>
  <c r="M335" i="1" s="1"/>
  <c r="M334" i="1" s="1"/>
  <c r="M333" i="1"/>
  <c r="M332" i="1"/>
  <c r="M331" i="1"/>
  <c r="M326" i="1"/>
  <c r="M325" i="1" s="1"/>
  <c r="M324" i="1"/>
  <c r="M323" i="1" s="1"/>
  <c r="M321" i="1"/>
  <c r="M320" i="1" s="1"/>
  <c r="M319" i="1" s="1"/>
  <c r="M318" i="1" s="1"/>
  <c r="M317" i="1"/>
  <c r="M316" i="1" s="1"/>
  <c r="M315" i="1" s="1"/>
  <c r="M314" i="1" s="1"/>
  <c r="M312" i="1"/>
  <c r="M311" i="1" s="1"/>
  <c r="M310" i="1" s="1"/>
  <c r="M309" i="1" s="1"/>
  <c r="M308" i="1" s="1"/>
  <c r="M307" i="1"/>
  <c r="M306" i="1" s="1"/>
  <c r="M305" i="1"/>
  <c r="M304" i="1" s="1"/>
  <c r="M303" i="1"/>
  <c r="M302" i="1"/>
  <c r="M301" i="1" s="1"/>
  <c r="M300" i="1"/>
  <c r="M299" i="1" s="1"/>
  <c r="M298" i="1"/>
  <c r="M297" i="1"/>
  <c r="M294" i="1"/>
  <c r="M293" i="1" s="1"/>
  <c r="M292" i="1"/>
  <c r="M291" i="1" s="1"/>
  <c r="M290" i="1"/>
  <c r="M289" i="1"/>
  <c r="M288" i="1" s="1"/>
  <c r="M287" i="1"/>
  <c r="M286" i="1"/>
  <c r="M285" i="1"/>
  <c r="M284" i="1"/>
  <c r="M283" i="1"/>
  <c r="M282" i="1" s="1"/>
  <c r="M280" i="1"/>
  <c r="M279" i="1"/>
  <c r="M277" i="1"/>
  <c r="M276" i="1"/>
  <c r="M275" i="1"/>
  <c r="M274" i="1"/>
  <c r="M272" i="1"/>
  <c r="M271" i="1"/>
  <c r="M270" i="1"/>
  <c r="M269" i="1" s="1"/>
  <c r="M268" i="1"/>
  <c r="M267" i="1"/>
  <c r="M266" i="1"/>
  <c r="M265" i="1"/>
  <c r="M264" i="1"/>
  <c r="M263" i="1"/>
  <c r="M262" i="1"/>
  <c r="M259" i="1"/>
  <c r="M258" i="1" s="1"/>
  <c r="M256" i="1"/>
  <c r="M255" i="1" s="1"/>
  <c r="M254" i="1"/>
  <c r="M253" i="1" s="1"/>
  <c r="M252" i="1"/>
  <c r="M251" i="1" s="1"/>
  <c r="M249" i="1"/>
  <c r="M248" i="1"/>
  <c r="M247" i="1"/>
  <c r="M246" i="1"/>
  <c r="M245" i="1"/>
  <c r="M244" i="1"/>
  <c r="M243" i="1"/>
  <c r="M242" i="1"/>
  <c r="M241" i="1"/>
  <c r="M240" i="1"/>
  <c r="M238" i="1"/>
  <c r="M236" i="1"/>
  <c r="M235" i="1"/>
  <c r="M234" i="1" s="1"/>
  <c r="M231" i="1"/>
  <c r="M230" i="1"/>
  <c r="M229" i="1" s="1"/>
  <c r="M228" i="1"/>
  <c r="M227" i="1"/>
  <c r="M226" i="1"/>
  <c r="M224" i="1"/>
  <c r="M223" i="1"/>
  <c r="M222" i="1"/>
  <c r="M221" i="1"/>
  <c r="M220" i="1"/>
  <c r="M219" i="1" s="1"/>
  <c r="M216" i="1"/>
  <c r="M215" i="1" s="1"/>
  <c r="M214" i="1"/>
  <c r="M213" i="1" s="1"/>
  <c r="M212" i="1"/>
  <c r="M211" i="1"/>
  <c r="M210" i="1" s="1"/>
  <c r="M209" i="1"/>
  <c r="M208" i="1"/>
  <c r="M207" i="1" s="1"/>
  <c r="M205" i="1"/>
  <c r="M204" i="1"/>
  <c r="M203" i="1"/>
  <c r="M202" i="1"/>
  <c r="M201" i="1"/>
  <c r="M198" i="1"/>
  <c r="M197" i="1"/>
  <c r="M195" i="1"/>
  <c r="M194" i="1"/>
  <c r="M193" i="1" s="1"/>
  <c r="M192" i="1"/>
  <c r="M191" i="1"/>
  <c r="M190" i="1"/>
  <c r="M189" i="1"/>
  <c r="M187" i="1"/>
  <c r="M186" i="1"/>
  <c r="M185" i="1"/>
  <c r="M184" i="1"/>
  <c r="M183" i="1"/>
  <c r="M182" i="1" s="1"/>
  <c r="M181" i="1"/>
  <c r="M180" i="1" s="1"/>
  <c r="M179" i="1"/>
  <c r="M178" i="1"/>
  <c r="M177" i="1"/>
  <c r="M176" i="1"/>
  <c r="M175" i="1"/>
  <c r="M174" i="1"/>
  <c r="M173" i="1"/>
  <c r="M170" i="1"/>
  <c r="M169" i="1"/>
  <c r="M168" i="1"/>
  <c r="M167" i="1"/>
  <c r="M166" i="1"/>
  <c r="M164" i="1"/>
  <c r="M163" i="1"/>
  <c r="M162" i="1"/>
  <c r="M161" i="1" s="1"/>
  <c r="M159" i="1"/>
  <c r="M158" i="1"/>
  <c r="M157" i="1" s="1"/>
  <c r="M156" i="1"/>
  <c r="M155" i="1"/>
  <c r="M154" i="1"/>
  <c r="M153" i="1"/>
  <c r="M152" i="1"/>
  <c r="M151" i="1"/>
  <c r="M150" i="1"/>
  <c r="M147" i="1"/>
  <c r="M146" i="1"/>
  <c r="M145" i="1"/>
  <c r="M144" i="1" s="1"/>
  <c r="M140" i="1"/>
  <c r="M139" i="1"/>
  <c r="M138" i="1" s="1"/>
  <c r="M137" i="1" s="1"/>
  <c r="M136" i="1"/>
  <c r="M133" i="1"/>
  <c r="M132" i="1" s="1"/>
  <c r="M131" i="1"/>
  <c r="M130" i="1"/>
  <c r="M128" i="1"/>
  <c r="M127" i="1"/>
  <c r="M126" i="1" s="1"/>
  <c r="M125" i="1"/>
  <c r="M124" i="1"/>
  <c r="M123" i="1"/>
  <c r="M122" i="1"/>
  <c r="M121" i="1"/>
  <c r="M120" i="1" s="1"/>
  <c r="M119" i="1"/>
  <c r="M118" i="1" s="1"/>
  <c r="M117" i="1"/>
  <c r="M116" i="1"/>
  <c r="M115" i="1"/>
  <c r="M114" i="1"/>
  <c r="M112" i="1"/>
  <c r="M111" i="1"/>
  <c r="M110" i="1"/>
  <c r="M107" i="1"/>
  <c r="M106" i="1"/>
  <c r="M105" i="1" s="1"/>
  <c r="M104" i="1" s="1"/>
  <c r="M103" i="1" s="1"/>
  <c r="M99" i="1"/>
  <c r="M98" i="1"/>
  <c r="M97" i="1"/>
  <c r="M96" i="1" s="1"/>
  <c r="M95" i="1" s="1"/>
  <c r="M94" i="1"/>
  <c r="M93" i="1" s="1"/>
  <c r="M92" i="1" s="1"/>
  <c r="M91" i="1"/>
  <c r="M90" i="1"/>
  <c r="M89" i="1" s="1"/>
  <c r="M88" i="1" s="1"/>
  <c r="M87" i="1"/>
  <c r="M86" i="1"/>
  <c r="M85" i="1" s="1"/>
  <c r="M84" i="1" s="1"/>
  <c r="M83" i="1"/>
  <c r="M82" i="1"/>
  <c r="M79" i="1"/>
  <c r="M78" i="1"/>
  <c r="M77" i="1" s="1"/>
  <c r="M76" i="1"/>
  <c r="M75" i="1"/>
  <c r="M74" i="1" s="1"/>
  <c r="M73" i="1" s="1"/>
  <c r="M71" i="1"/>
  <c r="M70" i="1"/>
  <c r="M69" i="1"/>
  <c r="M67" i="1"/>
  <c r="M66" i="1"/>
  <c r="M64" i="1"/>
  <c r="M63" i="1" s="1"/>
  <c r="M62" i="1"/>
  <c r="M61" i="1" s="1"/>
  <c r="M60" i="1"/>
  <c r="M59" i="1" s="1"/>
  <c r="M58" i="1"/>
  <c r="M57" i="1" s="1"/>
  <c r="M56" i="1"/>
  <c r="M55" i="1"/>
  <c r="M54" i="1" s="1"/>
  <c r="M53" i="1"/>
  <c r="M52" i="1"/>
  <c r="M51" i="1"/>
  <c r="M46" i="1"/>
  <c r="M45" i="1"/>
  <c r="M44" i="1"/>
  <c r="M43" i="1"/>
  <c r="M42" i="1"/>
  <c r="M41" i="1"/>
  <c r="M38" i="1"/>
  <c r="M37" i="1" s="1"/>
  <c r="M36" i="1"/>
  <c r="M35" i="1" s="1"/>
  <c r="M34" i="1"/>
  <c r="M33" i="1" s="1"/>
  <c r="M32" i="1"/>
  <c r="M31" i="1" s="1"/>
  <c r="M30" i="1"/>
  <c r="M29" i="1" s="1"/>
  <c r="M28" i="1"/>
  <c r="M27" i="1" s="1"/>
  <c r="M25" i="1"/>
  <c r="M24" i="1"/>
  <c r="M23" i="1" s="1"/>
  <c r="M22" i="1"/>
  <c r="M21" i="1"/>
  <c r="M20" i="1"/>
  <c r="M19" i="1"/>
  <c r="M18" i="1"/>
  <c r="M17" i="1"/>
  <c r="M16" i="1"/>
  <c r="M15" i="1"/>
  <c r="M14" i="1"/>
  <c r="M13" i="1"/>
  <c r="D572" i="1"/>
  <c r="E572" i="1"/>
  <c r="F572" i="1"/>
  <c r="H572" i="1"/>
  <c r="I572" i="1"/>
  <c r="K572" i="1"/>
  <c r="L572" i="1"/>
  <c r="R572" i="1" s="1"/>
  <c r="N572" i="1"/>
  <c r="O572" i="1"/>
  <c r="D573" i="1"/>
  <c r="E573" i="1"/>
  <c r="F573" i="1"/>
  <c r="H573" i="1"/>
  <c r="I573" i="1"/>
  <c r="K573" i="1"/>
  <c r="L573" i="1"/>
  <c r="R573" i="1" s="1"/>
  <c r="N573" i="1"/>
  <c r="O573" i="1"/>
  <c r="D574" i="1"/>
  <c r="E574" i="1"/>
  <c r="F574" i="1"/>
  <c r="H574" i="1"/>
  <c r="I574" i="1"/>
  <c r="K574" i="1"/>
  <c r="L574" i="1"/>
  <c r="R574" i="1" s="1"/>
  <c r="N574" i="1"/>
  <c r="O574" i="1"/>
  <c r="D575" i="1"/>
  <c r="E575" i="1"/>
  <c r="F575" i="1"/>
  <c r="H575" i="1"/>
  <c r="I575" i="1"/>
  <c r="K575" i="1"/>
  <c r="L575" i="1"/>
  <c r="R575" i="1" s="1"/>
  <c r="N575" i="1"/>
  <c r="O575" i="1"/>
  <c r="D568" i="1"/>
  <c r="E568" i="1"/>
  <c r="F568" i="1"/>
  <c r="H568" i="1"/>
  <c r="I568" i="1"/>
  <c r="K568" i="1"/>
  <c r="L568" i="1"/>
  <c r="R568" i="1" s="1"/>
  <c r="N568" i="1"/>
  <c r="O568" i="1"/>
  <c r="D569" i="1"/>
  <c r="E569" i="1"/>
  <c r="F569" i="1"/>
  <c r="H569" i="1"/>
  <c r="I569" i="1"/>
  <c r="K569" i="1"/>
  <c r="L569" i="1"/>
  <c r="R569" i="1" s="1"/>
  <c r="N569" i="1"/>
  <c r="O569" i="1"/>
  <c r="D570" i="1"/>
  <c r="E570" i="1"/>
  <c r="F570" i="1"/>
  <c r="H570" i="1"/>
  <c r="I570" i="1"/>
  <c r="K570" i="1"/>
  <c r="L570" i="1"/>
  <c r="R570" i="1" s="1"/>
  <c r="N570" i="1"/>
  <c r="O570" i="1"/>
  <c r="D564" i="1"/>
  <c r="E564" i="1"/>
  <c r="F564" i="1"/>
  <c r="H564" i="1"/>
  <c r="I564" i="1"/>
  <c r="K564" i="1"/>
  <c r="L564" i="1"/>
  <c r="R564" i="1" s="1"/>
  <c r="N564" i="1"/>
  <c r="O564" i="1"/>
  <c r="D565" i="1"/>
  <c r="E565" i="1"/>
  <c r="F565" i="1"/>
  <c r="H565" i="1"/>
  <c r="I565" i="1"/>
  <c r="K565" i="1"/>
  <c r="L565" i="1"/>
  <c r="R565" i="1" s="1"/>
  <c r="N565" i="1"/>
  <c r="O565" i="1"/>
  <c r="D566" i="1"/>
  <c r="E566" i="1"/>
  <c r="F566" i="1"/>
  <c r="H566" i="1"/>
  <c r="I566" i="1"/>
  <c r="K566" i="1"/>
  <c r="L566" i="1"/>
  <c r="R566" i="1" s="1"/>
  <c r="N566" i="1"/>
  <c r="O566" i="1"/>
  <c r="D560" i="1"/>
  <c r="E560" i="1"/>
  <c r="F560" i="1"/>
  <c r="H560" i="1"/>
  <c r="I560" i="1"/>
  <c r="K560" i="1"/>
  <c r="L560" i="1"/>
  <c r="R560" i="1" s="1"/>
  <c r="N560" i="1"/>
  <c r="O560" i="1"/>
  <c r="D561" i="1"/>
  <c r="E561" i="1"/>
  <c r="F561" i="1"/>
  <c r="H561" i="1"/>
  <c r="I561" i="1"/>
  <c r="K561" i="1"/>
  <c r="L561" i="1"/>
  <c r="R561" i="1" s="1"/>
  <c r="N561" i="1"/>
  <c r="O561" i="1"/>
  <c r="D562" i="1"/>
  <c r="E562" i="1"/>
  <c r="F562" i="1"/>
  <c r="H562" i="1"/>
  <c r="K562" i="1"/>
  <c r="L562" i="1"/>
  <c r="R562" i="1" s="1"/>
  <c r="N562" i="1"/>
  <c r="O562" i="1"/>
  <c r="B571" i="1"/>
  <c r="B567" i="1"/>
  <c r="B563" i="1"/>
  <c r="C575" i="1"/>
  <c r="C574" i="1"/>
  <c r="C570" i="1"/>
  <c r="C566" i="1"/>
  <c r="C562" i="1"/>
  <c r="C573" i="1"/>
  <c r="C569" i="1"/>
  <c r="C565" i="1"/>
  <c r="C561" i="1"/>
  <c r="C572" i="1"/>
  <c r="C568" i="1"/>
  <c r="C564" i="1"/>
  <c r="C560" i="1"/>
  <c r="B559" i="1"/>
  <c r="B558" i="1"/>
  <c r="D544" i="1"/>
  <c r="E544" i="1"/>
  <c r="F544" i="1"/>
  <c r="H544" i="1"/>
  <c r="I544" i="1"/>
  <c r="K544" i="1"/>
  <c r="L544" i="1"/>
  <c r="R544" i="1" s="1"/>
  <c r="N544" i="1"/>
  <c r="O544" i="1"/>
  <c r="D545" i="1"/>
  <c r="E545" i="1"/>
  <c r="F545" i="1"/>
  <c r="H545" i="1"/>
  <c r="I545" i="1"/>
  <c r="K545" i="1"/>
  <c r="L545" i="1"/>
  <c r="R545" i="1" s="1"/>
  <c r="N545" i="1"/>
  <c r="O545" i="1"/>
  <c r="D546" i="1"/>
  <c r="E546" i="1"/>
  <c r="F546" i="1"/>
  <c r="H546" i="1"/>
  <c r="I546" i="1"/>
  <c r="K546" i="1"/>
  <c r="L546" i="1"/>
  <c r="R546" i="1" s="1"/>
  <c r="N546" i="1"/>
  <c r="O546" i="1"/>
  <c r="D547" i="1"/>
  <c r="E547" i="1"/>
  <c r="F547" i="1"/>
  <c r="H547" i="1"/>
  <c r="I547" i="1"/>
  <c r="K547" i="1"/>
  <c r="L547" i="1"/>
  <c r="R547" i="1" s="1"/>
  <c r="N547" i="1"/>
  <c r="O547" i="1"/>
  <c r="D548" i="1"/>
  <c r="E548" i="1"/>
  <c r="F548" i="1"/>
  <c r="H548" i="1"/>
  <c r="I548" i="1"/>
  <c r="K548" i="1"/>
  <c r="L548" i="1"/>
  <c r="R548" i="1" s="1"/>
  <c r="N548" i="1"/>
  <c r="O548" i="1"/>
  <c r="D549" i="1"/>
  <c r="E549" i="1"/>
  <c r="F549" i="1"/>
  <c r="H549" i="1"/>
  <c r="I549" i="1"/>
  <c r="K549" i="1"/>
  <c r="L549" i="1"/>
  <c r="R549" i="1" s="1"/>
  <c r="N549" i="1"/>
  <c r="O549" i="1"/>
  <c r="D550" i="1"/>
  <c r="E550" i="1"/>
  <c r="F550" i="1"/>
  <c r="H550" i="1"/>
  <c r="I550" i="1"/>
  <c r="K550" i="1"/>
  <c r="L550" i="1"/>
  <c r="R550" i="1" s="1"/>
  <c r="N550" i="1"/>
  <c r="O550" i="1"/>
  <c r="D551" i="1"/>
  <c r="E551" i="1"/>
  <c r="F551" i="1"/>
  <c r="H551" i="1"/>
  <c r="I551" i="1"/>
  <c r="K551" i="1"/>
  <c r="L551" i="1"/>
  <c r="R551" i="1" s="1"/>
  <c r="N551" i="1"/>
  <c r="O551" i="1"/>
  <c r="D552" i="1"/>
  <c r="E552" i="1"/>
  <c r="F552" i="1"/>
  <c r="H552" i="1"/>
  <c r="I552" i="1"/>
  <c r="K552" i="1"/>
  <c r="L552" i="1"/>
  <c r="R552" i="1" s="1"/>
  <c r="N552" i="1"/>
  <c r="O552" i="1"/>
  <c r="D553" i="1"/>
  <c r="E553" i="1"/>
  <c r="F553" i="1"/>
  <c r="H553" i="1"/>
  <c r="I553" i="1"/>
  <c r="K553" i="1"/>
  <c r="L553" i="1"/>
  <c r="N553" i="1"/>
  <c r="O553" i="1"/>
  <c r="D554" i="1"/>
  <c r="E554" i="1"/>
  <c r="F554" i="1"/>
  <c r="H554" i="1"/>
  <c r="I554" i="1"/>
  <c r="K554" i="1"/>
  <c r="L554" i="1"/>
  <c r="R554" i="1" s="1"/>
  <c r="N554" i="1"/>
  <c r="O554" i="1"/>
  <c r="D555" i="1"/>
  <c r="E555" i="1"/>
  <c r="F555" i="1"/>
  <c r="H555" i="1"/>
  <c r="I555" i="1"/>
  <c r="K555" i="1"/>
  <c r="L555" i="1"/>
  <c r="R555" i="1" s="1"/>
  <c r="N555" i="1"/>
  <c r="O555" i="1"/>
  <c r="D556" i="1"/>
  <c r="E556" i="1"/>
  <c r="F556" i="1"/>
  <c r="H556" i="1"/>
  <c r="I556" i="1"/>
  <c r="K556" i="1"/>
  <c r="L556" i="1"/>
  <c r="R556" i="1" s="1"/>
  <c r="N556" i="1"/>
  <c r="O556" i="1"/>
  <c r="D557" i="1"/>
  <c r="E557" i="1"/>
  <c r="F557" i="1"/>
  <c r="H557" i="1"/>
  <c r="I557" i="1"/>
  <c r="K557" i="1"/>
  <c r="L557" i="1"/>
  <c r="R557" i="1" s="1"/>
  <c r="N557" i="1"/>
  <c r="O557" i="1"/>
  <c r="C544" i="1"/>
  <c r="C552" i="1"/>
  <c r="C551" i="1"/>
  <c r="C557" i="1"/>
  <c r="C554" i="1"/>
  <c r="C556" i="1"/>
  <c r="C555" i="1"/>
  <c r="C553" i="1"/>
  <c r="C550" i="1"/>
  <c r="C548" i="1"/>
  <c r="C547" i="1"/>
  <c r="C546" i="1"/>
  <c r="M480" i="1" l="1"/>
  <c r="M479" i="1" s="1"/>
  <c r="P313" i="1"/>
  <c r="M40" i="1"/>
  <c r="M39" i="1" s="1"/>
  <c r="M81" i="1"/>
  <c r="M80" i="1" s="1"/>
  <c r="M72" i="1" s="1"/>
  <c r="M109" i="1"/>
  <c r="M149" i="1"/>
  <c r="M148" i="1" s="1"/>
  <c r="M143" i="1" s="1"/>
  <c r="M165" i="1"/>
  <c r="M160" i="1" s="1"/>
  <c r="M196" i="1"/>
  <c r="M250" i="1"/>
  <c r="M425" i="1"/>
  <c r="P23" i="1"/>
  <c r="P89" i="1"/>
  <c r="P88" i="1" s="1"/>
  <c r="P261" i="1"/>
  <c r="P260" i="1" s="1"/>
  <c r="P257" i="1" s="1"/>
  <c r="P351" i="1"/>
  <c r="P396" i="1"/>
  <c r="P432" i="1"/>
  <c r="P431" i="1" s="1"/>
  <c r="P468" i="1"/>
  <c r="P467" i="1" s="1"/>
  <c r="P466" i="1" s="1"/>
  <c r="P495" i="1"/>
  <c r="P491" i="1" s="1"/>
  <c r="P490" i="1" s="1"/>
  <c r="P489" i="1" s="1"/>
  <c r="P172" i="1"/>
  <c r="M200" i="1"/>
  <c r="M199" i="1" s="1"/>
  <c r="M239" i="1"/>
  <c r="M237" i="1" s="1"/>
  <c r="M233" i="1" s="1"/>
  <c r="M273" i="1"/>
  <c r="M377" i="1"/>
  <c r="M491" i="1"/>
  <c r="M490" i="1" s="1"/>
  <c r="M489" i="1" s="1"/>
  <c r="P12" i="1"/>
  <c r="P11" i="1" s="1"/>
  <c r="P10" i="1" s="1"/>
  <c r="P26" i="1"/>
  <c r="P49" i="1"/>
  <c r="P48" i="1" s="1"/>
  <c r="P354" i="1"/>
  <c r="M400" i="1"/>
  <c r="M206" i="1"/>
  <c r="M65" i="1"/>
  <c r="M113" i="1"/>
  <c r="M129" i="1"/>
  <c r="M281" i="1"/>
  <c r="M322" i="1"/>
  <c r="M313" i="1" s="1"/>
  <c r="M412" i="1"/>
  <c r="M420" i="1"/>
  <c r="P96" i="1"/>
  <c r="P95" i="1" s="1"/>
  <c r="P207" i="1"/>
  <c r="P400" i="1"/>
  <c r="P436" i="1"/>
  <c r="P450" i="1"/>
  <c r="M261" i="1"/>
  <c r="M260" i="1" s="1"/>
  <c r="M257" i="1" s="1"/>
  <c r="M396" i="1"/>
  <c r="M432" i="1"/>
  <c r="M431" i="1" s="1"/>
  <c r="M495" i="1"/>
  <c r="P120" i="1"/>
  <c r="P108" i="1" s="1"/>
  <c r="P282" i="1"/>
  <c r="P281" i="1" s="1"/>
  <c r="P335" i="1"/>
  <c r="P334" i="1" s="1"/>
  <c r="P385" i="1"/>
  <c r="P376" i="1" s="1"/>
  <c r="P375" i="1" s="1"/>
  <c r="P374" i="1" s="1"/>
  <c r="P373" i="1" s="1"/>
  <c r="P455" i="1"/>
  <c r="M295" i="1"/>
  <c r="P329" i="1"/>
  <c r="M68" i="1"/>
  <c r="M172" i="1"/>
  <c r="M296" i="1"/>
  <c r="M330" i="1"/>
  <c r="M329" i="1" s="1"/>
  <c r="M381" i="1"/>
  <c r="M451" i="1"/>
  <c r="M450" i="1" s="1"/>
  <c r="P54" i="1"/>
  <c r="P144" i="1"/>
  <c r="P143" i="1" s="1"/>
  <c r="P161" i="1"/>
  <c r="P160" i="1" s="1"/>
  <c r="P210" i="1"/>
  <c r="P206" i="1" s="1"/>
  <c r="P229" i="1"/>
  <c r="P218" i="1" s="1"/>
  <c r="P217" i="1" s="1"/>
  <c r="P362" i="1"/>
  <c r="P361" i="1" s="1"/>
  <c r="P360" i="1" s="1"/>
  <c r="P421" i="1"/>
  <c r="P420" i="1" s="1"/>
  <c r="M12" i="1"/>
  <c r="M11" i="1" s="1"/>
  <c r="M26" i="1"/>
  <c r="M50" i="1"/>
  <c r="M135" i="1"/>
  <c r="M134" i="1" s="1"/>
  <c r="M188" i="1"/>
  <c r="M225" i="1"/>
  <c r="M218" i="1" s="1"/>
  <c r="M278" i="1"/>
  <c r="M356" i="1"/>
  <c r="M355" i="1" s="1"/>
  <c r="M354" i="1" s="1"/>
  <c r="M416" i="1"/>
  <c r="P77" i="1"/>
  <c r="P72" i="1" s="1"/>
  <c r="P105" i="1"/>
  <c r="P104" i="1" s="1"/>
  <c r="P103" i="1" s="1"/>
  <c r="P102" i="1" s="1"/>
  <c r="P101" i="1" s="1"/>
  <c r="P193" i="1"/>
  <c r="P440" i="1"/>
  <c r="P480" i="1"/>
  <c r="P479" i="1" s="1"/>
  <c r="P504" i="1"/>
  <c r="M468" i="1"/>
  <c r="M467" i="1" s="1"/>
  <c r="M466" i="1" s="1"/>
  <c r="M547" i="1"/>
  <c r="M555" i="1"/>
  <c r="Q565" i="1"/>
  <c r="M551" i="1"/>
  <c r="P553" i="1"/>
  <c r="M565" i="1"/>
  <c r="M568" i="1"/>
  <c r="P570" i="1"/>
  <c r="P574" i="1"/>
  <c r="M566" i="1"/>
  <c r="Q566" i="1"/>
  <c r="M564" i="1"/>
  <c r="Q555" i="1"/>
  <c r="Q553" i="1"/>
  <c r="Q554" i="1"/>
  <c r="Q557" i="1"/>
  <c r="Q574" i="1"/>
  <c r="M572" i="1"/>
  <c r="Q562" i="1"/>
  <c r="Q560" i="1"/>
  <c r="M570" i="1"/>
  <c r="P557" i="1"/>
  <c r="P549" i="1"/>
  <c r="P545" i="1"/>
  <c r="M561" i="1"/>
  <c r="M575" i="1"/>
  <c r="P556" i="1"/>
  <c r="P566" i="1"/>
  <c r="P569" i="1"/>
  <c r="P573" i="1"/>
  <c r="Q548" i="1"/>
  <c r="Q550" i="1"/>
  <c r="P554" i="1"/>
  <c r="P550" i="1"/>
  <c r="P546" i="1"/>
  <c r="Q569" i="1"/>
  <c r="P552" i="1"/>
  <c r="R553" i="1"/>
  <c r="M553" i="1"/>
  <c r="Q572" i="1"/>
  <c r="P565" i="1"/>
  <c r="P568" i="1"/>
  <c r="P572" i="1"/>
  <c r="Q561" i="1"/>
  <c r="M556" i="1"/>
  <c r="M552" i="1"/>
  <c r="M548" i="1"/>
  <c r="M544" i="1"/>
  <c r="M557" i="1"/>
  <c r="M549" i="1"/>
  <c r="P555" i="1"/>
  <c r="P551" i="1"/>
  <c r="P547" i="1"/>
  <c r="M569" i="1"/>
  <c r="M573" i="1"/>
  <c r="M554" i="1"/>
  <c r="M550" i="1"/>
  <c r="M546" i="1"/>
  <c r="M545" i="1"/>
  <c r="P564" i="1"/>
  <c r="P575" i="1"/>
  <c r="P548" i="1"/>
  <c r="P544" i="1"/>
  <c r="M560" i="1"/>
  <c r="M574" i="1"/>
  <c r="P561" i="1"/>
  <c r="P560" i="1"/>
  <c r="O543" i="1"/>
  <c r="D543" i="1"/>
  <c r="F543" i="1"/>
  <c r="N543" i="1"/>
  <c r="I543" i="1"/>
  <c r="L543" i="1"/>
  <c r="R543" i="1" s="1"/>
  <c r="K543" i="1"/>
  <c r="E543" i="1"/>
  <c r="H543" i="1"/>
  <c r="M108" i="1" l="1"/>
  <c r="M102" i="1" s="1"/>
  <c r="M101" i="1" s="1"/>
  <c r="Q544" i="1"/>
  <c r="P9" i="1"/>
  <c r="M49" i="1"/>
  <c r="M48" i="1" s="1"/>
  <c r="M47" i="1" s="1"/>
  <c r="M10" i="1"/>
  <c r="P171" i="1"/>
  <c r="P142" i="1" s="1"/>
  <c r="P141" i="1" s="1"/>
  <c r="P100" i="1" s="1"/>
  <c r="M232" i="1"/>
  <c r="M217" i="1" s="1"/>
  <c r="M141" i="1" s="1"/>
  <c r="M100" i="1" s="1"/>
  <c r="P47" i="1"/>
  <c r="M171" i="1"/>
  <c r="M142" i="1" s="1"/>
  <c r="M376" i="1"/>
  <c r="M375" i="1" s="1"/>
  <c r="M374" i="1" s="1"/>
  <c r="M373" i="1" s="1"/>
  <c r="Q552" i="1"/>
  <c r="Q564" i="1"/>
  <c r="Q556" i="1"/>
  <c r="P543" i="1"/>
  <c r="Q568" i="1"/>
  <c r="Q546" i="1"/>
  <c r="Q573" i="1"/>
  <c r="Q551" i="1"/>
  <c r="Q570" i="1"/>
  <c r="Q575" i="1"/>
  <c r="Q547" i="1"/>
  <c r="M543" i="1"/>
  <c r="C545" i="1"/>
  <c r="M9" i="1" l="1"/>
  <c r="Q545" i="1"/>
  <c r="C219" i="1"/>
  <c r="R13" i="1" l="1"/>
  <c r="C511" i="1"/>
  <c r="C507" i="1"/>
  <c r="C504" i="1"/>
  <c r="C500" i="1"/>
  <c r="C498" i="1"/>
  <c r="C495" i="1"/>
  <c r="C492" i="1"/>
  <c r="C485" i="1"/>
  <c r="C482" i="1"/>
  <c r="C476" i="1"/>
  <c r="C471" i="1"/>
  <c r="C468" i="1"/>
  <c r="C462" i="1"/>
  <c r="C459" i="1"/>
  <c r="C455" i="1"/>
  <c r="C451" i="1"/>
  <c r="C448" i="1"/>
  <c r="C444" i="1"/>
  <c r="C440" i="1"/>
  <c r="C436" i="1"/>
  <c r="C432" i="1"/>
  <c r="C429" i="1"/>
  <c r="C425" i="1"/>
  <c r="C421" i="1"/>
  <c r="C416" i="1"/>
  <c r="C412" i="1"/>
  <c r="C409" i="1"/>
  <c r="C406" i="1"/>
  <c r="C404" i="1"/>
  <c r="C400" i="1"/>
  <c r="C396" i="1"/>
  <c r="C392" i="1"/>
  <c r="C389" i="1"/>
  <c r="C385" i="1"/>
  <c r="C381" i="1"/>
  <c r="C377" i="1"/>
  <c r="C371" i="1"/>
  <c r="C367" i="1"/>
  <c r="C362" i="1"/>
  <c r="C356" i="1"/>
  <c r="C351" i="1"/>
  <c r="C349" i="1"/>
  <c r="C345" i="1"/>
  <c r="C339" i="1"/>
  <c r="C335" i="1"/>
  <c r="C330" i="1"/>
  <c r="C325" i="1"/>
  <c r="C323" i="1"/>
  <c r="C320" i="1"/>
  <c r="C316" i="1"/>
  <c r="C311" i="1"/>
  <c r="C306" i="1"/>
  <c r="C304" i="1"/>
  <c r="C301" i="1"/>
  <c r="C299" i="1"/>
  <c r="C296" i="1"/>
  <c r="C293" i="1"/>
  <c r="C291" i="1"/>
  <c r="C288" i="1"/>
  <c r="C282" i="1"/>
  <c r="C278" i="1"/>
  <c r="C276" i="1"/>
  <c r="C269" i="1"/>
  <c r="C261" i="1"/>
  <c r="C258" i="1"/>
  <c r="C255" i="1"/>
  <c r="C253" i="1"/>
  <c r="C251" i="1"/>
  <c r="C239" i="1"/>
  <c r="C234" i="1"/>
  <c r="C229" i="1"/>
  <c r="C225" i="1"/>
  <c r="C215" i="1"/>
  <c r="C213" i="1"/>
  <c r="C210" i="1"/>
  <c r="C207" i="1"/>
  <c r="C200" i="1"/>
  <c r="C196" i="1"/>
  <c r="C193" i="1"/>
  <c r="C188" i="1"/>
  <c r="C182" i="1"/>
  <c r="C180" i="1"/>
  <c r="C172" i="1"/>
  <c r="C165" i="1"/>
  <c r="C161" i="1"/>
  <c r="C157" i="1"/>
  <c r="C149" i="1"/>
  <c r="C144" i="1"/>
  <c r="C138" i="1"/>
  <c r="C132" i="1"/>
  <c r="C129" i="1"/>
  <c r="C126" i="1"/>
  <c r="C120" i="1"/>
  <c r="C118" i="1"/>
  <c r="C113" i="1"/>
  <c r="C109" i="1"/>
  <c r="C105" i="1"/>
  <c r="C96" i="1"/>
  <c r="C93" i="1"/>
  <c r="C89" i="1"/>
  <c r="C85" i="1"/>
  <c r="C81" i="1"/>
  <c r="C77" i="1"/>
  <c r="C74" i="1"/>
  <c r="C68" i="1"/>
  <c r="C65" i="1"/>
  <c r="C63" i="1"/>
  <c r="C61" i="1"/>
  <c r="C59" i="1"/>
  <c r="C57" i="1"/>
  <c r="C54" i="1"/>
  <c r="C50" i="1"/>
  <c r="C40" i="1"/>
  <c r="C37" i="1"/>
  <c r="C35" i="1"/>
  <c r="C33" i="1"/>
  <c r="C31" i="1"/>
  <c r="C29" i="1"/>
  <c r="C27" i="1"/>
  <c r="C23" i="1"/>
  <c r="C12" i="1"/>
  <c r="R12" i="1" l="1"/>
  <c r="R11" i="1" s="1"/>
  <c r="E581" i="1"/>
  <c r="D581" i="1"/>
  <c r="C370" i="1"/>
  <c r="C104" i="1"/>
  <c r="C237" i="1"/>
  <c r="D577" i="1"/>
  <c r="C510" i="1"/>
  <c r="F578" i="1"/>
  <c r="C481" i="1"/>
  <c r="C73" i="1"/>
  <c r="C484" i="1"/>
  <c r="E577" i="1"/>
  <c r="C319" i="1"/>
  <c r="F577" i="1"/>
  <c r="E578" i="1"/>
  <c r="C137" i="1"/>
  <c r="C135" i="1" s="1"/>
  <c r="C475" i="1"/>
  <c r="C355" i="1"/>
  <c r="C84" i="1"/>
  <c r="C88" i="1"/>
  <c r="C39" i="1"/>
  <c r="C199" i="1"/>
  <c r="C92" i="1"/>
  <c r="C148" i="1"/>
  <c r="C143" i="1" s="1"/>
  <c r="C310" i="1"/>
  <c r="C309" i="1" s="1"/>
  <c r="C361" i="1"/>
  <c r="C360" i="1" s="1"/>
  <c r="C95" i="1"/>
  <c r="C273" i="1"/>
  <c r="C549" i="1"/>
  <c r="C315" i="1"/>
  <c r="C366" i="1"/>
  <c r="E582" i="1"/>
  <c r="C218" i="1"/>
  <c r="D580" i="1"/>
  <c r="E580" i="1"/>
  <c r="D582" i="1"/>
  <c r="F582" i="1"/>
  <c r="F581" i="1"/>
  <c r="F580" i="1"/>
  <c r="C376" i="1"/>
  <c r="C295" i="1"/>
  <c r="C344" i="1"/>
  <c r="C491" i="1"/>
  <c r="C467" i="1"/>
  <c r="C450" i="1"/>
  <c r="C431" i="1"/>
  <c r="C420" i="1"/>
  <c r="C334" i="1"/>
  <c r="C322" i="1"/>
  <c r="C260" i="1"/>
  <c r="C160" i="1"/>
  <c r="C80" i="1"/>
  <c r="C206" i="1"/>
  <c r="C281" i="1"/>
  <c r="C250" i="1"/>
  <c r="C108" i="1"/>
  <c r="C26" i="1"/>
  <c r="C49" i="1"/>
  <c r="C11" i="1"/>
  <c r="R10" i="1" l="1"/>
  <c r="R9" i="1" s="1"/>
  <c r="Q549" i="1"/>
  <c r="C103" i="1"/>
  <c r="C365" i="1"/>
  <c r="F542" i="1"/>
  <c r="C480" i="1"/>
  <c r="E541" i="1"/>
  <c r="C171" i="1"/>
  <c r="C314" i="1"/>
  <c r="C509" i="1"/>
  <c r="D579" i="1"/>
  <c r="O567" i="1"/>
  <c r="K541" i="1"/>
  <c r="C474" i="1"/>
  <c r="E579" i="1"/>
  <c r="E576" i="1" s="1"/>
  <c r="D541" i="1"/>
  <c r="D542" i="1"/>
  <c r="E563" i="1"/>
  <c r="I563" i="1"/>
  <c r="D563" i="1"/>
  <c r="E567" i="1"/>
  <c r="F567" i="1"/>
  <c r="C233" i="1"/>
  <c r="I567" i="1"/>
  <c r="N541" i="1"/>
  <c r="F563" i="1"/>
  <c r="D567" i="1"/>
  <c r="C318" i="1"/>
  <c r="F559" i="1"/>
  <c r="F579" i="1"/>
  <c r="F576" i="1" s="1"/>
  <c r="H576" i="1"/>
  <c r="F571" i="1"/>
  <c r="K542" i="1"/>
  <c r="H542" i="1"/>
  <c r="H541" i="1"/>
  <c r="C72" i="1"/>
  <c r="C329" i="1"/>
  <c r="C375" i="1"/>
  <c r="C343" i="1"/>
  <c r="C466" i="1"/>
  <c r="C354" i="1"/>
  <c r="C490" i="1"/>
  <c r="C257" i="1"/>
  <c r="C10" i="1"/>
  <c r="C308" i="1"/>
  <c r="C134" i="1"/>
  <c r="C48" i="1"/>
  <c r="Q580" i="1" l="1"/>
  <c r="Q577" i="1"/>
  <c r="H540" i="1"/>
  <c r="H539" i="1" s="1"/>
  <c r="O542" i="1"/>
  <c r="Q582" i="1"/>
  <c r="K540" i="1"/>
  <c r="K539" i="1" s="1"/>
  <c r="Q581" i="1"/>
  <c r="I541" i="1"/>
  <c r="Q578" i="1"/>
  <c r="P567" i="1"/>
  <c r="D576" i="1"/>
  <c r="O541" i="1"/>
  <c r="C142" i="1"/>
  <c r="C479" i="1"/>
  <c r="D540" i="1"/>
  <c r="D539" i="1" s="1"/>
  <c r="C232" i="1"/>
  <c r="E571" i="1"/>
  <c r="C313" i="1"/>
  <c r="E559" i="1"/>
  <c r="O559" i="1"/>
  <c r="O563" i="1"/>
  <c r="P563" i="1" s="1"/>
  <c r="E542" i="1"/>
  <c r="E540" i="1" s="1"/>
  <c r="E539" i="1" s="1"/>
  <c r="C541" i="1"/>
  <c r="O576" i="1"/>
  <c r="K576" i="1"/>
  <c r="L541" i="1"/>
  <c r="N576" i="1"/>
  <c r="N542" i="1"/>
  <c r="N540" i="1" s="1"/>
  <c r="N539" i="1" s="1"/>
  <c r="D571" i="1"/>
  <c r="I571" i="1"/>
  <c r="F538" i="1"/>
  <c r="F535" i="1" s="1"/>
  <c r="C543" i="1"/>
  <c r="L559" i="1"/>
  <c r="R559" i="1" s="1"/>
  <c r="L542" i="1"/>
  <c r="R542" i="1" s="1"/>
  <c r="C342" i="1"/>
  <c r="C374" i="1"/>
  <c r="C489" i="1"/>
  <c r="C102" i="1"/>
  <c r="C47" i="1"/>
  <c r="R8" i="1" l="1"/>
  <c r="H538" i="1"/>
  <c r="K538" i="1"/>
  <c r="Q579" i="1"/>
  <c r="R541" i="1"/>
  <c r="L540" i="1"/>
  <c r="P541" i="1"/>
  <c r="O540" i="1"/>
  <c r="Q543" i="1"/>
  <c r="I542" i="1"/>
  <c r="P542" i="1" s="1"/>
  <c r="N538" i="1"/>
  <c r="Q541" i="1"/>
  <c r="M541" i="1"/>
  <c r="C217" i="1"/>
  <c r="E538" i="1"/>
  <c r="E536" i="1"/>
  <c r="K536" i="1"/>
  <c r="C567" i="1"/>
  <c r="L576" i="1"/>
  <c r="R576" i="1" s="1"/>
  <c r="N536" i="1"/>
  <c r="C328" i="1"/>
  <c r="C542" i="1"/>
  <c r="L567" i="1"/>
  <c r="L563" i="1"/>
  <c r="C563" i="1"/>
  <c r="D559" i="1"/>
  <c r="H536" i="1"/>
  <c r="L571" i="1"/>
  <c r="R571" i="1" s="1"/>
  <c r="C373" i="1"/>
  <c r="C101" i="1"/>
  <c r="C9" i="1"/>
  <c r="C559" i="1" l="1"/>
  <c r="D536" i="1"/>
  <c r="N535" i="1"/>
  <c r="H535" i="1"/>
  <c r="K535" i="1"/>
  <c r="E535" i="1"/>
  <c r="C141" i="1"/>
  <c r="C100" i="1" s="1"/>
  <c r="Q563" i="1"/>
  <c r="R563" i="1"/>
  <c r="M563" i="1"/>
  <c r="M571" i="1"/>
  <c r="R540" i="1"/>
  <c r="L539" i="1"/>
  <c r="I540" i="1"/>
  <c r="P540" i="1" s="1"/>
  <c r="M542" i="1"/>
  <c r="I576" i="1"/>
  <c r="R567" i="1"/>
  <c r="M567" i="1"/>
  <c r="C540" i="1"/>
  <c r="O539" i="1"/>
  <c r="H567" i="1"/>
  <c r="Q559" i="1"/>
  <c r="O571" i="1"/>
  <c r="P571" i="1" s="1"/>
  <c r="C576" i="1"/>
  <c r="H559" i="1"/>
  <c r="D538" i="1"/>
  <c r="H563" i="1"/>
  <c r="D535" i="1" l="1"/>
  <c r="N563" i="1"/>
  <c r="Q576" i="1"/>
  <c r="M576" i="1"/>
  <c r="P576" i="1"/>
  <c r="I539" i="1"/>
  <c r="M539" i="1" s="1"/>
  <c r="M540" i="1"/>
  <c r="R539" i="1"/>
  <c r="Q567" i="1"/>
  <c r="N567" i="1"/>
  <c r="Q542" i="1"/>
  <c r="C539" i="1"/>
  <c r="C571" i="1"/>
  <c r="K563" i="1"/>
  <c r="C8" i="1"/>
  <c r="L538" i="1" l="1"/>
  <c r="R538" i="1" s="1"/>
  <c r="K567" i="1"/>
  <c r="R536" i="1"/>
  <c r="L536" i="1"/>
  <c r="I589" i="1"/>
  <c r="Q540" i="1"/>
  <c r="C536" i="1"/>
  <c r="Q539" i="1"/>
  <c r="Q571" i="1"/>
  <c r="N571" i="1"/>
  <c r="P539" i="1"/>
  <c r="O536" i="1"/>
  <c r="O538" i="1"/>
  <c r="H596" i="1" s="1"/>
  <c r="H595" i="1" s="1"/>
  <c r="H571" i="1"/>
  <c r="C538" i="1"/>
  <c r="L535" i="1" l="1"/>
  <c r="R535" i="1"/>
  <c r="Q538" i="1"/>
  <c r="C535" i="1"/>
  <c r="O535" i="1"/>
  <c r="K571" i="1"/>
  <c r="I562" i="1"/>
  <c r="I559" i="1" l="1"/>
  <c r="P562" i="1"/>
  <c r="M562" i="1"/>
  <c r="M348" i="1"/>
  <c r="M345" i="1" s="1"/>
  <c r="M344" i="1" s="1"/>
  <c r="M343" i="1" s="1"/>
  <c r="M342" i="1" s="1"/>
  <c r="M328" i="1" s="1"/>
  <c r="M8" i="1" s="1"/>
  <c r="P348" i="1"/>
  <c r="P345" i="1" s="1"/>
  <c r="P344" i="1" s="1"/>
  <c r="P343" i="1" s="1"/>
  <c r="P342" i="1" s="1"/>
  <c r="P328" i="1" s="1"/>
  <c r="P8" i="1" s="1"/>
  <c r="P559" i="1" l="1"/>
  <c r="M559" i="1"/>
  <c r="K559" i="1" l="1"/>
  <c r="N559" i="1"/>
  <c r="I590" i="1" l="1"/>
  <c r="I538" i="1"/>
  <c r="M536" i="1"/>
  <c r="P536" i="1"/>
  <c r="I536" i="1"/>
  <c r="K596" i="1" l="1"/>
  <c r="J538" i="1"/>
  <c r="L596" i="1" s="1"/>
  <c r="I535" i="1"/>
  <c r="P538" i="1"/>
  <c r="P535" i="1" s="1"/>
  <c r="M538" i="1"/>
  <c r="M535" i="1" s="1"/>
  <c r="J284" i="1" l="1"/>
  <c r="J212" i="1"/>
  <c r="J116" i="1"/>
  <c r="J228" i="1"/>
  <c r="J163" i="1"/>
  <c r="J19" i="1"/>
  <c r="J168" i="1"/>
  <c r="J184" i="1"/>
  <c r="J52" i="1"/>
  <c r="J267" i="1"/>
  <c r="J170" i="1"/>
  <c r="J265" i="1"/>
  <c r="J169" i="1"/>
  <c r="J298" i="1"/>
  <c r="J178" i="1"/>
  <c r="J22" i="1"/>
  <c r="J45" i="1"/>
  <c r="J272" i="1"/>
  <c r="J223" i="1"/>
  <c r="J151" i="1"/>
  <c r="J246" i="1"/>
  <c r="J209" i="1"/>
  <c r="J147" i="1"/>
  <c r="J155" i="1"/>
  <c r="J176" i="1"/>
  <c r="J56" i="1"/>
  <c r="J91" i="1"/>
  <c r="J263" i="1"/>
  <c r="J83" i="1"/>
  <c r="J41" i="1"/>
  <c r="J280" i="1"/>
  <c r="J243" i="1"/>
  <c r="J177" i="1"/>
  <c r="J21" i="1"/>
  <c r="J79" i="1"/>
  <c r="J222" i="1"/>
  <c r="J197" i="1"/>
  <c r="J203" i="1"/>
  <c r="J123" i="1"/>
  <c r="J120" i="1" s="1"/>
  <c r="J302" i="1"/>
  <c r="J248" i="1"/>
  <c r="J164" i="1"/>
  <c r="J150" i="1"/>
  <c r="J268" i="1"/>
  <c r="J124" i="1"/>
  <c r="J231" i="1"/>
  <c r="J15" i="1"/>
  <c r="J153" i="1"/>
  <c r="J44" i="1"/>
  <c r="J24" i="1"/>
  <c r="J271" i="1"/>
  <c r="J139" i="1"/>
  <c r="J138" i="1"/>
  <c r="J67" i="1"/>
  <c r="J198" i="1"/>
  <c r="J196" i="1" s="1"/>
  <c r="J78" i="1"/>
  <c r="J77" i="1"/>
  <c r="J305" i="1"/>
  <c r="J304" i="1"/>
  <c r="J16" i="1"/>
  <c r="J111" i="1"/>
  <c r="J146" i="1"/>
  <c r="J285" i="1"/>
  <c r="J152" i="1"/>
  <c r="J211" i="1"/>
  <c r="J210" i="1"/>
  <c r="J131" i="1"/>
  <c r="J42" i="1"/>
  <c r="J245" i="1"/>
  <c r="J185" i="1"/>
  <c r="J17" i="1"/>
  <c r="J112" i="1"/>
  <c r="J195" i="1"/>
  <c r="J290" i="1"/>
  <c r="J122" i="1"/>
  <c r="J191" i="1"/>
  <c r="J192" i="1"/>
  <c r="J202" i="1"/>
  <c r="J154" i="1"/>
  <c r="J300" i="1"/>
  <c r="J299" i="1"/>
  <c r="J117" i="1"/>
  <c r="J20" i="1"/>
  <c r="J247" i="1"/>
  <c r="J187" i="1"/>
  <c r="J55" i="1"/>
  <c r="J54" i="1" s="1"/>
  <c r="J186" i="1"/>
  <c r="J256" i="1"/>
  <c r="J255" i="1"/>
  <c r="J204" i="1"/>
  <c r="J99" i="1"/>
  <c r="J266" i="1"/>
  <c r="J38" i="1"/>
  <c r="J37" i="1"/>
  <c r="J289" i="1"/>
  <c r="J288" i="1" s="1"/>
  <c r="J190" i="1"/>
  <c r="J58" i="1"/>
  <c r="J57" i="1" s="1"/>
  <c r="J36" i="1"/>
  <c r="J35" i="1" s="1"/>
  <c r="J249" i="1"/>
  <c r="J236" i="1"/>
  <c r="J140" i="1"/>
  <c r="J275" i="1"/>
  <c r="J130" i="1"/>
  <c r="J129" i="1" s="1"/>
  <c r="J18" i="1"/>
  <c r="J221" i="1"/>
  <c r="J125" i="1"/>
  <c r="J244" i="1"/>
  <c r="J76" i="1"/>
  <c r="J156" i="1"/>
  <c r="J14" i="1"/>
  <c r="J71" i="1"/>
  <c r="J181" i="1"/>
  <c r="J180" i="1"/>
  <c r="J167" i="1"/>
  <c r="J46" i="1"/>
  <c r="J279" i="1"/>
  <c r="J278" i="1"/>
  <c r="J30" i="1"/>
  <c r="J29" i="1" s="1"/>
  <c r="J136" i="1"/>
  <c r="J175" i="1"/>
  <c r="J115" i="1"/>
  <c r="J294" i="1"/>
  <c r="J293" i="1" s="1"/>
  <c r="J174" i="1"/>
  <c r="J114" i="1"/>
  <c r="J113" i="1"/>
  <c r="J107" i="1"/>
  <c r="J183" i="1"/>
  <c r="J182" i="1" s="1"/>
  <c r="J87" i="1"/>
  <c r="J224" i="1"/>
  <c r="J128" i="1"/>
  <c r="J179" i="1"/>
  <c r="J43" i="1"/>
  <c r="J252" i="1"/>
  <c r="J251" i="1"/>
  <c r="J270" i="1"/>
  <c r="J269" i="1" s="1"/>
  <c r="J53" i="1"/>
  <c r="J303" i="1"/>
  <c r="J301" i="1" s="1"/>
  <c r="J159" i="1"/>
  <c r="J51" i="1"/>
  <c r="J50" i="1"/>
  <c r="J254" i="1"/>
  <c r="J253" i="1" s="1"/>
  <c r="J250" i="1" s="1"/>
  <c r="J98" i="1"/>
  <c r="J264" i="1"/>
  <c r="J277" i="1"/>
  <c r="J235" i="1"/>
  <c r="J234" i="1" s="1"/>
  <c r="J194" i="1"/>
  <c r="J193" i="1" s="1"/>
  <c r="J241" i="1"/>
  <c r="J25" i="1"/>
  <c r="J34" i="1"/>
  <c r="J33" i="1" s="1"/>
  <c r="J60" i="1"/>
  <c r="J59" i="1" s="1"/>
  <c r="J158" i="1"/>
  <c r="J157" i="1" s="1"/>
  <c r="J205" i="1"/>
  <c r="J274" i="1"/>
  <c r="J166" i="1"/>
  <c r="J165" i="1" s="1"/>
  <c r="J173" i="1"/>
  <c r="J172" i="1" s="1"/>
  <c r="J28" i="1"/>
  <c r="J27" i="1" s="1"/>
  <c r="J70" i="1"/>
  <c r="J201" i="1"/>
  <c r="J200" i="1" s="1"/>
  <c r="J199" i="1" s="1"/>
  <c r="J276" i="1"/>
  <c r="J94" i="1"/>
  <c r="J93" i="1" s="1"/>
  <c r="J92" i="1" s="1"/>
  <c r="J162" i="1"/>
  <c r="J161" i="1" s="1"/>
  <c r="J160" i="1" s="1"/>
  <c r="J242" i="1"/>
  <c r="J69" i="1"/>
  <c r="J68" i="1" s="1"/>
  <c r="J240" i="1"/>
  <c r="J239" i="1" s="1"/>
  <c r="J262" i="1"/>
  <c r="J261" i="1" s="1"/>
  <c r="J260" i="1" s="1"/>
  <c r="G589" i="1"/>
  <c r="K589" i="1" s="1"/>
  <c r="J216" i="1"/>
  <c r="J215" i="1" s="1"/>
  <c r="J297" i="1"/>
  <c r="J296" i="1" s="1"/>
  <c r="J230" i="1"/>
  <c r="J229" i="1" s="1"/>
  <c r="J311" i="1"/>
  <c r="J310" i="1" s="1"/>
  <c r="J309" i="1" s="1"/>
  <c r="J308" i="1" s="1"/>
  <c r="J121" i="1"/>
  <c r="J287" i="1"/>
  <c r="J227" i="1"/>
  <c r="J259" i="1"/>
  <c r="J258" i="1" s="1"/>
  <c r="J283" i="1"/>
  <c r="J238" i="1"/>
  <c r="J237" i="1" s="1"/>
  <c r="J127" i="1"/>
  <c r="J126" i="1" s="1"/>
  <c r="J66" i="1"/>
  <c r="J65" i="1" s="1"/>
  <c r="J64" i="1"/>
  <c r="J63" i="1" s="1"/>
  <c r="J110" i="1"/>
  <c r="J496" i="1"/>
  <c r="J82" i="1"/>
  <c r="J286" i="1"/>
  <c r="J214" i="1"/>
  <c r="J213" i="1"/>
  <c r="J119" i="1"/>
  <c r="J118" i="1" s="1"/>
  <c r="J220" i="1"/>
  <c r="J145" i="1"/>
  <c r="J144" i="1" s="1"/>
  <c r="J90" i="1"/>
  <c r="J89" i="1" s="1"/>
  <c r="J88" i="1" s="1"/>
  <c r="J86" i="1"/>
  <c r="J85" i="1"/>
  <c r="J84" i="1" s="1"/>
  <c r="J133" i="1"/>
  <c r="J132" i="1"/>
  <c r="J307" i="1"/>
  <c r="J306" i="1"/>
  <c r="J32" i="1"/>
  <c r="J31" i="1" s="1"/>
  <c r="J75" i="1"/>
  <c r="J74" i="1"/>
  <c r="J73" i="1" s="1"/>
  <c r="J189" i="1"/>
  <c r="J188" i="1" s="1"/>
  <c r="J292" i="1"/>
  <c r="J291" i="1" s="1"/>
  <c r="J13" i="1"/>
  <c r="J12" i="1"/>
  <c r="J226" i="1"/>
  <c r="J225" i="1" s="1"/>
  <c r="J97" i="1"/>
  <c r="J96" i="1"/>
  <c r="J95" i="1" s="1"/>
  <c r="J62" i="1"/>
  <c r="J61" i="1" s="1"/>
  <c r="J208" i="1"/>
  <c r="J207" i="1" s="1"/>
  <c r="J206" i="1" s="1"/>
  <c r="J106" i="1"/>
  <c r="J105" i="1"/>
  <c r="J104" i="1" s="1"/>
  <c r="J103" i="1" s="1"/>
  <c r="Q13" i="1"/>
  <c r="G8" i="1"/>
  <c r="G590" i="1" s="1"/>
  <c r="K590" i="1" s="1"/>
  <c r="J137" i="1" l="1"/>
  <c r="J135" i="1" s="1"/>
  <c r="J134" i="1" s="1"/>
  <c r="J273" i="1"/>
  <c r="J257" i="1" s="1"/>
  <c r="J217" i="1" s="1"/>
  <c r="J40" i="1"/>
  <c r="J39" i="1" s="1"/>
  <c r="J81" i="1"/>
  <c r="J80" i="1" s="1"/>
  <c r="J72" i="1" s="1"/>
  <c r="J295" i="1"/>
  <c r="J23" i="1"/>
  <c r="J11" i="1" s="1"/>
  <c r="J233" i="1"/>
  <c r="J232" i="1" s="1"/>
  <c r="J282" i="1"/>
  <c r="J281" i="1" s="1"/>
  <c r="J149" i="1"/>
  <c r="J148" i="1" s="1"/>
  <c r="J143" i="1" s="1"/>
  <c r="J219" i="1"/>
  <c r="J218" i="1" s="1"/>
  <c r="J109" i="1"/>
  <c r="J108" i="1" s="1"/>
  <c r="J102" i="1" s="1"/>
  <c r="J101" i="1" s="1"/>
  <c r="J49" i="1"/>
  <c r="J48" i="1" s="1"/>
  <c r="J171" i="1"/>
  <c r="J26" i="1"/>
  <c r="G536" i="1"/>
  <c r="G535" i="1" s="1"/>
  <c r="J142" i="1" l="1"/>
  <c r="J47" i="1"/>
  <c r="J10" i="1"/>
  <c r="J9" i="1" s="1"/>
  <c r="J141" i="1"/>
  <c r="J100" i="1" s="1"/>
  <c r="J8" i="1" l="1"/>
  <c r="J536" i="1" s="1"/>
  <c r="J535" i="1" s="1"/>
  <c r="Q536" i="1"/>
  <c r="Q535" i="1" l="1"/>
  <c r="I596" i="1"/>
</calcChain>
</file>

<file path=xl/sharedStrings.xml><?xml version="1.0" encoding="utf-8"?>
<sst xmlns="http://schemas.openxmlformats.org/spreadsheetml/2006/main" count="5234" uniqueCount="1410">
  <si>
    <t>CODIGO</t>
  </si>
  <si>
    <t>NOMBRE</t>
  </si>
  <si>
    <t>SALDOINICIAL</t>
  </si>
  <si>
    <t>CREDITOS</t>
  </si>
  <si>
    <t>CONTRACREDITOS</t>
  </si>
  <si>
    <t>APLAZAMIENTOS</t>
  </si>
  <si>
    <t>REDUCCIONES</t>
  </si>
  <si>
    <t>ADICIONES</t>
  </si>
  <si>
    <t>DEFINITIVO</t>
  </si>
  <si>
    <t>COMPROMES</t>
  </si>
  <si>
    <t>NETOCOMPROMETIDO</t>
  </si>
  <si>
    <t>PORCOMPROMETER</t>
  </si>
  <si>
    <t>GIROSMES</t>
  </si>
  <si>
    <t>GIROS</t>
  </si>
  <si>
    <t>CXPAGAR</t>
  </si>
  <si>
    <t>CDPMES</t>
  </si>
  <si>
    <t>NETOCDP</t>
  </si>
  <si>
    <t>CDPXCOMPROMETER</t>
  </si>
  <si>
    <t>PORCOMPROMXCDP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</si>
  <si>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</si>
  <si>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</si>
  <si>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</si>
  <si>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</si>
  <si>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</si>
  <si>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</si>
  <si>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</si>
  <si>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</si>
  <si>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</si>
  <si>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</si>
  <si>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</si>
  <si>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</si>
  <si>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</si>
  <si>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</si>
  <si>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</si>
  <si>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</si>
  <si>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</si>
  <si>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</si>
  <si>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</si>
  <si>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</si>
  <si>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</si>
  <si>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</si>
  <si>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</si>
  <si>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</si>
  <si>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</si>
  <si>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</si>
  <si>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</si>
  <si>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</si>
  <si>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</si>
  <si>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</si>
  <si>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</si>
  <si>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</si>
  <si>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</si>
  <si>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</si>
  <si>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</si>
  <si>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</si>
  <si>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</si>
  <si>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</si>
  <si>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</si>
  <si>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</si>
  <si>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</si>
  <si>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</si>
  <si>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</si>
  <si>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</si>
  <si>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</si>
  <si>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</si>
  <si>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</si>
  <si>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</si>
  <si>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</si>
  <si>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</si>
  <si>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</si>
  <si>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</si>
  <si>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</si>
  <si>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</si>
  <si>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</si>
  <si>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</si>
  <si>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</si>
  <si>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</si>
  <si>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</si>
  <si>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</si>
  <si>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</si>
  <si>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</si>
  <si>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</si>
  <si>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</si>
  <si>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</si>
  <si>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</si>
  <si>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</si>
  <si>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</si>
  <si>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</si>
  <si>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</si>
  <si>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</si>
  <si>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</si>
  <si>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</si>
  <si>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</si>
  <si>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</si>
  <si>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</si>
  <si>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</si>
  <si>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</si>
  <si>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</si>
  <si>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</si>
  <si>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</si>
  <si>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</si>
  <si>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</si>
  <si>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</si>
  <si>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</si>
  <si>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</si>
  <si>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</si>
  <si>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</si>
  <si>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</si>
  <si>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</si>
  <si>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</si>
  <si>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</si>
  <si>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</si>
  <si>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</si>
  <si>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</si>
  <si>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</si>
  <si>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</si>
  <si>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</si>
  <si>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</si>
  <si>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</si>
  <si>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</si>
  <si>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</si>
  <si>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</si>
  <si>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</si>
  <si>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</si>
  <si>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</si>
  <si>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</si>
  <si>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</si>
  <si>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</si>
  <si>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</si>
  <si>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</si>
  <si>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</si>
  <si>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</si>
  <si>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</si>
  <si>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</si>
  <si>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</si>
  <si>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</si>
  <si>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</si>
  <si>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</si>
  <si>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</si>
  <si>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</si>
  <si>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</si>
  <si>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</si>
  <si>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</si>
  <si>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</si>
  <si>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</si>
  <si>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</si>
  <si>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</si>
  <si>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</si>
  <si>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</si>
  <si>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</si>
  <si>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</si>
  <si>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</si>
  <si>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</si>
  <si>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</si>
  <si>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</si>
  <si>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</si>
  <si>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</si>
  <si>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</si>
  <si>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</si>
  <si>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</si>
  <si>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</si>
  <si>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</si>
  <si>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</si>
  <si>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</si>
  <si>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</si>
  <si>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</si>
  <si>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</si>
  <si>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</si>
  <si>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</si>
  <si>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</si>
  <si>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</si>
  <si>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</si>
  <si>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</si>
  <si>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</si>
  <si>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</si>
  <si>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</si>
  <si>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</si>
  <si>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</si>
  <si>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</si>
  <si>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</si>
  <si>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</si>
  <si>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</si>
  <si>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</si>
  <si>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</si>
  <si>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</si>
  <si>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</si>
  <si>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</si>
  <si>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</si>
  <si>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</si>
  <si>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</si>
  <si>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</si>
  <si>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</si>
  <si>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</si>
  <si>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</si>
  <si>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</si>
  <si>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</si>
  <si>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</si>
  <si>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</si>
  <si>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</si>
  <si>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</si>
  <si>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</si>
  <si>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</si>
  <si>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</si>
  <si>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</si>
  <si>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</si>
  <si>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</si>
  <si>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</si>
  <si>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</si>
  <si>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</si>
  <si>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</si>
  <si>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</si>
  <si>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</si>
  <si>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</si>
  <si>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</si>
  <si>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</si>
  <si>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</si>
  <si>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</si>
  <si>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</si>
  <si>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</si>
  <si>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</si>
  <si>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</si>
  <si>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</si>
  <si>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</si>
  <si>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</si>
  <si>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</si>
  <si>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</si>
  <si>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</si>
  <si>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</si>
  <si>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</si>
  <si>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</si>
  <si>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</si>
  <si>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</si>
  <si>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</si>
  <si>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</si>
  <si>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</si>
  <si>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</si>
  <si>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</si>
  <si>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</si>
  <si>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</si>
  <si>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</si>
  <si>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</si>
  <si>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</si>
  <si>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</si>
  <si>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</si>
  <si>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</si>
  <si>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</si>
  <si>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</si>
  <si>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</si>
  <si>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</si>
  <si>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</si>
  <si>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</si>
  <si>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</si>
  <si>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</si>
  <si>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</si>
  <si>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</si>
  <si>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</si>
  <si>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</si>
  <si>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</si>
  <si>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</si>
  <si>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</si>
  <si>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</si>
  <si>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</si>
  <si>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</si>
  <si>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</si>
  <si>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</si>
  <si>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</si>
  <si>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</si>
  <si>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</si>
  <si>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</si>
  <si>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</si>
  <si>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</si>
  <si>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</si>
  <si>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</si>
  <si>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</si>
  <si>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</si>
  <si>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</si>
  <si>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</si>
  <si>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</si>
  <si>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</si>
  <si>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</si>
  <si>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</si>
  <si>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</si>
  <si>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</si>
  <si>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</si>
  <si>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</si>
  <si>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</si>
  <si>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</si>
  <si>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</si>
  <si>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</si>
  <si>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</si>
  <si>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</si>
  <si>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</si>
  <si>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</si>
  <si>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</si>
  <si>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</si>
  <si>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</si>
  <si>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</si>
  <si>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</si>
  <si>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</si>
  <si>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</si>
  <si>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</si>
  <si>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</si>
  <si>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</si>
  <si>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</si>
  <si>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</si>
  <si>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</si>
  <si>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</si>
  <si>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</si>
  <si>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</si>
  <si>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</si>
  <si>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</si>
  <si>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</si>
  <si>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</si>
  <si>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</si>
  <si>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</si>
  <si>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</si>
  <si>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</si>
  <si>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</si>
  <si>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</si>
  <si>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</si>
  <si>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</si>
  <si>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</si>
  <si>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</si>
  <si>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</si>
  <si>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</si>
  <si>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</si>
  <si>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</si>
  <si>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</si>
  <si>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</si>
  <si>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</si>
  <si>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</si>
  <si>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</si>
  <si>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</si>
  <si>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</si>
  <si>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</si>
  <si>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</si>
  <si>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</si>
  <si>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</si>
  <si>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</si>
  <si>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</si>
  <si>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</si>
  <si>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</si>
  <si>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</si>
  <si>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</si>
  <si>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</si>
  <si>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</si>
  <si>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</si>
  <si>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</si>
  <si>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</si>
  <si>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</si>
  <si>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</si>
  <si>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</si>
  <si>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</si>
  <si>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</si>
  <si>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</si>
  <si>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</si>
  <si>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</si>
  <si>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</si>
  <si>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</si>
  <si>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</si>
  <si>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</si>
  <si>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</si>
  <si>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</si>
  <si>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</si>
  <si>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</si>
  <si>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</si>
  <si>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</si>
  <si>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</si>
  <si>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</si>
  <si>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</si>
  <si>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</si>
  <si>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</si>
  <si>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</si>
  <si>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</si>
  <si>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</si>
  <si>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</si>
  <si>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</si>
  <si>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</si>
  <si>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</si>
  <si>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</si>
  <si>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</si>
  <si>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</si>
  <si>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</si>
  <si>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</si>
  <si>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</si>
  <si>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</si>
  <si>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</si>
  <si>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</si>
  <si>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</si>
  <si>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</si>
  <si>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</si>
  <si>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</si>
  <si>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</si>
  <si>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</si>
  <si>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</si>
  <si>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</si>
  <si>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</si>
  <si>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</si>
  <si>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</si>
  <si>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</si>
  <si>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</si>
  <si>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</si>
  <si>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</si>
  <si>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</si>
  <si>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</si>
  <si>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</si>
  <si>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</si>
  <si>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</si>
  <si>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</si>
  <si>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</si>
  <si>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</si>
  <si>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</si>
  <si>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</si>
  <si>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</si>
  <si>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</si>
  <si>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</si>
  <si>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</si>
  <si>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</si>
  <si>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</si>
  <si>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</si>
  <si>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</si>
  <si>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</si>
  <si>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</si>
  <si>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</si>
  <si>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</si>
  <si>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</si>
  <si>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</si>
  <si>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</si>
  <si>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</si>
  <si>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</si>
  <si>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</si>
  <si>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</si>
  <si>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</si>
  <si>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</si>
  <si>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</si>
  <si>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</si>
  <si>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</si>
  <si>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</si>
  <si>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</si>
  <si>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</si>
  <si>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</si>
  <si>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</si>
  <si>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</si>
  <si>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</si>
  <si>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</si>
  <si>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</si>
  <si>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</si>
  <si>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</si>
  <si>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</si>
  <si>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</si>
  <si>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</si>
  <si>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</si>
  <si>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</si>
  <si>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</si>
  <si>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</si>
  <si>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</si>
  <si>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</si>
  <si>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</si>
  <si>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</si>
  <si>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</si>
  <si>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</si>
  <si>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</si>
  <si>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</si>
  <si>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</si>
  <si>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</si>
  <si>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</si>
  <si>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</si>
  <si>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</si>
  <si>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</si>
  <si>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</si>
  <si>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</si>
  <si>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</si>
  <si>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</si>
  <si>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</si>
  <si>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</si>
  <si>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</si>
  <si>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</si>
  <si>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</si>
  <si>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</si>
  <si>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</si>
  <si>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</si>
  <si>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</si>
  <si>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</si>
  <si>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</si>
  <si>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</si>
  <si>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</si>
  <si>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</si>
  <si>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</si>
  <si>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</si>
  <si>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</si>
  <si>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</si>
  <si>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</si>
  <si>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</si>
  <si>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</si>
  <si>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</si>
  <si>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</si>
  <si>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</si>
  <si>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</si>
  <si>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</si>
  <si>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</si>
  <si>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</si>
  <si>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</si>
  <si>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</si>
  <si>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</si>
  <si>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</si>
  <si>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</si>
  <si>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</si>
  <si>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</si>
  <si>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</si>
  <si>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</si>
  <si>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</si>
  <si>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</si>
  <si>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</si>
  <si>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</si>
  <si>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</si>
  <si>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</si>
  <si>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</si>
  <si>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</si>
  <si>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</si>
  <si>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</si>
  <si>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</si>
  <si>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</si>
  <si>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</si>
  <si>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</si>
  <si>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</si>
  <si>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</si>
  <si>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</si>
  <si>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</si>
  <si>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</si>
  <si>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</si>
  <si>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</si>
  <si>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</si>
  <si>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</si>
  <si>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</si>
  <si>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</si>
  <si>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</si>
  <si>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</si>
  <si>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</si>
  <si>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</si>
  <si>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</si>
  <si>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</si>
  <si>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</si>
  <si>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</si>
  <si>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</si>
  <si>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</si>
  <si>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</si>
  <si>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</si>
  <si>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</si>
  <si>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</si>
  <si>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</si>
  <si>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</si>
  <si>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</si>
  <si>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</si>
  <si>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</si>
  <si>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</si>
  <si>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</si>
  <si>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</si>
  <si>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</si>
  <si>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</si>
  <si>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</si>
  <si>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</si>
  <si>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</si>
  <si>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</si>
  <si>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</si>
  <si>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</si>
  <si>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</si>
  <si>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</si>
  <si>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</si>
  <si>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</si>
  <si>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</si>
  <si>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</si>
  <si>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</si>
  <si>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</si>
  <si>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</si>
  <si>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</si>
  <si>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</si>
  <si>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</si>
  <si>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</si>
  <si>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</si>
  <si>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</si>
  <si>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</si>
  <si>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</si>
  <si>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</si>
  <si>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</si>
  <si>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</si>
  <si>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</si>
  <si>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</si>
  <si>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</si>
  <si>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</si>
  <si>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</si>
  <si>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</si>
  <si>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</si>
  <si>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</si>
  <si>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</si>
  <si>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</si>
  <si>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</si>
  <si>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</si>
  <si>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</si>
  <si>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</si>
  <si>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</si>
  <si>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</si>
  <si>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</si>
  <si>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</si>
  <si>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</si>
  <si>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</si>
  <si>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</si>
  <si>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</si>
  <si>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</si>
  <si>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</si>
  <si>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</si>
  <si>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</si>
  <si>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</si>
  <si>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</si>
  <si>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</si>
  <si>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</si>
  <si>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</si>
  <si>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</si>
  <si>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</si>
  <si>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</si>
  <si>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</si>
  <si>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</si>
  <si>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</si>
  <si>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</si>
  <si>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</si>
  <si>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</si>
  <si>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</si>
  <si>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</si>
  <si>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</si>
  <si>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</si>
  <si>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</si>
  <si>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</si>
  <si>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</si>
  <si>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</si>
  <si>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</si>
  <si>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</si>
  <si>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</si>
  <si>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</si>
  <si>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</si>
  <si>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</si>
  <si>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</si>
  <si>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</si>
  <si>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</si>
  <si>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</si>
  <si>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</si>
  <si>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</si>
  <si>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</si>
  <si>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</si>
  <si>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</si>
  <si>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</si>
  <si>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</si>
  <si>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</si>
  <si>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</si>
  <si>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</si>
  <si>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</si>
  <si>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</si>
  <si>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</si>
  <si>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</si>
  <si>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</si>
  <si>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</si>
  <si>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</si>
  <si>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</si>
  <si>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</si>
  <si>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</si>
  <si>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</si>
  <si>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</si>
  <si>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</si>
  <si>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</si>
  <si>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</si>
  <si>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</si>
  <si>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</si>
  <si>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</si>
  <si>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</si>
  <si>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</si>
  <si>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</si>
  <si>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</si>
  <si>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</si>
  <si>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</si>
  <si>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</si>
  <si>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</si>
  <si>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</si>
  <si>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</si>
  <si>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</si>
  <si>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</si>
  <si>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</si>
  <si>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</si>
  <si>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</si>
  <si>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</si>
  <si>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</si>
  <si>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</si>
  <si>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</si>
  <si>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</si>
  <si>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</si>
  <si>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</si>
  <si>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</si>
  <si>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</si>
  <si>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</si>
  <si>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</si>
  <si>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</si>
  <si>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</si>
  <si>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</si>
  <si>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</si>
  <si>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</si>
  <si>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</si>
  <si>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</si>
  <si>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</si>
  <si>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</si>
  <si>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</si>
  <si>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</si>
  <si>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</si>
  <si>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</si>
  <si>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</si>
  <si>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</si>
  <si>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</si>
  <si>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</si>
  <si>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</si>
  <si>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</si>
  <si>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</si>
  <si>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</si>
  <si>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</si>
  <si>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</si>
  <si>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</si>
  <si>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</si>
  <si>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</si>
  <si>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</si>
  <si>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</si>
  <si>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</si>
  <si>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</si>
  <si>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</si>
  <si>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</si>
  <si>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</si>
  <si>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</si>
  <si>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</si>
  <si>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</si>
  <si>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</si>
  <si>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</si>
  <si>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</si>
  <si>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</si>
  <si>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</si>
  <si>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</si>
  <si>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</si>
  <si>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</si>
  <si>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</si>
  <si>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</si>
  <si>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</si>
  <si>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</si>
  <si>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</si>
  <si>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</si>
  <si>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</si>
  <si>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</si>
  <si>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</si>
  <si>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</si>
  <si>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</si>
  <si>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</si>
  <si>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</si>
  <si>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</si>
  <si>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</si>
  <si>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</si>
  <si>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</si>
  <si>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</si>
  <si>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</si>
  <si>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</si>
  <si>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</si>
  <si>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</si>
  <si>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</si>
  <si>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</si>
  <si>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</si>
  <si>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</si>
  <si>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</si>
  <si>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</si>
  <si>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</si>
  <si>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</si>
  <si>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</si>
  <si>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</si>
  <si>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</si>
  <si>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</si>
  <si>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</si>
  <si>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</si>
  <si>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</si>
  <si>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</si>
  <si>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</si>
  <si>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</si>
  <si>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</si>
  <si>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</si>
  <si>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</si>
  <si>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</si>
  <si>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</si>
  <si>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</si>
  <si>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</si>
  <si>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</si>
  <si>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</si>
  <si>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</si>
  <si>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</si>
  <si>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</si>
  <si>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</si>
  <si>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</si>
  <si>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</si>
  <si>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</si>
  <si>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</si>
  <si>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</si>
  <si>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</si>
  <si>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</si>
  <si>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</si>
  <si>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</si>
  <si>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</si>
  <si>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</si>
  <si>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</si>
  <si>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</si>
  <si>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</si>
  <si>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</si>
  <si>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</si>
  <si>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</si>
  <si>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</si>
  <si>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</si>
  <si>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</si>
  <si>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</si>
  <si>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</si>
  <si>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</si>
  <si>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</si>
  <si>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</si>
  <si>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</si>
  <si>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</si>
  <si>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</si>
  <si>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</si>
  <si>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</si>
  <si>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</si>
  <si>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</si>
  <si>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</si>
  <si>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</si>
  <si>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</si>
  <si>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</si>
  <si>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</si>
  <si>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</si>
  <si>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</si>
  <si>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</si>
  <si>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</si>
  <si>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</si>
  <si>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</si>
  <si>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</si>
  <si>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</si>
  <si>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</si>
  <si>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</si>
  <si>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</si>
  <si>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</si>
  <si>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</si>
  <si>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</si>
  <si>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</si>
  <si>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</si>
  <si>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</si>
  <si>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</si>
  <si>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</si>
  <si>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</si>
  <si>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</si>
  <si>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</si>
  <si>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</si>
  <si>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</si>
  <si>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</si>
  <si>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</si>
  <si>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</si>
  <si>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</si>
  <si>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</si>
  <si>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</si>
  <si>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</si>
  <si>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</si>
  <si>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</si>
  <si>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</si>
  <si>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</si>
  <si>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</si>
  <si>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</si>
  <si>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</si>
  <si>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</si>
  <si>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</si>
  <si>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</si>
  <si>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</si>
  <si>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</si>
  <si>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</si>
  <si>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</si>
  <si>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</si>
  <si>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</si>
  <si>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</si>
  <si>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</si>
  <si>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</si>
  <si>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</si>
  <si>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</si>
  <si>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</si>
  <si>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</si>
  <si>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</si>
  <si>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</si>
  <si>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</si>
  <si>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</si>
  <si>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</si>
  <si>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</si>
  <si>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</si>
  <si>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</si>
  <si>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</si>
  <si>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</si>
  <si>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</si>
  <si>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</si>
  <si>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</si>
  <si>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</si>
  <si>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</si>
  <si>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</si>
  <si>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</si>
  <si>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</si>
  <si>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</si>
  <si>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</si>
  <si>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</si>
  <si>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</si>
  <si>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</si>
  <si>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</si>
  <si>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</si>
  <si>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</si>
  <si>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</si>
  <si>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</si>
  <si>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</si>
  <si>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</si>
  <si>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</si>
  <si>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</si>
  <si>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</si>
  <si>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</si>
  <si>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</si>
  <si>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</si>
  <si>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</si>
  <si>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</si>
  <si>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</si>
  <si>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</si>
  <si>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</si>
  <si>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</si>
  <si>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</si>
  <si>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</si>
  <si>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</si>
  <si>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</si>
  <si>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</si>
  <si>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</si>
  <si>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</si>
  <si>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</si>
  <si>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</si>
  <si>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</si>
  <si>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</si>
  <si>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</si>
  <si>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</si>
  <si>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</si>
  <si>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</si>
  <si>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</si>
  <si>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</si>
  <si>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</si>
  <si>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</si>
  <si>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</si>
  <si>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</si>
  <si>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</si>
  <si>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</si>
  <si>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</si>
  <si>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</si>
  <si>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</si>
  <si>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</si>
  <si>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</si>
  <si>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</si>
  <si>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</si>
  <si>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</si>
  <si>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</si>
  <si>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</si>
  <si>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</si>
  <si>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</si>
  <si>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</si>
  <si>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</si>
  <si>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</si>
  <si>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</si>
  <si>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</si>
  <si>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</si>
  <si>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</si>
  <si>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</si>
  <si>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</si>
  <si>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</si>
  <si>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</si>
  <si>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</si>
  <si>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</si>
  <si>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</si>
  <si>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</si>
  <si>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</si>
  <si>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</si>
  <si>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</si>
  <si>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</si>
  <si>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</si>
  <si>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</si>
  <si>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</si>
  <si>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</si>
  <si>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</si>
  <si>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</si>
  <si>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</si>
  <si>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</si>
  <si>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</si>
  <si>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</si>
  <si>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</si>
  <si>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</si>
  <si>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</si>
  <si>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</si>
  <si>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</si>
  <si>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</si>
  <si>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</si>
  <si>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</si>
  <si>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</si>
  <si>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</si>
  <si>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</si>
  <si>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</si>
  <si>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</si>
  <si>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</si>
  <si>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</si>
  <si>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</si>
  <si>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</si>
  <si>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</si>
  <si>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</si>
  <si>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</si>
  <si>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</si>
  <si>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</si>
  <si>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</si>
  <si>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</si>
  <si>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</si>
  <si>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</si>
  <si>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</si>
  <si>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</si>
  <si>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</si>
  <si>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</si>
  <si>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</si>
  <si>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</si>
  <si>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</si>
  <si>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</si>
  <si>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</si>
  <si>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</si>
  <si>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</si>
  <si>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</si>
  <si>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</si>
  <si>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</si>
  <si>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</si>
  <si>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</si>
  <si>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</si>
  <si>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</si>
  <si>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</si>
  <si>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</si>
  <si>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</si>
  <si>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</si>
  <si>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</si>
  <si>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</si>
  <si>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</si>
  <si>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</si>
  <si>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</si>
  <si>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</si>
  <si>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</si>
  <si>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</si>
  <si>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</si>
  <si>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</si>
  <si>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</si>
  <si>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</si>
  <si>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</si>
  <si>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</si>
  <si>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</si>
  <si>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</si>
  <si>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</si>
  <si>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</si>
  <si>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</si>
  <si>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</si>
  <si>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</si>
  <si>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</si>
  <si>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</si>
  <si>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</si>
  <si>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</si>
  <si>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</si>
  <si>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</si>
  <si>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</si>
  <si>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</si>
  <si>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</si>
  <si>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</si>
  <si>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</si>
  <si>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</si>
  <si>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</si>
  <si>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</si>
  <si>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</si>
  <si>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</si>
  <si>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</si>
  <si>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</si>
  <si>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</si>
  <si>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</si>
  <si>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</si>
  <si>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</si>
  <si>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</si>
  <si>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</si>
  <si>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</si>
  <si>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</si>
  <si>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</si>
  <si>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</si>
  <si>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</si>
  <si>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</si>
  <si>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</si>
  <si>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</si>
  <si>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</si>
  <si>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</si>
  <si>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</si>
  <si>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</si>
  <si>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</si>
  <si>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</si>
  <si>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</si>
  <si>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</si>
  <si>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</si>
  <si>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</si>
  <si>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</si>
  <si>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</si>
  <si>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</si>
  <si>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</si>
  <si>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</si>
  <si>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</si>
  <si>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</si>
  <si>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</si>
  <si>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</si>
  <si>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</si>
  <si>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</si>
  <si>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</si>
  <si>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</si>
  <si>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</si>
  <si>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</si>
  <si>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</si>
  <si>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</si>
  <si>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</si>
  <si>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</si>
  <si>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</si>
  <si>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</si>
  <si>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</si>
  <si>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</si>
  <si>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</si>
  <si>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</si>
  <si>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</si>
  <si>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</si>
  <si>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</si>
  <si>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</si>
  <si>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</si>
  <si>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</si>
  <si>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</si>
  <si>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</si>
  <si>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</si>
  <si>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</si>
  <si>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</si>
  <si>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</si>
  <si>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</si>
  <si>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</si>
  <si>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</si>
  <si>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</si>
  <si>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</si>
  <si>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</si>
  <si>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</si>
  <si>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</si>
  <si>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</si>
  <si>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</si>
  <si>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</si>
  <si>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</si>
  <si>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</si>
  <si>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</si>
  <si>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</si>
  <si>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</si>
  <si>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</si>
  <si>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</si>
  <si>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</si>
  <si>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</si>
  <si>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</si>
  <si>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</si>
  <si>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</si>
  <si>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</si>
  <si>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</si>
  <si>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</si>
  <si>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</si>
  <si>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</si>
  <si>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</si>
  <si>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</si>
  <si>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</si>
  <si>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</si>
  <si>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</si>
  <si>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</si>
  <si>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</si>
  <si>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</si>
  <si>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</si>
  <si>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</si>
  <si>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</si>
  <si>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</si>
  <si>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</si>
  <si>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</si>
  <si>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</si>
  <si>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</si>
  <si>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</si>
  <si>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</si>
  <si>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</si>
  <si>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</si>
  <si>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</si>
  <si>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</si>
  <si>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</si>
  <si>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</si>
  <si>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</si>
  <si>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</si>
  <si>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</si>
  <si>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</si>
  <si>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</si>
  <si>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</si>
  <si>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</si>
  <si>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</si>
  <si>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</si>
  <si>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</si>
  <si>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</si>
  <si>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</si>
  <si>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</si>
  <si>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</si>
  <si>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</si>
  <si>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</si>
  <si>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</si>
  <si>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</si>
  <si>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</si>
  <si>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</si>
  <si>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</si>
  <si>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</si>
  <si>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</si>
  <si>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</si>
  <si>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</si>
  <si>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</si>
  <si>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</si>
  <si>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</si>
  <si>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</si>
  <si>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</si>
  <si>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</si>
  <si>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</si>
  <si>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</si>
  <si>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</si>
  <si>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</si>
  <si>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</si>
  <si>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</si>
  <si>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</si>
  <si>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</si>
  <si>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</si>
  <si>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</si>
  <si>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</si>
  <si>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</si>
  <si>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</si>
  <si>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</si>
  <si>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</si>
  <si>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</si>
  <si>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</si>
  <si>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</si>
  <si>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</si>
  <si>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</si>
  <si>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</si>
  <si>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</si>
  <si>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</si>
  <si>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</si>
  <si>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</si>
  <si>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</si>
  <si>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</si>
  <si>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</si>
  <si>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</si>
  <si>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</si>
  <si>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</si>
  <si>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</si>
  <si>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</si>
  <si>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</si>
  <si>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</si>
  <si>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</si>
  <si>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</si>
  <si>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</si>
  <si>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</si>
  <si>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</si>
  <si>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</si>
  <si>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</si>
  <si>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</si>
  <si>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</si>
  <si>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</si>
  <si>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</si>
  <si>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</si>
  <si>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</si>
  <si>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</si>
  <si>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</si>
  <si>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</si>
  <si>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</si>
  <si>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</si>
  <si>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</si>
  <si>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</si>
  <si>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</si>
  <si>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</si>
  <si>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</si>
  <si>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</si>
  <si>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</si>
  <si>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</si>
  <si>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</si>
  <si>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</si>
  <si>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</si>
  <si>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</si>
  <si>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</si>
  <si>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</si>
  <si>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</si>
  <si>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</si>
  <si>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</si>
  <si>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</si>
  <si>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</si>
  <si>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</si>
  <si>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</si>
  <si>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</si>
  <si>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</si>
  <si>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</si>
  <si>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</si>
  <si>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</si>
  <si>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</si>
  <si>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</si>
  <si>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</si>
  <si>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</si>
  <si>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</si>
  <si>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</si>
  <si>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</si>
  <si>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</si>
  <si>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</si>
  <si>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</si>
  <si>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</si>
  <si>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</si>
  <si>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VALORPAC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</si>
  <si>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</si>
  <si>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</si>
  <si>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</si>
  <si>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</si>
  <si>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</si>
  <si>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</si>
  <si>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</si>
  <si>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</si>
  <si>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</si>
  <si>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EJECUCIÓN PRESUPUESTAL DE GASTOS DE FEBRERO DE 2023</t>
  </si>
  <si>
    <t>RESUMEN EJECUCION PRESUPUESTAL DE GASTOS MES DE FEBRERO DE 2023</t>
  </si>
  <si>
    <t>RECURSOS DEL BALANCE CONVENIOS</t>
  </si>
  <si>
    <t>102502002</t>
  </si>
  <si>
    <t>10250203</t>
  </si>
  <si>
    <t>10260501101</t>
  </si>
  <si>
    <t>10260501102</t>
  </si>
  <si>
    <t>10260501103</t>
  </si>
  <si>
    <t>10260501104</t>
  </si>
  <si>
    <t>10260501105</t>
  </si>
  <si>
    <t>10260501106</t>
  </si>
  <si>
    <t>10260501107</t>
  </si>
  <si>
    <t>2051020110113</t>
  </si>
  <si>
    <t>INTERESES CONVENIOS INVESTIGACIONES</t>
  </si>
  <si>
    <t>2124010110104</t>
  </si>
  <si>
    <t>CONVENIO 3984 -  2022</t>
  </si>
  <si>
    <t>2124010110105</t>
  </si>
  <si>
    <t xml:space="preserve"> CONTRATO 648  -  2022</t>
  </si>
  <si>
    <t>2124010110106</t>
  </si>
  <si>
    <t>2124010110107</t>
  </si>
  <si>
    <t>2124010110108</t>
  </si>
  <si>
    <t>2124010110114</t>
  </si>
  <si>
    <t>CONVENIO INTERADMINISTRATIVO 1050 DE 2022</t>
  </si>
  <si>
    <t>EJECUCIÓN PRESUPUESTAL DE INGRESOS DE FEBRERO DE 2023</t>
  </si>
  <si>
    <t>RESUMEN EJECUCION PRESUPUESTAL DE INGRESOS A FEBRERO 2023</t>
  </si>
  <si>
    <t>Detalle</t>
  </si>
  <si>
    <t>Saldo Inicial</t>
  </si>
  <si>
    <t>Adiciones</t>
  </si>
  <si>
    <t>Reducciones</t>
  </si>
  <si>
    <t>Presupuesto Definitivo</t>
  </si>
  <si>
    <t>PAC Acumulado</t>
  </si>
  <si>
    <t>Saldo Por Recaudar</t>
  </si>
  <si>
    <t>Cumplimiento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</si>
  <si>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</si>
  <si>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</si>
  <si>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</si>
  <si>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</si>
  <si>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</si>
  <si>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</si>
  <si>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</si>
  <si>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</si>
  <si>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</si>
  <si>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</si>
  <si>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</si>
  <si>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</si>
  <si>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</si>
  <si>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</si>
  <si>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</si>
  <si>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</si>
  <si>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</si>
  <si>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</si>
  <si>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>Recursos de Balance</t>
  </si>
  <si>
    <t xml:space="preserve">Indemnizaciones </t>
  </si>
  <si>
    <t>Convenios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</si>
  <si>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</si>
  <si>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</si>
  <si>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</si>
  <si>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</si>
  <si>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</si>
  <si>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</si>
  <si>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</si>
  <si>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</si>
  <si>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Inversión</t>
  </si>
  <si>
    <t>Ejecución Presupuestal Febrero 2023</t>
  </si>
  <si>
    <t>Cumplimiento General %</t>
  </si>
  <si>
    <t>Cumplimiento  por Fuente%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</si>
  <si>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</si>
  <si>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</si>
  <si>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</si>
  <si>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</si>
  <si>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</si>
  <si>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</si>
  <si>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</si>
  <si>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</si>
  <si>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</si>
  <si>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</si>
  <si>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</si>
  <si>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</si>
  <si>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</si>
  <si>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</si>
  <si>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</si>
  <si>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</si>
  <si>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</si>
  <si>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</si>
  <si>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Presupuestal Febrero de  2023</t>
  </si>
  <si>
    <t>Ejecución % Por Fuentes</t>
  </si>
  <si>
    <t>Ejecución %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</si>
</sst>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[Red]\-#,##0.00\ "/>
    <numFmt numFmtId="167" formatCode="000000000000"/>
    <numFmt numFmtId="168" formatCode="_(&quot;$&quot;\ * #,##0_);_(&quot;$&quot;\ * \(#,##0\);_(&quot;$&quot;\ * &quot;-&quot;_);_(@_)"/>
    <numFmt numFmtId="169" formatCode="#,##0_ ;[Red]\-#,##0\ "/>
    <numFmt numFmtId="170" formatCode="_-* #,##0.00_-;\-* #,##0.00_-;_-* &quot;-&quot;_-;_-@_-"/>
    <numFmt numFmtId="171" formatCode="_-&quot;$&quot;\ * #,##0_-;\-&quot;$&quot;\ * #,##0_-;_-&quot;$&quot;\ * &quot;-&quot;??_-;_-@_-"/>
    <numFmt numFmtId="172" formatCode="&quot;$&quot;#,###,,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41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1" xfId="0" applyFill="1" applyBorder="1"/>
    <xf numFmtId="165" fontId="0" fillId="0" borderId="1" xfId="1" applyFont="1" applyFill="1" applyBorder="1"/>
    <xf numFmtId="165" fontId="0" fillId="0" borderId="0" xfId="1" applyFont="1"/>
    <xf numFmtId="1" fontId="0" fillId="0" borderId="0" xfId="0" applyNumberFormat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2" fillId="0" borderId="0" xfId="0" applyFont="1"/>
    <xf numFmtId="0" fontId="2" fillId="3" borderId="1" xfId="0" applyFont="1" applyFill="1" applyBorder="1"/>
    <xf numFmtId="165" fontId="2" fillId="3" borderId="1" xfId="1" applyFont="1" applyFill="1" applyBorder="1"/>
    <xf numFmtId="0" fontId="0" fillId="5" borderId="1" xfId="0" applyFill="1" applyBorder="1"/>
    <xf numFmtId="165" fontId="0" fillId="5" borderId="1" xfId="1" applyFont="1" applyFill="1" applyBorder="1"/>
    <xf numFmtId="0" fontId="2" fillId="5" borderId="1" xfId="0" applyFont="1" applyFill="1" applyBorder="1"/>
    <xf numFmtId="165" fontId="2" fillId="5" borderId="1" xfId="1" applyFont="1" applyFill="1" applyBorder="1"/>
    <xf numFmtId="1" fontId="2" fillId="3" borderId="1" xfId="0" quotePrefix="1" applyNumberFormat="1" applyFont="1" applyFill="1" applyBorder="1" applyAlignment="1">
      <alignment horizontal="left"/>
    </xf>
    <xf numFmtId="1" fontId="0" fillId="5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5" borderId="1" xfId="0" quotePrefix="1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0" borderId="0" xfId="0"/>
    <xf numFmtId="0" fontId="0" fillId="0" borderId="1" xfId="0" applyFill="1" applyBorder="1"/>
    <xf numFmtId="165" fontId="0" fillId="0" borderId="1" xfId="1" applyFont="1" applyFill="1" applyBorder="1"/>
    <xf numFmtId="0" fontId="2" fillId="0" borderId="0" xfId="0" applyFont="1" applyAlignment="1">
      <alignment horizontal="center" wrapText="1"/>
    </xf>
    <xf numFmtId="1" fontId="2" fillId="3" borderId="3" xfId="0" quotePrefix="1" applyNumberFormat="1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1" applyFont="1" applyFill="1" applyBorder="1" applyAlignment="1">
      <alignment horizontal="center" vertical="center" wrapText="1"/>
    </xf>
    <xf numFmtId="165" fontId="0" fillId="0" borderId="1" xfId="1" applyFont="1" applyFill="1" applyBorder="1"/>
    <xf numFmtId="0" fontId="0" fillId="0" borderId="0" xfId="0"/>
    <xf numFmtId="0" fontId="0" fillId="0" borderId="1" xfId="0" applyFill="1" applyBorder="1"/>
    <xf numFmtId="165" fontId="0" fillId="0" borderId="1" xfId="1" applyFont="1" applyFill="1" applyBorder="1"/>
    <xf numFmtId="0" fontId="7" fillId="6" borderId="2" xfId="3" applyFont="1" applyFill="1" applyBorder="1" applyAlignment="1">
      <alignment horizontal="left"/>
    </xf>
    <xf numFmtId="165" fontId="7" fillId="6" borderId="2" xfId="1" applyFont="1" applyFill="1" applyBorder="1" applyAlignment="1">
      <alignment horizontal="right"/>
    </xf>
    <xf numFmtId="166" fontId="7" fillId="6" borderId="2" xfId="1" applyNumberFormat="1" applyFont="1" applyFill="1" applyBorder="1" applyAlignment="1">
      <alignment horizontal="right"/>
    </xf>
    <xf numFmtId="41" fontId="7" fillId="6" borderId="2" xfId="4" applyFont="1" applyFill="1" applyBorder="1" applyAlignment="1">
      <alignment horizontal="right"/>
    </xf>
    <xf numFmtId="166" fontId="7" fillId="6" borderId="2" xfId="4" applyNumberFormat="1" applyFont="1" applyFill="1" applyBorder="1" applyAlignment="1">
      <alignment horizontal="right"/>
    </xf>
    <xf numFmtId="0" fontId="7" fillId="7" borderId="2" xfId="3" applyFont="1" applyFill="1" applyBorder="1" applyAlignment="1">
      <alignment horizontal="left"/>
    </xf>
    <xf numFmtId="41" fontId="7" fillId="7" borderId="2" xfId="4" applyFont="1" applyFill="1" applyBorder="1" applyAlignment="1">
      <alignment horizontal="right"/>
    </xf>
    <xf numFmtId="165" fontId="7" fillId="7" borderId="2" xfId="1" applyFont="1" applyFill="1" applyBorder="1" applyAlignment="1">
      <alignment horizontal="right"/>
    </xf>
    <xf numFmtId="166" fontId="7" fillId="7" borderId="2" xfId="4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41" fontId="8" fillId="0" borderId="2" xfId="4" applyFont="1" applyFill="1" applyBorder="1" applyAlignment="1">
      <alignment horizontal="right"/>
    </xf>
    <xf numFmtId="0" fontId="8" fillId="8" borderId="1" xfId="3" applyFont="1" applyFill="1" applyBorder="1" applyAlignment="1">
      <alignment horizontal="left" vertical="center" wrapText="1"/>
    </xf>
    <xf numFmtId="41" fontId="8" fillId="8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65" fontId="7" fillId="7" borderId="2" xfId="1" applyFon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/>
    <xf numFmtId="165" fontId="3" fillId="0" borderId="0" xfId="1" applyFont="1"/>
    <xf numFmtId="0" fontId="9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165" fontId="9" fillId="13" borderId="4" xfId="1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/>
    </xf>
    <xf numFmtId="1" fontId="11" fillId="14" borderId="5" xfId="0" applyNumberFormat="1" applyFont="1" applyFill="1" applyBorder="1" applyAlignment="1">
      <alignment horizontal="left"/>
    </xf>
    <xf numFmtId="0" fontId="11" fillId="14" borderId="5" xfId="0" applyFont="1" applyFill="1" applyBorder="1" applyAlignment="1">
      <alignment horizontal="left"/>
    </xf>
    <xf numFmtId="165" fontId="11" fillId="14" borderId="5" xfId="1" applyFont="1" applyFill="1" applyBorder="1" applyAlignment="1">
      <alignment horizontal="right"/>
    </xf>
    <xf numFmtId="165" fontId="11" fillId="14" borderId="6" xfId="1" applyFont="1" applyFill="1" applyBorder="1" applyAlignment="1">
      <alignment horizontal="right"/>
    </xf>
    <xf numFmtId="0" fontId="11" fillId="14" borderId="6" xfId="0" applyFont="1" applyFill="1" applyBorder="1" applyAlignment="1">
      <alignment horizontal="center"/>
    </xf>
    <xf numFmtId="1" fontId="11" fillId="14" borderId="6" xfId="0" applyNumberFormat="1" applyFont="1" applyFill="1" applyBorder="1" applyAlignment="1">
      <alignment horizontal="left"/>
    </xf>
    <xf numFmtId="0" fontId="11" fillId="14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5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7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4" borderId="6" xfId="0" applyFont="1" applyFill="1" applyBorder="1" applyAlignment="1">
      <alignment horizontal="left"/>
    </xf>
    <xf numFmtId="1" fontId="12" fillId="9" borderId="6" xfId="0" applyNumberFormat="1" applyFont="1" applyFill="1" applyBorder="1" applyAlignment="1">
      <alignment horizontal="left"/>
    </xf>
    <xf numFmtId="1" fontId="12" fillId="11" borderId="6" xfId="0" applyNumberFormat="1" applyFont="1" applyFill="1" applyBorder="1" applyAlignment="1">
      <alignment horizontal="left"/>
    </xf>
    <xf numFmtId="1" fontId="12" fillId="15" borderId="6" xfId="0" applyNumberFormat="1" applyFont="1" applyFill="1" applyBorder="1" applyAlignment="1">
      <alignment horizontal="left"/>
    </xf>
    <xf numFmtId="165" fontId="14" fillId="0" borderId="0" xfId="1" applyFont="1"/>
    <xf numFmtId="9" fontId="14" fillId="0" borderId="0" xfId="6" applyFont="1"/>
    <xf numFmtId="43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15" fillId="16" borderId="8" xfId="2" applyFont="1" applyFill="1" applyBorder="1" applyAlignment="1">
      <alignment horizontal="left" vertical="center" wrapText="1"/>
    </xf>
    <xf numFmtId="0" fontId="15" fillId="16" borderId="8" xfId="2" applyFont="1" applyFill="1" applyBorder="1" applyAlignment="1">
      <alignment horizontal="center" vertical="center" wrapText="1"/>
    </xf>
    <xf numFmtId="0" fontId="15" fillId="16" borderId="9" xfId="2" applyFont="1" applyFill="1" applyBorder="1" applyAlignment="1">
      <alignment horizontal="center" vertical="center" wrapText="1"/>
    </xf>
    <xf numFmtId="9" fontId="15" fillId="16" borderId="2" xfId="8" applyFont="1" applyFill="1" applyBorder="1" applyAlignment="1">
      <alignment horizontal="center" vertical="center" wrapText="1"/>
    </xf>
    <xf numFmtId="0" fontId="2" fillId="7" borderId="2" xfId="9" quotePrefix="1" applyFont="1" applyFill="1" applyBorder="1" applyAlignment="1">
      <alignment horizontal="left"/>
    </xf>
    <xf numFmtId="0" fontId="2" fillId="7" borderId="2" xfId="9" quotePrefix="1" applyFont="1" applyFill="1" applyBorder="1"/>
    <xf numFmtId="43" fontId="2" fillId="7" borderId="2" xfId="10" applyFont="1" applyFill="1" applyBorder="1"/>
    <xf numFmtId="9" fontId="2" fillId="7" borderId="2" xfId="6" applyFont="1" applyFill="1" applyBorder="1" applyAlignment="1">
      <alignment horizontal="center"/>
    </xf>
    <xf numFmtId="43" fontId="0" fillId="0" borderId="0" xfId="0" applyNumberFormat="1" applyBorder="1"/>
    <xf numFmtId="0" fontId="2" fillId="6" borderId="2" xfId="9" quotePrefix="1" applyFont="1" applyFill="1" applyBorder="1" applyAlignment="1">
      <alignment horizontal="left"/>
    </xf>
    <xf numFmtId="0" fontId="2" fillId="6" borderId="2" xfId="9" quotePrefix="1" applyFont="1" applyFill="1" applyBorder="1"/>
    <xf numFmtId="43" fontId="2" fillId="6" borderId="2" xfId="10" applyFont="1" applyFill="1" applyBorder="1"/>
    <xf numFmtId="9" fontId="2" fillId="6" borderId="2" xfId="6" applyFont="1" applyFill="1" applyBorder="1" applyAlignment="1">
      <alignment horizontal="center"/>
    </xf>
    <xf numFmtId="43" fontId="0" fillId="0" borderId="0" xfId="0" applyNumberFormat="1"/>
    <xf numFmtId="0" fontId="2" fillId="0" borderId="0" xfId="0" applyFont="1" applyBorder="1"/>
    <xf numFmtId="0" fontId="2" fillId="8" borderId="2" xfId="9" quotePrefix="1" applyFont="1" applyFill="1" applyBorder="1"/>
    <xf numFmtId="43" fontId="2" fillId="8" borderId="2" xfId="10" applyFont="1" applyFill="1" applyBorder="1"/>
    <xf numFmtId="9" fontId="2" fillId="8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43" fontId="2" fillId="0" borderId="2" xfId="10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43" fontId="1" fillId="0" borderId="2" xfId="10" applyFont="1" applyFill="1" applyBorder="1"/>
    <xf numFmtId="43" fontId="1" fillId="17" borderId="2" xfId="10" applyFont="1" applyFill="1" applyBorder="1"/>
    <xf numFmtId="43" fontId="1" fillId="0" borderId="10" xfId="10" applyFont="1" applyFill="1" applyBorder="1"/>
    <xf numFmtId="43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6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42" fontId="1" fillId="17" borderId="2" xfId="11" applyNumberFormat="1" applyFont="1" applyFill="1" applyBorder="1" applyAlignment="1">
      <alignment vertical="center"/>
    </xf>
    <xf numFmtId="169" fontId="1" fillId="17" borderId="2" xfId="11" applyNumberFormat="1" applyFont="1" applyFill="1" applyBorder="1" applyAlignment="1">
      <alignment vertical="center"/>
    </xf>
    <xf numFmtId="9" fontId="1" fillId="17" borderId="2" xfId="6" applyFont="1" applyFill="1" applyBorder="1" applyAlignment="1">
      <alignment horizontal="center" vertical="center"/>
    </xf>
    <xf numFmtId="43" fontId="1" fillId="17" borderId="2" xfId="7" applyFont="1" applyFill="1" applyBorder="1" applyAlignment="1">
      <alignment horizontal="center"/>
    </xf>
    <xf numFmtId="43" fontId="1" fillId="17" borderId="10" xfId="10" applyFont="1" applyFill="1" applyBorder="1"/>
    <xf numFmtId="9" fontId="1" fillId="17" borderId="2" xfId="6" applyFont="1" applyFill="1" applyBorder="1" applyAlignment="1">
      <alignment horizontal="center"/>
    </xf>
    <xf numFmtId="43" fontId="1" fillId="17" borderId="2" xfId="7" applyFont="1" applyFill="1" applyBorder="1" applyAlignment="1">
      <alignment horizontal="center" vertical="center"/>
    </xf>
    <xf numFmtId="43" fontId="2" fillId="17" borderId="2" xfId="7" applyFont="1" applyFill="1" applyBorder="1" applyAlignment="1">
      <alignment horizontal="center"/>
    </xf>
    <xf numFmtId="43" fontId="2" fillId="17" borderId="2" xfId="10" applyFont="1" applyFill="1" applyBorder="1"/>
    <xf numFmtId="9" fontId="2" fillId="17" borderId="2" xfId="6" applyFont="1" applyFill="1" applyBorder="1" applyAlignment="1">
      <alignment horizontal="center"/>
    </xf>
    <xf numFmtId="0" fontId="2" fillId="8" borderId="2" xfId="9" quotePrefix="1" applyFont="1" applyFill="1" applyBorder="1" applyAlignment="1">
      <alignment horizontal="left"/>
    </xf>
    <xf numFmtId="43" fontId="2" fillId="7" borderId="2" xfId="10" applyFont="1" applyFill="1" applyBorder="1" applyAlignment="1">
      <alignment horizontal="left"/>
    </xf>
    <xf numFmtId="9" fontId="2" fillId="7" borderId="2" xfId="6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70" fontId="1" fillId="17" borderId="2" xfId="4" applyNumberFormat="1" applyFont="1" applyFill="1" applyBorder="1" applyAlignment="1">
      <alignment vertical="center"/>
    </xf>
    <xf numFmtId="1" fontId="0" fillId="0" borderId="2" xfId="0" applyNumberFormat="1" applyFont="1" applyBorder="1" applyAlignment="1">
      <alignment horizontal="left"/>
    </xf>
    <xf numFmtId="43" fontId="0" fillId="0" borderId="2" xfId="12" applyFont="1" applyBorder="1" applyAlignment="1">
      <alignment horizontal="left"/>
    </xf>
    <xf numFmtId="0" fontId="0" fillId="0" borderId="0" xfId="0" applyFill="1" applyBorder="1"/>
    <xf numFmtId="9" fontId="1" fillId="8" borderId="2" xfId="6" applyFont="1" applyFill="1" applyBorder="1" applyAlignment="1">
      <alignment horizontal="center" vertical="center"/>
    </xf>
    <xf numFmtId="43" fontId="2" fillId="8" borderId="2" xfId="7" applyFont="1" applyFill="1" applyBorder="1"/>
    <xf numFmtId="0" fontId="0" fillId="0" borderId="2" xfId="0" applyBorder="1"/>
    <xf numFmtId="0" fontId="1" fillId="17" borderId="2" xfId="9" quotePrefix="1" applyFill="1" applyBorder="1"/>
    <xf numFmtId="0" fontId="1" fillId="17" borderId="2" xfId="9" quotePrefix="1" applyFont="1" applyFill="1" applyBorder="1"/>
    <xf numFmtId="43" fontId="1" fillId="17" borderId="2" xfId="10" applyFont="1" applyFill="1" applyBorder="1" applyAlignment="1">
      <alignment vertical="center"/>
    </xf>
    <xf numFmtId="0" fontId="0" fillId="17" borderId="0" xfId="0" applyFill="1" applyBorder="1"/>
    <xf numFmtId="0" fontId="11" fillId="8" borderId="2" xfId="9" quotePrefix="1" applyFont="1" applyFill="1" applyBorder="1"/>
    <xf numFmtId="9" fontId="11" fillId="8" borderId="2" xfId="6" applyFont="1" applyFill="1" applyBorder="1" applyAlignment="1">
      <alignment horizontal="center"/>
    </xf>
    <xf numFmtId="0" fontId="0" fillId="17" borderId="2" xfId="9" quotePrefix="1" applyFont="1" applyFill="1" applyBorder="1"/>
    <xf numFmtId="43" fontId="2" fillId="8" borderId="2" xfId="10" applyFont="1" applyFill="1" applyBorder="1" applyAlignment="1">
      <alignment horizontal="left"/>
    </xf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7" borderId="1" xfId="0" quotePrefix="1" applyFont="1" applyFill="1" applyBorder="1"/>
    <xf numFmtId="0" fontId="2" fillId="17" borderId="2" xfId="9" quotePrefix="1" applyFont="1" applyFill="1" applyBorder="1" applyAlignment="1">
      <alignment horizontal="left"/>
    </xf>
    <xf numFmtId="0" fontId="0" fillId="17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7" borderId="0" xfId="0" applyFill="1"/>
    <xf numFmtId="0" fontId="0" fillId="0" borderId="0" xfId="0" applyFill="1"/>
    <xf numFmtId="165" fontId="2" fillId="8" borderId="2" xfId="1" applyFont="1" applyFill="1" applyBorder="1"/>
    <xf numFmtId="165" fontId="2" fillId="0" borderId="2" xfId="1" applyFont="1" applyFill="1" applyBorder="1"/>
    <xf numFmtId="165" fontId="1" fillId="0" borderId="2" xfId="1" applyFont="1" applyFill="1" applyBorder="1"/>
    <xf numFmtId="165" fontId="1" fillId="17" borderId="2" xfId="1" applyFont="1" applyFill="1" applyBorder="1"/>
    <xf numFmtId="165" fontId="1" fillId="0" borderId="10" xfId="1" applyFont="1" applyFill="1" applyBorder="1"/>
    <xf numFmtId="165" fontId="1" fillId="17" borderId="2" xfId="1" applyFont="1" applyFill="1" applyBorder="1" applyAlignment="1">
      <alignment vertical="center"/>
    </xf>
    <xf numFmtId="165" fontId="2" fillId="17" borderId="2" xfId="1" applyFont="1" applyFill="1" applyBorder="1"/>
    <xf numFmtId="165" fontId="0" fillId="0" borderId="2" xfId="1" applyFont="1" applyBorder="1" applyAlignment="1">
      <alignment horizontal="left"/>
    </xf>
    <xf numFmtId="165" fontId="1" fillId="8" borderId="2" xfId="1" applyFont="1" applyFill="1" applyBorder="1"/>
    <xf numFmtId="165" fontId="0" fillId="0" borderId="2" xfId="1" applyFont="1" applyBorder="1"/>
    <xf numFmtId="165" fontId="0" fillId="17" borderId="2" xfId="1" applyFont="1" applyFill="1" applyBorder="1"/>
    <xf numFmtId="165" fontId="0" fillId="0" borderId="11" xfId="1" applyFont="1" applyFill="1" applyBorder="1"/>
    <xf numFmtId="165" fontId="0" fillId="0" borderId="2" xfId="1" applyFont="1" applyFill="1" applyBorder="1"/>
    <xf numFmtId="165" fontId="11" fillId="8" borderId="2" xfId="1" applyFont="1" applyFill="1" applyBorder="1"/>
    <xf numFmtId="165" fontId="2" fillId="8" borderId="2" xfId="1" applyFont="1" applyFill="1" applyBorder="1" applyAlignment="1">
      <alignment horizontal="left"/>
    </xf>
    <xf numFmtId="165" fontId="2" fillId="17" borderId="2" xfId="1" applyFont="1" applyFill="1" applyBorder="1" applyAlignment="1">
      <alignment horizontal="left"/>
    </xf>
    <xf numFmtId="165" fontId="2" fillId="0" borderId="2" xfId="1" applyFont="1" applyFill="1" applyBorder="1" applyAlignment="1">
      <alignment horizontal="left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9" fontId="2" fillId="4" borderId="2" xfId="8" applyFont="1" applyFill="1" applyBorder="1" applyAlignment="1">
      <alignment horizontal="center" vertical="center" wrapText="1"/>
    </xf>
    <xf numFmtId="0" fontId="2" fillId="3" borderId="2" xfId="9" quotePrefix="1" applyFont="1" applyFill="1" applyBorder="1" applyAlignment="1">
      <alignment horizontal="left"/>
    </xf>
    <xf numFmtId="0" fontId="2" fillId="3" borderId="2" xfId="9" quotePrefix="1" applyFont="1" applyFill="1" applyBorder="1"/>
    <xf numFmtId="165" fontId="2" fillId="3" borderId="2" xfId="1" applyFont="1" applyFill="1" applyBorder="1"/>
    <xf numFmtId="9" fontId="2" fillId="3" borderId="2" xfId="6" applyFont="1" applyFill="1" applyBorder="1" applyAlignment="1">
      <alignment horizontal="center"/>
    </xf>
    <xf numFmtId="165" fontId="2" fillId="3" borderId="2" xfId="1" applyFont="1" applyFill="1" applyBorder="1" applyAlignment="1">
      <alignment horizontal="left"/>
    </xf>
    <xf numFmtId="9" fontId="2" fillId="3" borderId="2" xfId="6" applyFont="1" applyFill="1" applyBorder="1" applyAlignment="1">
      <alignment horizontal="left"/>
    </xf>
    <xf numFmtId="43" fontId="2" fillId="3" borderId="2" xfId="10" applyFont="1" applyFill="1" applyBorder="1"/>
    <xf numFmtId="43" fontId="2" fillId="3" borderId="2" xfId="7" applyFont="1" applyFill="1" applyBorder="1"/>
    <xf numFmtId="9" fontId="1" fillId="3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3" borderId="2" xfId="9" quotePrefix="1" applyFill="1" applyBorder="1"/>
    <xf numFmtId="165" fontId="1" fillId="3" borderId="2" xfId="1" applyFont="1" applyFill="1" applyBorder="1"/>
    <xf numFmtId="9" fontId="1" fillId="3" borderId="2" xfId="6" applyFont="1" applyFill="1" applyBorder="1" applyAlignment="1">
      <alignment horizontal="center"/>
    </xf>
    <xf numFmtId="9" fontId="2" fillId="3" borderId="2" xfId="6" applyFont="1" applyFill="1" applyBorder="1" applyAlignment="1">
      <alignment horizontal="center" vertical="center"/>
    </xf>
    <xf numFmtId="165" fontId="1" fillId="3" borderId="2" xfId="1" applyFont="1" applyFill="1" applyBorder="1" applyAlignment="1">
      <alignment vertical="center"/>
    </xf>
    <xf numFmtId="0" fontId="2" fillId="3" borderId="1" xfId="0" quotePrefix="1" applyFont="1" applyFill="1" applyBorder="1"/>
    <xf numFmtId="165" fontId="2" fillId="3" borderId="2" xfId="1" applyFont="1" applyFill="1" applyBorder="1" applyAlignment="1">
      <alignment vertical="center"/>
    </xf>
    <xf numFmtId="165" fontId="1" fillId="3" borderId="2" xfId="1" applyFont="1" applyFill="1" applyBorder="1" applyAlignment="1">
      <alignment horizontal="left"/>
    </xf>
    <xf numFmtId="0" fontId="12" fillId="14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65" fontId="12" fillId="0" borderId="5" xfId="1" applyFont="1" applyBorder="1" applyAlignment="1">
      <alignment horizontal="right"/>
    </xf>
    <xf numFmtId="0" fontId="0" fillId="17" borderId="0" xfId="0" quotePrefix="1" applyFont="1" applyFill="1" applyBorder="1"/>
    <xf numFmtId="0" fontId="2" fillId="17" borderId="0" xfId="9" quotePrefix="1" applyFont="1" applyFill="1" applyBorder="1" applyAlignment="1">
      <alignment horizontal="left"/>
    </xf>
    <xf numFmtId="0" fontId="0" fillId="17" borderId="0" xfId="0" quotePrefix="1" applyFill="1" applyBorder="1"/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/>
    <xf numFmtId="0" fontId="0" fillId="2" borderId="0" xfId="0" applyFill="1"/>
    <xf numFmtId="0" fontId="0" fillId="0" borderId="1" xfId="0" applyFill="1" applyBorder="1"/>
    <xf numFmtId="165" fontId="0" fillId="2" borderId="0" xfId="1" applyFont="1" applyFill="1"/>
    <xf numFmtId="165" fontId="0" fillId="0" borderId="1" xfId="1" applyFont="1" applyFill="1" applyBorder="1"/>
    <xf numFmtId="1" fontId="0" fillId="12" borderId="0" xfId="0" applyNumberFormat="1" applyFill="1" applyBorder="1" applyAlignment="1">
      <alignment horizontal="left"/>
    </xf>
    <xf numFmtId="165" fontId="0" fillId="0" borderId="0" xfId="1" applyFont="1" applyFill="1" applyBorder="1"/>
    <xf numFmtId="1" fontId="0" fillId="12" borderId="11" xfId="0" applyNumberFormat="1" applyFill="1" applyBorder="1" applyAlignment="1">
      <alignment horizontal="left"/>
    </xf>
    <xf numFmtId="0" fontId="0" fillId="0" borderId="11" xfId="0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165" fontId="0" fillId="0" borderId="12" xfId="1" applyFont="1" applyFill="1" applyBorder="1"/>
    <xf numFmtId="0" fontId="8" fillId="0" borderId="0" xfId="5" applyFont="1" applyFill="1" applyBorder="1" applyAlignment="1">
      <alignment horizontal="left" vertical="center" wrapText="1"/>
    </xf>
    <xf numFmtId="43" fontId="0" fillId="17" borderId="2" xfId="10" applyFont="1" applyFill="1" applyBorder="1"/>
    <xf numFmtId="43" fontId="1" fillId="17" borderId="2" xfId="7" applyFont="1" applyFill="1" applyBorder="1"/>
    <xf numFmtId="43" fontId="1" fillId="17" borderId="2" xfId="7" applyFont="1" applyFill="1" applyBorder="1" applyAlignment="1">
      <alignment vertical="center"/>
    </xf>
    <xf numFmtId="43" fontId="1" fillId="0" borderId="10" xfId="7" applyFont="1" applyFill="1" applyBorder="1"/>
    <xf numFmtId="43" fontId="2" fillId="17" borderId="2" xfId="7" applyFont="1" applyFill="1" applyBorder="1"/>
    <xf numFmtId="43" fontId="1" fillId="0" borderId="2" xfId="7" applyFont="1" applyFill="1" applyBorder="1"/>
    <xf numFmtId="43" fontId="0" fillId="0" borderId="1" xfId="13" applyFont="1" applyFill="1" applyBorder="1"/>
    <xf numFmtId="166" fontId="1" fillId="17" borderId="2" xfId="11" applyNumberFormat="1" applyFont="1" applyFill="1" applyBorder="1" applyAlignment="1">
      <alignment vertical="center"/>
    </xf>
    <xf numFmtId="43" fontId="0" fillId="0" borderId="2" xfId="7" applyFont="1" applyBorder="1"/>
    <xf numFmtId="43" fontId="0" fillId="17" borderId="2" xfId="0" applyNumberFormat="1" applyFill="1" applyBorder="1"/>
    <xf numFmtId="43" fontId="0" fillId="0" borderId="2" xfId="0" applyNumberFormat="1" applyBorder="1"/>
    <xf numFmtId="43" fontId="2" fillId="7" borderId="2" xfId="7" applyFont="1" applyFill="1" applyBorder="1"/>
    <xf numFmtId="43" fontId="0" fillId="0" borderId="1" xfId="15" applyFont="1" applyFill="1" applyBorder="1"/>
    <xf numFmtId="43" fontId="0" fillId="0" borderId="11" xfId="16" applyFont="1" applyFill="1" applyBorder="1"/>
    <xf numFmtId="43" fontId="0" fillId="0" borderId="2" xfId="16" applyFont="1" applyFill="1" applyBorder="1"/>
    <xf numFmtId="9" fontId="2" fillId="7" borderId="2" xfId="6" applyFont="1" applyFill="1" applyBorder="1" applyAlignment="1">
      <alignment horizontal="center" vertical="center"/>
    </xf>
    <xf numFmtId="43" fontId="11" fillId="8" borderId="2" xfId="10" applyFont="1" applyFill="1" applyBorder="1"/>
    <xf numFmtId="0" fontId="1" fillId="7" borderId="2" xfId="9" quotePrefix="1" applyFill="1" applyBorder="1"/>
    <xf numFmtId="43" fontId="1" fillId="7" borderId="2" xfId="10" applyFont="1" applyFill="1" applyBorder="1"/>
    <xf numFmtId="9" fontId="1" fillId="7" borderId="2" xfId="6" applyFont="1" applyFill="1" applyBorder="1" applyAlignment="1">
      <alignment horizontal="center"/>
    </xf>
    <xf numFmtId="43" fontId="2" fillId="17" borderId="2" xfId="10" applyFont="1" applyFill="1" applyBorder="1" applyAlignment="1">
      <alignment horizontal="left"/>
    </xf>
    <xf numFmtId="0" fontId="1" fillId="7" borderId="2" xfId="9" quotePrefix="1" applyFont="1" applyFill="1" applyBorder="1" applyAlignment="1">
      <alignment horizontal="left"/>
    </xf>
    <xf numFmtId="0" fontId="0" fillId="7" borderId="1" xfId="0" quotePrefix="1" applyFont="1" applyFill="1" applyBorder="1"/>
    <xf numFmtId="9" fontId="1" fillId="7" borderId="2" xfId="6" applyFont="1" applyFill="1" applyBorder="1" applyAlignment="1">
      <alignment horizontal="center" vertical="center"/>
    </xf>
    <xf numFmtId="43" fontId="2" fillId="0" borderId="2" xfId="10" applyFont="1" applyFill="1" applyBorder="1" applyAlignment="1">
      <alignment horizontal="left"/>
    </xf>
    <xf numFmtId="43" fontId="1" fillId="7" borderId="2" xfId="10" applyFont="1" applyFill="1" applyBorder="1" applyAlignment="1">
      <alignment horizontal="left"/>
    </xf>
    <xf numFmtId="0" fontId="1" fillId="17" borderId="2" xfId="9" quotePrefix="1" applyFont="1" applyFill="1" applyBorder="1" applyAlignment="1">
      <alignment horizontal="left"/>
    </xf>
    <xf numFmtId="43" fontId="1" fillId="17" borderId="2" xfId="10" applyFont="1" applyFill="1" applyBorder="1" applyAlignment="1">
      <alignment horizontal="left"/>
    </xf>
    <xf numFmtId="43" fontId="2" fillId="17" borderId="10" xfId="10" applyFont="1" applyFill="1" applyBorder="1" applyAlignment="1">
      <alignment horizontal="left"/>
    </xf>
    <xf numFmtId="0" fontId="2" fillId="3" borderId="12" xfId="9" quotePrefix="1" applyFont="1" applyFill="1" applyBorder="1" applyAlignment="1">
      <alignment horizontal="left"/>
    </xf>
    <xf numFmtId="165" fontId="1" fillId="3" borderId="12" xfId="1" applyFont="1" applyFill="1" applyBorder="1"/>
    <xf numFmtId="9" fontId="1" fillId="3" borderId="12" xfId="6" applyFont="1" applyFill="1" applyBorder="1" applyAlignment="1">
      <alignment horizontal="center" vertical="center"/>
    </xf>
    <xf numFmtId="9" fontId="2" fillId="6" borderId="10" xfId="6" applyFont="1" applyFill="1" applyBorder="1" applyAlignment="1">
      <alignment horizontal="center"/>
    </xf>
    <xf numFmtId="0" fontId="1" fillId="17" borderId="2" xfId="2" applyFont="1" applyFill="1" applyBorder="1" applyAlignment="1">
      <alignment horizontal="left"/>
    </xf>
    <xf numFmtId="41" fontId="1" fillId="17" borderId="2" xfId="4" applyFont="1" applyFill="1" applyBorder="1" applyAlignment="1">
      <alignment horizontal="left"/>
    </xf>
    <xf numFmtId="0" fontId="1" fillId="17" borderId="2" xfId="2" applyFont="1" applyFill="1" applyBorder="1" applyAlignment="1">
      <alignment horizontal="left" wrapText="1"/>
    </xf>
    <xf numFmtId="0" fontId="0" fillId="17" borderId="2" xfId="2" applyFont="1" applyFill="1" applyBorder="1" applyAlignment="1">
      <alignment horizontal="left"/>
    </xf>
    <xf numFmtId="4" fontId="0" fillId="0" borderId="2" xfId="0" applyNumberFormat="1" applyFill="1" applyBorder="1"/>
    <xf numFmtId="165" fontId="0" fillId="0" borderId="0" xfId="0" applyNumberFormat="1" applyFill="1"/>
    <xf numFmtId="0" fontId="20" fillId="19" borderId="15" xfId="0" applyFont="1" applyFill="1" applyBorder="1" applyAlignment="1">
      <alignment horizontal="center" vertical="center"/>
    </xf>
    <xf numFmtId="171" fontId="20" fillId="19" borderId="15" xfId="20" applyNumberFormat="1" applyFont="1" applyFill="1" applyBorder="1" applyAlignment="1">
      <alignment horizontal="center" vertical="center"/>
    </xf>
    <xf numFmtId="0" fontId="20" fillId="19" borderId="15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vertical="center"/>
    </xf>
    <xf numFmtId="172" fontId="20" fillId="20" borderId="15" xfId="20" applyNumberFormat="1" applyFont="1" applyFill="1" applyBorder="1" applyAlignment="1">
      <alignment vertical="center"/>
    </xf>
    <xf numFmtId="10" fontId="20" fillId="20" borderId="15" xfId="6" applyNumberFormat="1" applyFont="1" applyFill="1" applyBorder="1" applyAlignment="1">
      <alignment horizontal="center" vertical="center"/>
    </xf>
    <xf numFmtId="0" fontId="20" fillId="21" borderId="15" xfId="0" applyFont="1" applyFill="1" applyBorder="1" applyAlignment="1">
      <alignment vertical="center"/>
    </xf>
    <xf numFmtId="172" fontId="20" fillId="21" borderId="15" xfId="20" applyNumberFormat="1" applyFont="1" applyFill="1" applyBorder="1" applyAlignment="1">
      <alignment vertical="center"/>
    </xf>
    <xf numFmtId="10" fontId="20" fillId="21" borderId="15" xfId="20" applyNumberFormat="1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vertical="center"/>
    </xf>
    <xf numFmtId="172" fontId="21" fillId="8" borderId="15" xfId="20" applyNumberFormat="1" applyFont="1" applyFill="1" applyBorder="1" applyAlignment="1">
      <alignment vertical="center"/>
    </xf>
    <xf numFmtId="10" fontId="21" fillId="8" borderId="15" xfId="2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172" fontId="21" fillId="0" borderId="15" xfId="20" applyNumberFormat="1" applyFont="1" applyBorder="1" applyAlignment="1">
      <alignment vertical="center"/>
    </xf>
    <xf numFmtId="10" fontId="21" fillId="0" borderId="15" xfId="20" applyNumberFormat="1" applyFont="1" applyBorder="1" applyAlignment="1">
      <alignment horizontal="center" vertical="center"/>
    </xf>
    <xf numFmtId="0" fontId="20" fillId="20" borderId="0" xfId="0" applyFont="1" applyFill="1" applyAlignment="1">
      <alignment horizontal="center" vertical="center"/>
    </xf>
    <xf numFmtId="0" fontId="20" fillId="22" borderId="15" xfId="0" applyFont="1" applyFill="1" applyBorder="1" applyAlignment="1">
      <alignment vertical="center"/>
    </xf>
    <xf numFmtId="171" fontId="20" fillId="22" borderId="15" xfId="20" applyNumberFormat="1" applyFont="1" applyFill="1" applyBorder="1" applyAlignment="1">
      <alignment vertical="center"/>
    </xf>
    <xf numFmtId="164" fontId="20" fillId="22" borderId="15" xfId="20" applyFont="1" applyFill="1" applyBorder="1" applyAlignment="1">
      <alignment vertical="center"/>
    </xf>
    <xf numFmtId="171" fontId="20" fillId="22" borderId="15" xfId="0" applyNumberFormat="1" applyFont="1" applyFill="1" applyBorder="1" applyAlignment="1">
      <alignment vertical="center"/>
    </xf>
    <xf numFmtId="171" fontId="20" fillId="21" borderId="15" xfId="20" applyNumberFormat="1" applyFont="1" applyFill="1" applyBorder="1" applyAlignment="1">
      <alignment vertical="center"/>
    </xf>
    <xf numFmtId="171" fontId="20" fillId="21" borderId="15" xfId="0" applyNumberFormat="1" applyFont="1" applyFill="1" applyBorder="1" applyAlignment="1">
      <alignment vertical="center"/>
    </xf>
    <xf numFmtId="171" fontId="21" fillId="8" borderId="15" xfId="20" applyNumberFormat="1" applyFont="1" applyFill="1" applyBorder="1" applyAlignment="1">
      <alignment vertical="center"/>
    </xf>
    <xf numFmtId="171" fontId="21" fillId="0" borderId="15" xfId="20" applyNumberFormat="1" applyFont="1" applyFill="1" applyBorder="1" applyAlignment="1">
      <alignment vertical="center"/>
    </xf>
    <xf numFmtId="171" fontId="21" fillId="0" borderId="15" xfId="0" applyNumberFormat="1" applyFont="1" applyFill="1" applyBorder="1" applyAlignment="1">
      <alignment vertical="center"/>
    </xf>
    <xf numFmtId="171" fontId="21" fillId="8" borderId="15" xfId="0" applyNumberFormat="1" applyFont="1" applyFill="1" applyBorder="1" applyAlignment="1">
      <alignment vertical="center"/>
    </xf>
    <xf numFmtId="171" fontId="21" fillId="7" borderId="15" xfId="0" applyNumberFormat="1" applyFont="1" applyFill="1" applyBorder="1" applyAlignment="1">
      <alignment vertical="center"/>
    </xf>
    <xf numFmtId="0" fontId="18" fillId="8" borderId="15" xfId="0" applyFont="1" applyFill="1" applyBorder="1" applyAlignment="1">
      <alignment vertical="center"/>
    </xf>
    <xf numFmtId="171" fontId="18" fillId="8" borderId="15" xfId="2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171" fontId="18" fillId="0" borderId="15" xfId="20" applyNumberFormat="1" applyFont="1" applyFill="1" applyBorder="1" applyAlignment="1">
      <alignment vertical="center"/>
    </xf>
    <xf numFmtId="0" fontId="22" fillId="0" borderId="0" xfId="0" applyFont="1" applyFill="1"/>
    <xf numFmtId="165" fontId="22" fillId="0" borderId="0" xfId="0" applyNumberFormat="1" applyFont="1" applyFill="1"/>
    <xf numFmtId="165" fontId="23" fillId="0" borderId="13" xfId="2" applyNumberFormat="1" applyFont="1" applyFill="1" applyBorder="1" applyAlignment="1">
      <alignment vertical="center" wrapText="1"/>
    </xf>
    <xf numFmtId="9" fontId="22" fillId="0" borderId="0" xfId="8" applyFont="1" applyFill="1" applyBorder="1" applyAlignment="1">
      <alignment horizontal="center"/>
    </xf>
    <xf numFmtId="0" fontId="19" fillId="19" borderId="16" xfId="0" applyFont="1" applyFill="1" applyBorder="1" applyAlignment="1">
      <alignment horizontal="center" vertical="center"/>
    </xf>
    <xf numFmtId="171" fontId="19" fillId="19" borderId="16" xfId="20" applyNumberFormat="1" applyFont="1" applyFill="1" applyBorder="1" applyAlignment="1">
      <alignment horizontal="center" vertical="center"/>
    </xf>
    <xf numFmtId="0" fontId="19" fillId="19" borderId="16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vertical="center"/>
    </xf>
    <xf numFmtId="172" fontId="19" fillId="20" borderId="16" xfId="20" applyNumberFormat="1" applyFont="1" applyFill="1" applyBorder="1" applyAlignment="1">
      <alignment vertical="center"/>
    </xf>
    <xf numFmtId="9" fontId="19" fillId="20" borderId="16" xfId="6" applyFont="1" applyFill="1" applyBorder="1" applyAlignment="1">
      <alignment horizontal="center" vertical="center"/>
    </xf>
    <xf numFmtId="10" fontId="19" fillId="20" borderId="16" xfId="6" applyNumberFormat="1" applyFont="1" applyFill="1" applyBorder="1" applyAlignment="1">
      <alignment horizontal="center" vertical="center"/>
    </xf>
    <xf numFmtId="0" fontId="19" fillId="21" borderId="16" xfId="0" applyFont="1" applyFill="1" applyBorder="1" applyAlignment="1">
      <alignment vertical="center"/>
    </xf>
    <xf numFmtId="172" fontId="19" fillId="21" borderId="16" xfId="20" applyNumberFormat="1" applyFont="1" applyFill="1" applyBorder="1" applyAlignment="1">
      <alignment vertical="center"/>
    </xf>
    <xf numFmtId="9" fontId="19" fillId="21" borderId="16" xfId="6" applyFont="1" applyFill="1" applyBorder="1" applyAlignment="1">
      <alignment horizontal="center" vertical="center"/>
    </xf>
    <xf numFmtId="10" fontId="19" fillId="21" borderId="16" xfId="6" applyNumberFormat="1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vertical="center"/>
    </xf>
    <xf numFmtId="172" fontId="24" fillId="8" borderId="16" xfId="20" applyNumberFormat="1" applyFont="1" applyFill="1" applyBorder="1" applyAlignment="1">
      <alignment vertical="center"/>
    </xf>
    <xf numFmtId="9" fontId="24" fillId="8" borderId="16" xfId="6" applyFont="1" applyFill="1" applyBorder="1" applyAlignment="1">
      <alignment horizontal="center" vertical="center"/>
    </xf>
    <xf numFmtId="10" fontId="24" fillId="8" borderId="16" xfId="6" applyNumberFormat="1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vertical="center" wrapText="1"/>
    </xf>
    <xf numFmtId="1" fontId="22" fillId="0" borderId="0" xfId="0" applyNumberFormat="1" applyFont="1" applyAlignment="1">
      <alignment horizontal="left"/>
    </xf>
    <xf numFmtId="0" fontId="22" fillId="0" borderId="0" xfId="0" applyFont="1"/>
    <xf numFmtId="165" fontId="22" fillId="0" borderId="0" xfId="1" applyFont="1"/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9" fillId="19" borderId="14" xfId="0" applyFont="1" applyFill="1" applyBorder="1" applyAlignment="1">
      <alignment horizontal="center" vertical="center"/>
    </xf>
    <xf numFmtId="0" fontId="17" fillId="18" borderId="13" xfId="2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</cellXfs>
  <cellStyles count="21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2 2" xfId="12" xr:uid="{69A97581-A991-4240-A000-0B1465BDB8D4}"/>
    <cellStyle name="Millares 3" xfId="7" xr:uid="{C07F7936-9614-4474-B373-ABB59EC7C3A5}"/>
    <cellStyle name="Millares 35" xfId="13" xr:uid="{4860318A-3E24-48BC-BD7E-8D77DD92FE05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8" xfId="19" xr:uid="{AE2A98EC-F127-4103-A490-3794196A9705}"/>
    <cellStyle name="Millares 7" xfId="10" xr:uid="{0F6CF8AE-5BEC-480E-A8EC-B1D46D48A0B2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3A043AB7-ACA0-4B25-BCAD-EDBCCFCC0E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AM611"/>
  <sheetViews>
    <sheetView showGridLines="0" workbookViewId="0">
      <pane xSplit="2" ySplit="7" topLeftCell="C548" activePane="bottomRight" state="frozen"/>
      <selection pane="topRight" activeCell="C1" sqref="C1"/>
      <selection pane="bottomLeft" activeCell="A2" sqref="A2"/>
      <selection pane="bottomRight" activeCell="J554" sqref="J554"/>
    </sheetView>
  </sheetViews>
  <sheetFormatPr baseColWidth="10" defaultRowHeight="15" x14ac:dyDescent="0.25"/>
  <cols>
    <col min="1" max="1" width="16.140625" style="4" bestFit="1" customWidth="1"/>
    <col min="2" max="2" width="44.140625" customWidth="1"/>
    <col min="3" max="3" width="18.85546875" style="3" bestFit="1" customWidth="1"/>
    <col min="4" max="4" width="15.140625" style="3" bestFit="1" customWidth="1"/>
    <col min="5" max="5" width="22.140625" style="3" bestFit="1" customWidth="1"/>
    <col min="6" max="6" width="16.85546875" style="3" bestFit="1" customWidth="1"/>
    <col min="7" max="7" width="18.85546875" style="3" bestFit="1" customWidth="1"/>
    <col min="8" max="8" width="19" style="3" bestFit="1" customWidth="1"/>
    <col min="9" max="9" width="19.5703125" style="3" bestFit="1" customWidth="1"/>
    <col min="10" max="10" width="19.7109375" style="3" bestFit="1" customWidth="1"/>
    <col min="11" max="11" width="17.85546875" style="3" bestFit="1" customWidth="1"/>
    <col min="12" max="12" width="18.85546875" style="3" bestFit="1" customWidth="1"/>
    <col min="13" max="15" width="17.85546875" style="3" bestFit="1" customWidth="1"/>
    <col min="16" max="16" width="19.7109375" style="3" bestFit="1" customWidth="1"/>
    <col min="17" max="17" width="22.85546875" style="3" bestFit="1" customWidth="1"/>
    <col min="18" max="18" width="22.28515625" style="3" bestFit="1" customWidth="1"/>
    <col min="20" max="20" width="16.140625" style="4" hidden="1" customWidth="1"/>
    <col min="21" max="21" width="52" hidden="1" customWidth="1"/>
    <col min="22" max="22" width="18.85546875" hidden="1" customWidth="1"/>
    <col min="23" max="23" width="15.140625" hidden="1" customWidth="1"/>
    <col min="24" max="24" width="20.85546875" hidden="1" customWidth="1"/>
    <col min="25" max="25" width="19.85546875" hidden="1" customWidth="1"/>
    <col min="26" max="26" width="17.140625" hidden="1" customWidth="1"/>
    <col min="27" max="27" width="17.85546875" hidden="1" customWidth="1"/>
    <col min="28" max="28" width="18.85546875" hidden="1" customWidth="1"/>
    <col min="29" max="29" width="17.85546875" hidden="1" customWidth="1"/>
    <col min="30" max="30" width="24.85546875" hidden="1" customWidth="1"/>
    <col min="31" max="31" width="22.42578125" hidden="1" customWidth="1"/>
    <col min="32" max="36" width="17.85546875" hidden="1" customWidth="1"/>
    <col min="37" max="37" width="23.5703125" hidden="1" customWidth="1"/>
    <col min="38" max="38" width="23" hidden="1" customWidth="1"/>
    <col min="39" max="39" width="17.85546875" hidden="1" customWidth="1"/>
  </cols>
  <sheetData>
    <row r="1" spans="1:39" s="18" customFormat="1" ht="15" customHeight="1" x14ac:dyDescent="0.25">
      <c r="A1" s="311" t="s">
        <v>768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T1" s="4"/>
    </row>
    <row r="2" spans="1:39" s="18" customFormat="1" ht="15" customHeight="1" x14ac:dyDescent="0.2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T2" s="4"/>
    </row>
    <row r="3" spans="1:39" s="18" customFormat="1" ht="15" customHeight="1" x14ac:dyDescent="0.25">
      <c r="A3" s="311" t="s">
        <v>769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T3" s="4"/>
    </row>
    <row r="4" spans="1:39" s="18" customFormat="1" ht="15" customHeight="1" x14ac:dyDescent="0.2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T4" s="4"/>
    </row>
    <row r="5" spans="1:39" s="18" customFormat="1" ht="15" customHeight="1" x14ac:dyDescent="0.25">
      <c r="A5" s="312" t="s">
        <v>1323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T5" s="4"/>
    </row>
    <row r="6" spans="1:39" s="18" customFormat="1" ht="15" customHeight="1" x14ac:dyDescent="0.2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T6" s="4"/>
    </row>
    <row r="7" spans="1:39" s="21" customFormat="1" ht="30" x14ac:dyDescent="0.25">
      <c r="A7" s="25" t="s">
        <v>0</v>
      </c>
      <c r="B7" s="26" t="s">
        <v>1</v>
      </c>
      <c r="C7" s="27" t="s">
        <v>770</v>
      </c>
      <c r="D7" s="27" t="s">
        <v>3</v>
      </c>
      <c r="E7" s="27" t="s">
        <v>4</v>
      </c>
      <c r="F7" s="27" t="s">
        <v>7</v>
      </c>
      <c r="G7" s="27" t="s">
        <v>771</v>
      </c>
      <c r="H7" s="27" t="s">
        <v>772</v>
      </c>
      <c r="I7" s="27" t="s">
        <v>773</v>
      </c>
      <c r="J7" s="27" t="s">
        <v>774</v>
      </c>
      <c r="K7" s="27" t="s">
        <v>775</v>
      </c>
      <c r="L7" s="27" t="s">
        <v>776</v>
      </c>
      <c r="M7" s="27" t="s">
        <v>777</v>
      </c>
      <c r="N7" s="27" t="s">
        <v>778</v>
      </c>
      <c r="O7" s="27" t="s">
        <v>779</v>
      </c>
      <c r="P7" s="27" t="s">
        <v>780</v>
      </c>
      <c r="Q7" s="27" t="s">
        <v>781</v>
      </c>
      <c r="R7" s="27" t="s">
        <v>782</v>
      </c>
      <c r="T7" s="17" t="s">
        <v>0</v>
      </c>
      <c r="U7" s="205" t="s">
        <v>1</v>
      </c>
      <c r="V7" s="207" t="s">
        <v>2</v>
      </c>
      <c r="W7" s="207" t="s">
        <v>3</v>
      </c>
      <c r="X7" s="207" t="s">
        <v>4</v>
      </c>
      <c r="Y7" s="207" t="s">
        <v>5</v>
      </c>
      <c r="Z7" s="207" t="s">
        <v>6</v>
      </c>
      <c r="AA7" s="207" t="s">
        <v>7</v>
      </c>
      <c r="AB7" s="207" t="s">
        <v>8</v>
      </c>
      <c r="AC7" s="207" t="s">
        <v>9</v>
      </c>
      <c r="AD7" s="207" t="s">
        <v>10</v>
      </c>
      <c r="AE7" s="207" t="s">
        <v>11</v>
      </c>
      <c r="AF7" s="207" t="s">
        <v>12</v>
      </c>
      <c r="AG7" s="207" t="s">
        <v>13</v>
      </c>
      <c r="AH7" s="207" t="s">
        <v>14</v>
      </c>
      <c r="AI7" s="207" t="s">
        <v>15</v>
      </c>
      <c r="AJ7" s="207" t="s">
        <v>16</v>
      </c>
      <c r="AK7" s="207" t="s">
        <v>17</v>
      </c>
      <c r="AL7" s="207" t="s">
        <v>18</v>
      </c>
      <c r="AM7" s="207" t="s">
        <v>1313</v>
      </c>
    </row>
    <row r="8" spans="1:39" s="6" customFormat="1" x14ac:dyDescent="0.25">
      <c r="A8" s="22">
        <v>0</v>
      </c>
      <c r="B8" s="23" t="s">
        <v>767</v>
      </c>
      <c r="C8" s="24">
        <f>+C9+C100+C308+C313+C327</f>
        <v>185591302309.33411</v>
      </c>
      <c r="D8" s="24">
        <f t="shared" ref="D8:R8" si="0">+D9+D100+D308+D313+D327</f>
        <v>830000000</v>
      </c>
      <c r="E8" s="24">
        <f t="shared" si="0"/>
        <v>830000000</v>
      </c>
      <c r="F8" s="24">
        <f t="shared" si="0"/>
        <v>2409927752</v>
      </c>
      <c r="G8" s="24">
        <f t="shared" si="0"/>
        <v>188001230061.33411</v>
      </c>
      <c r="H8" s="24">
        <f t="shared" si="0"/>
        <v>16910372260.728001</v>
      </c>
      <c r="I8" s="24">
        <f t="shared" si="0"/>
        <v>44905162707.958</v>
      </c>
      <c r="J8" s="24">
        <f t="shared" si="0"/>
        <v>143096067353.3761</v>
      </c>
      <c r="K8" s="24">
        <f t="shared" si="0"/>
        <v>17868722179.727997</v>
      </c>
      <c r="L8" s="24">
        <f t="shared" si="0"/>
        <v>27784180199.728001</v>
      </c>
      <c r="M8" s="24">
        <f t="shared" si="0"/>
        <v>16954182508.23</v>
      </c>
      <c r="N8" s="24">
        <f t="shared" si="0"/>
        <v>15813415406.157999</v>
      </c>
      <c r="O8" s="24">
        <f t="shared" si="0"/>
        <v>52743475270.718002</v>
      </c>
      <c r="P8" s="24">
        <f t="shared" si="0"/>
        <v>7818312562.7600002</v>
      </c>
      <c r="Q8" s="24">
        <f t="shared" ref="Q8:Q71" si="1">+G8-O8</f>
        <v>135257754790.6161</v>
      </c>
      <c r="R8" s="24">
        <f t="shared" si="0"/>
        <v>27784180199.728001</v>
      </c>
      <c r="T8" s="17"/>
      <c r="U8" s="205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</row>
    <row r="9" spans="1:39" s="6" customFormat="1" x14ac:dyDescent="0.25">
      <c r="A9" s="13" t="s">
        <v>19</v>
      </c>
      <c r="B9" s="7" t="s">
        <v>20</v>
      </c>
      <c r="C9" s="8">
        <f>+C10+C47</f>
        <v>149371443995.9791</v>
      </c>
      <c r="D9" s="8">
        <f t="shared" ref="D9:R9" si="2">+D10+D47</f>
        <v>0</v>
      </c>
      <c r="E9" s="8">
        <f t="shared" si="2"/>
        <v>830000000</v>
      </c>
      <c r="F9" s="8">
        <f t="shared" si="2"/>
        <v>0</v>
      </c>
      <c r="G9" s="8">
        <f t="shared" si="2"/>
        <v>148541443995.9791</v>
      </c>
      <c r="H9" s="8">
        <f t="shared" si="2"/>
        <v>11191877482</v>
      </c>
      <c r="I9" s="8">
        <f t="shared" si="2"/>
        <v>35577397486.559998</v>
      </c>
      <c r="J9" s="8">
        <f t="shared" si="2"/>
        <v>112964046509.4191</v>
      </c>
      <c r="K9" s="8">
        <f t="shared" si="2"/>
        <v>15520006133</v>
      </c>
      <c r="L9" s="8">
        <f t="shared" si="2"/>
        <v>24433271167</v>
      </c>
      <c r="M9" s="8">
        <f t="shared" si="2"/>
        <v>11144126319.559999</v>
      </c>
      <c r="N9" s="8">
        <f t="shared" si="2"/>
        <v>11843276136</v>
      </c>
      <c r="O9" s="8">
        <f t="shared" si="2"/>
        <v>37085143029.559998</v>
      </c>
      <c r="P9" s="8">
        <f t="shared" si="2"/>
        <v>1507745543</v>
      </c>
      <c r="Q9" s="8">
        <f t="shared" si="1"/>
        <v>111456300966.4191</v>
      </c>
      <c r="R9" s="8">
        <f t="shared" si="2"/>
        <v>24433271167</v>
      </c>
      <c r="T9" s="15" t="s">
        <v>19</v>
      </c>
      <c r="U9" s="206" t="s">
        <v>20</v>
      </c>
      <c r="V9" s="208">
        <v>148010279404.80093</v>
      </c>
      <c r="W9" s="208">
        <v>0</v>
      </c>
      <c r="X9" s="208">
        <v>830000000</v>
      </c>
      <c r="Y9" s="208">
        <v>0</v>
      </c>
      <c r="Z9" s="208">
        <v>0</v>
      </c>
      <c r="AA9" s="208">
        <v>0</v>
      </c>
      <c r="AB9" s="208">
        <v>147180279404.80093</v>
      </c>
      <c r="AC9" s="208">
        <v>11191877482</v>
      </c>
      <c r="AD9" s="208">
        <v>35577397486.559998</v>
      </c>
      <c r="AE9" s="208">
        <v>111602881918.24094</v>
      </c>
      <c r="AF9" s="208">
        <v>15520006133</v>
      </c>
      <c r="AG9" s="208">
        <v>24433271167</v>
      </c>
      <c r="AH9" s="208">
        <v>11144126319.559998</v>
      </c>
      <c r="AI9" s="208">
        <v>11843276136</v>
      </c>
      <c r="AJ9" s="208">
        <v>37085143029.559998</v>
      </c>
      <c r="AK9" s="208">
        <v>1507745543</v>
      </c>
      <c r="AL9" s="208">
        <v>110095136375.24094</v>
      </c>
      <c r="AM9" s="208">
        <v>0</v>
      </c>
    </row>
    <row r="10" spans="1:39" s="6" customFormat="1" x14ac:dyDescent="0.25">
      <c r="A10" s="13" t="s">
        <v>21</v>
      </c>
      <c r="B10" s="7" t="s">
        <v>22</v>
      </c>
      <c r="C10" s="8">
        <f>+C11+C26+C39</f>
        <v>101403084626.31569</v>
      </c>
      <c r="D10" s="8">
        <f t="shared" ref="D10:R10" si="3">+D11+D26+D39</f>
        <v>0</v>
      </c>
      <c r="E10" s="8">
        <f t="shared" si="3"/>
        <v>830000000</v>
      </c>
      <c r="F10" s="8">
        <f t="shared" si="3"/>
        <v>0</v>
      </c>
      <c r="G10" s="8">
        <f t="shared" si="3"/>
        <v>100573084626.31569</v>
      </c>
      <c r="H10" s="8">
        <f t="shared" si="3"/>
        <v>10469236547</v>
      </c>
      <c r="I10" s="8">
        <f t="shared" si="3"/>
        <v>16914951544</v>
      </c>
      <c r="J10" s="8">
        <f t="shared" si="3"/>
        <v>83658133082.315689</v>
      </c>
      <c r="K10" s="8">
        <f t="shared" si="3"/>
        <v>10459298729</v>
      </c>
      <c r="L10" s="8">
        <f t="shared" si="3"/>
        <v>16905013726</v>
      </c>
      <c r="M10" s="8">
        <f t="shared" si="3"/>
        <v>9937818</v>
      </c>
      <c r="N10" s="8">
        <f t="shared" si="3"/>
        <v>10471324547</v>
      </c>
      <c r="O10" s="8">
        <f t="shared" si="3"/>
        <v>16917039544</v>
      </c>
      <c r="P10" s="8">
        <f t="shared" si="3"/>
        <v>2088000</v>
      </c>
      <c r="Q10" s="8">
        <f t="shared" si="1"/>
        <v>83656045082.315689</v>
      </c>
      <c r="R10" s="8">
        <f t="shared" si="3"/>
        <v>16905013726</v>
      </c>
      <c r="T10" s="15" t="s">
        <v>21</v>
      </c>
      <c r="U10" s="206" t="s">
        <v>22</v>
      </c>
      <c r="V10" s="208">
        <v>101403084626.31567</v>
      </c>
      <c r="W10" s="208">
        <v>0</v>
      </c>
      <c r="X10" s="208">
        <v>830000000</v>
      </c>
      <c r="Y10" s="208">
        <v>0</v>
      </c>
      <c r="Z10" s="208">
        <v>0</v>
      </c>
      <c r="AA10" s="208">
        <v>0</v>
      </c>
      <c r="AB10" s="208">
        <v>100573084626.31567</v>
      </c>
      <c r="AC10" s="208">
        <v>10469236547</v>
      </c>
      <c r="AD10" s="208">
        <v>16914951544</v>
      </c>
      <c r="AE10" s="208">
        <v>83658133082.315674</v>
      </c>
      <c r="AF10" s="208">
        <v>10459298729</v>
      </c>
      <c r="AG10" s="208">
        <v>16905013726</v>
      </c>
      <c r="AH10" s="208">
        <v>9937818</v>
      </c>
      <c r="AI10" s="208">
        <v>10471324547</v>
      </c>
      <c r="AJ10" s="208">
        <v>16917039544</v>
      </c>
      <c r="AK10" s="208">
        <v>2088000</v>
      </c>
      <c r="AL10" s="208">
        <v>83656045082.315674</v>
      </c>
      <c r="AM10" s="208">
        <v>0</v>
      </c>
    </row>
    <row r="11" spans="1:39" s="6" customFormat="1" x14ac:dyDescent="0.25">
      <c r="A11" s="13" t="s">
        <v>23</v>
      </c>
      <c r="B11" s="7" t="s">
        <v>24</v>
      </c>
      <c r="C11" s="8">
        <f>+C12+C23</f>
        <v>69423304803.897522</v>
      </c>
      <c r="D11" s="8">
        <f t="shared" ref="D11:R11" si="4">+D12+D23</f>
        <v>0</v>
      </c>
      <c r="E11" s="8">
        <f t="shared" si="4"/>
        <v>830000000</v>
      </c>
      <c r="F11" s="8">
        <f t="shared" si="4"/>
        <v>0</v>
      </c>
      <c r="G11" s="8">
        <f t="shared" si="4"/>
        <v>68593304803.89753</v>
      </c>
      <c r="H11" s="8">
        <f t="shared" si="4"/>
        <v>4345529681</v>
      </c>
      <c r="I11" s="8">
        <f t="shared" si="4"/>
        <v>8780283831</v>
      </c>
      <c r="J11" s="8">
        <f t="shared" si="4"/>
        <v>59813020972.89753</v>
      </c>
      <c r="K11" s="8">
        <f t="shared" si="4"/>
        <v>4344169187</v>
      </c>
      <c r="L11" s="8">
        <f t="shared" si="4"/>
        <v>8778923337</v>
      </c>
      <c r="M11" s="8">
        <f t="shared" si="4"/>
        <v>1360494</v>
      </c>
      <c r="N11" s="8">
        <f t="shared" si="4"/>
        <v>4345529681</v>
      </c>
      <c r="O11" s="8">
        <f t="shared" si="4"/>
        <v>8780283831</v>
      </c>
      <c r="P11" s="8">
        <f t="shared" si="4"/>
        <v>0</v>
      </c>
      <c r="Q11" s="8">
        <f t="shared" si="1"/>
        <v>59813020972.89753</v>
      </c>
      <c r="R11" s="8">
        <f t="shared" si="4"/>
        <v>8778923337</v>
      </c>
      <c r="T11" s="15" t="s">
        <v>23</v>
      </c>
      <c r="U11" s="206" t="s">
        <v>24</v>
      </c>
      <c r="V11" s="208">
        <v>69423304803.897522</v>
      </c>
      <c r="W11" s="208">
        <v>0</v>
      </c>
      <c r="X11" s="208">
        <v>830000000</v>
      </c>
      <c r="Y11" s="208">
        <v>0</v>
      </c>
      <c r="Z11" s="208">
        <v>0</v>
      </c>
      <c r="AA11" s="208">
        <v>0</v>
      </c>
      <c r="AB11" s="208">
        <v>68593304803.897522</v>
      </c>
      <c r="AC11" s="208">
        <v>4345529681</v>
      </c>
      <c r="AD11" s="208">
        <v>8780283831</v>
      </c>
      <c r="AE11" s="208">
        <v>59813020972.897522</v>
      </c>
      <c r="AF11" s="208">
        <v>4344169187</v>
      </c>
      <c r="AG11" s="208">
        <v>8778923337</v>
      </c>
      <c r="AH11" s="208">
        <v>1360494</v>
      </c>
      <c r="AI11" s="208">
        <v>4345529681</v>
      </c>
      <c r="AJ11" s="208">
        <v>8780283831</v>
      </c>
      <c r="AK11" s="208">
        <v>0</v>
      </c>
      <c r="AL11" s="208">
        <v>59813020972.897522</v>
      </c>
      <c r="AM11" s="208">
        <v>0</v>
      </c>
    </row>
    <row r="12" spans="1:39" x14ac:dyDescent="0.25">
      <c r="A12" s="14" t="s">
        <v>25</v>
      </c>
      <c r="B12" s="9" t="s">
        <v>26</v>
      </c>
      <c r="C12" s="10">
        <f>+C13+C14+C15+C16+C17+C18+C19+C20+C21+C22</f>
        <v>68923682983.417526</v>
      </c>
      <c r="D12" s="10">
        <f t="shared" ref="D12:R12" si="5">+D13+D14+D15+D16+D17+D18+D19+D20+D21+D22</f>
        <v>0</v>
      </c>
      <c r="E12" s="10">
        <f t="shared" si="5"/>
        <v>830000000</v>
      </c>
      <c r="F12" s="10">
        <f t="shared" si="5"/>
        <v>0</v>
      </c>
      <c r="G12" s="10">
        <f t="shared" si="5"/>
        <v>68093682983.417526</v>
      </c>
      <c r="H12" s="10">
        <f t="shared" si="5"/>
        <v>4338802434</v>
      </c>
      <c r="I12" s="10">
        <f t="shared" si="5"/>
        <v>8743610871</v>
      </c>
      <c r="J12" s="10">
        <f t="shared" si="5"/>
        <v>59350072112.417526</v>
      </c>
      <c r="K12" s="10">
        <f t="shared" si="5"/>
        <v>4337441940</v>
      </c>
      <c r="L12" s="10">
        <f t="shared" si="5"/>
        <v>8742250377</v>
      </c>
      <c r="M12" s="10">
        <f t="shared" si="5"/>
        <v>1360494</v>
      </c>
      <c r="N12" s="10">
        <f t="shared" si="5"/>
        <v>4338802434</v>
      </c>
      <c r="O12" s="10">
        <f t="shared" si="5"/>
        <v>8743610871</v>
      </c>
      <c r="P12" s="10">
        <f t="shared" si="5"/>
        <v>0</v>
      </c>
      <c r="Q12" s="10">
        <f t="shared" si="1"/>
        <v>59350072112.417526</v>
      </c>
      <c r="R12" s="10">
        <f t="shared" si="5"/>
        <v>8742250377</v>
      </c>
      <c r="T12" s="15" t="s">
        <v>25</v>
      </c>
      <c r="U12" s="206" t="s">
        <v>26</v>
      </c>
      <c r="V12" s="208">
        <v>68923682983.417526</v>
      </c>
      <c r="W12" s="208">
        <v>0</v>
      </c>
      <c r="X12" s="208">
        <v>830000000</v>
      </c>
      <c r="Y12" s="208">
        <v>0</v>
      </c>
      <c r="Z12" s="208">
        <v>0</v>
      </c>
      <c r="AA12" s="208">
        <v>0</v>
      </c>
      <c r="AB12" s="208">
        <v>68093682983.417526</v>
      </c>
      <c r="AC12" s="208">
        <v>4338802434</v>
      </c>
      <c r="AD12" s="208">
        <v>8743610871</v>
      </c>
      <c r="AE12" s="208">
        <v>59350072112.417526</v>
      </c>
      <c r="AF12" s="208">
        <v>4337441940</v>
      </c>
      <c r="AG12" s="208">
        <v>8742250377</v>
      </c>
      <c r="AH12" s="208">
        <v>1360494</v>
      </c>
      <c r="AI12" s="208">
        <v>4338802434</v>
      </c>
      <c r="AJ12" s="208">
        <v>8743610871</v>
      </c>
      <c r="AK12" s="208">
        <v>0</v>
      </c>
      <c r="AL12" s="208">
        <v>59350072112.417526</v>
      </c>
      <c r="AM12" s="208">
        <v>0</v>
      </c>
    </row>
    <row r="13" spans="1:39" x14ac:dyDescent="0.25">
      <c r="A13" s="15" t="s">
        <v>27</v>
      </c>
      <c r="B13" s="1" t="s">
        <v>28</v>
      </c>
      <c r="C13" s="2">
        <v>33407689689.827702</v>
      </c>
      <c r="D13" s="2">
        <v>0</v>
      </c>
      <c r="E13" s="2">
        <f>530000000+300000000</f>
        <v>830000000</v>
      </c>
      <c r="F13" s="2">
        <v>0</v>
      </c>
      <c r="G13" s="2">
        <f t="shared" ref="G13:G71" si="6">+C13+D13-E13+F13</f>
        <v>32577689689.827702</v>
      </c>
      <c r="H13" s="2">
        <v>2696781721</v>
      </c>
      <c r="I13" s="2">
        <v>5399126839</v>
      </c>
      <c r="J13" s="2">
        <f t="shared" ref="J13:J71" si="7">+G13-I13</f>
        <v>27178562850.827702</v>
      </c>
      <c r="K13" s="2">
        <v>2696781721</v>
      </c>
      <c r="L13" s="2">
        <v>5399126839</v>
      </c>
      <c r="M13" s="2">
        <f t="shared" ref="M13:M71" si="8">+I13-L13</f>
        <v>0</v>
      </c>
      <c r="N13" s="2">
        <v>2696781721</v>
      </c>
      <c r="O13" s="2">
        <v>5399126839</v>
      </c>
      <c r="P13" s="2">
        <f t="shared" ref="P13:P71" si="9">+O13-I13</f>
        <v>0</v>
      </c>
      <c r="Q13" s="2">
        <f t="shared" ref="Q13" si="10">+G13-O13</f>
        <v>27178562850.827702</v>
      </c>
      <c r="R13" s="2">
        <f t="shared" ref="R13:R76" si="11">+L13</f>
        <v>5399126839</v>
      </c>
      <c r="T13" s="15" t="s">
        <v>27</v>
      </c>
      <c r="U13" s="206" t="s">
        <v>28</v>
      </c>
      <c r="V13" s="208">
        <v>33407689689.827702</v>
      </c>
      <c r="W13" s="208">
        <v>0</v>
      </c>
      <c r="X13" s="208">
        <v>830000000</v>
      </c>
      <c r="Y13" s="208">
        <v>0</v>
      </c>
      <c r="Z13" s="208">
        <v>0</v>
      </c>
      <c r="AA13" s="208">
        <v>0</v>
      </c>
      <c r="AB13" s="208">
        <v>32577689689.827702</v>
      </c>
      <c r="AC13" s="208">
        <v>2696781721</v>
      </c>
      <c r="AD13" s="208">
        <v>5399126839</v>
      </c>
      <c r="AE13" s="208">
        <v>27178562850.827702</v>
      </c>
      <c r="AF13" s="208">
        <v>2696781721</v>
      </c>
      <c r="AG13" s="208">
        <v>5399126839</v>
      </c>
      <c r="AH13" s="208">
        <v>0</v>
      </c>
      <c r="AI13" s="208">
        <v>2696781721</v>
      </c>
      <c r="AJ13" s="208">
        <v>5399126839</v>
      </c>
      <c r="AK13" s="208">
        <v>0</v>
      </c>
      <c r="AL13" s="208">
        <v>27178562850.827702</v>
      </c>
      <c r="AM13" s="208">
        <v>0</v>
      </c>
    </row>
    <row r="14" spans="1:39" x14ac:dyDescent="0.25">
      <c r="A14" s="15" t="s">
        <v>29</v>
      </c>
      <c r="B14" s="1" t="s">
        <v>30</v>
      </c>
      <c r="C14" s="2">
        <v>16515320637.2269</v>
      </c>
      <c r="D14" s="2">
        <v>0</v>
      </c>
      <c r="E14" s="2">
        <v>0</v>
      </c>
      <c r="F14" s="2">
        <v>0</v>
      </c>
      <c r="G14" s="2">
        <f t="shared" si="6"/>
        <v>16515320637.2269</v>
      </c>
      <c r="H14" s="2">
        <v>1295533944</v>
      </c>
      <c r="I14" s="2">
        <v>2588264698</v>
      </c>
      <c r="J14" s="2">
        <f t="shared" si="7"/>
        <v>13927055939.2269</v>
      </c>
      <c r="K14" s="2">
        <v>1295533944</v>
      </c>
      <c r="L14" s="2">
        <v>2588264698</v>
      </c>
      <c r="M14" s="2">
        <f t="shared" si="8"/>
        <v>0</v>
      </c>
      <c r="N14" s="2">
        <v>1295533944</v>
      </c>
      <c r="O14" s="2">
        <v>2588264698</v>
      </c>
      <c r="P14" s="2">
        <f t="shared" si="9"/>
        <v>0</v>
      </c>
      <c r="Q14" s="2">
        <f t="shared" si="1"/>
        <v>13927055939.2269</v>
      </c>
      <c r="R14" s="2">
        <f t="shared" si="11"/>
        <v>2588264698</v>
      </c>
      <c r="T14" s="15" t="s">
        <v>29</v>
      </c>
      <c r="U14" s="206" t="s">
        <v>30</v>
      </c>
      <c r="V14" s="208">
        <v>16515320637.2269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8">
        <v>16515320637.2269</v>
      </c>
      <c r="AC14" s="208">
        <v>1295533944</v>
      </c>
      <c r="AD14" s="208">
        <v>2588264698</v>
      </c>
      <c r="AE14" s="208">
        <v>13927055939.2269</v>
      </c>
      <c r="AF14" s="208">
        <v>1295533944</v>
      </c>
      <c r="AG14" s="208">
        <v>2588264698</v>
      </c>
      <c r="AH14" s="208">
        <v>0</v>
      </c>
      <c r="AI14" s="208">
        <v>1295533944</v>
      </c>
      <c r="AJ14" s="208">
        <v>2588264698</v>
      </c>
      <c r="AK14" s="208">
        <v>0</v>
      </c>
      <c r="AL14" s="208">
        <v>13927055939.2269</v>
      </c>
      <c r="AM14" s="208">
        <v>0</v>
      </c>
    </row>
    <row r="15" spans="1:39" x14ac:dyDescent="0.25">
      <c r="A15" s="15" t="s">
        <v>31</v>
      </c>
      <c r="B15" s="1" t="s">
        <v>32</v>
      </c>
      <c r="C15" s="2">
        <v>285216713.04000002</v>
      </c>
      <c r="D15" s="2">
        <v>0</v>
      </c>
      <c r="E15" s="2">
        <v>0</v>
      </c>
      <c r="F15" s="2">
        <v>0</v>
      </c>
      <c r="G15" s="2">
        <f t="shared" si="6"/>
        <v>285216713.04000002</v>
      </c>
      <c r="H15" s="2">
        <v>25116404</v>
      </c>
      <c r="I15" s="2">
        <v>50283732</v>
      </c>
      <c r="J15" s="2">
        <f t="shared" si="7"/>
        <v>234932981.04000002</v>
      </c>
      <c r="K15" s="2">
        <v>25116404</v>
      </c>
      <c r="L15" s="2">
        <v>50283732</v>
      </c>
      <c r="M15" s="2">
        <f t="shared" si="8"/>
        <v>0</v>
      </c>
      <c r="N15" s="2">
        <v>25116404</v>
      </c>
      <c r="O15" s="2">
        <v>50283732</v>
      </c>
      <c r="P15" s="2">
        <f t="shared" si="9"/>
        <v>0</v>
      </c>
      <c r="Q15" s="2">
        <f t="shared" si="1"/>
        <v>234932981.04000002</v>
      </c>
      <c r="R15" s="2">
        <f t="shared" si="11"/>
        <v>50283732</v>
      </c>
      <c r="T15" s="15" t="s">
        <v>31</v>
      </c>
      <c r="U15" s="206" t="s">
        <v>32</v>
      </c>
      <c r="V15" s="208">
        <v>285216713.04000002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8">
        <v>285216713.04000002</v>
      </c>
      <c r="AC15" s="208">
        <v>25116404</v>
      </c>
      <c r="AD15" s="208">
        <v>50283732</v>
      </c>
      <c r="AE15" s="208">
        <v>234932981.04000002</v>
      </c>
      <c r="AF15" s="208">
        <v>25116404</v>
      </c>
      <c r="AG15" s="208">
        <v>50283732</v>
      </c>
      <c r="AH15" s="208">
        <v>0</v>
      </c>
      <c r="AI15" s="208">
        <v>25116404</v>
      </c>
      <c r="AJ15" s="208">
        <v>50283732</v>
      </c>
      <c r="AK15" s="208">
        <v>0</v>
      </c>
      <c r="AL15" s="208">
        <v>234932981.04000002</v>
      </c>
      <c r="AM15" s="208">
        <v>0</v>
      </c>
    </row>
    <row r="16" spans="1:39" x14ac:dyDescent="0.25">
      <c r="A16" s="15" t="s">
        <v>33</v>
      </c>
      <c r="B16" s="1" t="s">
        <v>34</v>
      </c>
      <c r="C16" s="2">
        <v>377600944</v>
      </c>
      <c r="D16" s="2">
        <v>0</v>
      </c>
      <c r="E16" s="2">
        <v>0</v>
      </c>
      <c r="F16" s="2">
        <v>0</v>
      </c>
      <c r="G16" s="2">
        <f t="shared" si="6"/>
        <v>377600944</v>
      </c>
      <c r="H16" s="2">
        <v>38445376</v>
      </c>
      <c r="I16" s="2">
        <v>76928247</v>
      </c>
      <c r="J16" s="2">
        <f t="shared" si="7"/>
        <v>300672697</v>
      </c>
      <c r="K16" s="2">
        <v>38445376</v>
      </c>
      <c r="L16" s="2">
        <v>76928247</v>
      </c>
      <c r="M16" s="2">
        <f t="shared" si="8"/>
        <v>0</v>
      </c>
      <c r="N16" s="2">
        <v>38445376</v>
      </c>
      <c r="O16" s="2">
        <v>76928247</v>
      </c>
      <c r="P16" s="2">
        <f t="shared" si="9"/>
        <v>0</v>
      </c>
      <c r="Q16" s="2">
        <f t="shared" si="1"/>
        <v>300672697</v>
      </c>
      <c r="R16" s="2">
        <f t="shared" si="11"/>
        <v>76928247</v>
      </c>
      <c r="T16" s="15" t="s">
        <v>33</v>
      </c>
      <c r="U16" s="206" t="s">
        <v>34</v>
      </c>
      <c r="V16" s="208">
        <v>377600944</v>
      </c>
      <c r="W16" s="208">
        <v>0</v>
      </c>
      <c r="X16" s="208">
        <v>0</v>
      </c>
      <c r="Y16" s="208">
        <v>0</v>
      </c>
      <c r="Z16" s="208">
        <v>0</v>
      </c>
      <c r="AA16" s="208">
        <v>0</v>
      </c>
      <c r="AB16" s="208">
        <v>377600944</v>
      </c>
      <c r="AC16" s="208">
        <v>38445376</v>
      </c>
      <c r="AD16" s="208">
        <v>76928247</v>
      </c>
      <c r="AE16" s="208">
        <v>300672697</v>
      </c>
      <c r="AF16" s="208">
        <v>38445376</v>
      </c>
      <c r="AG16" s="208">
        <v>76928247</v>
      </c>
      <c r="AH16" s="208">
        <v>0</v>
      </c>
      <c r="AI16" s="208">
        <v>38445376</v>
      </c>
      <c r="AJ16" s="208">
        <v>76928247</v>
      </c>
      <c r="AK16" s="208">
        <v>0</v>
      </c>
      <c r="AL16" s="208">
        <v>300672697</v>
      </c>
      <c r="AM16" s="208">
        <v>0</v>
      </c>
    </row>
    <row r="17" spans="1:39" x14ac:dyDescent="0.25">
      <c r="A17" s="15" t="s">
        <v>35</v>
      </c>
      <c r="B17" s="1" t="s">
        <v>36</v>
      </c>
      <c r="C17" s="2">
        <v>5153181410.46418</v>
      </c>
      <c r="D17" s="2">
        <v>0</v>
      </c>
      <c r="E17" s="2">
        <v>0</v>
      </c>
      <c r="F17" s="2">
        <v>0</v>
      </c>
      <c r="G17" s="2">
        <f t="shared" si="6"/>
        <v>5153181410.46418</v>
      </c>
      <c r="H17" s="2">
        <v>0</v>
      </c>
      <c r="I17" s="2">
        <v>0</v>
      </c>
      <c r="J17" s="2">
        <f t="shared" si="7"/>
        <v>5153181410.46418</v>
      </c>
      <c r="K17" s="2">
        <v>0</v>
      </c>
      <c r="L17" s="2">
        <v>0</v>
      </c>
      <c r="M17" s="2">
        <f t="shared" si="8"/>
        <v>0</v>
      </c>
      <c r="N17" s="2">
        <v>0</v>
      </c>
      <c r="O17" s="2">
        <v>0</v>
      </c>
      <c r="P17" s="2">
        <f t="shared" si="9"/>
        <v>0</v>
      </c>
      <c r="Q17" s="2">
        <f t="shared" si="1"/>
        <v>5153181410.46418</v>
      </c>
      <c r="R17" s="2">
        <f t="shared" si="11"/>
        <v>0</v>
      </c>
      <c r="T17" s="15" t="s">
        <v>35</v>
      </c>
      <c r="U17" s="206" t="s">
        <v>36</v>
      </c>
      <c r="V17" s="208">
        <v>5153181410.46418</v>
      </c>
      <c r="W17" s="208">
        <v>0</v>
      </c>
      <c r="X17" s="208">
        <v>0</v>
      </c>
      <c r="Y17" s="208">
        <v>0</v>
      </c>
      <c r="Z17" s="208">
        <v>0</v>
      </c>
      <c r="AA17" s="208">
        <v>0</v>
      </c>
      <c r="AB17" s="208">
        <v>5153181410.46418</v>
      </c>
      <c r="AC17" s="208">
        <v>0</v>
      </c>
      <c r="AD17" s="208">
        <v>0</v>
      </c>
      <c r="AE17" s="208">
        <v>5153181410.46418</v>
      </c>
      <c r="AF17" s="208">
        <v>0</v>
      </c>
      <c r="AG17" s="208">
        <v>0</v>
      </c>
      <c r="AH17" s="208">
        <v>0</v>
      </c>
      <c r="AI17" s="208">
        <v>0</v>
      </c>
      <c r="AJ17" s="208">
        <v>0</v>
      </c>
      <c r="AK17" s="208">
        <v>0</v>
      </c>
      <c r="AL17" s="208">
        <v>5153181410.46418</v>
      </c>
      <c r="AM17" s="208">
        <v>0</v>
      </c>
    </row>
    <row r="18" spans="1:39" x14ac:dyDescent="0.25">
      <c r="A18" s="15" t="s">
        <v>37</v>
      </c>
      <c r="B18" s="1" t="s">
        <v>38</v>
      </c>
      <c r="C18" s="2">
        <v>1559394069.904</v>
      </c>
      <c r="D18" s="2">
        <v>0</v>
      </c>
      <c r="E18" s="2">
        <v>0</v>
      </c>
      <c r="F18" s="2">
        <v>0</v>
      </c>
      <c r="G18" s="2">
        <f t="shared" si="6"/>
        <v>1559394069.904</v>
      </c>
      <c r="H18" s="2">
        <v>135729144</v>
      </c>
      <c r="I18" s="2">
        <v>387003687</v>
      </c>
      <c r="J18" s="2">
        <f t="shared" si="7"/>
        <v>1172390382.904</v>
      </c>
      <c r="K18" s="2">
        <v>135729144</v>
      </c>
      <c r="L18" s="2">
        <v>387003687</v>
      </c>
      <c r="M18" s="2">
        <f t="shared" si="8"/>
        <v>0</v>
      </c>
      <c r="N18" s="2">
        <v>135729144</v>
      </c>
      <c r="O18" s="2">
        <v>387003687</v>
      </c>
      <c r="P18" s="2">
        <f t="shared" si="9"/>
        <v>0</v>
      </c>
      <c r="Q18" s="2">
        <f t="shared" si="1"/>
        <v>1172390382.904</v>
      </c>
      <c r="R18" s="2">
        <f t="shared" si="11"/>
        <v>387003687</v>
      </c>
      <c r="T18" s="15" t="s">
        <v>37</v>
      </c>
      <c r="U18" s="206" t="s">
        <v>38</v>
      </c>
      <c r="V18" s="208">
        <v>1559394069.904</v>
      </c>
      <c r="W18" s="208">
        <v>0</v>
      </c>
      <c r="X18" s="208">
        <v>0</v>
      </c>
      <c r="Y18" s="208">
        <v>0</v>
      </c>
      <c r="Z18" s="208">
        <v>0</v>
      </c>
      <c r="AA18" s="208">
        <v>0</v>
      </c>
      <c r="AB18" s="208">
        <v>1559394069.904</v>
      </c>
      <c r="AC18" s="208">
        <v>135729144</v>
      </c>
      <c r="AD18" s="208">
        <v>387003687</v>
      </c>
      <c r="AE18" s="208">
        <v>1172390382.904</v>
      </c>
      <c r="AF18" s="208">
        <v>135729144</v>
      </c>
      <c r="AG18" s="208">
        <v>387003687</v>
      </c>
      <c r="AH18" s="208">
        <v>0</v>
      </c>
      <c r="AI18" s="208">
        <v>135729144</v>
      </c>
      <c r="AJ18" s="208">
        <v>387003687</v>
      </c>
      <c r="AK18" s="208">
        <v>0</v>
      </c>
      <c r="AL18" s="208">
        <v>1172390382.904</v>
      </c>
      <c r="AM18" s="208">
        <v>0</v>
      </c>
    </row>
    <row r="19" spans="1:39" x14ac:dyDescent="0.25">
      <c r="A19" s="15" t="s">
        <v>39</v>
      </c>
      <c r="B19" s="1" t="s">
        <v>40</v>
      </c>
      <c r="C19" s="2">
        <v>2019936478.4000001</v>
      </c>
      <c r="D19" s="2">
        <v>0</v>
      </c>
      <c r="E19" s="2">
        <v>0</v>
      </c>
      <c r="F19" s="2">
        <v>0</v>
      </c>
      <c r="G19" s="2">
        <f t="shared" si="6"/>
        <v>2019936478.4000001</v>
      </c>
      <c r="H19" s="2">
        <v>143868594</v>
      </c>
      <c r="I19" s="2">
        <v>236258800</v>
      </c>
      <c r="J19" s="2">
        <f t="shared" si="7"/>
        <v>1783677678.4000001</v>
      </c>
      <c r="K19" s="2">
        <v>142508100</v>
      </c>
      <c r="L19" s="2">
        <v>234898306</v>
      </c>
      <c r="M19" s="2">
        <f t="shared" si="8"/>
        <v>1360494</v>
      </c>
      <c r="N19" s="2">
        <v>143868594</v>
      </c>
      <c r="O19" s="2">
        <v>236258800</v>
      </c>
      <c r="P19" s="2">
        <f t="shared" si="9"/>
        <v>0</v>
      </c>
      <c r="Q19" s="2">
        <f t="shared" si="1"/>
        <v>1783677678.4000001</v>
      </c>
      <c r="R19" s="2">
        <f t="shared" si="11"/>
        <v>234898306</v>
      </c>
      <c r="T19" s="15" t="s">
        <v>39</v>
      </c>
      <c r="U19" s="206" t="s">
        <v>40</v>
      </c>
      <c r="V19" s="208">
        <v>2019936478.4000001</v>
      </c>
      <c r="W19" s="208">
        <v>0</v>
      </c>
      <c r="X19" s="208">
        <v>0</v>
      </c>
      <c r="Y19" s="208">
        <v>0</v>
      </c>
      <c r="Z19" s="208">
        <v>0</v>
      </c>
      <c r="AA19" s="208">
        <v>0</v>
      </c>
      <c r="AB19" s="208">
        <v>2019936478.4000001</v>
      </c>
      <c r="AC19" s="208">
        <v>143868594</v>
      </c>
      <c r="AD19" s="208">
        <v>236258800</v>
      </c>
      <c r="AE19" s="208">
        <v>1783677678.4000001</v>
      </c>
      <c r="AF19" s="208">
        <v>142508100</v>
      </c>
      <c r="AG19" s="208">
        <v>234898306</v>
      </c>
      <c r="AH19" s="208">
        <v>1360494</v>
      </c>
      <c r="AI19" s="208">
        <v>143868594</v>
      </c>
      <c r="AJ19" s="208">
        <v>236258800</v>
      </c>
      <c r="AK19" s="208">
        <v>0</v>
      </c>
      <c r="AL19" s="208">
        <v>1783677678.4000001</v>
      </c>
      <c r="AM19" s="208">
        <v>0</v>
      </c>
    </row>
    <row r="20" spans="1:39" x14ac:dyDescent="0.25">
      <c r="A20" s="15" t="s">
        <v>41</v>
      </c>
      <c r="B20" s="1" t="s">
        <v>42</v>
      </c>
      <c r="C20" s="2">
        <v>5485952377.2466602</v>
      </c>
      <c r="D20" s="2">
        <v>0</v>
      </c>
      <c r="E20" s="2">
        <v>0</v>
      </c>
      <c r="F20" s="2">
        <v>0</v>
      </c>
      <c r="G20" s="2">
        <f t="shared" si="6"/>
        <v>5485952377.2466602</v>
      </c>
      <c r="H20" s="2">
        <v>0</v>
      </c>
      <c r="I20" s="2">
        <v>106830</v>
      </c>
      <c r="J20" s="2">
        <f t="shared" si="7"/>
        <v>5485845547.2466602</v>
      </c>
      <c r="K20" s="2">
        <v>0</v>
      </c>
      <c r="L20" s="2">
        <v>106830</v>
      </c>
      <c r="M20" s="2">
        <f t="shared" si="8"/>
        <v>0</v>
      </c>
      <c r="N20" s="2">
        <v>0</v>
      </c>
      <c r="O20" s="2">
        <v>106830</v>
      </c>
      <c r="P20" s="2">
        <f t="shared" si="9"/>
        <v>0</v>
      </c>
      <c r="Q20" s="2">
        <f t="shared" si="1"/>
        <v>5485845547.2466602</v>
      </c>
      <c r="R20" s="2">
        <f t="shared" si="11"/>
        <v>106830</v>
      </c>
      <c r="T20" s="15" t="s">
        <v>41</v>
      </c>
      <c r="U20" s="206" t="s">
        <v>42</v>
      </c>
      <c r="V20" s="208">
        <v>5485952377.2466602</v>
      </c>
      <c r="W20" s="208">
        <v>0</v>
      </c>
      <c r="X20" s="208">
        <v>0</v>
      </c>
      <c r="Y20" s="208">
        <v>0</v>
      </c>
      <c r="Z20" s="208">
        <v>0</v>
      </c>
      <c r="AA20" s="208">
        <v>0</v>
      </c>
      <c r="AB20" s="208">
        <v>5485952377.2466602</v>
      </c>
      <c r="AC20" s="208">
        <v>0</v>
      </c>
      <c r="AD20" s="208">
        <v>106830</v>
      </c>
      <c r="AE20" s="208">
        <v>5485845547.2466602</v>
      </c>
      <c r="AF20" s="208">
        <v>0</v>
      </c>
      <c r="AG20" s="208">
        <v>106830</v>
      </c>
      <c r="AH20" s="208">
        <v>0</v>
      </c>
      <c r="AI20" s="208">
        <v>0</v>
      </c>
      <c r="AJ20" s="208">
        <v>106830</v>
      </c>
      <c r="AK20" s="208">
        <v>0</v>
      </c>
      <c r="AL20" s="208">
        <v>5485845547.2466602</v>
      </c>
      <c r="AM20" s="208">
        <v>0</v>
      </c>
    </row>
    <row r="21" spans="1:39" x14ac:dyDescent="0.25">
      <c r="A21" s="15" t="s">
        <v>43</v>
      </c>
      <c r="B21" s="1" t="s">
        <v>44</v>
      </c>
      <c r="C21" s="2">
        <v>4115390663.3080802</v>
      </c>
      <c r="D21" s="2">
        <v>0</v>
      </c>
      <c r="E21" s="2">
        <v>0</v>
      </c>
      <c r="F21" s="2">
        <v>0</v>
      </c>
      <c r="G21" s="2">
        <f t="shared" si="6"/>
        <v>4115390663.3080802</v>
      </c>
      <c r="H21" s="2">
        <v>3327251</v>
      </c>
      <c r="I21" s="2">
        <v>5638038</v>
      </c>
      <c r="J21" s="2">
        <f t="shared" si="7"/>
        <v>4109752625.3080802</v>
      </c>
      <c r="K21" s="2">
        <v>3327251</v>
      </c>
      <c r="L21" s="2">
        <v>5638038</v>
      </c>
      <c r="M21" s="2">
        <f t="shared" si="8"/>
        <v>0</v>
      </c>
      <c r="N21" s="2">
        <v>3327251</v>
      </c>
      <c r="O21" s="2">
        <v>5638038</v>
      </c>
      <c r="P21" s="2">
        <f t="shared" si="9"/>
        <v>0</v>
      </c>
      <c r="Q21" s="2">
        <f t="shared" si="1"/>
        <v>4109752625.3080802</v>
      </c>
      <c r="R21" s="2">
        <f t="shared" si="11"/>
        <v>5638038</v>
      </c>
      <c r="T21" s="15" t="s">
        <v>43</v>
      </c>
      <c r="U21" s="206" t="s">
        <v>44</v>
      </c>
      <c r="V21" s="208">
        <v>4115390663.3080802</v>
      </c>
      <c r="W21" s="208">
        <v>0</v>
      </c>
      <c r="X21" s="208">
        <v>0</v>
      </c>
      <c r="Y21" s="208">
        <v>0</v>
      </c>
      <c r="Z21" s="208">
        <v>0</v>
      </c>
      <c r="AA21" s="208">
        <v>0</v>
      </c>
      <c r="AB21" s="208">
        <v>4115390663.3080802</v>
      </c>
      <c r="AC21" s="208">
        <v>3327251</v>
      </c>
      <c r="AD21" s="208">
        <v>5638038</v>
      </c>
      <c r="AE21" s="208">
        <v>4109752625.3080802</v>
      </c>
      <c r="AF21" s="208">
        <v>3327251</v>
      </c>
      <c r="AG21" s="208">
        <v>5638038</v>
      </c>
      <c r="AH21" s="208">
        <v>0</v>
      </c>
      <c r="AI21" s="208">
        <v>3327251</v>
      </c>
      <c r="AJ21" s="208">
        <v>5638038</v>
      </c>
      <c r="AK21" s="208">
        <v>0</v>
      </c>
      <c r="AL21" s="208">
        <v>4109752625.3080802</v>
      </c>
      <c r="AM21" s="208">
        <v>0</v>
      </c>
    </row>
    <row r="22" spans="1:39" x14ac:dyDescent="0.25">
      <c r="A22" s="15" t="s">
        <v>45</v>
      </c>
      <c r="B22" s="1" t="s">
        <v>46</v>
      </c>
      <c r="C22" s="2">
        <v>4000000</v>
      </c>
      <c r="D22" s="2">
        <v>0</v>
      </c>
      <c r="E22" s="2">
        <v>0</v>
      </c>
      <c r="F22" s="2">
        <v>0</v>
      </c>
      <c r="G22" s="2">
        <f t="shared" si="6"/>
        <v>4000000</v>
      </c>
      <c r="H22" s="2">
        <v>0</v>
      </c>
      <c r="I22" s="2">
        <v>0</v>
      </c>
      <c r="J22" s="2">
        <f t="shared" si="7"/>
        <v>4000000</v>
      </c>
      <c r="K22" s="2">
        <v>0</v>
      </c>
      <c r="L22" s="2">
        <v>0</v>
      </c>
      <c r="M22" s="2">
        <f t="shared" si="8"/>
        <v>0</v>
      </c>
      <c r="N22" s="2">
        <v>0</v>
      </c>
      <c r="O22" s="2">
        <v>0</v>
      </c>
      <c r="P22" s="2">
        <f t="shared" si="9"/>
        <v>0</v>
      </c>
      <c r="Q22" s="2">
        <f t="shared" si="1"/>
        <v>4000000</v>
      </c>
      <c r="R22" s="2">
        <f t="shared" si="11"/>
        <v>0</v>
      </c>
      <c r="T22" s="15" t="s">
        <v>45</v>
      </c>
      <c r="U22" s="206" t="s">
        <v>46</v>
      </c>
      <c r="V22" s="208">
        <v>4000000</v>
      </c>
      <c r="W22" s="208">
        <v>0</v>
      </c>
      <c r="X22" s="208">
        <v>0</v>
      </c>
      <c r="Y22" s="208">
        <v>0</v>
      </c>
      <c r="Z22" s="208">
        <v>0</v>
      </c>
      <c r="AA22" s="208">
        <v>0</v>
      </c>
      <c r="AB22" s="208">
        <v>4000000</v>
      </c>
      <c r="AC22" s="208">
        <v>0</v>
      </c>
      <c r="AD22" s="208">
        <v>0</v>
      </c>
      <c r="AE22" s="208">
        <v>4000000</v>
      </c>
      <c r="AF22" s="208">
        <v>0</v>
      </c>
      <c r="AG22" s="208">
        <v>0</v>
      </c>
      <c r="AH22" s="208">
        <v>0</v>
      </c>
      <c r="AI22" s="208">
        <v>0</v>
      </c>
      <c r="AJ22" s="208">
        <v>0</v>
      </c>
      <c r="AK22" s="208">
        <v>0</v>
      </c>
      <c r="AL22" s="208">
        <v>4000000</v>
      </c>
      <c r="AM22" s="208">
        <v>0</v>
      </c>
    </row>
    <row r="23" spans="1:39" s="6" customFormat="1" x14ac:dyDescent="0.25">
      <c r="A23" s="16" t="s">
        <v>47</v>
      </c>
      <c r="B23" s="11" t="s">
        <v>48</v>
      </c>
      <c r="C23" s="12">
        <f>+C24+C25</f>
        <v>499621820.47999996</v>
      </c>
      <c r="D23" s="12">
        <f t="shared" ref="D23:P23" si="12">+D24+D25</f>
        <v>0</v>
      </c>
      <c r="E23" s="12">
        <f t="shared" si="12"/>
        <v>0</v>
      </c>
      <c r="F23" s="12">
        <f t="shared" si="12"/>
        <v>0</v>
      </c>
      <c r="G23" s="12">
        <f t="shared" si="12"/>
        <v>499621820.47999996</v>
      </c>
      <c r="H23" s="12">
        <f t="shared" si="12"/>
        <v>6727247</v>
      </c>
      <c r="I23" s="12">
        <f t="shared" si="12"/>
        <v>36672960</v>
      </c>
      <c r="J23" s="12">
        <f t="shared" si="12"/>
        <v>462948860.47999996</v>
      </c>
      <c r="K23" s="12">
        <f t="shared" si="12"/>
        <v>6727247</v>
      </c>
      <c r="L23" s="12">
        <f t="shared" si="12"/>
        <v>36672960</v>
      </c>
      <c r="M23" s="12">
        <f t="shared" si="12"/>
        <v>0</v>
      </c>
      <c r="N23" s="12">
        <f t="shared" si="12"/>
        <v>6727247</v>
      </c>
      <c r="O23" s="12">
        <f t="shared" si="12"/>
        <v>36672960</v>
      </c>
      <c r="P23" s="12">
        <f t="shared" si="12"/>
        <v>0</v>
      </c>
      <c r="Q23" s="12">
        <f t="shared" si="1"/>
        <v>462948860.47999996</v>
      </c>
      <c r="R23" s="12">
        <f t="shared" si="11"/>
        <v>36672960</v>
      </c>
      <c r="T23" s="15" t="s">
        <v>47</v>
      </c>
      <c r="U23" s="206" t="s">
        <v>48</v>
      </c>
      <c r="V23" s="208">
        <v>499621820.47999996</v>
      </c>
      <c r="W23" s="208">
        <v>0</v>
      </c>
      <c r="X23" s="208">
        <v>0</v>
      </c>
      <c r="Y23" s="208">
        <v>0</v>
      </c>
      <c r="Z23" s="208">
        <v>0</v>
      </c>
      <c r="AA23" s="208">
        <v>0</v>
      </c>
      <c r="AB23" s="208">
        <v>499621820.47999996</v>
      </c>
      <c r="AC23" s="208">
        <v>6727247</v>
      </c>
      <c r="AD23" s="208">
        <v>36672960</v>
      </c>
      <c r="AE23" s="208">
        <v>462948860.47999996</v>
      </c>
      <c r="AF23" s="208">
        <v>6727247</v>
      </c>
      <c r="AG23" s="208">
        <v>36672960</v>
      </c>
      <c r="AH23" s="208">
        <v>0</v>
      </c>
      <c r="AI23" s="208">
        <v>6727247</v>
      </c>
      <c r="AJ23" s="208">
        <v>36672960</v>
      </c>
      <c r="AK23" s="208">
        <v>0</v>
      </c>
      <c r="AL23" s="208">
        <v>462948860.47999996</v>
      </c>
      <c r="AM23" s="208">
        <v>0</v>
      </c>
    </row>
    <row r="24" spans="1:39" x14ac:dyDescent="0.25">
      <c r="A24" s="15" t="s">
        <v>49</v>
      </c>
      <c r="B24" s="1" t="s">
        <v>50</v>
      </c>
      <c r="C24" s="2">
        <v>87223075.200000003</v>
      </c>
      <c r="D24" s="2">
        <v>0</v>
      </c>
      <c r="E24" s="2">
        <v>0</v>
      </c>
      <c r="F24" s="2">
        <v>0</v>
      </c>
      <c r="G24" s="2">
        <f t="shared" si="6"/>
        <v>87223075.200000003</v>
      </c>
      <c r="H24" s="2">
        <v>6727247</v>
      </c>
      <c r="I24" s="2">
        <v>13454494</v>
      </c>
      <c r="J24" s="2">
        <f t="shared" si="7"/>
        <v>73768581.200000003</v>
      </c>
      <c r="K24" s="2">
        <v>6727247</v>
      </c>
      <c r="L24" s="2">
        <v>13454494</v>
      </c>
      <c r="M24" s="2">
        <f t="shared" si="8"/>
        <v>0</v>
      </c>
      <c r="N24" s="2">
        <v>6727247</v>
      </c>
      <c r="O24" s="2">
        <v>13454494</v>
      </c>
      <c r="P24" s="2">
        <f t="shared" si="9"/>
        <v>0</v>
      </c>
      <c r="Q24" s="2">
        <f t="shared" si="1"/>
        <v>73768581.200000003</v>
      </c>
      <c r="R24" s="2">
        <f t="shared" si="11"/>
        <v>13454494</v>
      </c>
      <c r="T24" s="15" t="s">
        <v>49</v>
      </c>
      <c r="U24" s="206" t="s">
        <v>50</v>
      </c>
      <c r="V24" s="208">
        <v>87223075.200000003</v>
      </c>
      <c r="W24" s="208">
        <v>0</v>
      </c>
      <c r="X24" s="208">
        <v>0</v>
      </c>
      <c r="Y24" s="208">
        <v>0</v>
      </c>
      <c r="Z24" s="208">
        <v>0</v>
      </c>
      <c r="AA24" s="208">
        <v>0</v>
      </c>
      <c r="AB24" s="208">
        <v>87223075.200000003</v>
      </c>
      <c r="AC24" s="208">
        <v>6727247</v>
      </c>
      <c r="AD24" s="208">
        <v>13454494</v>
      </c>
      <c r="AE24" s="208">
        <v>73768581.200000003</v>
      </c>
      <c r="AF24" s="208">
        <v>6727247</v>
      </c>
      <c r="AG24" s="208">
        <v>13454494</v>
      </c>
      <c r="AH24" s="208">
        <v>0</v>
      </c>
      <c r="AI24" s="208">
        <v>6727247</v>
      </c>
      <c r="AJ24" s="208">
        <v>13454494</v>
      </c>
      <c r="AK24" s="208">
        <v>0</v>
      </c>
      <c r="AL24" s="208">
        <v>73768581.200000003</v>
      </c>
      <c r="AM24" s="208">
        <v>0</v>
      </c>
    </row>
    <row r="25" spans="1:39" x14ac:dyDescent="0.25">
      <c r="A25" s="15" t="s">
        <v>51</v>
      </c>
      <c r="B25" s="1" t="s">
        <v>52</v>
      </c>
      <c r="C25" s="2">
        <v>412398745.27999997</v>
      </c>
      <c r="D25" s="2">
        <v>0</v>
      </c>
      <c r="E25" s="2">
        <v>0</v>
      </c>
      <c r="F25" s="2">
        <v>0</v>
      </c>
      <c r="G25" s="2">
        <f t="shared" si="6"/>
        <v>412398745.27999997</v>
      </c>
      <c r="H25" s="2">
        <v>0</v>
      </c>
      <c r="I25" s="2">
        <v>23218466</v>
      </c>
      <c r="J25" s="2">
        <f t="shared" si="7"/>
        <v>389180279.27999997</v>
      </c>
      <c r="K25" s="2">
        <v>0</v>
      </c>
      <c r="L25" s="2">
        <v>23218466</v>
      </c>
      <c r="M25" s="2">
        <f t="shared" si="8"/>
        <v>0</v>
      </c>
      <c r="N25" s="2">
        <v>0</v>
      </c>
      <c r="O25" s="2">
        <v>23218466</v>
      </c>
      <c r="P25" s="2">
        <f t="shared" si="9"/>
        <v>0</v>
      </c>
      <c r="Q25" s="2">
        <f t="shared" si="1"/>
        <v>389180279.27999997</v>
      </c>
      <c r="R25" s="2">
        <f t="shared" si="11"/>
        <v>23218466</v>
      </c>
      <c r="T25" s="15" t="s">
        <v>51</v>
      </c>
      <c r="U25" s="206" t="s">
        <v>52</v>
      </c>
      <c r="V25" s="208">
        <v>412398745.27999997</v>
      </c>
      <c r="W25" s="208">
        <v>0</v>
      </c>
      <c r="X25" s="208">
        <v>0</v>
      </c>
      <c r="Y25" s="208">
        <v>0</v>
      </c>
      <c r="Z25" s="208">
        <v>0</v>
      </c>
      <c r="AA25" s="208">
        <v>0</v>
      </c>
      <c r="AB25" s="208">
        <v>412398745.27999997</v>
      </c>
      <c r="AC25" s="208">
        <v>0</v>
      </c>
      <c r="AD25" s="208">
        <v>23218466</v>
      </c>
      <c r="AE25" s="208">
        <v>389180279.27999997</v>
      </c>
      <c r="AF25" s="208">
        <v>0</v>
      </c>
      <c r="AG25" s="208">
        <v>23218466</v>
      </c>
      <c r="AH25" s="208">
        <v>0</v>
      </c>
      <c r="AI25" s="208">
        <v>0</v>
      </c>
      <c r="AJ25" s="208">
        <v>23218466</v>
      </c>
      <c r="AK25" s="208">
        <v>0</v>
      </c>
      <c r="AL25" s="208">
        <v>389180279.27999997</v>
      </c>
      <c r="AM25" s="208">
        <v>0</v>
      </c>
    </row>
    <row r="26" spans="1:39" s="6" customFormat="1" x14ac:dyDescent="0.25">
      <c r="A26" s="13" t="s">
        <v>53</v>
      </c>
      <c r="B26" s="7" t="s">
        <v>54</v>
      </c>
      <c r="C26" s="8">
        <f>+C27+C29+C31+C33+C35+C37</f>
        <v>25914052557.82769</v>
      </c>
      <c r="D26" s="8">
        <f t="shared" ref="D26:P26" si="13">+D27+D29+D31+D33+D35+D37</f>
        <v>0</v>
      </c>
      <c r="E26" s="8">
        <f t="shared" si="13"/>
        <v>0</v>
      </c>
      <c r="F26" s="8">
        <f t="shared" si="13"/>
        <v>0</v>
      </c>
      <c r="G26" s="8">
        <f t="shared" si="13"/>
        <v>25914052557.82769</v>
      </c>
      <c r="H26" s="8">
        <f t="shared" si="13"/>
        <v>5995792727</v>
      </c>
      <c r="I26" s="8">
        <f t="shared" si="13"/>
        <v>7947034403</v>
      </c>
      <c r="J26" s="8">
        <f t="shared" si="13"/>
        <v>17967018154.82769</v>
      </c>
      <c r="K26" s="8">
        <f t="shared" si="13"/>
        <v>5995359410</v>
      </c>
      <c r="L26" s="8">
        <f t="shared" si="13"/>
        <v>7946601086</v>
      </c>
      <c r="M26" s="8">
        <f t="shared" si="13"/>
        <v>433317</v>
      </c>
      <c r="N26" s="8">
        <f t="shared" si="13"/>
        <v>5995792727</v>
      </c>
      <c r="O26" s="8">
        <f t="shared" si="13"/>
        <v>7947034403</v>
      </c>
      <c r="P26" s="8">
        <f t="shared" si="13"/>
        <v>0</v>
      </c>
      <c r="Q26" s="8">
        <f t="shared" si="1"/>
        <v>17967018154.82769</v>
      </c>
      <c r="R26" s="8">
        <f t="shared" si="11"/>
        <v>7946601086</v>
      </c>
      <c r="T26" s="15" t="s">
        <v>53</v>
      </c>
      <c r="U26" s="206" t="s">
        <v>54</v>
      </c>
      <c r="V26" s="208">
        <v>25914052557.82769</v>
      </c>
      <c r="W26" s="208">
        <v>0</v>
      </c>
      <c r="X26" s="208">
        <v>0</v>
      </c>
      <c r="Y26" s="208">
        <v>0</v>
      </c>
      <c r="Z26" s="208">
        <v>0</v>
      </c>
      <c r="AA26" s="208">
        <v>0</v>
      </c>
      <c r="AB26" s="208">
        <v>25914052557.82769</v>
      </c>
      <c r="AC26" s="208">
        <v>5995792727</v>
      </c>
      <c r="AD26" s="208">
        <v>7947034403</v>
      </c>
      <c r="AE26" s="208">
        <v>17967018154.82769</v>
      </c>
      <c r="AF26" s="208">
        <v>5995359410</v>
      </c>
      <c r="AG26" s="208">
        <v>7946601086</v>
      </c>
      <c r="AH26" s="208">
        <v>433317</v>
      </c>
      <c r="AI26" s="208">
        <v>5995792727</v>
      </c>
      <c r="AJ26" s="208">
        <v>7947034403</v>
      </c>
      <c r="AK26" s="208">
        <v>0</v>
      </c>
      <c r="AL26" s="208">
        <v>17967018154.82769</v>
      </c>
      <c r="AM26" s="208">
        <v>0</v>
      </c>
    </row>
    <row r="27" spans="1:39" s="6" customFormat="1" x14ac:dyDescent="0.25">
      <c r="A27" s="16" t="s">
        <v>55</v>
      </c>
      <c r="B27" s="11" t="s">
        <v>56</v>
      </c>
      <c r="C27" s="12">
        <f>+C28</f>
        <v>8955496978.0898991</v>
      </c>
      <c r="D27" s="12">
        <f t="shared" ref="D27:P27" si="14">+D28</f>
        <v>0</v>
      </c>
      <c r="E27" s="12">
        <f t="shared" si="14"/>
        <v>0</v>
      </c>
      <c r="F27" s="12">
        <f t="shared" si="14"/>
        <v>0</v>
      </c>
      <c r="G27" s="12">
        <f t="shared" si="14"/>
        <v>8955496978.0898991</v>
      </c>
      <c r="H27" s="12">
        <f t="shared" si="14"/>
        <v>494186750</v>
      </c>
      <c r="I27" s="12">
        <f t="shared" si="14"/>
        <v>993770554</v>
      </c>
      <c r="J27" s="12">
        <f t="shared" si="14"/>
        <v>7961726424.0898991</v>
      </c>
      <c r="K27" s="12">
        <f t="shared" si="14"/>
        <v>494186750</v>
      </c>
      <c r="L27" s="12">
        <f t="shared" si="14"/>
        <v>993770554</v>
      </c>
      <c r="M27" s="12">
        <f t="shared" si="14"/>
        <v>0</v>
      </c>
      <c r="N27" s="12">
        <f t="shared" si="14"/>
        <v>494186750</v>
      </c>
      <c r="O27" s="12">
        <f t="shared" si="14"/>
        <v>993770554</v>
      </c>
      <c r="P27" s="12">
        <f t="shared" si="14"/>
        <v>0</v>
      </c>
      <c r="Q27" s="12">
        <f t="shared" si="1"/>
        <v>7961726424.0898991</v>
      </c>
      <c r="R27" s="12">
        <f t="shared" si="11"/>
        <v>993770554</v>
      </c>
      <c r="T27" s="15" t="s">
        <v>55</v>
      </c>
      <c r="U27" s="206" t="s">
        <v>56</v>
      </c>
      <c r="V27" s="208">
        <v>8955496978.0898991</v>
      </c>
      <c r="W27" s="208">
        <v>0</v>
      </c>
      <c r="X27" s="208">
        <v>0</v>
      </c>
      <c r="Y27" s="208">
        <v>0</v>
      </c>
      <c r="Z27" s="208">
        <v>0</v>
      </c>
      <c r="AA27" s="208">
        <v>0</v>
      </c>
      <c r="AB27" s="208">
        <v>8955496978.0898991</v>
      </c>
      <c r="AC27" s="208">
        <v>494186750</v>
      </c>
      <c r="AD27" s="208">
        <v>993770554</v>
      </c>
      <c r="AE27" s="208">
        <v>7961726424.0898991</v>
      </c>
      <c r="AF27" s="208">
        <v>494186750</v>
      </c>
      <c r="AG27" s="208">
        <v>993770554</v>
      </c>
      <c r="AH27" s="208">
        <v>0</v>
      </c>
      <c r="AI27" s="208">
        <v>494186750</v>
      </c>
      <c r="AJ27" s="208">
        <v>993770554</v>
      </c>
      <c r="AK27" s="208">
        <v>0</v>
      </c>
      <c r="AL27" s="208">
        <v>7961726424.0898991</v>
      </c>
      <c r="AM27" s="208">
        <v>0</v>
      </c>
    </row>
    <row r="28" spans="1:39" x14ac:dyDescent="0.25">
      <c r="A28" s="15" t="s">
        <v>57</v>
      </c>
      <c r="B28" s="1" t="s">
        <v>56</v>
      </c>
      <c r="C28" s="2">
        <v>8955496978.0898991</v>
      </c>
      <c r="D28" s="2">
        <v>0</v>
      </c>
      <c r="E28" s="2">
        <v>0</v>
      </c>
      <c r="F28" s="2">
        <v>0</v>
      </c>
      <c r="G28" s="2">
        <f t="shared" si="6"/>
        <v>8955496978.0898991</v>
      </c>
      <c r="H28" s="2">
        <v>494186750</v>
      </c>
      <c r="I28" s="2">
        <v>993770554</v>
      </c>
      <c r="J28" s="2">
        <f t="shared" si="7"/>
        <v>7961726424.0898991</v>
      </c>
      <c r="K28" s="2">
        <v>494186750</v>
      </c>
      <c r="L28" s="2">
        <v>993770554</v>
      </c>
      <c r="M28" s="2">
        <f t="shared" si="8"/>
        <v>0</v>
      </c>
      <c r="N28" s="2">
        <v>494186750</v>
      </c>
      <c r="O28" s="2">
        <v>993770554</v>
      </c>
      <c r="P28" s="2">
        <f t="shared" si="9"/>
        <v>0</v>
      </c>
      <c r="Q28" s="2">
        <f t="shared" si="1"/>
        <v>7961726424.0898991</v>
      </c>
      <c r="R28" s="2">
        <f t="shared" si="11"/>
        <v>993770554</v>
      </c>
      <c r="T28" s="15" t="s">
        <v>57</v>
      </c>
      <c r="U28" s="206" t="s">
        <v>56</v>
      </c>
      <c r="V28" s="208">
        <v>8955496978.0898991</v>
      </c>
      <c r="W28" s="208">
        <v>0</v>
      </c>
      <c r="X28" s="208">
        <v>0</v>
      </c>
      <c r="Y28" s="208">
        <v>0</v>
      </c>
      <c r="Z28" s="208">
        <v>0</v>
      </c>
      <c r="AA28" s="208">
        <v>0</v>
      </c>
      <c r="AB28" s="208">
        <v>8955496978.0898991</v>
      </c>
      <c r="AC28" s="208">
        <v>494186750</v>
      </c>
      <c r="AD28" s="208">
        <v>993770554</v>
      </c>
      <c r="AE28" s="208">
        <v>7961726424.0898991</v>
      </c>
      <c r="AF28" s="208">
        <v>494186750</v>
      </c>
      <c r="AG28" s="208">
        <v>993770554</v>
      </c>
      <c r="AH28" s="208">
        <v>0</v>
      </c>
      <c r="AI28" s="208">
        <v>494186750</v>
      </c>
      <c r="AJ28" s="208">
        <v>993770554</v>
      </c>
      <c r="AK28" s="208">
        <v>0</v>
      </c>
      <c r="AL28" s="208">
        <v>7961726424.0898991</v>
      </c>
      <c r="AM28" s="208">
        <v>0</v>
      </c>
    </row>
    <row r="29" spans="1:39" s="6" customFormat="1" x14ac:dyDescent="0.25">
      <c r="A29" s="16" t="s">
        <v>58</v>
      </c>
      <c r="B29" s="11" t="s">
        <v>59</v>
      </c>
      <c r="C29" s="12">
        <f>+C30</f>
        <v>4757607769.61026</v>
      </c>
      <c r="D29" s="12">
        <f t="shared" ref="D29:P29" si="15">+D30</f>
        <v>0</v>
      </c>
      <c r="E29" s="12">
        <f t="shared" si="15"/>
        <v>0</v>
      </c>
      <c r="F29" s="12">
        <f t="shared" si="15"/>
        <v>0</v>
      </c>
      <c r="G29" s="12">
        <f t="shared" si="15"/>
        <v>4757607769.61026</v>
      </c>
      <c r="H29" s="12">
        <f t="shared" si="15"/>
        <v>438519982</v>
      </c>
      <c r="I29" s="12">
        <f t="shared" si="15"/>
        <v>881547129</v>
      </c>
      <c r="J29" s="12">
        <f t="shared" si="15"/>
        <v>3876060640.61026</v>
      </c>
      <c r="K29" s="12">
        <f t="shared" si="15"/>
        <v>438241081</v>
      </c>
      <c r="L29" s="12">
        <f t="shared" si="15"/>
        <v>881268228</v>
      </c>
      <c r="M29" s="12">
        <f t="shared" si="15"/>
        <v>278901</v>
      </c>
      <c r="N29" s="12">
        <f t="shared" si="15"/>
        <v>438519982</v>
      </c>
      <c r="O29" s="12">
        <f t="shared" si="15"/>
        <v>881547129</v>
      </c>
      <c r="P29" s="12">
        <f t="shared" si="15"/>
        <v>0</v>
      </c>
      <c r="Q29" s="12">
        <f t="shared" si="1"/>
        <v>3876060640.61026</v>
      </c>
      <c r="R29" s="12">
        <f t="shared" si="11"/>
        <v>881268228</v>
      </c>
      <c r="T29" s="15" t="s">
        <v>58</v>
      </c>
      <c r="U29" s="206" t="s">
        <v>59</v>
      </c>
      <c r="V29" s="208">
        <v>4757607769.61026</v>
      </c>
      <c r="W29" s="208">
        <v>0</v>
      </c>
      <c r="X29" s="208">
        <v>0</v>
      </c>
      <c r="Y29" s="208">
        <v>0</v>
      </c>
      <c r="Z29" s="208">
        <v>0</v>
      </c>
      <c r="AA29" s="208">
        <v>0</v>
      </c>
      <c r="AB29" s="208">
        <v>4757607769.61026</v>
      </c>
      <c r="AC29" s="208">
        <v>438519982</v>
      </c>
      <c r="AD29" s="208">
        <v>881547129</v>
      </c>
      <c r="AE29" s="208">
        <v>3876060640.61026</v>
      </c>
      <c r="AF29" s="208">
        <v>438241081</v>
      </c>
      <c r="AG29" s="208">
        <v>881268228</v>
      </c>
      <c r="AH29" s="208">
        <v>278901</v>
      </c>
      <c r="AI29" s="208">
        <v>438519982</v>
      </c>
      <c r="AJ29" s="208">
        <v>881547129</v>
      </c>
      <c r="AK29" s="208">
        <v>0</v>
      </c>
      <c r="AL29" s="208">
        <v>3876060640.61026</v>
      </c>
      <c r="AM29" s="208">
        <v>0</v>
      </c>
    </row>
    <row r="30" spans="1:39" x14ac:dyDescent="0.25">
      <c r="A30" s="15" t="s">
        <v>60</v>
      </c>
      <c r="B30" s="1" t="s">
        <v>59</v>
      </c>
      <c r="C30" s="2">
        <v>4757607769.61026</v>
      </c>
      <c r="D30" s="2">
        <v>0</v>
      </c>
      <c r="E30" s="2">
        <v>0</v>
      </c>
      <c r="F30" s="2">
        <v>0</v>
      </c>
      <c r="G30" s="2">
        <f t="shared" si="6"/>
        <v>4757607769.61026</v>
      </c>
      <c r="H30" s="2">
        <v>438519982</v>
      </c>
      <c r="I30" s="2">
        <v>881547129</v>
      </c>
      <c r="J30" s="2">
        <f t="shared" si="7"/>
        <v>3876060640.61026</v>
      </c>
      <c r="K30" s="2">
        <v>438241081</v>
      </c>
      <c r="L30" s="2">
        <v>881268228</v>
      </c>
      <c r="M30" s="2">
        <f t="shared" si="8"/>
        <v>278901</v>
      </c>
      <c r="N30" s="2">
        <v>438519982</v>
      </c>
      <c r="O30" s="2">
        <v>881547129</v>
      </c>
      <c r="P30" s="2">
        <f t="shared" si="9"/>
        <v>0</v>
      </c>
      <c r="Q30" s="2">
        <f t="shared" si="1"/>
        <v>3876060640.61026</v>
      </c>
      <c r="R30" s="2">
        <f t="shared" si="11"/>
        <v>881268228</v>
      </c>
      <c r="T30" s="15" t="s">
        <v>60</v>
      </c>
      <c r="U30" s="206" t="s">
        <v>59</v>
      </c>
      <c r="V30" s="208">
        <v>4757607769.61026</v>
      </c>
      <c r="W30" s="208">
        <v>0</v>
      </c>
      <c r="X30" s="208">
        <v>0</v>
      </c>
      <c r="Y30" s="208">
        <v>0</v>
      </c>
      <c r="Z30" s="208">
        <v>0</v>
      </c>
      <c r="AA30" s="208">
        <v>0</v>
      </c>
      <c r="AB30" s="208">
        <v>4757607769.61026</v>
      </c>
      <c r="AC30" s="208">
        <v>438519982</v>
      </c>
      <c r="AD30" s="208">
        <v>881547129</v>
      </c>
      <c r="AE30" s="208">
        <v>3876060640.61026</v>
      </c>
      <c r="AF30" s="208">
        <v>438241081</v>
      </c>
      <c r="AG30" s="208">
        <v>881268228</v>
      </c>
      <c r="AH30" s="208">
        <v>278901</v>
      </c>
      <c r="AI30" s="208">
        <v>438519982</v>
      </c>
      <c r="AJ30" s="208">
        <v>881547129</v>
      </c>
      <c r="AK30" s="208">
        <v>0</v>
      </c>
      <c r="AL30" s="208">
        <v>3876060640.61026</v>
      </c>
      <c r="AM30" s="208">
        <v>0</v>
      </c>
    </row>
    <row r="31" spans="1:39" s="6" customFormat="1" x14ac:dyDescent="0.25">
      <c r="A31" s="16" t="s">
        <v>61</v>
      </c>
      <c r="B31" s="11" t="s">
        <v>62</v>
      </c>
      <c r="C31" s="12">
        <f>+C32</f>
        <v>5341622671</v>
      </c>
      <c r="D31" s="12">
        <f t="shared" ref="D31:P31" si="16">+D32</f>
        <v>0</v>
      </c>
      <c r="E31" s="12">
        <f t="shared" si="16"/>
        <v>0</v>
      </c>
      <c r="F31" s="12">
        <f t="shared" si="16"/>
        <v>0</v>
      </c>
      <c r="G31" s="12">
        <f t="shared" si="16"/>
        <v>5341622671</v>
      </c>
      <c r="H31" s="12">
        <f t="shared" si="16"/>
        <v>4721435597</v>
      </c>
      <c r="I31" s="12">
        <f t="shared" si="16"/>
        <v>5341622671</v>
      </c>
      <c r="J31" s="12">
        <f t="shared" si="16"/>
        <v>0</v>
      </c>
      <c r="K31" s="12">
        <f t="shared" si="16"/>
        <v>4721435597</v>
      </c>
      <c r="L31" s="12">
        <f t="shared" si="16"/>
        <v>5341622671</v>
      </c>
      <c r="M31" s="12">
        <f t="shared" si="16"/>
        <v>0</v>
      </c>
      <c r="N31" s="12">
        <f t="shared" si="16"/>
        <v>4721435597</v>
      </c>
      <c r="O31" s="12">
        <f t="shared" si="16"/>
        <v>5341622671</v>
      </c>
      <c r="P31" s="12">
        <f t="shared" si="16"/>
        <v>0</v>
      </c>
      <c r="Q31" s="12">
        <f t="shared" si="1"/>
        <v>0</v>
      </c>
      <c r="R31" s="12">
        <f t="shared" si="11"/>
        <v>5341622671</v>
      </c>
      <c r="T31" s="15" t="s">
        <v>61</v>
      </c>
      <c r="U31" s="206" t="s">
        <v>62</v>
      </c>
      <c r="V31" s="208">
        <v>5341622671</v>
      </c>
      <c r="W31" s="208">
        <v>0</v>
      </c>
      <c r="X31" s="208">
        <v>0</v>
      </c>
      <c r="Y31" s="208">
        <v>0</v>
      </c>
      <c r="Z31" s="208">
        <v>0</v>
      </c>
      <c r="AA31" s="208">
        <v>0</v>
      </c>
      <c r="AB31" s="208">
        <v>5341622671</v>
      </c>
      <c r="AC31" s="208">
        <v>4721435597</v>
      </c>
      <c r="AD31" s="208">
        <v>5341622671</v>
      </c>
      <c r="AE31" s="208">
        <v>0</v>
      </c>
      <c r="AF31" s="208">
        <v>4721435597</v>
      </c>
      <c r="AG31" s="208">
        <v>5341622671</v>
      </c>
      <c r="AH31" s="208">
        <v>0</v>
      </c>
      <c r="AI31" s="208">
        <v>4721435597</v>
      </c>
      <c r="AJ31" s="208">
        <v>5341622671</v>
      </c>
      <c r="AK31" s="208">
        <v>0</v>
      </c>
      <c r="AL31" s="208">
        <v>0</v>
      </c>
      <c r="AM31" s="208">
        <v>0</v>
      </c>
    </row>
    <row r="32" spans="1:39" x14ac:dyDescent="0.25">
      <c r="A32" s="15" t="s">
        <v>63</v>
      </c>
      <c r="B32" s="1" t="s">
        <v>62</v>
      </c>
      <c r="C32" s="2">
        <v>5341622671</v>
      </c>
      <c r="D32" s="2">
        <v>0</v>
      </c>
      <c r="E32" s="2">
        <v>0</v>
      </c>
      <c r="F32" s="2">
        <v>0</v>
      </c>
      <c r="G32" s="2">
        <f t="shared" si="6"/>
        <v>5341622671</v>
      </c>
      <c r="H32" s="2">
        <v>4721435597</v>
      </c>
      <c r="I32" s="2">
        <v>5341622671</v>
      </c>
      <c r="J32" s="2">
        <f t="shared" si="7"/>
        <v>0</v>
      </c>
      <c r="K32" s="2">
        <v>4721435597</v>
      </c>
      <c r="L32" s="2">
        <v>5341622671</v>
      </c>
      <c r="M32" s="2">
        <f t="shared" si="8"/>
        <v>0</v>
      </c>
      <c r="N32" s="2">
        <v>4721435597</v>
      </c>
      <c r="O32" s="2">
        <v>5341622671</v>
      </c>
      <c r="P32" s="2">
        <f t="shared" si="9"/>
        <v>0</v>
      </c>
      <c r="Q32" s="2">
        <f t="shared" si="1"/>
        <v>0</v>
      </c>
      <c r="R32" s="2">
        <f t="shared" si="11"/>
        <v>5341622671</v>
      </c>
      <c r="T32" s="15" t="s">
        <v>63</v>
      </c>
      <c r="U32" s="206" t="s">
        <v>62</v>
      </c>
      <c r="V32" s="208">
        <v>5341622671</v>
      </c>
      <c r="W32" s="208">
        <v>0</v>
      </c>
      <c r="X32" s="208">
        <v>0</v>
      </c>
      <c r="Y32" s="208">
        <v>0</v>
      </c>
      <c r="Z32" s="208">
        <v>0</v>
      </c>
      <c r="AA32" s="208">
        <v>0</v>
      </c>
      <c r="AB32" s="208">
        <v>5341622671</v>
      </c>
      <c r="AC32" s="208">
        <v>4721435597</v>
      </c>
      <c r="AD32" s="208">
        <v>5341622671</v>
      </c>
      <c r="AE32" s="208">
        <v>0</v>
      </c>
      <c r="AF32" s="208">
        <v>4721435597</v>
      </c>
      <c r="AG32" s="208">
        <v>5341622671</v>
      </c>
      <c r="AH32" s="208">
        <v>0</v>
      </c>
      <c r="AI32" s="208">
        <v>4721435597</v>
      </c>
      <c r="AJ32" s="208">
        <v>5341622671</v>
      </c>
      <c r="AK32" s="208">
        <v>0</v>
      </c>
      <c r="AL32" s="208">
        <v>0</v>
      </c>
      <c r="AM32" s="208">
        <v>0</v>
      </c>
    </row>
    <row r="33" spans="1:39" s="6" customFormat="1" x14ac:dyDescent="0.25">
      <c r="A33" s="16" t="s">
        <v>64</v>
      </c>
      <c r="B33" s="11" t="s">
        <v>65</v>
      </c>
      <c r="C33" s="12">
        <f>+C34</f>
        <v>2265386950.80408</v>
      </c>
      <c r="D33" s="12">
        <f t="shared" ref="D33:P33" si="17">+D34</f>
        <v>0</v>
      </c>
      <c r="E33" s="12">
        <f t="shared" si="17"/>
        <v>0</v>
      </c>
      <c r="F33" s="12">
        <f t="shared" si="17"/>
        <v>0</v>
      </c>
      <c r="G33" s="12">
        <f t="shared" si="17"/>
        <v>2265386950.80408</v>
      </c>
      <c r="H33" s="12">
        <f t="shared" si="17"/>
        <v>164732152</v>
      </c>
      <c r="I33" s="12">
        <f t="shared" si="17"/>
        <v>354404286</v>
      </c>
      <c r="J33" s="12">
        <f t="shared" si="17"/>
        <v>1910982664.80408</v>
      </c>
      <c r="K33" s="12">
        <f t="shared" si="17"/>
        <v>164732152</v>
      </c>
      <c r="L33" s="12">
        <f t="shared" si="17"/>
        <v>354404286</v>
      </c>
      <c r="M33" s="12">
        <f t="shared" si="17"/>
        <v>0</v>
      </c>
      <c r="N33" s="12">
        <f t="shared" si="17"/>
        <v>164732152</v>
      </c>
      <c r="O33" s="12">
        <f t="shared" si="17"/>
        <v>354404286</v>
      </c>
      <c r="P33" s="12">
        <f t="shared" si="17"/>
        <v>0</v>
      </c>
      <c r="Q33" s="12">
        <f t="shared" si="1"/>
        <v>1910982664.80408</v>
      </c>
      <c r="R33" s="12">
        <f t="shared" si="11"/>
        <v>354404286</v>
      </c>
      <c r="T33" s="15" t="s">
        <v>64</v>
      </c>
      <c r="U33" s="206" t="s">
        <v>65</v>
      </c>
      <c r="V33" s="208">
        <v>2265386950.80408</v>
      </c>
      <c r="W33" s="208">
        <v>0</v>
      </c>
      <c r="X33" s="208">
        <v>0</v>
      </c>
      <c r="Y33" s="208">
        <v>0</v>
      </c>
      <c r="Z33" s="208">
        <v>0</v>
      </c>
      <c r="AA33" s="208">
        <v>0</v>
      </c>
      <c r="AB33" s="208">
        <v>2265386950.80408</v>
      </c>
      <c r="AC33" s="208">
        <v>164732152</v>
      </c>
      <c r="AD33" s="208">
        <v>354404286</v>
      </c>
      <c r="AE33" s="208">
        <v>1910982664.80408</v>
      </c>
      <c r="AF33" s="208">
        <v>164732152</v>
      </c>
      <c r="AG33" s="208">
        <v>354404286</v>
      </c>
      <c r="AH33" s="208">
        <v>0</v>
      </c>
      <c r="AI33" s="208">
        <v>164732152</v>
      </c>
      <c r="AJ33" s="208">
        <v>354404286</v>
      </c>
      <c r="AK33" s="208">
        <v>0</v>
      </c>
      <c r="AL33" s="208">
        <v>1910982664.80408</v>
      </c>
      <c r="AM33" s="208">
        <v>0</v>
      </c>
    </row>
    <row r="34" spans="1:39" x14ac:dyDescent="0.25">
      <c r="A34" s="15" t="s">
        <v>66</v>
      </c>
      <c r="B34" s="1" t="s">
        <v>65</v>
      </c>
      <c r="C34" s="2">
        <v>2265386950.80408</v>
      </c>
      <c r="D34" s="2">
        <v>0</v>
      </c>
      <c r="E34" s="2">
        <v>0</v>
      </c>
      <c r="F34" s="2">
        <v>0</v>
      </c>
      <c r="G34" s="2">
        <f t="shared" si="6"/>
        <v>2265386950.80408</v>
      </c>
      <c r="H34" s="2">
        <v>164732152</v>
      </c>
      <c r="I34" s="2">
        <v>354404286</v>
      </c>
      <c r="J34" s="2">
        <f t="shared" si="7"/>
        <v>1910982664.80408</v>
      </c>
      <c r="K34" s="2">
        <v>164732152</v>
      </c>
      <c r="L34" s="2">
        <v>354404286</v>
      </c>
      <c r="M34" s="2">
        <f t="shared" si="8"/>
        <v>0</v>
      </c>
      <c r="N34" s="2">
        <v>164732152</v>
      </c>
      <c r="O34" s="2">
        <v>354404286</v>
      </c>
      <c r="P34" s="2">
        <f t="shared" si="9"/>
        <v>0</v>
      </c>
      <c r="Q34" s="2">
        <f t="shared" si="1"/>
        <v>1910982664.80408</v>
      </c>
      <c r="R34" s="2">
        <f t="shared" si="11"/>
        <v>354404286</v>
      </c>
      <c r="T34" s="15" t="s">
        <v>66</v>
      </c>
      <c r="U34" s="206" t="s">
        <v>65</v>
      </c>
      <c r="V34" s="208">
        <v>2265386950.80408</v>
      </c>
      <c r="W34" s="208">
        <v>0</v>
      </c>
      <c r="X34" s="208">
        <v>0</v>
      </c>
      <c r="Y34" s="208">
        <v>0</v>
      </c>
      <c r="Z34" s="208">
        <v>0</v>
      </c>
      <c r="AA34" s="208">
        <v>0</v>
      </c>
      <c r="AB34" s="208">
        <v>2265386950.80408</v>
      </c>
      <c r="AC34" s="208">
        <v>164732152</v>
      </c>
      <c r="AD34" s="208">
        <v>354404286</v>
      </c>
      <c r="AE34" s="208">
        <v>1910982664.80408</v>
      </c>
      <c r="AF34" s="208">
        <v>164732152</v>
      </c>
      <c r="AG34" s="208">
        <v>354404286</v>
      </c>
      <c r="AH34" s="208">
        <v>0</v>
      </c>
      <c r="AI34" s="208">
        <v>164732152</v>
      </c>
      <c r="AJ34" s="208">
        <v>354404286</v>
      </c>
      <c r="AK34" s="208">
        <v>0</v>
      </c>
      <c r="AL34" s="208">
        <v>1910982664.80408</v>
      </c>
      <c r="AM34" s="208">
        <v>0</v>
      </c>
    </row>
    <row r="35" spans="1:39" s="6" customFormat="1" x14ac:dyDescent="0.25">
      <c r="A35" s="16" t="s">
        <v>67</v>
      </c>
      <c r="B35" s="11" t="s">
        <v>68</v>
      </c>
      <c r="C35" s="12">
        <f>+C36</f>
        <v>2894897975.2203898</v>
      </c>
      <c r="D35" s="12">
        <f t="shared" ref="D35:P35" si="18">+D36</f>
        <v>0</v>
      </c>
      <c r="E35" s="12">
        <f t="shared" si="18"/>
        <v>0</v>
      </c>
      <c r="F35" s="12">
        <f t="shared" si="18"/>
        <v>0</v>
      </c>
      <c r="G35" s="12">
        <f t="shared" si="18"/>
        <v>2894897975.2203898</v>
      </c>
      <c r="H35" s="12">
        <f t="shared" si="18"/>
        <v>30739781</v>
      </c>
      <c r="I35" s="12">
        <f t="shared" si="18"/>
        <v>61311481</v>
      </c>
      <c r="J35" s="12">
        <f t="shared" si="18"/>
        <v>2833586494.2203898</v>
      </c>
      <c r="K35" s="12">
        <f t="shared" si="18"/>
        <v>30680600</v>
      </c>
      <c r="L35" s="12">
        <f t="shared" si="18"/>
        <v>61252300</v>
      </c>
      <c r="M35" s="12">
        <f t="shared" si="18"/>
        <v>59181</v>
      </c>
      <c r="N35" s="12">
        <f t="shared" si="18"/>
        <v>30739781</v>
      </c>
      <c r="O35" s="12">
        <f t="shared" si="18"/>
        <v>61311481</v>
      </c>
      <c r="P35" s="12">
        <f t="shared" si="18"/>
        <v>0</v>
      </c>
      <c r="Q35" s="12">
        <f t="shared" si="1"/>
        <v>2833586494.2203898</v>
      </c>
      <c r="R35" s="12">
        <f t="shared" si="11"/>
        <v>61252300</v>
      </c>
      <c r="T35" s="15" t="s">
        <v>67</v>
      </c>
      <c r="U35" s="206" t="s">
        <v>68</v>
      </c>
      <c r="V35" s="208">
        <v>2894897975.2203898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  <c r="AB35" s="208">
        <v>2894897975.2203898</v>
      </c>
      <c r="AC35" s="208">
        <v>30739781</v>
      </c>
      <c r="AD35" s="208">
        <v>61311481</v>
      </c>
      <c r="AE35" s="208">
        <v>2833586494.2203898</v>
      </c>
      <c r="AF35" s="208">
        <v>30680600</v>
      </c>
      <c r="AG35" s="208">
        <v>61252300</v>
      </c>
      <c r="AH35" s="208">
        <v>59181</v>
      </c>
      <c r="AI35" s="208">
        <v>30739781</v>
      </c>
      <c r="AJ35" s="208">
        <v>61311481</v>
      </c>
      <c r="AK35" s="208">
        <v>0</v>
      </c>
      <c r="AL35" s="208">
        <v>2833586494.2203898</v>
      </c>
      <c r="AM35" s="208">
        <v>0</v>
      </c>
    </row>
    <row r="36" spans="1:39" x14ac:dyDescent="0.25">
      <c r="A36" s="15" t="s">
        <v>69</v>
      </c>
      <c r="B36" s="1" t="s">
        <v>68</v>
      </c>
      <c r="C36" s="2">
        <v>2894897975.2203898</v>
      </c>
      <c r="D36" s="2">
        <v>0</v>
      </c>
      <c r="E36" s="2">
        <v>0</v>
      </c>
      <c r="F36" s="2">
        <v>0</v>
      </c>
      <c r="G36" s="2">
        <f t="shared" si="6"/>
        <v>2894897975.2203898</v>
      </c>
      <c r="H36" s="2">
        <v>30739781</v>
      </c>
      <c r="I36" s="2">
        <v>61311481</v>
      </c>
      <c r="J36" s="2">
        <f t="shared" si="7"/>
        <v>2833586494.2203898</v>
      </c>
      <c r="K36" s="2">
        <v>30680600</v>
      </c>
      <c r="L36" s="2">
        <v>61252300</v>
      </c>
      <c r="M36" s="2">
        <f t="shared" si="8"/>
        <v>59181</v>
      </c>
      <c r="N36" s="2">
        <v>30739781</v>
      </c>
      <c r="O36" s="2">
        <v>61311481</v>
      </c>
      <c r="P36" s="2">
        <f t="shared" si="9"/>
        <v>0</v>
      </c>
      <c r="Q36" s="2">
        <f t="shared" si="1"/>
        <v>2833586494.2203898</v>
      </c>
      <c r="R36" s="2">
        <f t="shared" si="11"/>
        <v>61252300</v>
      </c>
      <c r="T36" s="15" t="s">
        <v>69</v>
      </c>
      <c r="U36" s="206" t="s">
        <v>68</v>
      </c>
      <c r="V36" s="208">
        <v>2894897975.2203898</v>
      </c>
      <c r="W36" s="208">
        <v>0</v>
      </c>
      <c r="X36" s="208">
        <v>0</v>
      </c>
      <c r="Y36" s="208">
        <v>0</v>
      </c>
      <c r="Z36" s="208">
        <v>0</v>
      </c>
      <c r="AA36" s="208">
        <v>0</v>
      </c>
      <c r="AB36" s="208">
        <v>2894897975.2203898</v>
      </c>
      <c r="AC36" s="208">
        <v>30739781</v>
      </c>
      <c r="AD36" s="208">
        <v>61311481</v>
      </c>
      <c r="AE36" s="208">
        <v>2833586494.2203898</v>
      </c>
      <c r="AF36" s="208">
        <v>30680600</v>
      </c>
      <c r="AG36" s="208">
        <v>61252300</v>
      </c>
      <c r="AH36" s="208">
        <v>59181</v>
      </c>
      <c r="AI36" s="208">
        <v>30739781</v>
      </c>
      <c r="AJ36" s="208">
        <v>61311481</v>
      </c>
      <c r="AK36" s="208">
        <v>0</v>
      </c>
      <c r="AL36" s="208">
        <v>2833586494.2203898</v>
      </c>
      <c r="AM36" s="208">
        <v>0</v>
      </c>
    </row>
    <row r="37" spans="1:39" s="6" customFormat="1" x14ac:dyDescent="0.25">
      <c r="A37" s="16" t="s">
        <v>70</v>
      </c>
      <c r="B37" s="11" t="s">
        <v>71</v>
      </c>
      <c r="C37" s="12">
        <f>+C38</f>
        <v>1699040213.10306</v>
      </c>
      <c r="D37" s="12">
        <f t="shared" ref="D37:P37" si="19">+D38</f>
        <v>0</v>
      </c>
      <c r="E37" s="12">
        <f t="shared" si="19"/>
        <v>0</v>
      </c>
      <c r="F37" s="12">
        <f t="shared" si="19"/>
        <v>0</v>
      </c>
      <c r="G37" s="12">
        <f t="shared" si="19"/>
        <v>1699040213.10306</v>
      </c>
      <c r="H37" s="12">
        <f t="shared" si="19"/>
        <v>146178465</v>
      </c>
      <c r="I37" s="12">
        <f t="shared" si="19"/>
        <v>314378282</v>
      </c>
      <c r="J37" s="12">
        <f t="shared" si="19"/>
        <v>1384661931.10306</v>
      </c>
      <c r="K37" s="12">
        <f t="shared" si="19"/>
        <v>146083230</v>
      </c>
      <c r="L37" s="12">
        <f t="shared" si="19"/>
        <v>314283047</v>
      </c>
      <c r="M37" s="12">
        <f t="shared" si="19"/>
        <v>95235</v>
      </c>
      <c r="N37" s="12">
        <f t="shared" si="19"/>
        <v>146178465</v>
      </c>
      <c r="O37" s="12">
        <f t="shared" si="19"/>
        <v>314378282</v>
      </c>
      <c r="P37" s="12">
        <f t="shared" si="19"/>
        <v>0</v>
      </c>
      <c r="Q37" s="12">
        <f t="shared" si="1"/>
        <v>1384661931.10306</v>
      </c>
      <c r="R37" s="12">
        <f t="shared" si="11"/>
        <v>314283047</v>
      </c>
      <c r="T37" s="15" t="s">
        <v>70</v>
      </c>
      <c r="U37" s="206" t="s">
        <v>71</v>
      </c>
      <c r="V37" s="208">
        <v>1699040213.10306</v>
      </c>
      <c r="W37" s="208">
        <v>0</v>
      </c>
      <c r="X37" s="208">
        <v>0</v>
      </c>
      <c r="Y37" s="208">
        <v>0</v>
      </c>
      <c r="Z37" s="208">
        <v>0</v>
      </c>
      <c r="AA37" s="208">
        <v>0</v>
      </c>
      <c r="AB37" s="208">
        <v>1699040213.10306</v>
      </c>
      <c r="AC37" s="208">
        <v>146178465</v>
      </c>
      <c r="AD37" s="208">
        <v>314378282</v>
      </c>
      <c r="AE37" s="208">
        <v>1384661931.10306</v>
      </c>
      <c r="AF37" s="208">
        <v>146083230</v>
      </c>
      <c r="AG37" s="208">
        <v>314283047</v>
      </c>
      <c r="AH37" s="208">
        <v>95235</v>
      </c>
      <c r="AI37" s="208">
        <v>146178465</v>
      </c>
      <c r="AJ37" s="208">
        <v>314378282</v>
      </c>
      <c r="AK37" s="208">
        <v>0</v>
      </c>
      <c r="AL37" s="208">
        <v>1384661931.10306</v>
      </c>
      <c r="AM37" s="208">
        <v>0</v>
      </c>
    </row>
    <row r="38" spans="1:39" x14ac:dyDescent="0.25">
      <c r="A38" s="15" t="s">
        <v>72</v>
      </c>
      <c r="B38" s="1" t="s">
        <v>71</v>
      </c>
      <c r="C38" s="2">
        <v>1699040213.10306</v>
      </c>
      <c r="D38" s="2">
        <v>0</v>
      </c>
      <c r="E38" s="2">
        <v>0</v>
      </c>
      <c r="F38" s="2">
        <v>0</v>
      </c>
      <c r="G38" s="2">
        <f t="shared" si="6"/>
        <v>1699040213.10306</v>
      </c>
      <c r="H38" s="2">
        <v>146178465</v>
      </c>
      <c r="I38" s="2">
        <v>314378282</v>
      </c>
      <c r="J38" s="2">
        <f t="shared" si="7"/>
        <v>1384661931.10306</v>
      </c>
      <c r="K38" s="2">
        <v>146083230</v>
      </c>
      <c r="L38" s="2">
        <v>314283047</v>
      </c>
      <c r="M38" s="2">
        <f t="shared" si="8"/>
        <v>95235</v>
      </c>
      <c r="N38" s="2">
        <v>146178465</v>
      </c>
      <c r="O38" s="2">
        <v>314378282</v>
      </c>
      <c r="P38" s="2">
        <f t="shared" si="9"/>
        <v>0</v>
      </c>
      <c r="Q38" s="2">
        <f t="shared" si="1"/>
        <v>1384661931.10306</v>
      </c>
      <c r="R38" s="2">
        <f t="shared" si="11"/>
        <v>314283047</v>
      </c>
      <c r="T38" s="15" t="s">
        <v>72</v>
      </c>
      <c r="U38" s="206" t="s">
        <v>71</v>
      </c>
      <c r="V38" s="208">
        <v>1699040213.10306</v>
      </c>
      <c r="W38" s="208">
        <v>0</v>
      </c>
      <c r="X38" s="208">
        <v>0</v>
      </c>
      <c r="Y38" s="208">
        <v>0</v>
      </c>
      <c r="Z38" s="208">
        <v>0</v>
      </c>
      <c r="AA38" s="208">
        <v>0</v>
      </c>
      <c r="AB38" s="208">
        <v>1699040213.10306</v>
      </c>
      <c r="AC38" s="208">
        <v>146178465</v>
      </c>
      <c r="AD38" s="208">
        <v>314378282</v>
      </c>
      <c r="AE38" s="208">
        <v>1384661931.10306</v>
      </c>
      <c r="AF38" s="208">
        <v>146083230</v>
      </c>
      <c r="AG38" s="208">
        <v>314283047</v>
      </c>
      <c r="AH38" s="208">
        <v>95235</v>
      </c>
      <c r="AI38" s="208">
        <v>146178465</v>
      </c>
      <c r="AJ38" s="208">
        <v>314378282</v>
      </c>
      <c r="AK38" s="208">
        <v>0</v>
      </c>
      <c r="AL38" s="208">
        <v>1384661931.10306</v>
      </c>
      <c r="AM38" s="208">
        <v>0</v>
      </c>
    </row>
    <row r="39" spans="1:39" s="6" customFormat="1" x14ac:dyDescent="0.25">
      <c r="A39" s="13" t="s">
        <v>73</v>
      </c>
      <c r="B39" s="7" t="s">
        <v>74</v>
      </c>
      <c r="C39" s="8">
        <f>+C40</f>
        <v>6065727264.5904703</v>
      </c>
      <c r="D39" s="8">
        <f t="shared" ref="D39:P39" si="20">+D40</f>
        <v>0</v>
      </c>
      <c r="E39" s="8">
        <f t="shared" si="20"/>
        <v>0</v>
      </c>
      <c r="F39" s="8">
        <f t="shared" si="20"/>
        <v>0</v>
      </c>
      <c r="G39" s="8">
        <f t="shared" si="20"/>
        <v>6065727264.5904703</v>
      </c>
      <c r="H39" s="8">
        <f t="shared" si="20"/>
        <v>127914139</v>
      </c>
      <c r="I39" s="8">
        <f t="shared" si="20"/>
        <v>187633310</v>
      </c>
      <c r="J39" s="8">
        <f t="shared" si="20"/>
        <v>5878093954.5904703</v>
      </c>
      <c r="K39" s="8">
        <f t="shared" si="20"/>
        <v>119770132</v>
      </c>
      <c r="L39" s="8">
        <f t="shared" si="20"/>
        <v>179489303</v>
      </c>
      <c r="M39" s="8">
        <f t="shared" si="20"/>
        <v>8144007</v>
      </c>
      <c r="N39" s="8">
        <f t="shared" si="20"/>
        <v>130002139</v>
      </c>
      <c r="O39" s="8">
        <f t="shared" si="20"/>
        <v>189721310</v>
      </c>
      <c r="P39" s="8">
        <f t="shared" si="20"/>
        <v>2088000</v>
      </c>
      <c r="Q39" s="8">
        <f t="shared" si="1"/>
        <v>5876005954.5904703</v>
      </c>
      <c r="R39" s="8">
        <f t="shared" si="11"/>
        <v>179489303</v>
      </c>
      <c r="T39" s="15" t="s">
        <v>73</v>
      </c>
      <c r="U39" s="206" t="s">
        <v>74</v>
      </c>
      <c r="V39" s="208">
        <v>6065727264.5904703</v>
      </c>
      <c r="W39" s="208">
        <v>0</v>
      </c>
      <c r="X39" s="208">
        <v>0</v>
      </c>
      <c r="Y39" s="208">
        <v>0</v>
      </c>
      <c r="Z39" s="208">
        <v>0</v>
      </c>
      <c r="AA39" s="208">
        <v>0</v>
      </c>
      <c r="AB39" s="208">
        <v>6065727264.5904703</v>
      </c>
      <c r="AC39" s="208">
        <v>127914139</v>
      </c>
      <c r="AD39" s="208">
        <v>187633310</v>
      </c>
      <c r="AE39" s="208">
        <v>5878093954.5904703</v>
      </c>
      <c r="AF39" s="208">
        <v>119770132</v>
      </c>
      <c r="AG39" s="208">
        <v>179489303</v>
      </c>
      <c r="AH39" s="208">
        <v>8144007</v>
      </c>
      <c r="AI39" s="208">
        <v>130002139</v>
      </c>
      <c r="AJ39" s="208">
        <v>189721310</v>
      </c>
      <c r="AK39" s="208">
        <v>2088000</v>
      </c>
      <c r="AL39" s="208">
        <v>5876005954.5904703</v>
      </c>
      <c r="AM39" s="208">
        <v>0</v>
      </c>
    </row>
    <row r="40" spans="1:39" s="6" customFormat="1" x14ac:dyDescent="0.25">
      <c r="A40" s="16" t="s">
        <v>75</v>
      </c>
      <c r="B40" s="11" t="s">
        <v>76</v>
      </c>
      <c r="C40" s="12">
        <f>+C41+C42+C43+C44+C45+C46</f>
        <v>6065727264.5904703</v>
      </c>
      <c r="D40" s="12">
        <f t="shared" ref="D40:P40" si="21">+D41+D42+D43+D44+D45+D46</f>
        <v>0</v>
      </c>
      <c r="E40" s="12">
        <f t="shared" si="21"/>
        <v>0</v>
      </c>
      <c r="F40" s="12">
        <f t="shared" si="21"/>
        <v>0</v>
      </c>
      <c r="G40" s="12">
        <f t="shared" si="21"/>
        <v>6065727264.5904703</v>
      </c>
      <c r="H40" s="12">
        <f t="shared" si="21"/>
        <v>127914139</v>
      </c>
      <c r="I40" s="12">
        <f t="shared" si="21"/>
        <v>187633310</v>
      </c>
      <c r="J40" s="12">
        <f t="shared" si="21"/>
        <v>5878093954.5904703</v>
      </c>
      <c r="K40" s="12">
        <f t="shared" si="21"/>
        <v>119770132</v>
      </c>
      <c r="L40" s="12">
        <f t="shared" si="21"/>
        <v>179489303</v>
      </c>
      <c r="M40" s="12">
        <f t="shared" si="21"/>
        <v>8144007</v>
      </c>
      <c r="N40" s="12">
        <f t="shared" si="21"/>
        <v>130002139</v>
      </c>
      <c r="O40" s="12">
        <f t="shared" si="21"/>
        <v>189721310</v>
      </c>
      <c r="P40" s="12">
        <f t="shared" si="21"/>
        <v>2088000</v>
      </c>
      <c r="Q40" s="12">
        <f t="shared" si="1"/>
        <v>5876005954.5904703</v>
      </c>
      <c r="R40" s="12">
        <f t="shared" si="11"/>
        <v>179489303</v>
      </c>
      <c r="T40" s="15" t="s">
        <v>75</v>
      </c>
      <c r="U40" s="206" t="s">
        <v>76</v>
      </c>
      <c r="V40" s="208">
        <v>6065727264.5904703</v>
      </c>
      <c r="W40" s="208">
        <v>0</v>
      </c>
      <c r="X40" s="208">
        <v>0</v>
      </c>
      <c r="Y40" s="208">
        <v>0</v>
      </c>
      <c r="Z40" s="208">
        <v>0</v>
      </c>
      <c r="AA40" s="208">
        <v>0</v>
      </c>
      <c r="AB40" s="208">
        <v>6065727264.5904703</v>
      </c>
      <c r="AC40" s="208">
        <v>127914139</v>
      </c>
      <c r="AD40" s="208">
        <v>187633310</v>
      </c>
      <c r="AE40" s="208">
        <v>5878093954.5904703</v>
      </c>
      <c r="AF40" s="208">
        <v>119770132</v>
      </c>
      <c r="AG40" s="208">
        <v>179489303</v>
      </c>
      <c r="AH40" s="208">
        <v>8144007</v>
      </c>
      <c r="AI40" s="208">
        <v>130002139</v>
      </c>
      <c r="AJ40" s="208">
        <v>189721310</v>
      </c>
      <c r="AK40" s="208">
        <v>2088000</v>
      </c>
      <c r="AL40" s="208">
        <v>5876005954.5904703</v>
      </c>
      <c r="AM40" s="208">
        <v>0</v>
      </c>
    </row>
    <row r="41" spans="1:39" x14ac:dyDescent="0.25">
      <c r="A41" s="15" t="s">
        <v>77</v>
      </c>
      <c r="B41" s="1" t="s">
        <v>78</v>
      </c>
      <c r="C41" s="2">
        <v>1914583264.5904701</v>
      </c>
      <c r="D41" s="2">
        <v>0</v>
      </c>
      <c r="E41" s="2">
        <v>0</v>
      </c>
      <c r="F41" s="2">
        <v>0</v>
      </c>
      <c r="G41" s="2">
        <f t="shared" si="6"/>
        <v>1914583264.5904701</v>
      </c>
      <c r="H41" s="2">
        <v>0</v>
      </c>
      <c r="I41" s="2">
        <v>0</v>
      </c>
      <c r="J41" s="2">
        <f t="shared" si="7"/>
        <v>1914583264.5904701</v>
      </c>
      <c r="K41" s="2">
        <v>0</v>
      </c>
      <c r="L41" s="2">
        <v>0</v>
      </c>
      <c r="M41" s="2">
        <f t="shared" si="8"/>
        <v>0</v>
      </c>
      <c r="N41" s="2">
        <v>0</v>
      </c>
      <c r="O41" s="2">
        <v>0</v>
      </c>
      <c r="P41" s="2">
        <f t="shared" si="9"/>
        <v>0</v>
      </c>
      <c r="Q41" s="2">
        <f t="shared" si="1"/>
        <v>1914583264.5904701</v>
      </c>
      <c r="R41" s="2">
        <f t="shared" si="11"/>
        <v>0</v>
      </c>
      <c r="T41" s="15" t="s">
        <v>77</v>
      </c>
      <c r="U41" s="206" t="s">
        <v>78</v>
      </c>
      <c r="V41" s="208">
        <v>1914583264.5904701</v>
      </c>
      <c r="W41" s="208">
        <v>0</v>
      </c>
      <c r="X41" s="208">
        <v>0</v>
      </c>
      <c r="Y41" s="208">
        <v>0</v>
      </c>
      <c r="Z41" s="208">
        <v>0</v>
      </c>
      <c r="AA41" s="208">
        <v>0</v>
      </c>
      <c r="AB41" s="208">
        <v>1914583264.5904701</v>
      </c>
      <c r="AC41" s="208">
        <v>0</v>
      </c>
      <c r="AD41" s="208">
        <v>0</v>
      </c>
      <c r="AE41" s="208">
        <v>1914583264.5904701</v>
      </c>
      <c r="AF41" s="208">
        <v>0</v>
      </c>
      <c r="AG41" s="208">
        <v>0</v>
      </c>
      <c r="AH41" s="208">
        <v>0</v>
      </c>
      <c r="AI41" s="208">
        <v>0</v>
      </c>
      <c r="AJ41" s="208">
        <v>0</v>
      </c>
      <c r="AK41" s="208">
        <v>0</v>
      </c>
      <c r="AL41" s="208">
        <v>1914583264.5904701</v>
      </c>
      <c r="AM41" s="208">
        <v>0</v>
      </c>
    </row>
    <row r="42" spans="1:39" x14ac:dyDescent="0.25">
      <c r="A42" s="15" t="s">
        <v>79</v>
      </c>
      <c r="B42" s="1" t="s">
        <v>80</v>
      </c>
      <c r="C42" s="2">
        <v>524000000</v>
      </c>
      <c r="D42" s="2">
        <v>0</v>
      </c>
      <c r="E42" s="2">
        <v>0</v>
      </c>
      <c r="F42" s="2">
        <v>0</v>
      </c>
      <c r="G42" s="2">
        <f t="shared" si="6"/>
        <v>524000000</v>
      </c>
      <c r="H42" s="2">
        <v>0</v>
      </c>
      <c r="I42" s="2">
        <v>0</v>
      </c>
      <c r="J42" s="2">
        <f t="shared" si="7"/>
        <v>524000000</v>
      </c>
      <c r="K42" s="2">
        <v>0</v>
      </c>
      <c r="L42" s="2">
        <v>0</v>
      </c>
      <c r="M42" s="2">
        <f t="shared" si="8"/>
        <v>0</v>
      </c>
      <c r="N42" s="2">
        <v>0</v>
      </c>
      <c r="O42" s="2">
        <v>0</v>
      </c>
      <c r="P42" s="2">
        <f t="shared" si="9"/>
        <v>0</v>
      </c>
      <c r="Q42" s="2">
        <f t="shared" si="1"/>
        <v>524000000</v>
      </c>
      <c r="R42" s="2">
        <f t="shared" si="11"/>
        <v>0</v>
      </c>
      <c r="T42" s="15" t="s">
        <v>79</v>
      </c>
      <c r="U42" s="206" t="s">
        <v>80</v>
      </c>
      <c r="V42" s="208">
        <v>524000000</v>
      </c>
      <c r="W42" s="208">
        <v>0</v>
      </c>
      <c r="X42" s="208">
        <v>0</v>
      </c>
      <c r="Y42" s="208">
        <v>0</v>
      </c>
      <c r="Z42" s="208">
        <v>0</v>
      </c>
      <c r="AA42" s="208">
        <v>0</v>
      </c>
      <c r="AB42" s="208">
        <v>524000000</v>
      </c>
      <c r="AC42" s="208">
        <v>0</v>
      </c>
      <c r="AD42" s="208">
        <v>0</v>
      </c>
      <c r="AE42" s="208">
        <v>524000000</v>
      </c>
      <c r="AF42" s="208">
        <v>0</v>
      </c>
      <c r="AG42" s="208">
        <v>0</v>
      </c>
      <c r="AH42" s="208">
        <v>0</v>
      </c>
      <c r="AI42" s="208">
        <v>0</v>
      </c>
      <c r="AJ42" s="208">
        <v>0</v>
      </c>
      <c r="AK42" s="208">
        <v>0</v>
      </c>
      <c r="AL42" s="208">
        <v>524000000</v>
      </c>
      <c r="AM42" s="208">
        <v>0</v>
      </c>
    </row>
    <row r="43" spans="1:39" x14ac:dyDescent="0.25">
      <c r="A43" s="15" t="s">
        <v>81</v>
      </c>
      <c r="B43" s="1" t="s">
        <v>82</v>
      </c>
      <c r="C43" s="2">
        <v>261732000</v>
      </c>
      <c r="D43" s="2">
        <v>0</v>
      </c>
      <c r="E43" s="2">
        <v>0</v>
      </c>
      <c r="F43" s="2">
        <v>0</v>
      </c>
      <c r="G43" s="2">
        <f t="shared" si="6"/>
        <v>261732000</v>
      </c>
      <c r="H43" s="2">
        <v>24811829</v>
      </c>
      <c r="I43" s="2">
        <v>49623295</v>
      </c>
      <c r="J43" s="2">
        <f t="shared" si="7"/>
        <v>212108705</v>
      </c>
      <c r="K43" s="2">
        <v>24811829</v>
      </c>
      <c r="L43" s="2">
        <v>49623295</v>
      </c>
      <c r="M43" s="2">
        <f t="shared" si="8"/>
        <v>0</v>
      </c>
      <c r="N43" s="2">
        <v>24811829</v>
      </c>
      <c r="O43" s="2">
        <v>49623295</v>
      </c>
      <c r="P43" s="2">
        <f t="shared" si="9"/>
        <v>0</v>
      </c>
      <c r="Q43" s="2">
        <f t="shared" si="1"/>
        <v>212108705</v>
      </c>
      <c r="R43" s="2">
        <f t="shared" si="11"/>
        <v>49623295</v>
      </c>
      <c r="T43" s="15" t="s">
        <v>81</v>
      </c>
      <c r="U43" s="206" t="s">
        <v>82</v>
      </c>
      <c r="V43" s="208">
        <v>261732000</v>
      </c>
      <c r="W43" s="208">
        <v>0</v>
      </c>
      <c r="X43" s="208">
        <v>0</v>
      </c>
      <c r="Y43" s="208">
        <v>0</v>
      </c>
      <c r="Z43" s="208">
        <v>0</v>
      </c>
      <c r="AA43" s="208">
        <v>0</v>
      </c>
      <c r="AB43" s="208">
        <v>261732000</v>
      </c>
      <c r="AC43" s="208">
        <v>24811829</v>
      </c>
      <c r="AD43" s="208">
        <v>49623295</v>
      </c>
      <c r="AE43" s="208">
        <v>212108705</v>
      </c>
      <c r="AF43" s="208">
        <v>24811829</v>
      </c>
      <c r="AG43" s="208">
        <v>49623295</v>
      </c>
      <c r="AH43" s="208">
        <v>0</v>
      </c>
      <c r="AI43" s="208">
        <v>24811829</v>
      </c>
      <c r="AJ43" s="208">
        <v>49623295</v>
      </c>
      <c r="AK43" s="208">
        <v>0</v>
      </c>
      <c r="AL43" s="208">
        <v>212108705</v>
      </c>
      <c r="AM43" s="208">
        <v>0</v>
      </c>
    </row>
    <row r="44" spans="1:39" x14ac:dyDescent="0.25">
      <c r="A44" s="15" t="s">
        <v>83</v>
      </c>
      <c r="B44" s="1" t="s">
        <v>84</v>
      </c>
      <c r="C44" s="2">
        <v>1440000000</v>
      </c>
      <c r="D44" s="2">
        <v>0</v>
      </c>
      <c r="E44" s="2">
        <v>0</v>
      </c>
      <c r="F44" s="2">
        <v>0</v>
      </c>
      <c r="G44" s="2">
        <f t="shared" si="6"/>
        <v>1440000000</v>
      </c>
      <c r="H44" s="2">
        <v>0</v>
      </c>
      <c r="I44" s="2">
        <v>0</v>
      </c>
      <c r="J44" s="2">
        <f t="shared" si="7"/>
        <v>1440000000</v>
      </c>
      <c r="K44" s="2">
        <v>0</v>
      </c>
      <c r="L44" s="2">
        <v>0</v>
      </c>
      <c r="M44" s="2">
        <f t="shared" si="8"/>
        <v>0</v>
      </c>
      <c r="N44" s="2">
        <v>0</v>
      </c>
      <c r="O44" s="2">
        <v>0</v>
      </c>
      <c r="P44" s="2">
        <f t="shared" si="9"/>
        <v>0</v>
      </c>
      <c r="Q44" s="2">
        <f t="shared" si="1"/>
        <v>1440000000</v>
      </c>
      <c r="R44" s="2">
        <f t="shared" si="11"/>
        <v>0</v>
      </c>
      <c r="T44" s="15" t="s">
        <v>83</v>
      </c>
      <c r="U44" s="206" t="s">
        <v>84</v>
      </c>
      <c r="V44" s="208">
        <v>1440000000</v>
      </c>
      <c r="W44" s="208">
        <v>0</v>
      </c>
      <c r="X44" s="208">
        <v>0</v>
      </c>
      <c r="Y44" s="208">
        <v>0</v>
      </c>
      <c r="Z44" s="208">
        <v>0</v>
      </c>
      <c r="AA44" s="208">
        <v>0</v>
      </c>
      <c r="AB44" s="208">
        <v>1440000000</v>
      </c>
      <c r="AC44" s="208">
        <v>0</v>
      </c>
      <c r="AD44" s="208">
        <v>0</v>
      </c>
      <c r="AE44" s="208">
        <v>1440000000</v>
      </c>
      <c r="AF44" s="208">
        <v>0</v>
      </c>
      <c r="AG44" s="208">
        <v>0</v>
      </c>
      <c r="AH44" s="208">
        <v>0</v>
      </c>
      <c r="AI44" s="208">
        <v>0</v>
      </c>
      <c r="AJ44" s="208">
        <v>0</v>
      </c>
      <c r="AK44" s="208">
        <v>0</v>
      </c>
      <c r="AL44" s="208">
        <v>1440000000</v>
      </c>
      <c r="AM44" s="208">
        <v>0</v>
      </c>
    </row>
    <row r="45" spans="1:39" x14ac:dyDescent="0.25">
      <c r="A45" s="15" t="s">
        <v>85</v>
      </c>
      <c r="B45" s="1" t="s">
        <v>86</v>
      </c>
      <c r="C45" s="2">
        <v>1000000000</v>
      </c>
      <c r="D45" s="2">
        <v>0</v>
      </c>
      <c r="E45" s="2">
        <v>0</v>
      </c>
      <c r="F45" s="2">
        <v>0</v>
      </c>
      <c r="G45" s="2">
        <f t="shared" si="6"/>
        <v>1000000000</v>
      </c>
      <c r="H45" s="2">
        <v>0</v>
      </c>
      <c r="I45" s="2">
        <v>0</v>
      </c>
      <c r="J45" s="2">
        <f t="shared" si="7"/>
        <v>1000000000</v>
      </c>
      <c r="K45" s="2">
        <v>0</v>
      </c>
      <c r="L45" s="2">
        <v>0</v>
      </c>
      <c r="M45" s="2">
        <f t="shared" si="8"/>
        <v>0</v>
      </c>
      <c r="N45" s="2">
        <v>0</v>
      </c>
      <c r="O45" s="2">
        <v>0</v>
      </c>
      <c r="P45" s="2">
        <f t="shared" si="9"/>
        <v>0</v>
      </c>
      <c r="Q45" s="2">
        <f t="shared" si="1"/>
        <v>1000000000</v>
      </c>
      <c r="R45" s="2">
        <f t="shared" si="11"/>
        <v>0</v>
      </c>
      <c r="T45" s="15" t="s">
        <v>85</v>
      </c>
      <c r="U45" s="206" t="s">
        <v>86</v>
      </c>
      <c r="V45" s="208">
        <v>1000000000</v>
      </c>
      <c r="W45" s="208">
        <v>0</v>
      </c>
      <c r="X45" s="208">
        <v>0</v>
      </c>
      <c r="Y45" s="208">
        <v>0</v>
      </c>
      <c r="Z45" s="208">
        <v>0</v>
      </c>
      <c r="AA45" s="208">
        <v>0</v>
      </c>
      <c r="AB45" s="208">
        <v>1000000000</v>
      </c>
      <c r="AC45" s="208">
        <v>0</v>
      </c>
      <c r="AD45" s="208">
        <v>0</v>
      </c>
      <c r="AE45" s="208">
        <v>1000000000</v>
      </c>
      <c r="AF45" s="208">
        <v>0</v>
      </c>
      <c r="AG45" s="208">
        <v>0</v>
      </c>
      <c r="AH45" s="208">
        <v>0</v>
      </c>
      <c r="AI45" s="208">
        <v>0</v>
      </c>
      <c r="AJ45" s="208">
        <v>0</v>
      </c>
      <c r="AK45" s="208">
        <v>0</v>
      </c>
      <c r="AL45" s="208">
        <v>1000000000</v>
      </c>
      <c r="AM45" s="208">
        <v>0</v>
      </c>
    </row>
    <row r="46" spans="1:39" x14ac:dyDescent="0.25">
      <c r="A46" s="15" t="s">
        <v>87</v>
      </c>
      <c r="B46" s="1" t="s">
        <v>88</v>
      </c>
      <c r="C46" s="2">
        <v>925412000</v>
      </c>
      <c r="D46" s="2">
        <v>0</v>
      </c>
      <c r="E46" s="2">
        <v>0</v>
      </c>
      <c r="F46" s="2">
        <v>0</v>
      </c>
      <c r="G46" s="2">
        <f t="shared" si="6"/>
        <v>925412000</v>
      </c>
      <c r="H46" s="2">
        <v>103102310</v>
      </c>
      <c r="I46" s="2">
        <v>138010015</v>
      </c>
      <c r="J46" s="2">
        <f t="shared" si="7"/>
        <v>787401985</v>
      </c>
      <c r="K46" s="2">
        <v>94958303</v>
      </c>
      <c r="L46" s="2">
        <v>129866008</v>
      </c>
      <c r="M46" s="2">
        <f t="shared" si="8"/>
        <v>8144007</v>
      </c>
      <c r="N46" s="2">
        <v>105190310</v>
      </c>
      <c r="O46" s="2">
        <v>140098015</v>
      </c>
      <c r="P46" s="2">
        <f t="shared" si="9"/>
        <v>2088000</v>
      </c>
      <c r="Q46" s="2">
        <f t="shared" si="1"/>
        <v>785313985</v>
      </c>
      <c r="R46" s="2">
        <f t="shared" si="11"/>
        <v>129866008</v>
      </c>
      <c r="T46" s="15" t="s">
        <v>87</v>
      </c>
      <c r="U46" s="206" t="s">
        <v>88</v>
      </c>
      <c r="V46" s="208">
        <v>925412000</v>
      </c>
      <c r="W46" s="208">
        <v>0</v>
      </c>
      <c r="X46" s="208">
        <v>0</v>
      </c>
      <c r="Y46" s="208">
        <v>0</v>
      </c>
      <c r="Z46" s="208">
        <v>0</v>
      </c>
      <c r="AA46" s="208">
        <v>0</v>
      </c>
      <c r="AB46" s="208">
        <v>925412000</v>
      </c>
      <c r="AC46" s="208">
        <v>103102310</v>
      </c>
      <c r="AD46" s="208">
        <v>138010015</v>
      </c>
      <c r="AE46" s="208">
        <v>787401985</v>
      </c>
      <c r="AF46" s="208">
        <v>94958303</v>
      </c>
      <c r="AG46" s="208">
        <v>129866008</v>
      </c>
      <c r="AH46" s="208">
        <v>8144007</v>
      </c>
      <c r="AI46" s="208">
        <v>105190310</v>
      </c>
      <c r="AJ46" s="208">
        <v>140098015</v>
      </c>
      <c r="AK46" s="208">
        <v>2088000</v>
      </c>
      <c r="AL46" s="208">
        <v>785313985</v>
      </c>
      <c r="AM46" s="208">
        <v>0</v>
      </c>
    </row>
    <row r="47" spans="1:39" s="6" customFormat="1" x14ac:dyDescent="0.25">
      <c r="A47" s="13" t="s">
        <v>89</v>
      </c>
      <c r="B47" s="7" t="s">
        <v>90</v>
      </c>
      <c r="C47" s="8">
        <f>+C48+C72+C95</f>
        <v>47968359369.663406</v>
      </c>
      <c r="D47" s="8">
        <f t="shared" ref="D47:P47" si="22">+D48+D72+D95</f>
        <v>0</v>
      </c>
      <c r="E47" s="8">
        <f t="shared" si="22"/>
        <v>0</v>
      </c>
      <c r="F47" s="8">
        <f t="shared" si="22"/>
        <v>0</v>
      </c>
      <c r="G47" s="8">
        <f t="shared" si="22"/>
        <v>47968359369.663406</v>
      </c>
      <c r="H47" s="8">
        <f t="shared" si="22"/>
        <v>722640935</v>
      </c>
      <c r="I47" s="8">
        <f t="shared" si="22"/>
        <v>18662445942.559998</v>
      </c>
      <c r="J47" s="8">
        <f t="shared" si="22"/>
        <v>29305913427.103401</v>
      </c>
      <c r="K47" s="8">
        <f t="shared" si="22"/>
        <v>5060707404</v>
      </c>
      <c r="L47" s="8">
        <f t="shared" si="22"/>
        <v>7528257441</v>
      </c>
      <c r="M47" s="8">
        <f t="shared" si="22"/>
        <v>11134188501.559999</v>
      </c>
      <c r="N47" s="8">
        <f t="shared" si="22"/>
        <v>1371951589</v>
      </c>
      <c r="O47" s="8">
        <f t="shared" si="22"/>
        <v>20168103485.559998</v>
      </c>
      <c r="P47" s="8">
        <f t="shared" si="22"/>
        <v>1505657543</v>
      </c>
      <c r="Q47" s="8">
        <f t="shared" si="1"/>
        <v>27800255884.103409</v>
      </c>
      <c r="R47" s="8">
        <f t="shared" si="11"/>
        <v>7528257441</v>
      </c>
      <c r="T47" s="15" t="s">
        <v>89</v>
      </c>
      <c r="U47" s="206" t="s">
        <v>90</v>
      </c>
      <c r="V47" s="208">
        <v>46607194778.485298</v>
      </c>
      <c r="W47" s="208">
        <v>0</v>
      </c>
      <c r="X47" s="208">
        <v>0</v>
      </c>
      <c r="Y47" s="208">
        <v>0</v>
      </c>
      <c r="Z47" s="208">
        <v>0</v>
      </c>
      <c r="AA47" s="208">
        <v>0</v>
      </c>
      <c r="AB47" s="208">
        <v>46607194778.485298</v>
      </c>
      <c r="AC47" s="208">
        <v>722640935</v>
      </c>
      <c r="AD47" s="208">
        <v>18662445942.559998</v>
      </c>
      <c r="AE47" s="208">
        <v>27944748835.925301</v>
      </c>
      <c r="AF47" s="208">
        <v>5060707404</v>
      </c>
      <c r="AG47" s="208">
        <v>7528257441</v>
      </c>
      <c r="AH47" s="208">
        <v>11134188501.559998</v>
      </c>
      <c r="AI47" s="208">
        <v>1371951589</v>
      </c>
      <c r="AJ47" s="208">
        <v>20168103485.559998</v>
      </c>
      <c r="AK47" s="208">
        <v>1505657543</v>
      </c>
      <c r="AL47" s="208">
        <v>26439091292.925301</v>
      </c>
      <c r="AM47" s="208">
        <v>0</v>
      </c>
    </row>
    <row r="48" spans="1:39" s="6" customFormat="1" x14ac:dyDescent="0.25">
      <c r="A48" s="13" t="s">
        <v>91</v>
      </c>
      <c r="B48" s="7" t="s">
        <v>24</v>
      </c>
      <c r="C48" s="8">
        <f>+C49</f>
        <v>38351409636.480003</v>
      </c>
      <c r="D48" s="8">
        <f t="shared" ref="D48:P48" si="23">+D49</f>
        <v>0</v>
      </c>
      <c r="E48" s="8">
        <f t="shared" si="23"/>
        <v>0</v>
      </c>
      <c r="F48" s="8">
        <f t="shared" si="23"/>
        <v>0</v>
      </c>
      <c r="G48" s="8">
        <f t="shared" si="23"/>
        <v>38351409636.480003</v>
      </c>
      <c r="H48" s="8">
        <f t="shared" si="23"/>
        <v>271379844</v>
      </c>
      <c r="I48" s="8">
        <f t="shared" si="23"/>
        <v>16076747990.559999</v>
      </c>
      <c r="J48" s="8">
        <f t="shared" si="23"/>
        <v>22274661645.919998</v>
      </c>
      <c r="K48" s="8">
        <f t="shared" si="23"/>
        <v>4609736953</v>
      </c>
      <c r="L48" s="8">
        <f t="shared" si="23"/>
        <v>7077286990</v>
      </c>
      <c r="M48" s="8">
        <f t="shared" si="23"/>
        <v>8999461000.5599995</v>
      </c>
      <c r="N48" s="8">
        <f t="shared" si="23"/>
        <v>835227200</v>
      </c>
      <c r="O48" s="8">
        <f t="shared" si="23"/>
        <v>17496942235.559998</v>
      </c>
      <c r="P48" s="8">
        <f t="shared" si="23"/>
        <v>1420194245</v>
      </c>
      <c r="Q48" s="8">
        <f t="shared" si="1"/>
        <v>20854467400.920006</v>
      </c>
      <c r="R48" s="8">
        <f t="shared" si="11"/>
        <v>7077286990</v>
      </c>
      <c r="T48" s="15" t="s">
        <v>91</v>
      </c>
      <c r="U48" s="206" t="s">
        <v>24</v>
      </c>
      <c r="V48" s="208">
        <v>38351409636.480003</v>
      </c>
      <c r="W48" s="208">
        <v>0</v>
      </c>
      <c r="X48" s="208">
        <v>0</v>
      </c>
      <c r="Y48" s="208">
        <v>0</v>
      </c>
      <c r="Z48" s="208">
        <v>0</v>
      </c>
      <c r="AA48" s="208">
        <v>0</v>
      </c>
      <c r="AB48" s="208">
        <v>38351409636.480003</v>
      </c>
      <c r="AC48" s="208">
        <v>271379844</v>
      </c>
      <c r="AD48" s="208">
        <v>16076747990.559999</v>
      </c>
      <c r="AE48" s="208">
        <v>22274661645.920006</v>
      </c>
      <c r="AF48" s="208">
        <v>4609736953</v>
      </c>
      <c r="AG48" s="208">
        <v>7077286990</v>
      </c>
      <c r="AH48" s="208">
        <v>8999461000.5599995</v>
      </c>
      <c r="AI48" s="208">
        <v>835227200</v>
      </c>
      <c r="AJ48" s="208">
        <v>17496942235.559998</v>
      </c>
      <c r="AK48" s="208">
        <v>1420194244.9999981</v>
      </c>
      <c r="AL48" s="208">
        <v>20854467400.920006</v>
      </c>
      <c r="AM48" s="208">
        <v>0</v>
      </c>
    </row>
    <row r="49" spans="1:39" s="6" customFormat="1" x14ac:dyDescent="0.25">
      <c r="A49" s="16" t="s">
        <v>92</v>
      </c>
      <c r="B49" s="11" t="s">
        <v>26</v>
      </c>
      <c r="C49" s="12">
        <f>+C50+C54+C57+C59+C61+C63+C65+C68+C71</f>
        <v>38351409636.480003</v>
      </c>
      <c r="D49" s="12">
        <f t="shared" ref="D49:P49" si="24">+D50+D54+D57+D59+D61+D63+D65+D68+D71</f>
        <v>0</v>
      </c>
      <c r="E49" s="12">
        <f t="shared" si="24"/>
        <v>0</v>
      </c>
      <c r="F49" s="12">
        <f t="shared" si="24"/>
        <v>0</v>
      </c>
      <c r="G49" s="12">
        <f t="shared" si="24"/>
        <v>38351409636.480003</v>
      </c>
      <c r="H49" s="12">
        <f t="shared" si="24"/>
        <v>271379844</v>
      </c>
      <c r="I49" s="12">
        <f t="shared" si="24"/>
        <v>16076747990.559999</v>
      </c>
      <c r="J49" s="12">
        <f t="shared" si="24"/>
        <v>22274661645.919998</v>
      </c>
      <c r="K49" s="12">
        <f t="shared" si="24"/>
        <v>4609736953</v>
      </c>
      <c r="L49" s="12">
        <f t="shared" si="24"/>
        <v>7077286990</v>
      </c>
      <c r="M49" s="12">
        <f t="shared" si="24"/>
        <v>8999461000.5599995</v>
      </c>
      <c r="N49" s="12">
        <f t="shared" si="24"/>
        <v>835227200</v>
      </c>
      <c r="O49" s="12">
        <f t="shared" si="24"/>
        <v>17496942235.559998</v>
      </c>
      <c r="P49" s="12">
        <f t="shared" si="24"/>
        <v>1420194245</v>
      </c>
      <c r="Q49" s="12">
        <f t="shared" si="1"/>
        <v>20854467400.920006</v>
      </c>
      <c r="R49" s="12">
        <f t="shared" si="11"/>
        <v>7077286990</v>
      </c>
      <c r="T49" s="15" t="s">
        <v>92</v>
      </c>
      <c r="U49" s="206" t="s">
        <v>26</v>
      </c>
      <c r="V49" s="208">
        <v>38351409636.480003</v>
      </c>
      <c r="W49" s="208">
        <v>0</v>
      </c>
      <c r="X49" s="208">
        <v>0</v>
      </c>
      <c r="Y49" s="208">
        <v>0</v>
      </c>
      <c r="Z49" s="208">
        <v>0</v>
      </c>
      <c r="AA49" s="208">
        <v>0</v>
      </c>
      <c r="AB49" s="208">
        <v>38351409636.480003</v>
      </c>
      <c r="AC49" s="208">
        <v>271379844</v>
      </c>
      <c r="AD49" s="208">
        <v>16076747990.559999</v>
      </c>
      <c r="AE49" s="208">
        <v>22274661645.920006</v>
      </c>
      <c r="AF49" s="208">
        <v>4609736953</v>
      </c>
      <c r="AG49" s="208">
        <v>7077286990</v>
      </c>
      <c r="AH49" s="208">
        <v>8999461000.5599995</v>
      </c>
      <c r="AI49" s="208">
        <v>835227200</v>
      </c>
      <c r="AJ49" s="208">
        <v>17496942235.559998</v>
      </c>
      <c r="AK49" s="208">
        <v>1420194244.9999981</v>
      </c>
      <c r="AL49" s="208">
        <v>20854467400.920006</v>
      </c>
      <c r="AM49" s="208">
        <v>0</v>
      </c>
    </row>
    <row r="50" spans="1:39" s="6" customFormat="1" x14ac:dyDescent="0.25">
      <c r="A50" s="16" t="s">
        <v>93</v>
      </c>
      <c r="B50" s="11" t="s">
        <v>28</v>
      </c>
      <c r="C50" s="12">
        <f>+C51+C52+C53</f>
        <v>32953340199</v>
      </c>
      <c r="D50" s="12">
        <f t="shared" ref="D50:P50" si="25">+D51+D52+D53</f>
        <v>0</v>
      </c>
      <c r="E50" s="12">
        <f t="shared" si="25"/>
        <v>0</v>
      </c>
      <c r="F50" s="12">
        <f t="shared" si="25"/>
        <v>0</v>
      </c>
      <c r="G50" s="12">
        <f t="shared" si="25"/>
        <v>32953340199</v>
      </c>
      <c r="H50" s="12">
        <f t="shared" si="25"/>
        <v>271379844</v>
      </c>
      <c r="I50" s="12">
        <f t="shared" si="25"/>
        <v>14822767177.559999</v>
      </c>
      <c r="J50" s="12">
        <f t="shared" si="25"/>
        <v>18130573021.439999</v>
      </c>
      <c r="K50" s="12">
        <f t="shared" si="25"/>
        <v>4555969350</v>
      </c>
      <c r="L50" s="12">
        <f t="shared" si="25"/>
        <v>7023519387</v>
      </c>
      <c r="M50" s="12">
        <f t="shared" si="25"/>
        <v>7799247790.5599995</v>
      </c>
      <c r="N50" s="12">
        <f t="shared" si="25"/>
        <v>835227200</v>
      </c>
      <c r="O50" s="12">
        <f t="shared" si="25"/>
        <v>16242961422.559999</v>
      </c>
      <c r="P50" s="12">
        <f t="shared" si="25"/>
        <v>1420194245</v>
      </c>
      <c r="Q50" s="12">
        <f t="shared" si="1"/>
        <v>16710378776.440001</v>
      </c>
      <c r="R50" s="12">
        <f t="shared" si="11"/>
        <v>7023519387</v>
      </c>
      <c r="T50" s="15" t="s">
        <v>93</v>
      </c>
      <c r="U50" s="206" t="s">
        <v>28</v>
      </c>
      <c r="V50" s="208">
        <v>32953340199</v>
      </c>
      <c r="W50" s="208">
        <v>0</v>
      </c>
      <c r="X50" s="208">
        <v>0</v>
      </c>
      <c r="Y50" s="208">
        <v>0</v>
      </c>
      <c r="Z50" s="208">
        <v>0</v>
      </c>
      <c r="AA50" s="208">
        <v>0</v>
      </c>
      <c r="AB50" s="208">
        <v>32953340199</v>
      </c>
      <c r="AC50" s="208">
        <v>271379844</v>
      </c>
      <c r="AD50" s="208">
        <v>14822767177.559999</v>
      </c>
      <c r="AE50" s="208">
        <v>18130573021.440002</v>
      </c>
      <c r="AF50" s="208">
        <v>4555969350</v>
      </c>
      <c r="AG50" s="208">
        <v>7023519387</v>
      </c>
      <c r="AH50" s="208">
        <v>7799247790.5599995</v>
      </c>
      <c r="AI50" s="208">
        <v>835227200</v>
      </c>
      <c r="AJ50" s="208">
        <v>16242961422.559999</v>
      </c>
      <c r="AK50" s="208">
        <v>1420194245</v>
      </c>
      <c r="AL50" s="208">
        <v>16710378776.440001</v>
      </c>
      <c r="AM50" s="208">
        <v>0</v>
      </c>
    </row>
    <row r="51" spans="1:39" x14ac:dyDescent="0.25">
      <c r="A51" s="15" t="s">
        <v>94</v>
      </c>
      <c r="B51" s="1" t="s">
        <v>95</v>
      </c>
      <c r="C51" s="2">
        <v>29308845062.439999</v>
      </c>
      <c r="D51" s="2">
        <v>0</v>
      </c>
      <c r="E51" s="2">
        <v>0</v>
      </c>
      <c r="F51" s="2">
        <v>0</v>
      </c>
      <c r="G51" s="2">
        <f t="shared" si="6"/>
        <v>29308845062.439999</v>
      </c>
      <c r="H51" s="2">
        <v>271379844</v>
      </c>
      <c r="I51" s="2">
        <v>11649845007</v>
      </c>
      <c r="J51" s="2">
        <f t="shared" si="7"/>
        <v>17659000055.439999</v>
      </c>
      <c r="K51" s="2">
        <v>4291295350</v>
      </c>
      <c r="L51" s="2">
        <v>6604976470</v>
      </c>
      <c r="M51" s="2">
        <f t="shared" si="8"/>
        <v>5044868537</v>
      </c>
      <c r="N51" s="2">
        <v>835227200</v>
      </c>
      <c r="O51" s="2">
        <v>13021028603</v>
      </c>
      <c r="P51" s="2">
        <f t="shared" si="9"/>
        <v>1371183596</v>
      </c>
      <c r="Q51" s="2">
        <f t="shared" si="1"/>
        <v>16287816459.439999</v>
      </c>
      <c r="R51" s="2">
        <f t="shared" si="11"/>
        <v>6604976470</v>
      </c>
      <c r="T51" s="15" t="s">
        <v>94</v>
      </c>
      <c r="U51" s="206" t="s">
        <v>95</v>
      </c>
      <c r="V51" s="208">
        <v>29308845062.439999</v>
      </c>
      <c r="W51" s="208">
        <v>0</v>
      </c>
      <c r="X51" s="208">
        <v>0</v>
      </c>
      <c r="Y51" s="208">
        <v>0</v>
      </c>
      <c r="Z51" s="208">
        <v>0</v>
      </c>
      <c r="AA51" s="208">
        <v>0</v>
      </c>
      <c r="AB51" s="208">
        <v>29308845062.439999</v>
      </c>
      <c r="AC51" s="208">
        <v>271379844</v>
      </c>
      <c r="AD51" s="208">
        <v>11649845007</v>
      </c>
      <c r="AE51" s="208">
        <v>17659000055.439999</v>
      </c>
      <c r="AF51" s="208">
        <v>4291295350</v>
      </c>
      <c r="AG51" s="208">
        <v>6604976470</v>
      </c>
      <c r="AH51" s="208">
        <v>5044868537</v>
      </c>
      <c r="AI51" s="208">
        <v>835227200</v>
      </c>
      <c r="AJ51" s="208">
        <v>13021028603</v>
      </c>
      <c r="AK51" s="208">
        <v>1371183596</v>
      </c>
      <c r="AL51" s="208">
        <v>16287816459.439999</v>
      </c>
      <c r="AM51" s="208">
        <v>0</v>
      </c>
    </row>
    <row r="52" spans="1:39" x14ac:dyDescent="0.25">
      <c r="A52" s="15" t="s">
        <v>96</v>
      </c>
      <c r="B52" s="1" t="s">
        <v>97</v>
      </c>
      <c r="C52" s="2">
        <v>3124780136.5599999</v>
      </c>
      <c r="D52" s="2">
        <v>0</v>
      </c>
      <c r="E52" s="2">
        <v>0</v>
      </c>
      <c r="F52" s="2">
        <v>0</v>
      </c>
      <c r="G52" s="2">
        <f t="shared" si="6"/>
        <v>3124780136.5599999</v>
      </c>
      <c r="H52" s="2">
        <v>0</v>
      </c>
      <c r="I52" s="2">
        <v>3124780136.5599999</v>
      </c>
      <c r="J52" s="2">
        <f t="shared" si="7"/>
        <v>0</v>
      </c>
      <c r="K52" s="2">
        <v>250000000</v>
      </c>
      <c r="L52" s="2">
        <v>396618917</v>
      </c>
      <c r="M52" s="2">
        <f t="shared" si="8"/>
        <v>2728161219.5599999</v>
      </c>
      <c r="N52" s="2">
        <v>0</v>
      </c>
      <c r="O52" s="2">
        <v>3124780136.5599999</v>
      </c>
      <c r="P52" s="2">
        <f t="shared" si="9"/>
        <v>0</v>
      </c>
      <c r="Q52" s="2">
        <f t="shared" si="1"/>
        <v>0</v>
      </c>
      <c r="R52" s="2">
        <f t="shared" si="11"/>
        <v>396618917</v>
      </c>
      <c r="T52" s="15" t="s">
        <v>96</v>
      </c>
      <c r="U52" s="206" t="s">
        <v>97</v>
      </c>
      <c r="V52" s="208">
        <v>3124780136.5599999</v>
      </c>
      <c r="W52" s="208">
        <v>0</v>
      </c>
      <c r="X52" s="208">
        <v>0</v>
      </c>
      <c r="Y52" s="208">
        <v>0</v>
      </c>
      <c r="Z52" s="208">
        <v>0</v>
      </c>
      <c r="AA52" s="208">
        <v>0</v>
      </c>
      <c r="AB52" s="208">
        <v>3124780136.5599999</v>
      </c>
      <c r="AC52" s="208">
        <v>0</v>
      </c>
      <c r="AD52" s="208">
        <v>3124780136.5599999</v>
      </c>
      <c r="AE52" s="208">
        <v>0</v>
      </c>
      <c r="AF52" s="208">
        <v>250000000</v>
      </c>
      <c r="AG52" s="208">
        <v>396618917</v>
      </c>
      <c r="AH52" s="208">
        <v>2728161219.5599999</v>
      </c>
      <c r="AI52" s="208">
        <v>0</v>
      </c>
      <c r="AJ52" s="208">
        <v>3124780136.5599999</v>
      </c>
      <c r="AK52" s="208">
        <v>0</v>
      </c>
      <c r="AL52" s="208">
        <v>0</v>
      </c>
      <c r="AM52" s="208">
        <v>0</v>
      </c>
    </row>
    <row r="53" spans="1:39" x14ac:dyDescent="0.25">
      <c r="A53" s="15" t="s">
        <v>98</v>
      </c>
      <c r="B53" s="1" t="s">
        <v>99</v>
      </c>
      <c r="C53" s="2">
        <v>519715000</v>
      </c>
      <c r="D53" s="2">
        <v>0</v>
      </c>
      <c r="E53" s="2">
        <v>0</v>
      </c>
      <c r="F53" s="2">
        <v>0</v>
      </c>
      <c r="G53" s="2">
        <f t="shared" si="6"/>
        <v>519715000</v>
      </c>
      <c r="H53" s="2">
        <v>0</v>
      </c>
      <c r="I53" s="2">
        <v>48142034</v>
      </c>
      <c r="J53" s="2">
        <f t="shared" si="7"/>
        <v>471572966</v>
      </c>
      <c r="K53" s="2">
        <v>14674000</v>
      </c>
      <c r="L53" s="2">
        <v>21924000</v>
      </c>
      <c r="M53" s="2">
        <f t="shared" si="8"/>
        <v>26218034</v>
      </c>
      <c r="N53" s="2">
        <v>0</v>
      </c>
      <c r="O53" s="2">
        <v>97152683</v>
      </c>
      <c r="P53" s="2">
        <f t="shared" si="9"/>
        <v>49010649</v>
      </c>
      <c r="Q53" s="2">
        <f t="shared" si="1"/>
        <v>422562317</v>
      </c>
      <c r="R53" s="2">
        <f t="shared" si="11"/>
        <v>21924000</v>
      </c>
      <c r="T53" s="15" t="s">
        <v>98</v>
      </c>
      <c r="U53" s="206" t="s">
        <v>99</v>
      </c>
      <c r="V53" s="208">
        <v>519715000</v>
      </c>
      <c r="W53" s="208">
        <v>0</v>
      </c>
      <c r="X53" s="208">
        <v>0</v>
      </c>
      <c r="Y53" s="208">
        <v>0</v>
      </c>
      <c r="Z53" s="208">
        <v>0</v>
      </c>
      <c r="AA53" s="208">
        <v>0</v>
      </c>
      <c r="AB53" s="208">
        <v>519715000</v>
      </c>
      <c r="AC53" s="208">
        <v>0</v>
      </c>
      <c r="AD53" s="208">
        <v>48142034</v>
      </c>
      <c r="AE53" s="208">
        <v>471572966</v>
      </c>
      <c r="AF53" s="208">
        <v>14674000</v>
      </c>
      <c r="AG53" s="208">
        <v>21924000</v>
      </c>
      <c r="AH53" s="208">
        <v>26218034</v>
      </c>
      <c r="AI53" s="208">
        <v>0</v>
      </c>
      <c r="AJ53" s="208">
        <v>97152683</v>
      </c>
      <c r="AK53" s="208">
        <v>49010649</v>
      </c>
      <c r="AL53" s="208">
        <v>422562317</v>
      </c>
      <c r="AM53" s="208">
        <v>0</v>
      </c>
    </row>
    <row r="54" spans="1:39" s="6" customFormat="1" x14ac:dyDescent="0.25">
      <c r="A54" s="16" t="s">
        <v>100</v>
      </c>
      <c r="B54" s="11" t="s">
        <v>32</v>
      </c>
      <c r="C54" s="12">
        <f>+C55+C56</f>
        <v>95190016</v>
      </c>
      <c r="D54" s="12">
        <f t="shared" ref="D54:P54" si="26">+D55+D56</f>
        <v>0</v>
      </c>
      <c r="E54" s="12">
        <f t="shared" si="26"/>
        <v>0</v>
      </c>
      <c r="F54" s="12">
        <f t="shared" si="26"/>
        <v>0</v>
      </c>
      <c r="G54" s="12">
        <f t="shared" si="26"/>
        <v>95190016</v>
      </c>
      <c r="H54" s="12">
        <f t="shared" si="26"/>
        <v>0</v>
      </c>
      <c r="I54" s="12">
        <f t="shared" si="26"/>
        <v>55190016</v>
      </c>
      <c r="J54" s="12">
        <f t="shared" si="26"/>
        <v>40000000</v>
      </c>
      <c r="K54" s="12">
        <f t="shared" si="26"/>
        <v>0</v>
      </c>
      <c r="L54" s="12">
        <f t="shared" si="26"/>
        <v>0</v>
      </c>
      <c r="M54" s="12">
        <f t="shared" si="26"/>
        <v>55190016</v>
      </c>
      <c r="N54" s="12">
        <f t="shared" si="26"/>
        <v>0</v>
      </c>
      <c r="O54" s="12">
        <f t="shared" si="26"/>
        <v>55190016</v>
      </c>
      <c r="P54" s="12">
        <f t="shared" si="26"/>
        <v>0</v>
      </c>
      <c r="Q54" s="12">
        <f t="shared" si="1"/>
        <v>40000000</v>
      </c>
      <c r="R54" s="12">
        <f t="shared" si="11"/>
        <v>0</v>
      </c>
      <c r="T54" s="15" t="s">
        <v>100</v>
      </c>
      <c r="U54" s="206" t="s">
        <v>32</v>
      </c>
      <c r="V54" s="208">
        <v>95190016</v>
      </c>
      <c r="W54" s="208">
        <v>0</v>
      </c>
      <c r="X54" s="208">
        <v>0</v>
      </c>
      <c r="Y54" s="208">
        <v>0</v>
      </c>
      <c r="Z54" s="208">
        <v>0</v>
      </c>
      <c r="AA54" s="208">
        <v>0</v>
      </c>
      <c r="AB54" s="208">
        <v>95190016</v>
      </c>
      <c r="AC54" s="208">
        <v>0</v>
      </c>
      <c r="AD54" s="208">
        <v>55190016</v>
      </c>
      <c r="AE54" s="208">
        <v>40000000</v>
      </c>
      <c r="AF54" s="208">
        <v>0</v>
      </c>
      <c r="AG54" s="208">
        <v>0</v>
      </c>
      <c r="AH54" s="208">
        <v>55190016</v>
      </c>
      <c r="AI54" s="208">
        <v>0</v>
      </c>
      <c r="AJ54" s="208">
        <v>55190016</v>
      </c>
      <c r="AK54" s="208">
        <v>0</v>
      </c>
      <c r="AL54" s="208">
        <v>40000000</v>
      </c>
      <c r="AM54" s="208">
        <v>0</v>
      </c>
    </row>
    <row r="55" spans="1:39" x14ac:dyDescent="0.25">
      <c r="A55" s="15" t="s">
        <v>101</v>
      </c>
      <c r="B55" s="1" t="s">
        <v>95</v>
      </c>
      <c r="C55" s="2">
        <v>40000000</v>
      </c>
      <c r="D55" s="2">
        <v>0</v>
      </c>
      <c r="E55" s="2">
        <v>0</v>
      </c>
      <c r="F55" s="2">
        <v>0</v>
      </c>
      <c r="G55" s="2">
        <f t="shared" si="6"/>
        <v>40000000</v>
      </c>
      <c r="H55" s="2">
        <v>0</v>
      </c>
      <c r="I55" s="2">
        <v>0</v>
      </c>
      <c r="J55" s="2">
        <f t="shared" si="7"/>
        <v>40000000</v>
      </c>
      <c r="K55" s="2">
        <v>0</v>
      </c>
      <c r="L55" s="2">
        <v>0</v>
      </c>
      <c r="M55" s="2">
        <f t="shared" si="8"/>
        <v>0</v>
      </c>
      <c r="N55" s="2">
        <v>0</v>
      </c>
      <c r="O55" s="2">
        <v>0</v>
      </c>
      <c r="P55" s="2">
        <f t="shared" si="9"/>
        <v>0</v>
      </c>
      <c r="Q55" s="2">
        <f t="shared" si="1"/>
        <v>40000000</v>
      </c>
      <c r="R55" s="2">
        <f t="shared" si="11"/>
        <v>0</v>
      </c>
      <c r="T55" s="15" t="s">
        <v>101</v>
      </c>
      <c r="U55" s="206" t="s">
        <v>95</v>
      </c>
      <c r="V55" s="208">
        <v>40000000</v>
      </c>
      <c r="W55" s="208">
        <v>0</v>
      </c>
      <c r="X55" s="208">
        <v>0</v>
      </c>
      <c r="Y55" s="208">
        <v>0</v>
      </c>
      <c r="Z55" s="208">
        <v>0</v>
      </c>
      <c r="AA55" s="208">
        <v>0</v>
      </c>
      <c r="AB55" s="208">
        <v>40000000</v>
      </c>
      <c r="AC55" s="208">
        <v>0</v>
      </c>
      <c r="AD55" s="208">
        <v>0</v>
      </c>
      <c r="AE55" s="208">
        <v>40000000</v>
      </c>
      <c r="AF55" s="208">
        <v>0</v>
      </c>
      <c r="AG55" s="208">
        <v>0</v>
      </c>
      <c r="AH55" s="208">
        <v>0</v>
      </c>
      <c r="AI55" s="208">
        <v>0</v>
      </c>
      <c r="AJ55" s="208">
        <v>0</v>
      </c>
      <c r="AK55" s="208">
        <v>0</v>
      </c>
      <c r="AL55" s="208">
        <v>40000000</v>
      </c>
      <c r="AM55" s="208">
        <v>0</v>
      </c>
    </row>
    <row r="56" spans="1:39" x14ac:dyDescent="0.25">
      <c r="A56" s="15" t="s">
        <v>102</v>
      </c>
      <c r="B56" s="1" t="s">
        <v>97</v>
      </c>
      <c r="C56" s="2">
        <v>55190016</v>
      </c>
      <c r="D56" s="2">
        <v>0</v>
      </c>
      <c r="E56" s="2">
        <v>0</v>
      </c>
      <c r="F56" s="2">
        <v>0</v>
      </c>
      <c r="G56" s="2">
        <f t="shared" si="6"/>
        <v>55190016</v>
      </c>
      <c r="H56" s="2">
        <v>0</v>
      </c>
      <c r="I56" s="2">
        <v>55190016</v>
      </c>
      <c r="J56" s="2">
        <f t="shared" si="7"/>
        <v>0</v>
      </c>
      <c r="K56" s="2">
        <v>0</v>
      </c>
      <c r="L56" s="2">
        <v>0</v>
      </c>
      <c r="M56" s="2">
        <f t="shared" si="8"/>
        <v>55190016</v>
      </c>
      <c r="N56" s="2">
        <v>0</v>
      </c>
      <c r="O56" s="2">
        <v>55190016</v>
      </c>
      <c r="P56" s="2">
        <f t="shared" si="9"/>
        <v>0</v>
      </c>
      <c r="Q56" s="2">
        <f t="shared" si="1"/>
        <v>0</v>
      </c>
      <c r="R56" s="2">
        <f t="shared" si="11"/>
        <v>0</v>
      </c>
      <c r="T56" s="15" t="s">
        <v>102</v>
      </c>
      <c r="U56" s="206" t="s">
        <v>97</v>
      </c>
      <c r="V56" s="208">
        <v>55190016</v>
      </c>
      <c r="W56" s="208">
        <v>0</v>
      </c>
      <c r="X56" s="208">
        <v>0</v>
      </c>
      <c r="Y56" s="208">
        <v>0</v>
      </c>
      <c r="Z56" s="208">
        <v>0</v>
      </c>
      <c r="AA56" s="208">
        <v>0</v>
      </c>
      <c r="AB56" s="208">
        <v>55190016</v>
      </c>
      <c r="AC56" s="208">
        <v>0</v>
      </c>
      <c r="AD56" s="208">
        <v>55190016</v>
      </c>
      <c r="AE56" s="208">
        <v>0</v>
      </c>
      <c r="AF56" s="208">
        <v>0</v>
      </c>
      <c r="AG56" s="208">
        <v>0</v>
      </c>
      <c r="AH56" s="208">
        <v>55190016</v>
      </c>
      <c r="AI56" s="208">
        <v>0</v>
      </c>
      <c r="AJ56" s="208">
        <v>55190016</v>
      </c>
      <c r="AK56" s="208">
        <v>0</v>
      </c>
      <c r="AL56" s="208">
        <v>0</v>
      </c>
      <c r="AM56" s="208">
        <v>0</v>
      </c>
    </row>
    <row r="57" spans="1:39" s="6" customFormat="1" x14ac:dyDescent="0.25">
      <c r="A57" s="16" t="s">
        <v>103</v>
      </c>
      <c r="B57" s="11" t="s">
        <v>34</v>
      </c>
      <c r="C57" s="12">
        <f>+C58</f>
        <v>87358421</v>
      </c>
      <c r="D57" s="12">
        <f t="shared" ref="D57:P57" si="27">+D58</f>
        <v>0</v>
      </c>
      <c r="E57" s="12">
        <f t="shared" si="27"/>
        <v>0</v>
      </c>
      <c r="F57" s="12">
        <f t="shared" si="27"/>
        <v>0</v>
      </c>
      <c r="G57" s="12">
        <f t="shared" si="27"/>
        <v>87358421</v>
      </c>
      <c r="H57" s="12">
        <f t="shared" si="27"/>
        <v>0</v>
      </c>
      <c r="I57" s="12">
        <f t="shared" si="27"/>
        <v>87358421</v>
      </c>
      <c r="J57" s="12">
        <f t="shared" si="27"/>
        <v>0</v>
      </c>
      <c r="K57" s="12">
        <f t="shared" si="27"/>
        <v>0</v>
      </c>
      <c r="L57" s="12">
        <f t="shared" si="27"/>
        <v>0</v>
      </c>
      <c r="M57" s="12">
        <f t="shared" si="27"/>
        <v>87358421</v>
      </c>
      <c r="N57" s="12">
        <f t="shared" si="27"/>
        <v>0</v>
      </c>
      <c r="O57" s="12">
        <f t="shared" si="27"/>
        <v>87358421</v>
      </c>
      <c r="P57" s="12">
        <f t="shared" si="27"/>
        <v>0</v>
      </c>
      <c r="Q57" s="12">
        <f t="shared" si="1"/>
        <v>0</v>
      </c>
      <c r="R57" s="12">
        <f t="shared" si="11"/>
        <v>0</v>
      </c>
      <c r="T57" s="15" t="s">
        <v>103</v>
      </c>
      <c r="U57" s="206" t="s">
        <v>34</v>
      </c>
      <c r="V57" s="208">
        <v>87358421</v>
      </c>
      <c r="W57" s="208">
        <v>0</v>
      </c>
      <c r="X57" s="208">
        <v>0</v>
      </c>
      <c r="Y57" s="208">
        <v>0</v>
      </c>
      <c r="Z57" s="208">
        <v>0</v>
      </c>
      <c r="AA57" s="208">
        <v>0</v>
      </c>
      <c r="AB57" s="208">
        <v>87358421</v>
      </c>
      <c r="AC57" s="208">
        <v>0</v>
      </c>
      <c r="AD57" s="208">
        <v>87358421</v>
      </c>
      <c r="AE57" s="208">
        <v>0</v>
      </c>
      <c r="AF57" s="208">
        <v>0</v>
      </c>
      <c r="AG57" s="208">
        <v>0</v>
      </c>
      <c r="AH57" s="208">
        <v>87358421</v>
      </c>
      <c r="AI57" s="208">
        <v>0</v>
      </c>
      <c r="AJ57" s="208">
        <v>87358421</v>
      </c>
      <c r="AK57" s="208">
        <v>0</v>
      </c>
      <c r="AL57" s="208">
        <v>0</v>
      </c>
      <c r="AM57" s="208">
        <v>0</v>
      </c>
    </row>
    <row r="58" spans="1:39" x14ac:dyDescent="0.25">
      <c r="A58" s="15" t="s">
        <v>104</v>
      </c>
      <c r="B58" s="1" t="s">
        <v>97</v>
      </c>
      <c r="C58" s="2">
        <v>87358421</v>
      </c>
      <c r="D58" s="2">
        <v>0</v>
      </c>
      <c r="E58" s="2">
        <v>0</v>
      </c>
      <c r="F58" s="2">
        <v>0</v>
      </c>
      <c r="G58" s="2">
        <f t="shared" si="6"/>
        <v>87358421</v>
      </c>
      <c r="H58" s="2">
        <v>0</v>
      </c>
      <c r="I58" s="2">
        <v>87358421</v>
      </c>
      <c r="J58" s="2">
        <f t="shared" si="7"/>
        <v>0</v>
      </c>
      <c r="K58" s="2">
        <v>0</v>
      </c>
      <c r="L58" s="2">
        <v>0</v>
      </c>
      <c r="M58" s="2">
        <f t="shared" si="8"/>
        <v>87358421</v>
      </c>
      <c r="N58" s="2">
        <v>0</v>
      </c>
      <c r="O58" s="2">
        <v>87358421</v>
      </c>
      <c r="P58" s="2">
        <f t="shared" si="9"/>
        <v>0</v>
      </c>
      <c r="Q58" s="2">
        <f t="shared" si="1"/>
        <v>0</v>
      </c>
      <c r="R58" s="2">
        <f t="shared" si="11"/>
        <v>0</v>
      </c>
      <c r="T58" s="15" t="s">
        <v>104</v>
      </c>
      <c r="U58" s="206" t="s">
        <v>97</v>
      </c>
      <c r="V58" s="208">
        <v>87358421</v>
      </c>
      <c r="W58" s="208">
        <v>0</v>
      </c>
      <c r="X58" s="208">
        <v>0</v>
      </c>
      <c r="Y58" s="208">
        <v>0</v>
      </c>
      <c r="Z58" s="208">
        <v>0</v>
      </c>
      <c r="AA58" s="208">
        <v>0</v>
      </c>
      <c r="AB58" s="208">
        <v>87358421</v>
      </c>
      <c r="AC58" s="208">
        <v>0</v>
      </c>
      <c r="AD58" s="208">
        <v>87358421</v>
      </c>
      <c r="AE58" s="208">
        <v>0</v>
      </c>
      <c r="AF58" s="208">
        <v>0</v>
      </c>
      <c r="AG58" s="208">
        <v>0</v>
      </c>
      <c r="AH58" s="208">
        <v>87358421</v>
      </c>
      <c r="AI58" s="208">
        <v>0</v>
      </c>
      <c r="AJ58" s="208">
        <v>87358421</v>
      </c>
      <c r="AK58" s="208">
        <v>0</v>
      </c>
      <c r="AL58" s="208">
        <v>0</v>
      </c>
      <c r="AM58" s="208">
        <v>0</v>
      </c>
    </row>
    <row r="59" spans="1:39" s="6" customFormat="1" x14ac:dyDescent="0.25">
      <c r="A59" s="16" t="s">
        <v>105</v>
      </c>
      <c r="B59" s="11" t="s">
        <v>36</v>
      </c>
      <c r="C59" s="12">
        <f>+C60</f>
        <v>309536942</v>
      </c>
      <c r="D59" s="12">
        <f t="shared" ref="D59:P59" si="28">+D60</f>
        <v>0</v>
      </c>
      <c r="E59" s="12">
        <f t="shared" si="28"/>
        <v>0</v>
      </c>
      <c r="F59" s="12">
        <f t="shared" si="28"/>
        <v>0</v>
      </c>
      <c r="G59" s="12">
        <f t="shared" si="28"/>
        <v>309536942</v>
      </c>
      <c r="H59" s="12">
        <f t="shared" si="28"/>
        <v>0</v>
      </c>
      <c r="I59" s="12">
        <f t="shared" si="28"/>
        <v>309536942</v>
      </c>
      <c r="J59" s="12">
        <f t="shared" si="28"/>
        <v>0</v>
      </c>
      <c r="K59" s="12">
        <f t="shared" si="28"/>
        <v>26883801</v>
      </c>
      <c r="L59" s="12">
        <f t="shared" si="28"/>
        <v>26883801</v>
      </c>
      <c r="M59" s="12">
        <f t="shared" si="28"/>
        <v>282653141</v>
      </c>
      <c r="N59" s="12">
        <f t="shared" si="28"/>
        <v>0</v>
      </c>
      <c r="O59" s="12">
        <f t="shared" si="28"/>
        <v>309536942</v>
      </c>
      <c r="P59" s="12">
        <f t="shared" si="28"/>
        <v>0</v>
      </c>
      <c r="Q59" s="12">
        <f t="shared" si="1"/>
        <v>0</v>
      </c>
      <c r="R59" s="12">
        <f t="shared" si="11"/>
        <v>26883801</v>
      </c>
      <c r="T59" s="15" t="s">
        <v>105</v>
      </c>
      <c r="U59" s="206" t="s">
        <v>36</v>
      </c>
      <c r="V59" s="208">
        <v>309536942</v>
      </c>
      <c r="W59" s="208">
        <v>0</v>
      </c>
      <c r="X59" s="208">
        <v>0</v>
      </c>
      <c r="Y59" s="208">
        <v>0</v>
      </c>
      <c r="Z59" s="208">
        <v>0</v>
      </c>
      <c r="AA59" s="208">
        <v>0</v>
      </c>
      <c r="AB59" s="208">
        <v>309536942</v>
      </c>
      <c r="AC59" s="208">
        <v>0</v>
      </c>
      <c r="AD59" s="208">
        <v>309536942</v>
      </c>
      <c r="AE59" s="208">
        <v>0</v>
      </c>
      <c r="AF59" s="208">
        <v>26883801</v>
      </c>
      <c r="AG59" s="208">
        <v>26883801</v>
      </c>
      <c r="AH59" s="208">
        <v>282653141</v>
      </c>
      <c r="AI59" s="208">
        <v>0</v>
      </c>
      <c r="AJ59" s="208">
        <v>309536942</v>
      </c>
      <c r="AK59" s="208">
        <v>0</v>
      </c>
      <c r="AL59" s="208">
        <v>0</v>
      </c>
      <c r="AM59" s="208">
        <v>0</v>
      </c>
    </row>
    <row r="60" spans="1:39" x14ac:dyDescent="0.25">
      <c r="A60" s="15" t="s">
        <v>106</v>
      </c>
      <c r="B60" s="1" t="s">
        <v>97</v>
      </c>
      <c r="C60" s="2">
        <v>309536942</v>
      </c>
      <c r="D60" s="2">
        <v>0</v>
      </c>
      <c r="E60" s="2">
        <v>0</v>
      </c>
      <c r="F60" s="2">
        <v>0</v>
      </c>
      <c r="G60" s="2">
        <f t="shared" si="6"/>
        <v>309536942</v>
      </c>
      <c r="H60" s="2">
        <v>0</v>
      </c>
      <c r="I60" s="2">
        <v>309536942</v>
      </c>
      <c r="J60" s="2">
        <f t="shared" si="7"/>
        <v>0</v>
      </c>
      <c r="K60" s="2">
        <v>26883801</v>
      </c>
      <c r="L60" s="2">
        <v>26883801</v>
      </c>
      <c r="M60" s="2">
        <f t="shared" si="8"/>
        <v>282653141</v>
      </c>
      <c r="N60" s="2">
        <v>0</v>
      </c>
      <c r="O60" s="2">
        <v>309536942</v>
      </c>
      <c r="P60" s="2">
        <f t="shared" si="9"/>
        <v>0</v>
      </c>
      <c r="Q60" s="2">
        <f t="shared" si="1"/>
        <v>0</v>
      </c>
      <c r="R60" s="2">
        <f t="shared" si="11"/>
        <v>26883801</v>
      </c>
      <c r="T60" s="15" t="s">
        <v>106</v>
      </c>
      <c r="U60" s="206" t="s">
        <v>97</v>
      </c>
      <c r="V60" s="208">
        <v>309536942</v>
      </c>
      <c r="W60" s="208">
        <v>0</v>
      </c>
      <c r="X60" s="208">
        <v>0</v>
      </c>
      <c r="Y60" s="208">
        <v>0</v>
      </c>
      <c r="Z60" s="208">
        <v>0</v>
      </c>
      <c r="AA60" s="208">
        <v>0</v>
      </c>
      <c r="AB60" s="208">
        <v>309536942</v>
      </c>
      <c r="AC60" s="208">
        <v>0</v>
      </c>
      <c r="AD60" s="208">
        <v>309536942</v>
      </c>
      <c r="AE60" s="208">
        <v>0</v>
      </c>
      <c r="AF60" s="208">
        <v>26883801</v>
      </c>
      <c r="AG60" s="208">
        <v>26883801</v>
      </c>
      <c r="AH60" s="208">
        <v>282653141</v>
      </c>
      <c r="AI60" s="208">
        <v>0</v>
      </c>
      <c r="AJ60" s="208">
        <v>309536942</v>
      </c>
      <c r="AK60" s="208">
        <v>0</v>
      </c>
      <c r="AL60" s="208">
        <v>0</v>
      </c>
      <c r="AM60" s="208">
        <v>0</v>
      </c>
    </row>
    <row r="61" spans="1:39" s="6" customFormat="1" x14ac:dyDescent="0.25">
      <c r="A61" s="16" t="s">
        <v>107</v>
      </c>
      <c r="B61" s="11" t="s">
        <v>38</v>
      </c>
      <c r="C61" s="12">
        <f>+C62</f>
        <v>116734625</v>
      </c>
      <c r="D61" s="12">
        <f t="shared" ref="D61:P61" si="29">+D62</f>
        <v>0</v>
      </c>
      <c r="E61" s="12">
        <f t="shared" si="29"/>
        <v>0</v>
      </c>
      <c r="F61" s="12">
        <f t="shared" si="29"/>
        <v>0</v>
      </c>
      <c r="G61" s="12">
        <f t="shared" si="29"/>
        <v>116734625</v>
      </c>
      <c r="H61" s="12">
        <f t="shared" si="29"/>
        <v>0</v>
      </c>
      <c r="I61" s="12">
        <f t="shared" si="29"/>
        <v>116734625</v>
      </c>
      <c r="J61" s="12">
        <f t="shared" si="29"/>
        <v>0</v>
      </c>
      <c r="K61" s="12">
        <f t="shared" si="29"/>
        <v>0</v>
      </c>
      <c r="L61" s="12">
        <f t="shared" si="29"/>
        <v>0</v>
      </c>
      <c r="M61" s="12">
        <f t="shared" si="29"/>
        <v>116734625</v>
      </c>
      <c r="N61" s="12">
        <f t="shared" si="29"/>
        <v>0</v>
      </c>
      <c r="O61" s="12">
        <f t="shared" si="29"/>
        <v>116734625</v>
      </c>
      <c r="P61" s="12">
        <f t="shared" si="29"/>
        <v>0</v>
      </c>
      <c r="Q61" s="12">
        <f t="shared" si="1"/>
        <v>0</v>
      </c>
      <c r="R61" s="12">
        <f t="shared" si="11"/>
        <v>0</v>
      </c>
      <c r="T61" s="15" t="s">
        <v>107</v>
      </c>
      <c r="U61" s="206" t="s">
        <v>38</v>
      </c>
      <c r="V61" s="208">
        <v>116734625</v>
      </c>
      <c r="W61" s="208">
        <v>0</v>
      </c>
      <c r="X61" s="208">
        <v>0</v>
      </c>
      <c r="Y61" s="208">
        <v>0</v>
      </c>
      <c r="Z61" s="208">
        <v>0</v>
      </c>
      <c r="AA61" s="208">
        <v>0</v>
      </c>
      <c r="AB61" s="208">
        <v>116734625</v>
      </c>
      <c r="AC61" s="208">
        <v>0</v>
      </c>
      <c r="AD61" s="208">
        <v>116734625</v>
      </c>
      <c r="AE61" s="208">
        <v>0</v>
      </c>
      <c r="AF61" s="208">
        <v>0</v>
      </c>
      <c r="AG61" s="208">
        <v>0</v>
      </c>
      <c r="AH61" s="208">
        <v>116734625</v>
      </c>
      <c r="AI61" s="208">
        <v>0</v>
      </c>
      <c r="AJ61" s="208">
        <v>116734625</v>
      </c>
      <c r="AK61" s="208">
        <v>0</v>
      </c>
      <c r="AL61" s="208">
        <v>0</v>
      </c>
      <c r="AM61" s="208">
        <v>0</v>
      </c>
    </row>
    <row r="62" spans="1:39" x14ac:dyDescent="0.25">
      <c r="A62" s="15" t="s">
        <v>108</v>
      </c>
      <c r="B62" s="1" t="s">
        <v>97</v>
      </c>
      <c r="C62" s="2">
        <v>116734625</v>
      </c>
      <c r="D62" s="2">
        <v>0</v>
      </c>
      <c r="E62" s="2">
        <v>0</v>
      </c>
      <c r="F62" s="2">
        <v>0</v>
      </c>
      <c r="G62" s="2">
        <f t="shared" si="6"/>
        <v>116734625</v>
      </c>
      <c r="H62" s="2">
        <v>0</v>
      </c>
      <c r="I62" s="2">
        <v>116734625</v>
      </c>
      <c r="J62" s="2">
        <f t="shared" si="7"/>
        <v>0</v>
      </c>
      <c r="K62" s="2">
        <v>0</v>
      </c>
      <c r="L62" s="2">
        <v>0</v>
      </c>
      <c r="M62" s="2">
        <f t="shared" si="8"/>
        <v>116734625</v>
      </c>
      <c r="N62" s="2">
        <v>0</v>
      </c>
      <c r="O62" s="2">
        <v>116734625</v>
      </c>
      <c r="P62" s="2">
        <f t="shared" si="9"/>
        <v>0</v>
      </c>
      <c r="Q62" s="2">
        <f t="shared" si="1"/>
        <v>0</v>
      </c>
      <c r="R62" s="2">
        <f t="shared" si="11"/>
        <v>0</v>
      </c>
      <c r="T62" s="15" t="s">
        <v>108</v>
      </c>
      <c r="U62" s="206" t="s">
        <v>97</v>
      </c>
      <c r="V62" s="208">
        <v>116734625</v>
      </c>
      <c r="W62" s="208">
        <v>0</v>
      </c>
      <c r="X62" s="208">
        <v>0</v>
      </c>
      <c r="Y62" s="208">
        <v>0</v>
      </c>
      <c r="Z62" s="208">
        <v>0</v>
      </c>
      <c r="AA62" s="208">
        <v>0</v>
      </c>
      <c r="AB62" s="208">
        <v>116734625</v>
      </c>
      <c r="AC62" s="208">
        <v>0</v>
      </c>
      <c r="AD62" s="208">
        <v>116734625</v>
      </c>
      <c r="AE62" s="208">
        <v>0</v>
      </c>
      <c r="AF62" s="208">
        <v>0</v>
      </c>
      <c r="AG62" s="208">
        <v>0</v>
      </c>
      <c r="AH62" s="208">
        <v>116734625</v>
      </c>
      <c r="AI62" s="208">
        <v>0</v>
      </c>
      <c r="AJ62" s="208">
        <v>116734625</v>
      </c>
      <c r="AK62" s="208">
        <v>0</v>
      </c>
      <c r="AL62" s="208">
        <v>0</v>
      </c>
      <c r="AM62" s="208">
        <v>0</v>
      </c>
    </row>
    <row r="63" spans="1:39" s="6" customFormat="1" x14ac:dyDescent="0.25">
      <c r="A63" s="16" t="s">
        <v>109</v>
      </c>
      <c r="B63" s="11" t="s">
        <v>40</v>
      </c>
      <c r="C63" s="12">
        <f>+C64</f>
        <v>139299996</v>
      </c>
      <c r="D63" s="12">
        <f t="shared" ref="D63:P63" si="30">+D64</f>
        <v>0</v>
      </c>
      <c r="E63" s="12">
        <f t="shared" si="30"/>
        <v>0</v>
      </c>
      <c r="F63" s="12">
        <f t="shared" si="30"/>
        <v>0</v>
      </c>
      <c r="G63" s="12">
        <f t="shared" si="30"/>
        <v>139299996</v>
      </c>
      <c r="H63" s="12">
        <f t="shared" si="30"/>
        <v>0</v>
      </c>
      <c r="I63" s="12">
        <f t="shared" si="30"/>
        <v>139299996</v>
      </c>
      <c r="J63" s="12">
        <f t="shared" si="30"/>
        <v>0</v>
      </c>
      <c r="K63" s="12">
        <f t="shared" si="30"/>
        <v>0</v>
      </c>
      <c r="L63" s="12">
        <f t="shared" si="30"/>
        <v>0</v>
      </c>
      <c r="M63" s="12">
        <f t="shared" si="30"/>
        <v>139299996</v>
      </c>
      <c r="N63" s="12">
        <f t="shared" si="30"/>
        <v>0</v>
      </c>
      <c r="O63" s="12">
        <f t="shared" si="30"/>
        <v>139299996</v>
      </c>
      <c r="P63" s="12">
        <f t="shared" si="30"/>
        <v>0</v>
      </c>
      <c r="Q63" s="12">
        <f t="shared" si="1"/>
        <v>0</v>
      </c>
      <c r="R63" s="12">
        <f t="shared" si="11"/>
        <v>0</v>
      </c>
      <c r="T63" s="15" t="s">
        <v>109</v>
      </c>
      <c r="U63" s="206" t="s">
        <v>40</v>
      </c>
      <c r="V63" s="208">
        <v>139299996</v>
      </c>
      <c r="W63" s="208">
        <v>0</v>
      </c>
      <c r="X63" s="208">
        <v>0</v>
      </c>
      <c r="Y63" s="208">
        <v>0</v>
      </c>
      <c r="Z63" s="208">
        <v>0</v>
      </c>
      <c r="AA63" s="208">
        <v>0</v>
      </c>
      <c r="AB63" s="208">
        <v>139299996</v>
      </c>
      <c r="AC63" s="208">
        <v>0</v>
      </c>
      <c r="AD63" s="208">
        <v>139299996</v>
      </c>
      <c r="AE63" s="208">
        <v>0</v>
      </c>
      <c r="AF63" s="208">
        <v>0</v>
      </c>
      <c r="AG63" s="208">
        <v>0</v>
      </c>
      <c r="AH63" s="208">
        <v>139299996</v>
      </c>
      <c r="AI63" s="208">
        <v>0</v>
      </c>
      <c r="AJ63" s="208">
        <v>139299996</v>
      </c>
      <c r="AK63" s="208">
        <v>0</v>
      </c>
      <c r="AL63" s="208">
        <v>0</v>
      </c>
      <c r="AM63" s="208">
        <v>0</v>
      </c>
    </row>
    <row r="64" spans="1:39" x14ac:dyDescent="0.25">
      <c r="A64" s="15" t="s">
        <v>110</v>
      </c>
      <c r="B64" s="1" t="s">
        <v>97</v>
      </c>
      <c r="C64" s="2">
        <v>139299996</v>
      </c>
      <c r="D64" s="2">
        <v>0</v>
      </c>
      <c r="E64" s="2">
        <v>0</v>
      </c>
      <c r="F64" s="2">
        <v>0</v>
      </c>
      <c r="G64" s="2">
        <f t="shared" si="6"/>
        <v>139299996</v>
      </c>
      <c r="H64" s="2">
        <v>0</v>
      </c>
      <c r="I64" s="2">
        <v>139299996</v>
      </c>
      <c r="J64" s="2">
        <f t="shared" si="7"/>
        <v>0</v>
      </c>
      <c r="K64" s="2">
        <v>0</v>
      </c>
      <c r="L64" s="2">
        <v>0</v>
      </c>
      <c r="M64" s="2">
        <f t="shared" si="8"/>
        <v>139299996</v>
      </c>
      <c r="N64" s="2">
        <v>0</v>
      </c>
      <c r="O64" s="2">
        <v>139299996</v>
      </c>
      <c r="P64" s="2">
        <f t="shared" si="9"/>
        <v>0</v>
      </c>
      <c r="Q64" s="2">
        <f t="shared" si="1"/>
        <v>0</v>
      </c>
      <c r="R64" s="2">
        <f t="shared" si="11"/>
        <v>0</v>
      </c>
      <c r="T64" s="15" t="s">
        <v>110</v>
      </c>
      <c r="U64" s="206" t="s">
        <v>97</v>
      </c>
      <c r="V64" s="208">
        <v>139299996</v>
      </c>
      <c r="W64" s="208">
        <v>0</v>
      </c>
      <c r="X64" s="208">
        <v>0</v>
      </c>
      <c r="Y64" s="208">
        <v>0</v>
      </c>
      <c r="Z64" s="208">
        <v>0</v>
      </c>
      <c r="AA64" s="208">
        <v>0</v>
      </c>
      <c r="AB64" s="208">
        <v>139299996</v>
      </c>
      <c r="AC64" s="208">
        <v>0</v>
      </c>
      <c r="AD64" s="208">
        <v>139299996</v>
      </c>
      <c r="AE64" s="208">
        <v>0</v>
      </c>
      <c r="AF64" s="208">
        <v>0</v>
      </c>
      <c r="AG64" s="208">
        <v>0</v>
      </c>
      <c r="AH64" s="208">
        <v>139299996</v>
      </c>
      <c r="AI64" s="208">
        <v>0</v>
      </c>
      <c r="AJ64" s="208">
        <v>139299996</v>
      </c>
      <c r="AK64" s="208">
        <v>0</v>
      </c>
      <c r="AL64" s="208">
        <v>0</v>
      </c>
      <c r="AM64" s="208">
        <v>0</v>
      </c>
    </row>
    <row r="65" spans="1:39" s="6" customFormat="1" x14ac:dyDescent="0.25">
      <c r="A65" s="16" t="s">
        <v>111</v>
      </c>
      <c r="B65" s="11" t="s">
        <v>42</v>
      </c>
      <c r="C65" s="12">
        <f>+C66+C67</f>
        <v>1178008466.48</v>
      </c>
      <c r="D65" s="12">
        <f t="shared" ref="D65:P65" si="31">+D66+D67</f>
        <v>0</v>
      </c>
      <c r="E65" s="12">
        <f t="shared" si="31"/>
        <v>0</v>
      </c>
      <c r="F65" s="12">
        <f t="shared" si="31"/>
        <v>0</v>
      </c>
      <c r="G65" s="12">
        <f t="shared" si="31"/>
        <v>1178008466.48</v>
      </c>
      <c r="H65" s="12">
        <f t="shared" si="31"/>
        <v>0</v>
      </c>
      <c r="I65" s="12">
        <f t="shared" si="31"/>
        <v>357015156</v>
      </c>
      <c r="J65" s="12">
        <f t="shared" si="31"/>
        <v>820993310.48000002</v>
      </c>
      <c r="K65" s="12">
        <f t="shared" si="31"/>
        <v>26883802</v>
      </c>
      <c r="L65" s="12">
        <f t="shared" si="31"/>
        <v>26883802</v>
      </c>
      <c r="M65" s="12">
        <f t="shared" si="31"/>
        <v>330131354</v>
      </c>
      <c r="N65" s="12">
        <f t="shared" si="31"/>
        <v>0</v>
      </c>
      <c r="O65" s="12">
        <f t="shared" si="31"/>
        <v>357015156</v>
      </c>
      <c r="P65" s="12">
        <f t="shared" si="31"/>
        <v>0</v>
      </c>
      <c r="Q65" s="12">
        <f t="shared" si="1"/>
        <v>820993310.48000002</v>
      </c>
      <c r="R65" s="12">
        <f t="shared" si="11"/>
        <v>26883802</v>
      </c>
      <c r="T65" s="15" t="s">
        <v>111</v>
      </c>
      <c r="U65" s="206" t="s">
        <v>42</v>
      </c>
      <c r="V65" s="208">
        <v>1178008466.48</v>
      </c>
      <c r="W65" s="208">
        <v>0</v>
      </c>
      <c r="X65" s="208">
        <v>0</v>
      </c>
      <c r="Y65" s="208">
        <v>0</v>
      </c>
      <c r="Z65" s="208">
        <v>0</v>
      </c>
      <c r="AA65" s="208">
        <v>0</v>
      </c>
      <c r="AB65" s="208">
        <v>1178008466.48</v>
      </c>
      <c r="AC65" s="208">
        <v>0</v>
      </c>
      <c r="AD65" s="208">
        <v>357015156</v>
      </c>
      <c r="AE65" s="208">
        <v>820993310.48000002</v>
      </c>
      <c r="AF65" s="208">
        <v>26883802</v>
      </c>
      <c r="AG65" s="208">
        <v>26883802</v>
      </c>
      <c r="AH65" s="208">
        <v>330131354</v>
      </c>
      <c r="AI65" s="208">
        <v>0</v>
      </c>
      <c r="AJ65" s="208">
        <v>357015156</v>
      </c>
      <c r="AK65" s="208">
        <v>0</v>
      </c>
      <c r="AL65" s="208">
        <v>820993310.48000002</v>
      </c>
      <c r="AM65" s="208">
        <v>0</v>
      </c>
    </row>
    <row r="66" spans="1:39" x14ac:dyDescent="0.25">
      <c r="A66" s="15" t="s">
        <v>112</v>
      </c>
      <c r="B66" s="1" t="s">
        <v>95</v>
      </c>
      <c r="C66" s="2">
        <v>820993310.48000002</v>
      </c>
      <c r="D66" s="2">
        <v>0</v>
      </c>
      <c r="E66" s="2">
        <v>0</v>
      </c>
      <c r="F66" s="2">
        <v>0</v>
      </c>
      <c r="G66" s="2">
        <f t="shared" si="6"/>
        <v>820993310.48000002</v>
      </c>
      <c r="H66" s="2">
        <v>0</v>
      </c>
      <c r="I66" s="2">
        <v>0</v>
      </c>
      <c r="J66" s="2">
        <f t="shared" si="7"/>
        <v>820993310.48000002</v>
      </c>
      <c r="K66" s="2">
        <v>0</v>
      </c>
      <c r="L66" s="2">
        <v>0</v>
      </c>
      <c r="M66" s="2">
        <f t="shared" si="8"/>
        <v>0</v>
      </c>
      <c r="N66" s="2">
        <v>0</v>
      </c>
      <c r="O66" s="2">
        <v>0</v>
      </c>
      <c r="P66" s="2">
        <f t="shared" si="9"/>
        <v>0</v>
      </c>
      <c r="Q66" s="2">
        <f t="shared" si="1"/>
        <v>820993310.48000002</v>
      </c>
      <c r="R66" s="2">
        <f t="shared" si="11"/>
        <v>0</v>
      </c>
      <c r="T66" s="15" t="s">
        <v>112</v>
      </c>
      <c r="U66" s="206" t="s">
        <v>95</v>
      </c>
      <c r="V66" s="208">
        <v>820993310.48000002</v>
      </c>
      <c r="W66" s="208">
        <v>0</v>
      </c>
      <c r="X66" s="208">
        <v>0</v>
      </c>
      <c r="Y66" s="208">
        <v>0</v>
      </c>
      <c r="Z66" s="208">
        <v>0</v>
      </c>
      <c r="AA66" s="208">
        <v>0</v>
      </c>
      <c r="AB66" s="208">
        <v>820993310.48000002</v>
      </c>
      <c r="AC66" s="208">
        <v>0</v>
      </c>
      <c r="AD66" s="208">
        <v>0</v>
      </c>
      <c r="AE66" s="208">
        <v>820993310.48000002</v>
      </c>
      <c r="AF66" s="208">
        <v>0</v>
      </c>
      <c r="AG66" s="208">
        <v>0</v>
      </c>
      <c r="AH66" s="208">
        <v>0</v>
      </c>
      <c r="AI66" s="208">
        <v>0</v>
      </c>
      <c r="AJ66" s="208">
        <v>0</v>
      </c>
      <c r="AK66" s="208">
        <v>0</v>
      </c>
      <c r="AL66" s="208">
        <v>820993310.48000002</v>
      </c>
      <c r="AM66" s="208">
        <v>0</v>
      </c>
    </row>
    <row r="67" spans="1:39" x14ac:dyDescent="0.25">
      <c r="A67" s="15" t="s">
        <v>113</v>
      </c>
      <c r="B67" s="1" t="s">
        <v>97</v>
      </c>
      <c r="C67" s="2">
        <v>357015156</v>
      </c>
      <c r="D67" s="2">
        <v>0</v>
      </c>
      <c r="E67" s="2">
        <v>0</v>
      </c>
      <c r="F67" s="2">
        <v>0</v>
      </c>
      <c r="G67" s="2">
        <f t="shared" si="6"/>
        <v>357015156</v>
      </c>
      <c r="H67" s="2">
        <v>0</v>
      </c>
      <c r="I67" s="2">
        <v>357015156</v>
      </c>
      <c r="J67" s="2">
        <f t="shared" si="7"/>
        <v>0</v>
      </c>
      <c r="K67" s="2">
        <v>26883802</v>
      </c>
      <c r="L67" s="2">
        <v>26883802</v>
      </c>
      <c r="M67" s="2">
        <f t="shared" si="8"/>
        <v>330131354</v>
      </c>
      <c r="N67" s="2">
        <v>0</v>
      </c>
      <c r="O67" s="2">
        <v>357015156</v>
      </c>
      <c r="P67" s="2">
        <f t="shared" si="9"/>
        <v>0</v>
      </c>
      <c r="Q67" s="2">
        <f t="shared" si="1"/>
        <v>0</v>
      </c>
      <c r="R67" s="2">
        <f t="shared" si="11"/>
        <v>26883802</v>
      </c>
      <c r="T67" s="15" t="s">
        <v>113</v>
      </c>
      <c r="U67" s="206" t="s">
        <v>97</v>
      </c>
      <c r="V67" s="208">
        <v>357015156</v>
      </c>
      <c r="W67" s="208">
        <v>0</v>
      </c>
      <c r="X67" s="208">
        <v>0</v>
      </c>
      <c r="Y67" s="208">
        <v>0</v>
      </c>
      <c r="Z67" s="208">
        <v>0</v>
      </c>
      <c r="AA67" s="208">
        <v>0</v>
      </c>
      <c r="AB67" s="208">
        <v>357015156</v>
      </c>
      <c r="AC67" s="208">
        <v>0</v>
      </c>
      <c r="AD67" s="208">
        <v>357015156</v>
      </c>
      <c r="AE67" s="208">
        <v>0</v>
      </c>
      <c r="AF67" s="208">
        <v>26883802</v>
      </c>
      <c r="AG67" s="208">
        <v>26883802</v>
      </c>
      <c r="AH67" s="208">
        <v>330131354</v>
      </c>
      <c r="AI67" s="208">
        <v>0</v>
      </c>
      <c r="AJ67" s="208">
        <v>357015156</v>
      </c>
      <c r="AK67" s="208">
        <v>0</v>
      </c>
      <c r="AL67" s="208">
        <v>0</v>
      </c>
      <c r="AM67" s="208">
        <v>0</v>
      </c>
    </row>
    <row r="68" spans="1:39" s="6" customFormat="1" x14ac:dyDescent="0.25">
      <c r="A68" s="16" t="s">
        <v>114</v>
      </c>
      <c r="B68" s="11" t="s">
        <v>44</v>
      </c>
      <c r="C68" s="12">
        <f>+C69+C70</f>
        <v>1035247621</v>
      </c>
      <c r="D68" s="12">
        <f t="shared" ref="D68:P68" si="32">+D69+D70</f>
        <v>0</v>
      </c>
      <c r="E68" s="12">
        <f t="shared" si="32"/>
        <v>0</v>
      </c>
      <c r="F68" s="12">
        <f t="shared" si="32"/>
        <v>0</v>
      </c>
      <c r="G68" s="12">
        <f t="shared" si="32"/>
        <v>1035247621</v>
      </c>
      <c r="H68" s="12">
        <f t="shared" si="32"/>
        <v>0</v>
      </c>
      <c r="I68" s="12">
        <f t="shared" si="32"/>
        <v>188845657</v>
      </c>
      <c r="J68" s="12">
        <f t="shared" si="32"/>
        <v>846401964</v>
      </c>
      <c r="K68" s="12">
        <f t="shared" si="32"/>
        <v>0</v>
      </c>
      <c r="L68" s="12">
        <f t="shared" si="32"/>
        <v>0</v>
      </c>
      <c r="M68" s="12">
        <f t="shared" si="32"/>
        <v>188845657</v>
      </c>
      <c r="N68" s="12">
        <f t="shared" si="32"/>
        <v>0</v>
      </c>
      <c r="O68" s="12">
        <f t="shared" si="32"/>
        <v>188845657</v>
      </c>
      <c r="P68" s="12">
        <f t="shared" si="32"/>
        <v>0</v>
      </c>
      <c r="Q68" s="12">
        <f t="shared" si="1"/>
        <v>846401964</v>
      </c>
      <c r="R68" s="12">
        <f t="shared" si="11"/>
        <v>0</v>
      </c>
      <c r="T68" s="15" t="s">
        <v>114</v>
      </c>
      <c r="U68" s="206" t="s">
        <v>44</v>
      </c>
      <c r="V68" s="208">
        <v>1035247621</v>
      </c>
      <c r="W68" s="208">
        <v>0</v>
      </c>
      <c r="X68" s="208">
        <v>0</v>
      </c>
      <c r="Y68" s="208">
        <v>0</v>
      </c>
      <c r="Z68" s="208">
        <v>0</v>
      </c>
      <c r="AA68" s="208">
        <v>0</v>
      </c>
      <c r="AB68" s="208">
        <v>1035247621</v>
      </c>
      <c r="AC68" s="208">
        <v>0</v>
      </c>
      <c r="AD68" s="208">
        <v>188845657</v>
      </c>
      <c r="AE68" s="208">
        <v>846401964</v>
      </c>
      <c r="AF68" s="208">
        <v>0</v>
      </c>
      <c r="AG68" s="208">
        <v>0</v>
      </c>
      <c r="AH68" s="208">
        <v>188845657</v>
      </c>
      <c r="AI68" s="208">
        <v>0</v>
      </c>
      <c r="AJ68" s="208">
        <v>188845657</v>
      </c>
      <c r="AK68" s="208">
        <v>0</v>
      </c>
      <c r="AL68" s="208">
        <v>846401964</v>
      </c>
      <c r="AM68" s="208">
        <v>0</v>
      </c>
    </row>
    <row r="69" spans="1:39" x14ac:dyDescent="0.25">
      <c r="A69" s="15" t="s">
        <v>115</v>
      </c>
      <c r="B69" s="1" t="s">
        <v>95</v>
      </c>
      <c r="C69" s="2">
        <v>846401964</v>
      </c>
      <c r="D69" s="2">
        <v>0</v>
      </c>
      <c r="E69" s="2">
        <v>0</v>
      </c>
      <c r="F69" s="2">
        <v>0</v>
      </c>
      <c r="G69" s="2">
        <f t="shared" si="6"/>
        <v>846401964</v>
      </c>
      <c r="H69" s="2">
        <v>0</v>
      </c>
      <c r="I69" s="2">
        <v>0</v>
      </c>
      <c r="J69" s="2">
        <f t="shared" si="7"/>
        <v>846401964</v>
      </c>
      <c r="K69" s="2">
        <v>0</v>
      </c>
      <c r="L69" s="2">
        <v>0</v>
      </c>
      <c r="M69" s="2">
        <f t="shared" si="8"/>
        <v>0</v>
      </c>
      <c r="N69" s="2">
        <v>0</v>
      </c>
      <c r="O69" s="2">
        <v>0</v>
      </c>
      <c r="P69" s="2">
        <f t="shared" si="9"/>
        <v>0</v>
      </c>
      <c r="Q69" s="2">
        <f t="shared" si="1"/>
        <v>846401964</v>
      </c>
      <c r="R69" s="2">
        <f t="shared" si="11"/>
        <v>0</v>
      </c>
      <c r="T69" s="15" t="s">
        <v>115</v>
      </c>
      <c r="U69" s="206" t="s">
        <v>95</v>
      </c>
      <c r="V69" s="208">
        <v>846401964</v>
      </c>
      <c r="W69" s="208">
        <v>0</v>
      </c>
      <c r="X69" s="208">
        <v>0</v>
      </c>
      <c r="Y69" s="208">
        <v>0</v>
      </c>
      <c r="Z69" s="208">
        <v>0</v>
      </c>
      <c r="AA69" s="208">
        <v>0</v>
      </c>
      <c r="AB69" s="208">
        <v>846401964</v>
      </c>
      <c r="AC69" s="208">
        <v>0</v>
      </c>
      <c r="AD69" s="208">
        <v>0</v>
      </c>
      <c r="AE69" s="208">
        <v>846401964</v>
      </c>
      <c r="AF69" s="208">
        <v>0</v>
      </c>
      <c r="AG69" s="208">
        <v>0</v>
      </c>
      <c r="AH69" s="208">
        <v>0</v>
      </c>
      <c r="AI69" s="208">
        <v>0</v>
      </c>
      <c r="AJ69" s="208">
        <v>0</v>
      </c>
      <c r="AK69" s="208">
        <v>0</v>
      </c>
      <c r="AL69" s="208">
        <v>846401964</v>
      </c>
      <c r="AM69" s="208">
        <v>0</v>
      </c>
    </row>
    <row r="70" spans="1:39" x14ac:dyDescent="0.25">
      <c r="A70" s="15" t="s">
        <v>116</v>
      </c>
      <c r="B70" s="1" t="s">
        <v>97</v>
      </c>
      <c r="C70" s="2">
        <v>188845657</v>
      </c>
      <c r="D70" s="2">
        <v>0</v>
      </c>
      <c r="E70" s="2">
        <v>0</v>
      </c>
      <c r="F70" s="2">
        <v>0</v>
      </c>
      <c r="G70" s="2">
        <f t="shared" si="6"/>
        <v>188845657</v>
      </c>
      <c r="H70" s="2">
        <v>0</v>
      </c>
      <c r="I70" s="2">
        <v>188845657</v>
      </c>
      <c r="J70" s="2">
        <f t="shared" si="7"/>
        <v>0</v>
      </c>
      <c r="K70" s="2">
        <v>0</v>
      </c>
      <c r="L70" s="2">
        <v>0</v>
      </c>
      <c r="M70" s="2">
        <f t="shared" si="8"/>
        <v>188845657</v>
      </c>
      <c r="N70" s="2">
        <v>0</v>
      </c>
      <c r="O70" s="2">
        <v>188845657</v>
      </c>
      <c r="P70" s="2">
        <f t="shared" si="9"/>
        <v>0</v>
      </c>
      <c r="Q70" s="2">
        <f t="shared" si="1"/>
        <v>0</v>
      </c>
      <c r="R70" s="2">
        <f t="shared" si="11"/>
        <v>0</v>
      </c>
      <c r="T70" s="15" t="s">
        <v>116</v>
      </c>
      <c r="U70" s="206" t="s">
        <v>97</v>
      </c>
      <c r="V70" s="208">
        <v>188845657</v>
      </c>
      <c r="W70" s="208">
        <v>0</v>
      </c>
      <c r="X70" s="208">
        <v>0</v>
      </c>
      <c r="Y70" s="208">
        <v>0</v>
      </c>
      <c r="Z70" s="208">
        <v>0</v>
      </c>
      <c r="AA70" s="208">
        <v>0</v>
      </c>
      <c r="AB70" s="208">
        <v>188845657</v>
      </c>
      <c r="AC70" s="208">
        <v>0</v>
      </c>
      <c r="AD70" s="208">
        <v>188845657</v>
      </c>
      <c r="AE70" s="208">
        <v>0</v>
      </c>
      <c r="AF70" s="208">
        <v>0</v>
      </c>
      <c r="AG70" s="208">
        <v>0</v>
      </c>
      <c r="AH70" s="208">
        <v>188845657</v>
      </c>
      <c r="AI70" s="208">
        <v>0</v>
      </c>
      <c r="AJ70" s="208">
        <v>188845657</v>
      </c>
      <c r="AK70" s="208">
        <v>0</v>
      </c>
      <c r="AL70" s="208">
        <v>0</v>
      </c>
      <c r="AM70" s="208">
        <v>0</v>
      </c>
    </row>
    <row r="71" spans="1:39" s="18" customFormat="1" x14ac:dyDescent="0.25">
      <c r="A71" s="15" t="s">
        <v>117</v>
      </c>
      <c r="B71" s="19" t="s">
        <v>46</v>
      </c>
      <c r="C71" s="20">
        <v>2436693350</v>
      </c>
      <c r="D71" s="20">
        <v>0</v>
      </c>
      <c r="E71" s="20">
        <v>0</v>
      </c>
      <c r="F71" s="20">
        <v>0</v>
      </c>
      <c r="G71" s="20">
        <f t="shared" si="6"/>
        <v>2436693350</v>
      </c>
      <c r="H71" s="20">
        <v>0</v>
      </c>
      <c r="I71" s="20">
        <v>0</v>
      </c>
      <c r="J71" s="20">
        <f t="shared" si="7"/>
        <v>2436693350</v>
      </c>
      <c r="K71" s="20">
        <v>0</v>
      </c>
      <c r="L71" s="20">
        <v>0</v>
      </c>
      <c r="M71" s="20">
        <f t="shared" si="8"/>
        <v>0</v>
      </c>
      <c r="N71" s="20">
        <v>0</v>
      </c>
      <c r="O71" s="20">
        <v>0</v>
      </c>
      <c r="P71" s="20">
        <f t="shared" si="9"/>
        <v>0</v>
      </c>
      <c r="Q71" s="20">
        <f t="shared" si="1"/>
        <v>2436693350</v>
      </c>
      <c r="R71" s="20">
        <f t="shared" si="11"/>
        <v>0</v>
      </c>
      <c r="T71" s="15" t="s">
        <v>117</v>
      </c>
      <c r="U71" s="206" t="s">
        <v>46</v>
      </c>
      <c r="V71" s="208">
        <v>2436693350</v>
      </c>
      <c r="W71" s="208">
        <v>0</v>
      </c>
      <c r="X71" s="208">
        <v>0</v>
      </c>
      <c r="Y71" s="208">
        <v>0</v>
      </c>
      <c r="Z71" s="208">
        <v>0</v>
      </c>
      <c r="AA71" s="208">
        <v>0</v>
      </c>
      <c r="AB71" s="208">
        <v>2436693350</v>
      </c>
      <c r="AC71" s="208">
        <v>0</v>
      </c>
      <c r="AD71" s="208">
        <v>0</v>
      </c>
      <c r="AE71" s="208">
        <v>2436693350</v>
      </c>
      <c r="AF71" s="208">
        <v>0</v>
      </c>
      <c r="AG71" s="208">
        <v>0</v>
      </c>
      <c r="AH71" s="208">
        <v>0</v>
      </c>
      <c r="AI71" s="208">
        <v>0</v>
      </c>
      <c r="AJ71" s="208">
        <v>0</v>
      </c>
      <c r="AK71" s="208">
        <v>0</v>
      </c>
      <c r="AL71" s="208">
        <v>2436693350</v>
      </c>
      <c r="AM71" s="208">
        <v>0</v>
      </c>
    </row>
    <row r="72" spans="1:39" s="6" customFormat="1" x14ac:dyDescent="0.25">
      <c r="A72" s="13" t="s">
        <v>118</v>
      </c>
      <c r="B72" s="7" t="s">
        <v>54</v>
      </c>
      <c r="C72" s="8">
        <f>+C73+C77+C80+C84+C88+C92</f>
        <v>8911474668.183403</v>
      </c>
      <c r="D72" s="8">
        <f t="shared" ref="D72:P72" si="33">+D73+D77+D80+D84+D88+D92</f>
        <v>0</v>
      </c>
      <c r="E72" s="8">
        <f t="shared" si="33"/>
        <v>0</v>
      </c>
      <c r="F72" s="8">
        <f t="shared" si="33"/>
        <v>0</v>
      </c>
      <c r="G72" s="8">
        <f t="shared" si="33"/>
        <v>8911474668.183403</v>
      </c>
      <c r="H72" s="8">
        <f t="shared" si="33"/>
        <v>451261091</v>
      </c>
      <c r="I72" s="8">
        <f t="shared" si="33"/>
        <v>1880222887</v>
      </c>
      <c r="J72" s="8">
        <f t="shared" si="33"/>
        <v>7031251781.183403</v>
      </c>
      <c r="K72" s="8">
        <f t="shared" si="33"/>
        <v>450970451</v>
      </c>
      <c r="L72" s="8">
        <f t="shared" si="33"/>
        <v>450970451</v>
      </c>
      <c r="M72" s="8">
        <f t="shared" si="33"/>
        <v>1429252436</v>
      </c>
      <c r="N72" s="8">
        <f t="shared" si="33"/>
        <v>536724389</v>
      </c>
      <c r="O72" s="8">
        <f t="shared" si="33"/>
        <v>1965686185</v>
      </c>
      <c r="P72" s="8">
        <f t="shared" si="33"/>
        <v>85463298</v>
      </c>
      <c r="Q72" s="8">
        <f t="shared" ref="Q72:Q135" si="34">+G72-O72</f>
        <v>6945788483.183403</v>
      </c>
      <c r="R72" s="8">
        <f t="shared" si="11"/>
        <v>450970451</v>
      </c>
      <c r="T72" s="15" t="s">
        <v>118</v>
      </c>
      <c r="U72" s="206" t="s">
        <v>54</v>
      </c>
      <c r="V72" s="208">
        <v>7550310077.0052929</v>
      </c>
      <c r="W72" s="208">
        <v>0</v>
      </c>
      <c r="X72" s="208">
        <v>0</v>
      </c>
      <c r="Y72" s="208">
        <v>0</v>
      </c>
      <c r="Z72" s="208">
        <v>0</v>
      </c>
      <c r="AA72" s="208">
        <v>0</v>
      </c>
      <c r="AB72" s="208">
        <v>7550310077.0052929</v>
      </c>
      <c r="AC72" s="208">
        <v>451261091</v>
      </c>
      <c r="AD72" s="208">
        <v>1880222887</v>
      </c>
      <c r="AE72" s="208">
        <v>5670087190.0052929</v>
      </c>
      <c r="AF72" s="208">
        <v>450970451</v>
      </c>
      <c r="AG72" s="208">
        <v>450970451</v>
      </c>
      <c r="AH72" s="208">
        <v>1429252436</v>
      </c>
      <c r="AI72" s="208">
        <v>536724389</v>
      </c>
      <c r="AJ72" s="208">
        <v>1965686185</v>
      </c>
      <c r="AK72" s="208">
        <v>85463298</v>
      </c>
      <c r="AL72" s="208">
        <v>5584623892.0052929</v>
      </c>
      <c r="AM72" s="208">
        <v>0</v>
      </c>
    </row>
    <row r="73" spans="1:39" s="6" customFormat="1" x14ac:dyDescent="0.25">
      <c r="A73" s="16" t="s">
        <v>119</v>
      </c>
      <c r="B73" s="11" t="s">
        <v>56</v>
      </c>
      <c r="C73" s="12">
        <f>+C74</f>
        <v>2088816784.3032</v>
      </c>
      <c r="D73" s="12">
        <f t="shared" ref="D73:P73" si="35">+D74</f>
        <v>0</v>
      </c>
      <c r="E73" s="12">
        <f t="shared" si="35"/>
        <v>0</v>
      </c>
      <c r="F73" s="12">
        <f t="shared" si="35"/>
        <v>0</v>
      </c>
      <c r="G73" s="12">
        <f t="shared" si="35"/>
        <v>2088816784.3032</v>
      </c>
      <c r="H73" s="12">
        <f t="shared" si="35"/>
        <v>0</v>
      </c>
      <c r="I73" s="12">
        <f t="shared" si="35"/>
        <v>446285388</v>
      </c>
      <c r="J73" s="12">
        <f t="shared" si="35"/>
        <v>1642531396.3032</v>
      </c>
      <c r="K73" s="12">
        <f t="shared" si="35"/>
        <v>0</v>
      </c>
      <c r="L73" s="12">
        <f t="shared" si="35"/>
        <v>0</v>
      </c>
      <c r="M73" s="12">
        <f t="shared" si="35"/>
        <v>446285388</v>
      </c>
      <c r="N73" s="12">
        <f t="shared" si="35"/>
        <v>0</v>
      </c>
      <c r="O73" s="12">
        <f t="shared" si="35"/>
        <v>446285388</v>
      </c>
      <c r="P73" s="12">
        <f t="shared" si="35"/>
        <v>0</v>
      </c>
      <c r="Q73" s="12">
        <f t="shared" si="34"/>
        <v>1642531396.3032</v>
      </c>
      <c r="R73" s="12">
        <f t="shared" si="11"/>
        <v>0</v>
      </c>
      <c r="T73" s="15" t="s">
        <v>119</v>
      </c>
      <c r="U73" s="206" t="s">
        <v>56</v>
      </c>
      <c r="V73" s="208">
        <v>2088816784.3032</v>
      </c>
      <c r="W73" s="208">
        <v>0</v>
      </c>
      <c r="X73" s="208">
        <v>0</v>
      </c>
      <c r="Y73" s="208">
        <v>0</v>
      </c>
      <c r="Z73" s="208">
        <v>0</v>
      </c>
      <c r="AA73" s="208">
        <v>0</v>
      </c>
      <c r="AB73" s="208">
        <v>2088816784.3032</v>
      </c>
      <c r="AC73" s="208">
        <v>0</v>
      </c>
      <c r="AD73" s="208">
        <v>446285388</v>
      </c>
      <c r="AE73" s="208">
        <v>1642531396.3032</v>
      </c>
      <c r="AF73" s="208">
        <v>0</v>
      </c>
      <c r="AG73" s="208">
        <v>0</v>
      </c>
      <c r="AH73" s="208">
        <v>446285388</v>
      </c>
      <c r="AI73" s="208">
        <v>0</v>
      </c>
      <c r="AJ73" s="208">
        <v>446285388</v>
      </c>
      <c r="AK73" s="208">
        <v>0</v>
      </c>
      <c r="AL73" s="208">
        <v>1642531396.3032</v>
      </c>
      <c r="AM73" s="208">
        <v>0</v>
      </c>
    </row>
    <row r="74" spans="1:39" s="6" customFormat="1" x14ac:dyDescent="0.25">
      <c r="A74" s="16" t="s">
        <v>120</v>
      </c>
      <c r="B74" s="11" t="s">
        <v>56</v>
      </c>
      <c r="C74" s="12">
        <f>+C75+C76</f>
        <v>2088816784.3032</v>
      </c>
      <c r="D74" s="12">
        <f t="shared" ref="D74:P74" si="36">+D75+D76</f>
        <v>0</v>
      </c>
      <c r="E74" s="12">
        <f t="shared" si="36"/>
        <v>0</v>
      </c>
      <c r="F74" s="12">
        <f t="shared" si="36"/>
        <v>0</v>
      </c>
      <c r="G74" s="12">
        <f t="shared" si="36"/>
        <v>2088816784.3032</v>
      </c>
      <c r="H74" s="12">
        <f t="shared" si="36"/>
        <v>0</v>
      </c>
      <c r="I74" s="12">
        <f t="shared" si="36"/>
        <v>446285388</v>
      </c>
      <c r="J74" s="12">
        <f t="shared" si="36"/>
        <v>1642531396.3032</v>
      </c>
      <c r="K74" s="12">
        <f t="shared" si="36"/>
        <v>0</v>
      </c>
      <c r="L74" s="12">
        <f t="shared" si="36"/>
        <v>0</v>
      </c>
      <c r="M74" s="12">
        <f t="shared" si="36"/>
        <v>446285388</v>
      </c>
      <c r="N74" s="12">
        <f t="shared" si="36"/>
        <v>0</v>
      </c>
      <c r="O74" s="12">
        <f t="shared" si="36"/>
        <v>446285388</v>
      </c>
      <c r="P74" s="12">
        <f t="shared" si="36"/>
        <v>0</v>
      </c>
      <c r="Q74" s="12">
        <f t="shared" si="34"/>
        <v>1642531396.3032</v>
      </c>
      <c r="R74" s="12">
        <f t="shared" si="11"/>
        <v>0</v>
      </c>
      <c r="T74" s="15" t="s">
        <v>120</v>
      </c>
      <c r="U74" s="206" t="s">
        <v>56</v>
      </c>
      <c r="V74" s="208">
        <v>2088816784.3032</v>
      </c>
      <c r="W74" s="208">
        <v>0</v>
      </c>
      <c r="X74" s="208">
        <v>0</v>
      </c>
      <c r="Y74" s="208">
        <v>0</v>
      </c>
      <c r="Z74" s="208">
        <v>0</v>
      </c>
      <c r="AA74" s="208">
        <v>0</v>
      </c>
      <c r="AB74" s="208">
        <v>2088816784.3032</v>
      </c>
      <c r="AC74" s="208">
        <v>0</v>
      </c>
      <c r="AD74" s="208">
        <v>446285388</v>
      </c>
      <c r="AE74" s="208">
        <v>1642531396.3032</v>
      </c>
      <c r="AF74" s="208">
        <v>0</v>
      </c>
      <c r="AG74" s="208">
        <v>0</v>
      </c>
      <c r="AH74" s="208">
        <v>446285388</v>
      </c>
      <c r="AI74" s="208">
        <v>0</v>
      </c>
      <c r="AJ74" s="208">
        <v>446285388</v>
      </c>
      <c r="AK74" s="208">
        <v>0</v>
      </c>
      <c r="AL74" s="208">
        <v>1642531396.3032</v>
      </c>
      <c r="AM74" s="208">
        <v>0</v>
      </c>
    </row>
    <row r="75" spans="1:39" x14ac:dyDescent="0.25">
      <c r="A75" s="15" t="s">
        <v>121</v>
      </c>
      <c r="B75" s="1" t="s">
        <v>95</v>
      </c>
      <c r="C75" s="2">
        <v>1642531396.3032</v>
      </c>
      <c r="D75" s="2">
        <v>0</v>
      </c>
      <c r="E75" s="2">
        <v>0</v>
      </c>
      <c r="F75" s="2">
        <v>0</v>
      </c>
      <c r="G75" s="2">
        <f t="shared" ref="G75:G133" si="37">+C75+D75-E75+F75</f>
        <v>1642531396.3032</v>
      </c>
      <c r="H75" s="2">
        <v>0</v>
      </c>
      <c r="I75" s="2">
        <v>0</v>
      </c>
      <c r="J75" s="2">
        <f t="shared" ref="J75:J136" si="38">+G75-I75</f>
        <v>1642531396.3032</v>
      </c>
      <c r="K75" s="2">
        <v>0</v>
      </c>
      <c r="L75" s="2">
        <v>0</v>
      </c>
      <c r="M75" s="2">
        <f t="shared" ref="M75:M136" si="39">+I75-L75</f>
        <v>0</v>
      </c>
      <c r="N75" s="2">
        <v>0</v>
      </c>
      <c r="O75" s="2">
        <v>0</v>
      </c>
      <c r="P75" s="2">
        <f t="shared" ref="P75:P136" si="40">+O75-I75</f>
        <v>0</v>
      </c>
      <c r="Q75" s="2">
        <f t="shared" si="34"/>
        <v>1642531396.3032</v>
      </c>
      <c r="R75" s="2">
        <f t="shared" si="11"/>
        <v>0</v>
      </c>
      <c r="T75" s="15" t="s">
        <v>121</v>
      </c>
      <c r="U75" s="206" t="s">
        <v>95</v>
      </c>
      <c r="V75" s="208">
        <v>1642531396.3032</v>
      </c>
      <c r="W75" s="208">
        <v>0</v>
      </c>
      <c r="X75" s="208">
        <v>0</v>
      </c>
      <c r="Y75" s="208">
        <v>0</v>
      </c>
      <c r="Z75" s="208">
        <v>0</v>
      </c>
      <c r="AA75" s="208">
        <v>0</v>
      </c>
      <c r="AB75" s="208">
        <v>1642531396.3032</v>
      </c>
      <c r="AC75" s="208">
        <v>0</v>
      </c>
      <c r="AD75" s="208">
        <v>0</v>
      </c>
      <c r="AE75" s="208">
        <v>1642531396.3032</v>
      </c>
      <c r="AF75" s="208">
        <v>0</v>
      </c>
      <c r="AG75" s="208">
        <v>0</v>
      </c>
      <c r="AH75" s="208">
        <v>0</v>
      </c>
      <c r="AI75" s="208">
        <v>0</v>
      </c>
      <c r="AJ75" s="208">
        <v>0</v>
      </c>
      <c r="AK75" s="208">
        <v>0</v>
      </c>
      <c r="AL75" s="208">
        <v>1642531396.3032</v>
      </c>
      <c r="AM75" s="208">
        <v>0</v>
      </c>
    </row>
    <row r="76" spans="1:39" x14ac:dyDescent="0.25">
      <c r="A76" s="15" t="s">
        <v>122</v>
      </c>
      <c r="B76" s="1" t="s">
        <v>97</v>
      </c>
      <c r="C76" s="2">
        <v>446285388</v>
      </c>
      <c r="D76" s="2">
        <v>0</v>
      </c>
      <c r="E76" s="2">
        <v>0</v>
      </c>
      <c r="F76" s="2">
        <v>0</v>
      </c>
      <c r="G76" s="2">
        <f t="shared" si="37"/>
        <v>446285388</v>
      </c>
      <c r="H76" s="2">
        <v>0</v>
      </c>
      <c r="I76" s="2">
        <v>446285388</v>
      </c>
      <c r="J76" s="2">
        <f t="shared" si="38"/>
        <v>0</v>
      </c>
      <c r="K76" s="2">
        <v>0</v>
      </c>
      <c r="L76" s="2">
        <v>0</v>
      </c>
      <c r="M76" s="2">
        <f t="shared" si="39"/>
        <v>446285388</v>
      </c>
      <c r="N76" s="2">
        <v>0</v>
      </c>
      <c r="O76" s="2">
        <v>446285388</v>
      </c>
      <c r="P76" s="2">
        <f t="shared" si="40"/>
        <v>0</v>
      </c>
      <c r="Q76" s="2">
        <f t="shared" si="34"/>
        <v>0</v>
      </c>
      <c r="R76" s="2">
        <f t="shared" si="11"/>
        <v>0</v>
      </c>
      <c r="T76" s="15" t="s">
        <v>122</v>
      </c>
      <c r="U76" s="206" t="s">
        <v>97</v>
      </c>
      <c r="V76" s="208">
        <v>446285388</v>
      </c>
      <c r="W76" s="208">
        <v>0</v>
      </c>
      <c r="X76" s="208">
        <v>0</v>
      </c>
      <c r="Y76" s="208">
        <v>0</v>
      </c>
      <c r="Z76" s="208">
        <v>0</v>
      </c>
      <c r="AA76" s="208">
        <v>0</v>
      </c>
      <c r="AB76" s="208">
        <v>446285388</v>
      </c>
      <c r="AC76" s="208">
        <v>0</v>
      </c>
      <c r="AD76" s="208">
        <v>446285388</v>
      </c>
      <c r="AE76" s="208">
        <v>0</v>
      </c>
      <c r="AF76" s="208">
        <v>0</v>
      </c>
      <c r="AG76" s="208">
        <v>0</v>
      </c>
      <c r="AH76" s="208">
        <v>446285388</v>
      </c>
      <c r="AI76" s="208">
        <v>0</v>
      </c>
      <c r="AJ76" s="208">
        <v>446285388</v>
      </c>
      <c r="AK76" s="208">
        <v>0</v>
      </c>
      <c r="AL76" s="208">
        <v>0</v>
      </c>
      <c r="AM76" s="208">
        <v>0</v>
      </c>
    </row>
    <row r="77" spans="1:39" s="6" customFormat="1" x14ac:dyDescent="0.25">
      <c r="A77" s="16" t="s">
        <v>123</v>
      </c>
      <c r="B77" s="11" t="s">
        <v>59</v>
      </c>
      <c r="C77" s="12">
        <f>+C78+C79</f>
        <v>1677283651.1781099</v>
      </c>
      <c r="D77" s="12">
        <f t="shared" ref="D77:P77" si="41">+D78+D79</f>
        <v>0</v>
      </c>
      <c r="E77" s="12">
        <f t="shared" si="41"/>
        <v>0</v>
      </c>
      <c r="F77" s="12">
        <f t="shared" si="41"/>
        <v>0</v>
      </c>
      <c r="G77" s="12">
        <f t="shared" si="41"/>
        <v>1677283651.1781099</v>
      </c>
      <c r="H77" s="12">
        <f t="shared" si="41"/>
        <v>0</v>
      </c>
      <c r="I77" s="12">
        <f t="shared" si="41"/>
        <v>316119060</v>
      </c>
      <c r="J77" s="12">
        <f t="shared" si="41"/>
        <v>1361164591.1781099</v>
      </c>
      <c r="K77" s="12">
        <f t="shared" si="41"/>
        <v>0</v>
      </c>
      <c r="L77" s="12">
        <f t="shared" si="41"/>
        <v>0</v>
      </c>
      <c r="M77" s="12">
        <f t="shared" si="41"/>
        <v>316119060</v>
      </c>
      <c r="N77" s="12">
        <f t="shared" si="41"/>
        <v>0</v>
      </c>
      <c r="O77" s="12">
        <f t="shared" si="41"/>
        <v>316119060</v>
      </c>
      <c r="P77" s="12">
        <f t="shared" si="41"/>
        <v>0</v>
      </c>
      <c r="Q77" s="12">
        <f t="shared" si="34"/>
        <v>1361164591.1781099</v>
      </c>
      <c r="R77" s="12">
        <f t="shared" ref="R77:R140" si="42">+L77</f>
        <v>0</v>
      </c>
      <c r="T77" s="15" t="s">
        <v>123</v>
      </c>
      <c r="U77" s="206" t="s">
        <v>59</v>
      </c>
      <c r="V77" s="208">
        <v>316119060</v>
      </c>
      <c r="W77" s="208">
        <v>0</v>
      </c>
      <c r="X77" s="208">
        <v>0</v>
      </c>
      <c r="Y77" s="208">
        <v>0</v>
      </c>
      <c r="Z77" s="208">
        <v>0</v>
      </c>
      <c r="AA77" s="208">
        <v>0</v>
      </c>
      <c r="AB77" s="208">
        <v>316119060</v>
      </c>
      <c r="AC77" s="208">
        <v>0</v>
      </c>
      <c r="AD77" s="208">
        <v>316119060</v>
      </c>
      <c r="AE77" s="208">
        <v>0</v>
      </c>
      <c r="AF77" s="208">
        <v>0</v>
      </c>
      <c r="AG77" s="208">
        <v>0</v>
      </c>
      <c r="AH77" s="208">
        <v>316119060</v>
      </c>
      <c r="AI77" s="208">
        <v>0</v>
      </c>
      <c r="AJ77" s="208">
        <v>316119060</v>
      </c>
      <c r="AK77" s="208">
        <v>0</v>
      </c>
      <c r="AL77" s="208">
        <v>0</v>
      </c>
      <c r="AM77" s="208">
        <v>0</v>
      </c>
    </row>
    <row r="78" spans="1:39" x14ac:dyDescent="0.25">
      <c r="A78" s="15" t="s">
        <v>124</v>
      </c>
      <c r="B78" s="1" t="s">
        <v>95</v>
      </c>
      <c r="C78" s="2">
        <v>1361164591.1781099</v>
      </c>
      <c r="D78" s="2">
        <v>0</v>
      </c>
      <c r="E78" s="2">
        <v>0</v>
      </c>
      <c r="F78" s="2">
        <v>0</v>
      </c>
      <c r="G78" s="2">
        <f t="shared" si="37"/>
        <v>1361164591.1781099</v>
      </c>
      <c r="H78" s="2">
        <v>0</v>
      </c>
      <c r="I78" s="2">
        <v>0</v>
      </c>
      <c r="J78" s="2">
        <f t="shared" si="38"/>
        <v>1361164591.1781099</v>
      </c>
      <c r="K78" s="2">
        <v>0</v>
      </c>
      <c r="L78" s="2">
        <v>0</v>
      </c>
      <c r="M78" s="2">
        <f t="shared" si="39"/>
        <v>0</v>
      </c>
      <c r="N78" s="2">
        <v>0</v>
      </c>
      <c r="O78" s="2">
        <v>0</v>
      </c>
      <c r="P78" s="2">
        <f t="shared" si="40"/>
        <v>0</v>
      </c>
      <c r="Q78" s="2">
        <f t="shared" si="34"/>
        <v>1361164591.1781099</v>
      </c>
      <c r="R78" s="2">
        <f t="shared" si="42"/>
        <v>0</v>
      </c>
      <c r="T78" s="15" t="s">
        <v>124</v>
      </c>
      <c r="U78" s="206" t="s">
        <v>95</v>
      </c>
      <c r="V78" s="208">
        <v>1361164591.1781099</v>
      </c>
      <c r="W78" s="208">
        <v>0</v>
      </c>
      <c r="X78" s="208">
        <v>0</v>
      </c>
      <c r="Y78" s="208">
        <v>0</v>
      </c>
      <c r="Z78" s="208">
        <v>0</v>
      </c>
      <c r="AA78" s="208">
        <v>0</v>
      </c>
      <c r="AB78" s="208">
        <v>1361164591.1781099</v>
      </c>
      <c r="AC78" s="208">
        <v>0</v>
      </c>
      <c r="AD78" s="208">
        <v>0</v>
      </c>
      <c r="AE78" s="208">
        <v>1361164591.1781099</v>
      </c>
      <c r="AF78" s="208">
        <v>0</v>
      </c>
      <c r="AG78" s="208">
        <v>0</v>
      </c>
      <c r="AH78" s="208">
        <v>0</v>
      </c>
      <c r="AI78" s="208">
        <v>0</v>
      </c>
      <c r="AJ78" s="208">
        <v>0</v>
      </c>
      <c r="AK78" s="208">
        <v>0</v>
      </c>
      <c r="AL78" s="208">
        <v>1361164591.1781099</v>
      </c>
      <c r="AM78" s="208">
        <v>0</v>
      </c>
    </row>
    <row r="79" spans="1:39" x14ac:dyDescent="0.25">
      <c r="A79" s="15" t="s">
        <v>125</v>
      </c>
      <c r="B79" s="1" t="s">
        <v>97</v>
      </c>
      <c r="C79" s="2">
        <v>316119060</v>
      </c>
      <c r="D79" s="2">
        <v>0</v>
      </c>
      <c r="E79" s="2">
        <v>0</v>
      </c>
      <c r="F79" s="2">
        <v>0</v>
      </c>
      <c r="G79" s="2">
        <f t="shared" si="37"/>
        <v>316119060</v>
      </c>
      <c r="H79" s="2">
        <v>0</v>
      </c>
      <c r="I79" s="2">
        <v>316119060</v>
      </c>
      <c r="J79" s="2">
        <f t="shared" si="38"/>
        <v>0</v>
      </c>
      <c r="K79" s="2">
        <v>0</v>
      </c>
      <c r="L79" s="2">
        <v>0</v>
      </c>
      <c r="M79" s="2">
        <f t="shared" si="39"/>
        <v>316119060</v>
      </c>
      <c r="N79" s="2">
        <v>0</v>
      </c>
      <c r="O79" s="2">
        <v>316119060</v>
      </c>
      <c r="P79" s="2">
        <f t="shared" si="40"/>
        <v>0</v>
      </c>
      <c r="Q79" s="2">
        <f t="shared" si="34"/>
        <v>0</v>
      </c>
      <c r="R79" s="2">
        <f t="shared" si="42"/>
        <v>0</v>
      </c>
      <c r="T79" s="15" t="s">
        <v>125</v>
      </c>
      <c r="U79" s="206" t="s">
        <v>97</v>
      </c>
      <c r="V79" s="208">
        <v>316119060</v>
      </c>
      <c r="W79" s="208">
        <v>0</v>
      </c>
      <c r="X79" s="208">
        <v>0</v>
      </c>
      <c r="Y79" s="208">
        <v>0</v>
      </c>
      <c r="Z79" s="208">
        <v>0</v>
      </c>
      <c r="AA79" s="208">
        <v>0</v>
      </c>
      <c r="AB79" s="208">
        <v>316119060</v>
      </c>
      <c r="AC79" s="208">
        <v>0</v>
      </c>
      <c r="AD79" s="208">
        <v>316119060</v>
      </c>
      <c r="AE79" s="208">
        <v>0</v>
      </c>
      <c r="AF79" s="208">
        <v>0</v>
      </c>
      <c r="AG79" s="208">
        <v>0</v>
      </c>
      <c r="AH79" s="208">
        <v>316119060</v>
      </c>
      <c r="AI79" s="208">
        <v>0</v>
      </c>
      <c r="AJ79" s="208">
        <v>316119060</v>
      </c>
      <c r="AK79" s="208">
        <v>0</v>
      </c>
      <c r="AL79" s="208">
        <v>0</v>
      </c>
      <c r="AM79" s="208">
        <v>0</v>
      </c>
    </row>
    <row r="80" spans="1:39" s="6" customFormat="1" x14ac:dyDescent="0.25">
      <c r="A80" s="16" t="s">
        <v>126</v>
      </c>
      <c r="B80" s="11" t="s">
        <v>62</v>
      </c>
      <c r="C80" s="12">
        <f>+C81</f>
        <v>2332780066.8000002</v>
      </c>
      <c r="D80" s="12">
        <f t="shared" ref="D80:P80" si="43">+D81</f>
        <v>0</v>
      </c>
      <c r="E80" s="12">
        <f t="shared" si="43"/>
        <v>0</v>
      </c>
      <c r="F80" s="12">
        <f t="shared" si="43"/>
        <v>0</v>
      </c>
      <c r="G80" s="12">
        <f t="shared" si="43"/>
        <v>2332780066.8000002</v>
      </c>
      <c r="H80" s="12">
        <f t="shared" si="43"/>
        <v>450970451</v>
      </c>
      <c r="I80" s="12">
        <f t="shared" si="43"/>
        <v>890472191</v>
      </c>
      <c r="J80" s="12">
        <f t="shared" si="43"/>
        <v>1442307875.8</v>
      </c>
      <c r="K80" s="12">
        <f t="shared" si="43"/>
        <v>450970451</v>
      </c>
      <c r="L80" s="12">
        <f t="shared" si="43"/>
        <v>450970451</v>
      </c>
      <c r="M80" s="12">
        <f t="shared" si="43"/>
        <v>439501740</v>
      </c>
      <c r="N80" s="12">
        <f t="shared" si="43"/>
        <v>534630998</v>
      </c>
      <c r="O80" s="12">
        <f t="shared" si="43"/>
        <v>974132738</v>
      </c>
      <c r="P80" s="12">
        <f t="shared" si="43"/>
        <v>83660547</v>
      </c>
      <c r="Q80" s="12">
        <f t="shared" si="34"/>
        <v>1358647328.8000002</v>
      </c>
      <c r="R80" s="12">
        <f t="shared" si="42"/>
        <v>450970451</v>
      </c>
      <c r="T80" s="15" t="s">
        <v>126</v>
      </c>
      <c r="U80" s="206" t="s">
        <v>62</v>
      </c>
      <c r="V80" s="208">
        <v>2332780066.8000002</v>
      </c>
      <c r="W80" s="208">
        <v>0</v>
      </c>
      <c r="X80" s="208">
        <v>0</v>
      </c>
      <c r="Y80" s="208">
        <v>0</v>
      </c>
      <c r="Z80" s="208">
        <v>0</v>
      </c>
      <c r="AA80" s="208">
        <v>0</v>
      </c>
      <c r="AB80" s="208">
        <v>2332780066.8000002</v>
      </c>
      <c r="AC80" s="208">
        <v>450970451</v>
      </c>
      <c r="AD80" s="208">
        <v>890472191</v>
      </c>
      <c r="AE80" s="208">
        <v>1442307875.8000002</v>
      </c>
      <c r="AF80" s="208">
        <v>450970451</v>
      </c>
      <c r="AG80" s="208">
        <v>450970451</v>
      </c>
      <c r="AH80" s="208">
        <v>439501740</v>
      </c>
      <c r="AI80" s="208">
        <v>534630998</v>
      </c>
      <c r="AJ80" s="208">
        <v>974132738</v>
      </c>
      <c r="AK80" s="208">
        <v>83660547</v>
      </c>
      <c r="AL80" s="208">
        <v>1358647328.8000002</v>
      </c>
      <c r="AM80" s="208">
        <v>0</v>
      </c>
    </row>
    <row r="81" spans="1:39" s="6" customFormat="1" x14ac:dyDescent="0.25">
      <c r="A81" s="16" t="s">
        <v>127</v>
      </c>
      <c r="B81" s="11" t="s">
        <v>62</v>
      </c>
      <c r="C81" s="12">
        <f>+C82+C83</f>
        <v>2332780066.8000002</v>
      </c>
      <c r="D81" s="12">
        <f t="shared" ref="D81:P81" si="44">+D82+D83</f>
        <v>0</v>
      </c>
      <c r="E81" s="12">
        <f t="shared" si="44"/>
        <v>0</v>
      </c>
      <c r="F81" s="12">
        <f t="shared" si="44"/>
        <v>0</v>
      </c>
      <c r="G81" s="12">
        <f t="shared" si="44"/>
        <v>2332780066.8000002</v>
      </c>
      <c r="H81" s="12">
        <f t="shared" si="44"/>
        <v>450970451</v>
      </c>
      <c r="I81" s="12">
        <f t="shared" si="44"/>
        <v>890472191</v>
      </c>
      <c r="J81" s="12">
        <f t="shared" si="44"/>
        <v>1442307875.8</v>
      </c>
      <c r="K81" s="12">
        <f t="shared" si="44"/>
        <v>450970451</v>
      </c>
      <c r="L81" s="12">
        <f t="shared" si="44"/>
        <v>450970451</v>
      </c>
      <c r="M81" s="12">
        <f t="shared" si="44"/>
        <v>439501740</v>
      </c>
      <c r="N81" s="12">
        <f t="shared" si="44"/>
        <v>534630998</v>
      </c>
      <c r="O81" s="12">
        <f t="shared" si="44"/>
        <v>974132738</v>
      </c>
      <c r="P81" s="12">
        <f t="shared" si="44"/>
        <v>83660547</v>
      </c>
      <c r="Q81" s="12">
        <f t="shared" si="34"/>
        <v>1358647328.8000002</v>
      </c>
      <c r="R81" s="12">
        <f t="shared" si="42"/>
        <v>450970451</v>
      </c>
      <c r="T81" s="15" t="s">
        <v>127</v>
      </c>
      <c r="U81" s="206" t="s">
        <v>62</v>
      </c>
      <c r="V81" s="208">
        <v>2332780066.8000002</v>
      </c>
      <c r="W81" s="208">
        <v>0</v>
      </c>
      <c r="X81" s="208">
        <v>0</v>
      </c>
      <c r="Y81" s="208">
        <v>0</v>
      </c>
      <c r="Z81" s="208">
        <v>0</v>
      </c>
      <c r="AA81" s="208">
        <v>0</v>
      </c>
      <c r="AB81" s="208">
        <v>2332780066.8000002</v>
      </c>
      <c r="AC81" s="208">
        <v>450970451</v>
      </c>
      <c r="AD81" s="208">
        <v>890472191</v>
      </c>
      <c r="AE81" s="208">
        <v>1442307875.8000002</v>
      </c>
      <c r="AF81" s="208">
        <v>450970451</v>
      </c>
      <c r="AG81" s="208">
        <v>450970451</v>
      </c>
      <c r="AH81" s="208">
        <v>439501740</v>
      </c>
      <c r="AI81" s="208">
        <v>534630998</v>
      </c>
      <c r="AJ81" s="208">
        <v>974132738</v>
      </c>
      <c r="AK81" s="208">
        <v>83660547</v>
      </c>
      <c r="AL81" s="208">
        <v>1358647328.8000002</v>
      </c>
      <c r="AM81" s="208">
        <v>0</v>
      </c>
    </row>
    <row r="82" spans="1:39" x14ac:dyDescent="0.25">
      <c r="A82" s="15" t="s">
        <v>128</v>
      </c>
      <c r="B82" s="1" t="s">
        <v>95</v>
      </c>
      <c r="C82" s="2">
        <v>1893278326.8</v>
      </c>
      <c r="D82" s="2">
        <v>0</v>
      </c>
      <c r="E82" s="2">
        <v>0</v>
      </c>
      <c r="F82" s="2">
        <v>0</v>
      </c>
      <c r="G82" s="2">
        <f t="shared" si="37"/>
        <v>1893278326.8</v>
      </c>
      <c r="H82" s="2">
        <v>450970451</v>
      </c>
      <c r="I82" s="2">
        <v>450970451</v>
      </c>
      <c r="J82" s="2">
        <f t="shared" si="38"/>
        <v>1442307875.8</v>
      </c>
      <c r="K82" s="2">
        <v>450970451</v>
      </c>
      <c r="L82" s="2">
        <v>450970451</v>
      </c>
      <c r="M82" s="2">
        <f t="shared" si="39"/>
        <v>0</v>
      </c>
      <c r="N82" s="2">
        <v>534630998</v>
      </c>
      <c r="O82" s="2">
        <v>534630998</v>
      </c>
      <c r="P82" s="2">
        <f t="shared" si="40"/>
        <v>83660547</v>
      </c>
      <c r="Q82" s="2">
        <f t="shared" si="34"/>
        <v>1358647328.8</v>
      </c>
      <c r="R82" s="2">
        <f t="shared" si="42"/>
        <v>450970451</v>
      </c>
      <c r="T82" s="15" t="s">
        <v>128</v>
      </c>
      <c r="U82" s="206" t="s">
        <v>95</v>
      </c>
      <c r="V82" s="208">
        <v>1893278326.8</v>
      </c>
      <c r="W82" s="208">
        <v>0</v>
      </c>
      <c r="X82" s="208">
        <v>0</v>
      </c>
      <c r="Y82" s="208">
        <v>0</v>
      </c>
      <c r="Z82" s="208">
        <v>0</v>
      </c>
      <c r="AA82" s="208">
        <v>0</v>
      </c>
      <c r="AB82" s="208">
        <v>1893278326.8</v>
      </c>
      <c r="AC82" s="208">
        <v>450970451</v>
      </c>
      <c r="AD82" s="208">
        <v>450970451</v>
      </c>
      <c r="AE82" s="208">
        <v>1442307875.8</v>
      </c>
      <c r="AF82" s="208">
        <v>450970451</v>
      </c>
      <c r="AG82" s="208">
        <v>450970451</v>
      </c>
      <c r="AH82" s="208">
        <v>0</v>
      </c>
      <c r="AI82" s="208">
        <v>534630998</v>
      </c>
      <c r="AJ82" s="208">
        <v>534630998</v>
      </c>
      <c r="AK82" s="208">
        <v>83660547</v>
      </c>
      <c r="AL82" s="208">
        <v>1358647328.8</v>
      </c>
      <c r="AM82" s="208">
        <v>0</v>
      </c>
    </row>
    <row r="83" spans="1:39" x14ac:dyDescent="0.25">
      <c r="A83" s="15" t="s">
        <v>129</v>
      </c>
      <c r="B83" s="1" t="s">
        <v>97</v>
      </c>
      <c r="C83" s="2">
        <v>439501740</v>
      </c>
      <c r="D83" s="2">
        <v>0</v>
      </c>
      <c r="E83" s="2">
        <v>0</v>
      </c>
      <c r="F83" s="2">
        <v>0</v>
      </c>
      <c r="G83" s="2">
        <f t="shared" si="37"/>
        <v>439501740</v>
      </c>
      <c r="H83" s="2">
        <v>0</v>
      </c>
      <c r="I83" s="2">
        <v>439501740</v>
      </c>
      <c r="J83" s="2">
        <f t="shared" si="38"/>
        <v>0</v>
      </c>
      <c r="K83" s="2">
        <v>0</v>
      </c>
      <c r="L83" s="2">
        <v>0</v>
      </c>
      <c r="M83" s="2">
        <f t="shared" si="39"/>
        <v>439501740</v>
      </c>
      <c r="N83" s="2">
        <v>0</v>
      </c>
      <c r="O83" s="2">
        <v>439501740</v>
      </c>
      <c r="P83" s="2">
        <f t="shared" si="40"/>
        <v>0</v>
      </c>
      <c r="Q83" s="2">
        <f t="shared" si="34"/>
        <v>0</v>
      </c>
      <c r="R83" s="2">
        <f t="shared" si="42"/>
        <v>0</v>
      </c>
      <c r="T83" s="15" t="s">
        <v>129</v>
      </c>
      <c r="U83" s="206" t="s">
        <v>97</v>
      </c>
      <c r="V83" s="208">
        <v>439501740</v>
      </c>
      <c r="W83" s="208">
        <v>0</v>
      </c>
      <c r="X83" s="208">
        <v>0</v>
      </c>
      <c r="Y83" s="208">
        <v>0</v>
      </c>
      <c r="Z83" s="208">
        <v>0</v>
      </c>
      <c r="AA83" s="208">
        <v>0</v>
      </c>
      <c r="AB83" s="208">
        <v>439501740</v>
      </c>
      <c r="AC83" s="208">
        <v>0</v>
      </c>
      <c r="AD83" s="208">
        <v>439501740</v>
      </c>
      <c r="AE83" s="208">
        <v>0</v>
      </c>
      <c r="AF83" s="208">
        <v>0</v>
      </c>
      <c r="AG83" s="208">
        <v>0</v>
      </c>
      <c r="AH83" s="208">
        <v>439501740</v>
      </c>
      <c r="AI83" s="208">
        <v>0</v>
      </c>
      <c r="AJ83" s="208">
        <v>439501740</v>
      </c>
      <c r="AK83" s="208">
        <v>0</v>
      </c>
      <c r="AL83" s="208">
        <v>0</v>
      </c>
      <c r="AM83" s="208">
        <v>0</v>
      </c>
    </row>
    <row r="84" spans="1:39" s="6" customFormat="1" x14ac:dyDescent="0.25">
      <c r="A84" s="16" t="s">
        <v>130</v>
      </c>
      <c r="B84" s="11" t="s">
        <v>65</v>
      </c>
      <c r="C84" s="12">
        <f>+C85</f>
        <v>1128262251.4344001</v>
      </c>
      <c r="D84" s="12">
        <f t="shared" ref="D84:P84" si="45">+D85</f>
        <v>0</v>
      </c>
      <c r="E84" s="12">
        <f t="shared" si="45"/>
        <v>0</v>
      </c>
      <c r="F84" s="12">
        <f t="shared" si="45"/>
        <v>0</v>
      </c>
      <c r="G84" s="12">
        <f t="shared" si="45"/>
        <v>1128262251.4344001</v>
      </c>
      <c r="H84" s="12">
        <f t="shared" si="45"/>
        <v>0</v>
      </c>
      <c r="I84" s="12">
        <f t="shared" si="45"/>
        <v>154560000</v>
      </c>
      <c r="J84" s="12">
        <f t="shared" si="45"/>
        <v>973702251.43439996</v>
      </c>
      <c r="K84" s="12">
        <f t="shared" si="45"/>
        <v>0</v>
      </c>
      <c r="L84" s="12">
        <f t="shared" si="45"/>
        <v>0</v>
      </c>
      <c r="M84" s="12">
        <f t="shared" si="45"/>
        <v>154560000</v>
      </c>
      <c r="N84" s="12">
        <f t="shared" si="45"/>
        <v>0</v>
      </c>
      <c r="O84" s="12">
        <f t="shared" si="45"/>
        <v>154560000</v>
      </c>
      <c r="P84" s="12">
        <f t="shared" si="45"/>
        <v>0</v>
      </c>
      <c r="Q84" s="12">
        <f t="shared" si="34"/>
        <v>973702251.43440008</v>
      </c>
      <c r="R84" s="12">
        <f t="shared" si="42"/>
        <v>0</v>
      </c>
      <c r="T84" s="15" t="s">
        <v>130</v>
      </c>
      <c r="U84" s="206" t="s">
        <v>65</v>
      </c>
      <c r="V84" s="208">
        <v>1128262251.4344001</v>
      </c>
      <c r="W84" s="208">
        <v>0</v>
      </c>
      <c r="X84" s="208">
        <v>0</v>
      </c>
      <c r="Y84" s="208">
        <v>0</v>
      </c>
      <c r="Z84" s="208">
        <v>0</v>
      </c>
      <c r="AA84" s="208">
        <v>0</v>
      </c>
      <c r="AB84" s="208">
        <v>1128262251.4344001</v>
      </c>
      <c r="AC84" s="208">
        <v>0</v>
      </c>
      <c r="AD84" s="208">
        <v>154560000</v>
      </c>
      <c r="AE84" s="208">
        <v>973702251.43440008</v>
      </c>
      <c r="AF84" s="208">
        <v>0</v>
      </c>
      <c r="AG84" s="208">
        <v>0</v>
      </c>
      <c r="AH84" s="208">
        <v>154560000</v>
      </c>
      <c r="AI84" s="208">
        <v>0</v>
      </c>
      <c r="AJ84" s="208">
        <v>154560000</v>
      </c>
      <c r="AK84" s="208">
        <v>0</v>
      </c>
      <c r="AL84" s="208">
        <v>973702251.43440008</v>
      </c>
      <c r="AM84" s="208">
        <v>0</v>
      </c>
    </row>
    <row r="85" spans="1:39" s="6" customFormat="1" x14ac:dyDescent="0.25">
      <c r="A85" s="16" t="s">
        <v>131</v>
      </c>
      <c r="B85" s="11" t="s">
        <v>65</v>
      </c>
      <c r="C85" s="12">
        <f>+C86+C87</f>
        <v>1128262251.4344001</v>
      </c>
      <c r="D85" s="12">
        <f t="shared" ref="D85:P85" si="46">+D86+D87</f>
        <v>0</v>
      </c>
      <c r="E85" s="12">
        <f t="shared" si="46"/>
        <v>0</v>
      </c>
      <c r="F85" s="12">
        <f t="shared" si="46"/>
        <v>0</v>
      </c>
      <c r="G85" s="12">
        <f t="shared" si="46"/>
        <v>1128262251.4344001</v>
      </c>
      <c r="H85" s="12">
        <f t="shared" si="46"/>
        <v>0</v>
      </c>
      <c r="I85" s="12">
        <f t="shared" si="46"/>
        <v>154560000</v>
      </c>
      <c r="J85" s="12">
        <f t="shared" si="46"/>
        <v>973702251.43439996</v>
      </c>
      <c r="K85" s="12">
        <f t="shared" si="46"/>
        <v>0</v>
      </c>
      <c r="L85" s="12">
        <f t="shared" si="46"/>
        <v>0</v>
      </c>
      <c r="M85" s="12">
        <f t="shared" si="46"/>
        <v>154560000</v>
      </c>
      <c r="N85" s="12">
        <f t="shared" si="46"/>
        <v>0</v>
      </c>
      <c r="O85" s="12">
        <f t="shared" si="46"/>
        <v>154560000</v>
      </c>
      <c r="P85" s="12">
        <f t="shared" si="46"/>
        <v>0</v>
      </c>
      <c r="Q85" s="12">
        <f t="shared" si="34"/>
        <v>973702251.43440008</v>
      </c>
      <c r="R85" s="12">
        <f t="shared" si="42"/>
        <v>0</v>
      </c>
      <c r="T85" s="15" t="s">
        <v>131</v>
      </c>
      <c r="U85" s="206" t="s">
        <v>65</v>
      </c>
      <c r="V85" s="208">
        <v>1128262251.4344001</v>
      </c>
      <c r="W85" s="208">
        <v>0</v>
      </c>
      <c r="X85" s="208">
        <v>0</v>
      </c>
      <c r="Y85" s="208">
        <v>0</v>
      </c>
      <c r="Z85" s="208">
        <v>0</v>
      </c>
      <c r="AA85" s="208">
        <v>0</v>
      </c>
      <c r="AB85" s="208">
        <v>1128262251.4344001</v>
      </c>
      <c r="AC85" s="208">
        <v>0</v>
      </c>
      <c r="AD85" s="208">
        <v>154560000</v>
      </c>
      <c r="AE85" s="208">
        <v>973702251.43440008</v>
      </c>
      <c r="AF85" s="208">
        <v>0</v>
      </c>
      <c r="AG85" s="208">
        <v>0</v>
      </c>
      <c r="AH85" s="208">
        <v>154560000</v>
      </c>
      <c r="AI85" s="208">
        <v>0</v>
      </c>
      <c r="AJ85" s="208">
        <v>154560000</v>
      </c>
      <c r="AK85" s="208">
        <v>0</v>
      </c>
      <c r="AL85" s="208">
        <v>973702251.43440008</v>
      </c>
      <c r="AM85" s="208">
        <v>0</v>
      </c>
    </row>
    <row r="86" spans="1:39" x14ac:dyDescent="0.25">
      <c r="A86" s="15" t="s">
        <v>132</v>
      </c>
      <c r="B86" s="1" t="s">
        <v>95</v>
      </c>
      <c r="C86" s="2">
        <v>973702251.43439996</v>
      </c>
      <c r="D86" s="2">
        <v>0</v>
      </c>
      <c r="E86" s="2">
        <v>0</v>
      </c>
      <c r="F86" s="2">
        <v>0</v>
      </c>
      <c r="G86" s="2">
        <f t="shared" si="37"/>
        <v>973702251.43439996</v>
      </c>
      <c r="H86" s="2">
        <v>0</v>
      </c>
      <c r="I86" s="2">
        <v>0</v>
      </c>
      <c r="J86" s="2">
        <f t="shared" si="38"/>
        <v>973702251.43439996</v>
      </c>
      <c r="K86" s="2">
        <v>0</v>
      </c>
      <c r="L86" s="2">
        <v>0</v>
      </c>
      <c r="M86" s="2">
        <f t="shared" si="39"/>
        <v>0</v>
      </c>
      <c r="N86" s="2">
        <v>0</v>
      </c>
      <c r="O86" s="2">
        <v>0</v>
      </c>
      <c r="P86" s="2">
        <f t="shared" si="40"/>
        <v>0</v>
      </c>
      <c r="Q86" s="2">
        <f t="shared" si="34"/>
        <v>973702251.43439996</v>
      </c>
      <c r="R86" s="2">
        <f t="shared" si="42"/>
        <v>0</v>
      </c>
      <c r="T86" s="15" t="s">
        <v>132</v>
      </c>
      <c r="U86" s="206" t="s">
        <v>95</v>
      </c>
      <c r="V86" s="208">
        <v>973702251.43439996</v>
      </c>
      <c r="W86" s="208">
        <v>0</v>
      </c>
      <c r="X86" s="208">
        <v>0</v>
      </c>
      <c r="Y86" s="208">
        <v>0</v>
      </c>
      <c r="Z86" s="208">
        <v>0</v>
      </c>
      <c r="AA86" s="208">
        <v>0</v>
      </c>
      <c r="AB86" s="208">
        <v>973702251.43439996</v>
      </c>
      <c r="AC86" s="208">
        <v>0</v>
      </c>
      <c r="AD86" s="208">
        <v>0</v>
      </c>
      <c r="AE86" s="208">
        <v>973702251.43439996</v>
      </c>
      <c r="AF86" s="208">
        <v>0</v>
      </c>
      <c r="AG86" s="208">
        <v>0</v>
      </c>
      <c r="AH86" s="208">
        <v>0</v>
      </c>
      <c r="AI86" s="208">
        <v>0</v>
      </c>
      <c r="AJ86" s="208">
        <v>0</v>
      </c>
      <c r="AK86" s="208">
        <v>0</v>
      </c>
      <c r="AL86" s="208">
        <v>973702251.43439996</v>
      </c>
      <c r="AM86" s="208">
        <v>0</v>
      </c>
    </row>
    <row r="87" spans="1:39" x14ac:dyDescent="0.25">
      <c r="A87" s="15" t="s">
        <v>133</v>
      </c>
      <c r="B87" s="1" t="s">
        <v>97</v>
      </c>
      <c r="C87" s="2">
        <v>154560000</v>
      </c>
      <c r="D87" s="2">
        <v>0</v>
      </c>
      <c r="E87" s="2">
        <v>0</v>
      </c>
      <c r="F87" s="2">
        <v>0</v>
      </c>
      <c r="G87" s="2">
        <f t="shared" si="37"/>
        <v>154560000</v>
      </c>
      <c r="H87" s="2">
        <v>0</v>
      </c>
      <c r="I87" s="2">
        <v>154560000</v>
      </c>
      <c r="J87" s="2">
        <f t="shared" si="38"/>
        <v>0</v>
      </c>
      <c r="K87" s="2">
        <v>0</v>
      </c>
      <c r="L87" s="2">
        <v>0</v>
      </c>
      <c r="M87" s="2">
        <f t="shared" si="39"/>
        <v>154560000</v>
      </c>
      <c r="N87" s="2">
        <v>0</v>
      </c>
      <c r="O87" s="2">
        <v>154560000</v>
      </c>
      <c r="P87" s="2">
        <f t="shared" si="40"/>
        <v>0</v>
      </c>
      <c r="Q87" s="2">
        <f t="shared" si="34"/>
        <v>0</v>
      </c>
      <c r="R87" s="2">
        <f t="shared" si="42"/>
        <v>0</v>
      </c>
      <c r="T87" s="15" t="s">
        <v>133</v>
      </c>
      <c r="U87" s="206" t="s">
        <v>97</v>
      </c>
      <c r="V87" s="208">
        <v>154560000</v>
      </c>
      <c r="W87" s="208">
        <v>0</v>
      </c>
      <c r="X87" s="208">
        <v>0</v>
      </c>
      <c r="Y87" s="208">
        <v>0</v>
      </c>
      <c r="Z87" s="208">
        <v>0</v>
      </c>
      <c r="AA87" s="208">
        <v>0</v>
      </c>
      <c r="AB87" s="208">
        <v>154560000</v>
      </c>
      <c r="AC87" s="208">
        <v>0</v>
      </c>
      <c r="AD87" s="208">
        <v>154560000</v>
      </c>
      <c r="AE87" s="208">
        <v>0</v>
      </c>
      <c r="AF87" s="208">
        <v>0</v>
      </c>
      <c r="AG87" s="208">
        <v>0</v>
      </c>
      <c r="AH87" s="208">
        <v>154560000</v>
      </c>
      <c r="AI87" s="208">
        <v>0</v>
      </c>
      <c r="AJ87" s="208">
        <v>154560000</v>
      </c>
      <c r="AK87" s="208">
        <v>0</v>
      </c>
      <c r="AL87" s="208">
        <v>0</v>
      </c>
      <c r="AM87" s="208">
        <v>0</v>
      </c>
    </row>
    <row r="88" spans="1:39" s="6" customFormat="1" x14ac:dyDescent="0.25">
      <c r="A88" s="16" t="s">
        <v>134</v>
      </c>
      <c r="B88" s="11" t="s">
        <v>68</v>
      </c>
      <c r="C88" s="12">
        <f>+C89</f>
        <v>1041859065.391893</v>
      </c>
      <c r="D88" s="12">
        <f t="shared" ref="D88:P88" si="47">+D89</f>
        <v>0</v>
      </c>
      <c r="E88" s="12">
        <f t="shared" si="47"/>
        <v>0</v>
      </c>
      <c r="F88" s="12">
        <f t="shared" si="47"/>
        <v>0</v>
      </c>
      <c r="G88" s="12">
        <f t="shared" si="47"/>
        <v>1041859065.391893</v>
      </c>
      <c r="H88" s="12">
        <f t="shared" si="47"/>
        <v>290640</v>
      </c>
      <c r="I88" s="12">
        <f t="shared" si="47"/>
        <v>72786248</v>
      </c>
      <c r="J88" s="12">
        <f t="shared" si="47"/>
        <v>969072817.39189303</v>
      </c>
      <c r="K88" s="12">
        <f t="shared" si="47"/>
        <v>0</v>
      </c>
      <c r="L88" s="12">
        <f t="shared" si="47"/>
        <v>0</v>
      </c>
      <c r="M88" s="12">
        <f t="shared" si="47"/>
        <v>72786248</v>
      </c>
      <c r="N88" s="12">
        <f t="shared" si="47"/>
        <v>2093391</v>
      </c>
      <c r="O88" s="12">
        <f t="shared" si="47"/>
        <v>74588999</v>
      </c>
      <c r="P88" s="12">
        <f t="shared" si="47"/>
        <v>1802751</v>
      </c>
      <c r="Q88" s="12">
        <f t="shared" si="34"/>
        <v>967270066.39189303</v>
      </c>
      <c r="R88" s="12">
        <f t="shared" si="42"/>
        <v>0</v>
      </c>
      <c r="T88" s="15" t="s">
        <v>134</v>
      </c>
      <c r="U88" s="206" t="s">
        <v>68</v>
      </c>
      <c r="V88" s="208">
        <v>1041859065.391893</v>
      </c>
      <c r="W88" s="208">
        <v>0</v>
      </c>
      <c r="X88" s="208">
        <v>0</v>
      </c>
      <c r="Y88" s="208">
        <v>0</v>
      </c>
      <c r="Z88" s="208">
        <v>0</v>
      </c>
      <c r="AA88" s="208">
        <v>0</v>
      </c>
      <c r="AB88" s="208">
        <v>1041859065.391893</v>
      </c>
      <c r="AC88" s="208">
        <v>290640</v>
      </c>
      <c r="AD88" s="208">
        <v>72786248</v>
      </c>
      <c r="AE88" s="208">
        <v>969072817.39189303</v>
      </c>
      <c r="AF88" s="208">
        <v>0</v>
      </c>
      <c r="AG88" s="208">
        <v>0</v>
      </c>
      <c r="AH88" s="208">
        <v>72786248</v>
      </c>
      <c r="AI88" s="208">
        <v>2093391</v>
      </c>
      <c r="AJ88" s="208">
        <v>74588999</v>
      </c>
      <c r="AK88" s="208">
        <v>1802751</v>
      </c>
      <c r="AL88" s="208">
        <v>967270066.39189303</v>
      </c>
      <c r="AM88" s="208">
        <v>0</v>
      </c>
    </row>
    <row r="89" spans="1:39" s="6" customFormat="1" x14ac:dyDescent="0.25">
      <c r="A89" s="16" t="s">
        <v>135</v>
      </c>
      <c r="B89" s="11" t="s">
        <v>68</v>
      </c>
      <c r="C89" s="12">
        <f>+C90+C91</f>
        <v>1041859065.391893</v>
      </c>
      <c r="D89" s="12">
        <f t="shared" ref="D89:P89" si="48">+D90+D91</f>
        <v>0</v>
      </c>
      <c r="E89" s="12">
        <f t="shared" si="48"/>
        <v>0</v>
      </c>
      <c r="F89" s="12">
        <f t="shared" si="48"/>
        <v>0</v>
      </c>
      <c r="G89" s="12">
        <f t="shared" si="48"/>
        <v>1041859065.391893</v>
      </c>
      <c r="H89" s="12">
        <f t="shared" si="48"/>
        <v>290640</v>
      </c>
      <c r="I89" s="12">
        <f t="shared" si="48"/>
        <v>72786248</v>
      </c>
      <c r="J89" s="12">
        <f t="shared" si="48"/>
        <v>969072817.39189303</v>
      </c>
      <c r="K89" s="12">
        <f t="shared" si="48"/>
        <v>0</v>
      </c>
      <c r="L89" s="12">
        <f t="shared" si="48"/>
        <v>0</v>
      </c>
      <c r="M89" s="12">
        <f t="shared" si="48"/>
        <v>72786248</v>
      </c>
      <c r="N89" s="12">
        <f t="shared" si="48"/>
        <v>2093391</v>
      </c>
      <c r="O89" s="12">
        <f t="shared" si="48"/>
        <v>74588999</v>
      </c>
      <c r="P89" s="12">
        <f t="shared" si="48"/>
        <v>1802751</v>
      </c>
      <c r="Q89" s="12">
        <f t="shared" si="34"/>
        <v>967270066.39189303</v>
      </c>
      <c r="R89" s="12">
        <f t="shared" si="42"/>
        <v>0</v>
      </c>
      <c r="T89" s="15" t="s">
        <v>135</v>
      </c>
      <c r="U89" s="206" t="s">
        <v>68</v>
      </c>
      <c r="V89" s="208">
        <v>1041859065.391893</v>
      </c>
      <c r="W89" s="208">
        <v>0</v>
      </c>
      <c r="X89" s="208">
        <v>0</v>
      </c>
      <c r="Y89" s="208">
        <v>0</v>
      </c>
      <c r="Z89" s="208">
        <v>0</v>
      </c>
      <c r="AA89" s="208">
        <v>0</v>
      </c>
      <c r="AB89" s="208">
        <v>1041859065.391893</v>
      </c>
      <c r="AC89" s="208">
        <v>290640</v>
      </c>
      <c r="AD89" s="208">
        <v>72786248</v>
      </c>
      <c r="AE89" s="208">
        <v>969072817.39189303</v>
      </c>
      <c r="AF89" s="208">
        <v>0</v>
      </c>
      <c r="AG89" s="208">
        <v>0</v>
      </c>
      <c r="AH89" s="208">
        <v>72786248</v>
      </c>
      <c r="AI89" s="208">
        <v>2093391</v>
      </c>
      <c r="AJ89" s="208">
        <v>74588999</v>
      </c>
      <c r="AK89" s="208">
        <v>1802751</v>
      </c>
      <c r="AL89" s="208">
        <v>967270066.39189303</v>
      </c>
      <c r="AM89" s="208">
        <v>0</v>
      </c>
    </row>
    <row r="90" spans="1:39" x14ac:dyDescent="0.25">
      <c r="A90" s="15" t="s">
        <v>136</v>
      </c>
      <c r="B90" s="1" t="s">
        <v>95</v>
      </c>
      <c r="C90" s="2">
        <v>933399065.39189303</v>
      </c>
      <c r="D90" s="2">
        <v>0</v>
      </c>
      <c r="E90" s="2">
        <v>0</v>
      </c>
      <c r="F90" s="2">
        <v>0</v>
      </c>
      <c r="G90" s="2">
        <f t="shared" si="37"/>
        <v>933399065.39189303</v>
      </c>
      <c r="H90" s="2">
        <v>0</v>
      </c>
      <c r="I90" s="2">
        <v>0</v>
      </c>
      <c r="J90" s="2">
        <f t="shared" si="38"/>
        <v>933399065.39189303</v>
      </c>
      <c r="K90" s="2">
        <v>0</v>
      </c>
      <c r="L90" s="2">
        <v>0</v>
      </c>
      <c r="M90" s="2">
        <f t="shared" si="39"/>
        <v>0</v>
      </c>
      <c r="N90" s="2">
        <v>0</v>
      </c>
      <c r="O90" s="2">
        <v>0</v>
      </c>
      <c r="P90" s="2">
        <f t="shared" si="40"/>
        <v>0</v>
      </c>
      <c r="Q90" s="2">
        <f t="shared" si="34"/>
        <v>933399065.39189303</v>
      </c>
      <c r="R90" s="2">
        <f t="shared" si="42"/>
        <v>0</v>
      </c>
      <c r="T90" s="15" t="s">
        <v>136</v>
      </c>
      <c r="U90" s="206" t="s">
        <v>95</v>
      </c>
      <c r="V90" s="208">
        <v>933399065.39189303</v>
      </c>
      <c r="W90" s="208">
        <v>0</v>
      </c>
      <c r="X90" s="208">
        <v>0</v>
      </c>
      <c r="Y90" s="208">
        <v>0</v>
      </c>
      <c r="Z90" s="208">
        <v>0</v>
      </c>
      <c r="AA90" s="208">
        <v>0</v>
      </c>
      <c r="AB90" s="208">
        <v>933399065.39189303</v>
      </c>
      <c r="AC90" s="208">
        <v>0</v>
      </c>
      <c r="AD90" s="208">
        <v>0</v>
      </c>
      <c r="AE90" s="208">
        <v>933399065.39189303</v>
      </c>
      <c r="AF90" s="208">
        <v>0</v>
      </c>
      <c r="AG90" s="208">
        <v>0</v>
      </c>
      <c r="AH90" s="208">
        <v>0</v>
      </c>
      <c r="AI90" s="208">
        <v>0</v>
      </c>
      <c r="AJ90" s="208">
        <v>0</v>
      </c>
      <c r="AK90" s="208">
        <v>0</v>
      </c>
      <c r="AL90" s="208">
        <v>933399065.39189303</v>
      </c>
      <c r="AM90" s="208">
        <v>0</v>
      </c>
    </row>
    <row r="91" spans="1:39" x14ac:dyDescent="0.25">
      <c r="A91" s="15" t="s">
        <v>137</v>
      </c>
      <c r="B91" s="1" t="s">
        <v>138</v>
      </c>
      <c r="C91" s="2">
        <v>108460000</v>
      </c>
      <c r="D91" s="2">
        <v>0</v>
      </c>
      <c r="E91" s="2">
        <v>0</v>
      </c>
      <c r="F91" s="2">
        <v>0</v>
      </c>
      <c r="G91" s="2">
        <f t="shared" si="37"/>
        <v>108460000</v>
      </c>
      <c r="H91" s="2">
        <v>290640</v>
      </c>
      <c r="I91" s="2">
        <v>72786248</v>
      </c>
      <c r="J91" s="2">
        <f t="shared" si="38"/>
        <v>35673752</v>
      </c>
      <c r="K91" s="2">
        <v>0</v>
      </c>
      <c r="L91" s="2">
        <v>0</v>
      </c>
      <c r="M91" s="2">
        <f t="shared" si="39"/>
        <v>72786248</v>
      </c>
      <c r="N91" s="2">
        <v>2093391</v>
      </c>
      <c r="O91" s="2">
        <v>74588999</v>
      </c>
      <c r="P91" s="2">
        <f t="shared" si="40"/>
        <v>1802751</v>
      </c>
      <c r="Q91" s="2">
        <f t="shared" si="34"/>
        <v>33871001</v>
      </c>
      <c r="R91" s="2">
        <f t="shared" si="42"/>
        <v>0</v>
      </c>
      <c r="T91" s="15" t="s">
        <v>137</v>
      </c>
      <c r="U91" s="206" t="s">
        <v>138</v>
      </c>
      <c r="V91" s="208">
        <v>108460000</v>
      </c>
      <c r="W91" s="208">
        <v>0</v>
      </c>
      <c r="X91" s="208">
        <v>0</v>
      </c>
      <c r="Y91" s="208">
        <v>0</v>
      </c>
      <c r="Z91" s="208">
        <v>0</v>
      </c>
      <c r="AA91" s="208">
        <v>0</v>
      </c>
      <c r="AB91" s="208">
        <v>108460000</v>
      </c>
      <c r="AC91" s="208">
        <v>290640</v>
      </c>
      <c r="AD91" s="208">
        <v>72786248</v>
      </c>
      <c r="AE91" s="208">
        <v>35673752</v>
      </c>
      <c r="AF91" s="208">
        <v>0</v>
      </c>
      <c r="AG91" s="208">
        <v>0</v>
      </c>
      <c r="AH91" s="208">
        <v>72786248</v>
      </c>
      <c r="AI91" s="208">
        <v>2093391</v>
      </c>
      <c r="AJ91" s="208">
        <v>74588999</v>
      </c>
      <c r="AK91" s="208">
        <v>1802751</v>
      </c>
      <c r="AL91" s="208">
        <v>33871001</v>
      </c>
      <c r="AM91" s="208">
        <v>0</v>
      </c>
    </row>
    <row r="92" spans="1:39" s="6" customFormat="1" x14ac:dyDescent="0.25">
      <c r="A92" s="16" t="s">
        <v>139</v>
      </c>
      <c r="B92" s="11" t="s">
        <v>71</v>
      </c>
      <c r="C92" s="12">
        <f>+C93</f>
        <v>642472849.07579994</v>
      </c>
      <c r="D92" s="12">
        <f t="shared" ref="D92:P93" si="49">+D93</f>
        <v>0</v>
      </c>
      <c r="E92" s="12">
        <f t="shared" si="49"/>
        <v>0</v>
      </c>
      <c r="F92" s="12">
        <f t="shared" si="49"/>
        <v>0</v>
      </c>
      <c r="G92" s="12">
        <f t="shared" si="49"/>
        <v>642472849.07579994</v>
      </c>
      <c r="H92" s="12">
        <f t="shared" si="49"/>
        <v>0</v>
      </c>
      <c r="I92" s="12">
        <f t="shared" si="49"/>
        <v>0</v>
      </c>
      <c r="J92" s="12">
        <f t="shared" si="49"/>
        <v>642472849.07579994</v>
      </c>
      <c r="K92" s="12">
        <f t="shared" si="49"/>
        <v>0</v>
      </c>
      <c r="L92" s="12">
        <f t="shared" si="49"/>
        <v>0</v>
      </c>
      <c r="M92" s="12">
        <f t="shared" si="49"/>
        <v>0</v>
      </c>
      <c r="N92" s="12">
        <f t="shared" si="49"/>
        <v>0</v>
      </c>
      <c r="O92" s="12">
        <f t="shared" si="49"/>
        <v>0</v>
      </c>
      <c r="P92" s="12">
        <f t="shared" si="49"/>
        <v>0</v>
      </c>
      <c r="Q92" s="12">
        <f t="shared" si="34"/>
        <v>642472849.07579994</v>
      </c>
      <c r="R92" s="12">
        <f t="shared" si="42"/>
        <v>0</v>
      </c>
      <c r="T92" s="15" t="s">
        <v>139</v>
      </c>
      <c r="U92" s="206" t="s">
        <v>71</v>
      </c>
      <c r="V92" s="208">
        <v>642472849.07579994</v>
      </c>
      <c r="W92" s="208">
        <v>0</v>
      </c>
      <c r="X92" s="208">
        <v>0</v>
      </c>
      <c r="Y92" s="208">
        <v>0</v>
      </c>
      <c r="Z92" s="208">
        <v>0</v>
      </c>
      <c r="AA92" s="208">
        <v>0</v>
      </c>
      <c r="AB92" s="208">
        <v>642472849.07579994</v>
      </c>
      <c r="AC92" s="208">
        <v>0</v>
      </c>
      <c r="AD92" s="208">
        <v>0</v>
      </c>
      <c r="AE92" s="208">
        <v>642472849.07579994</v>
      </c>
      <c r="AF92" s="208">
        <v>0</v>
      </c>
      <c r="AG92" s="208">
        <v>0</v>
      </c>
      <c r="AH92" s="208">
        <v>0</v>
      </c>
      <c r="AI92" s="208">
        <v>0</v>
      </c>
      <c r="AJ92" s="208">
        <v>0</v>
      </c>
      <c r="AK92" s="208">
        <v>0</v>
      </c>
      <c r="AL92" s="208">
        <v>642472849.07579994</v>
      </c>
      <c r="AM92" s="208">
        <v>0</v>
      </c>
    </row>
    <row r="93" spans="1:39" s="6" customFormat="1" x14ac:dyDescent="0.25">
      <c r="A93" s="16" t="s">
        <v>140</v>
      </c>
      <c r="B93" s="11" t="s">
        <v>71</v>
      </c>
      <c r="C93" s="12">
        <f>+C94</f>
        <v>642472849.07579994</v>
      </c>
      <c r="D93" s="12">
        <f t="shared" si="49"/>
        <v>0</v>
      </c>
      <c r="E93" s="12">
        <f t="shared" si="49"/>
        <v>0</v>
      </c>
      <c r="F93" s="12">
        <f t="shared" si="49"/>
        <v>0</v>
      </c>
      <c r="G93" s="12">
        <f t="shared" si="49"/>
        <v>642472849.07579994</v>
      </c>
      <c r="H93" s="12">
        <f t="shared" si="49"/>
        <v>0</v>
      </c>
      <c r="I93" s="12">
        <f t="shared" si="49"/>
        <v>0</v>
      </c>
      <c r="J93" s="12">
        <f t="shared" si="49"/>
        <v>642472849.07579994</v>
      </c>
      <c r="K93" s="12">
        <f t="shared" si="49"/>
        <v>0</v>
      </c>
      <c r="L93" s="12">
        <f t="shared" si="49"/>
        <v>0</v>
      </c>
      <c r="M93" s="12">
        <f t="shared" si="49"/>
        <v>0</v>
      </c>
      <c r="N93" s="12">
        <f t="shared" si="49"/>
        <v>0</v>
      </c>
      <c r="O93" s="12">
        <f t="shared" si="49"/>
        <v>0</v>
      </c>
      <c r="P93" s="12">
        <f t="shared" si="49"/>
        <v>0</v>
      </c>
      <c r="Q93" s="12">
        <f t="shared" si="34"/>
        <v>642472849.07579994</v>
      </c>
      <c r="R93" s="12">
        <f t="shared" si="42"/>
        <v>0</v>
      </c>
      <c r="T93" s="15" t="s">
        <v>140</v>
      </c>
      <c r="U93" s="206" t="s">
        <v>71</v>
      </c>
      <c r="V93" s="208">
        <v>642472849.07579994</v>
      </c>
      <c r="W93" s="208">
        <v>0</v>
      </c>
      <c r="X93" s="208">
        <v>0</v>
      </c>
      <c r="Y93" s="208">
        <v>0</v>
      </c>
      <c r="Z93" s="208">
        <v>0</v>
      </c>
      <c r="AA93" s="208">
        <v>0</v>
      </c>
      <c r="AB93" s="208">
        <v>642472849.07579994</v>
      </c>
      <c r="AC93" s="208">
        <v>0</v>
      </c>
      <c r="AD93" s="208">
        <v>0</v>
      </c>
      <c r="AE93" s="208">
        <v>642472849.07579994</v>
      </c>
      <c r="AF93" s="208">
        <v>0</v>
      </c>
      <c r="AG93" s="208">
        <v>0</v>
      </c>
      <c r="AH93" s="208">
        <v>0</v>
      </c>
      <c r="AI93" s="208">
        <v>0</v>
      </c>
      <c r="AJ93" s="208">
        <v>0</v>
      </c>
      <c r="AK93" s="208">
        <v>0</v>
      </c>
      <c r="AL93" s="208">
        <v>642472849.07579994</v>
      </c>
      <c r="AM93" s="208">
        <v>0</v>
      </c>
    </row>
    <row r="94" spans="1:39" x14ac:dyDescent="0.25">
      <c r="A94" s="15" t="s">
        <v>141</v>
      </c>
      <c r="B94" s="1" t="s">
        <v>95</v>
      </c>
      <c r="C94" s="2">
        <v>642472849.07579994</v>
      </c>
      <c r="D94" s="2">
        <v>0</v>
      </c>
      <c r="E94" s="2">
        <v>0</v>
      </c>
      <c r="F94" s="2">
        <v>0</v>
      </c>
      <c r="G94" s="2">
        <f t="shared" si="37"/>
        <v>642472849.07579994</v>
      </c>
      <c r="H94" s="2">
        <v>0</v>
      </c>
      <c r="I94" s="2">
        <v>0</v>
      </c>
      <c r="J94" s="2">
        <f t="shared" si="38"/>
        <v>642472849.07579994</v>
      </c>
      <c r="K94" s="2">
        <v>0</v>
      </c>
      <c r="L94" s="2">
        <v>0</v>
      </c>
      <c r="M94" s="2">
        <f t="shared" si="39"/>
        <v>0</v>
      </c>
      <c r="N94" s="2">
        <v>0</v>
      </c>
      <c r="O94" s="2">
        <v>0</v>
      </c>
      <c r="P94" s="2">
        <f t="shared" si="40"/>
        <v>0</v>
      </c>
      <c r="Q94" s="2">
        <f t="shared" si="34"/>
        <v>642472849.07579994</v>
      </c>
      <c r="R94" s="2">
        <f t="shared" si="42"/>
        <v>0</v>
      </c>
      <c r="T94" s="15" t="s">
        <v>141</v>
      </c>
      <c r="U94" s="206" t="s">
        <v>95</v>
      </c>
      <c r="V94" s="208">
        <v>642472849.07579994</v>
      </c>
      <c r="W94" s="208">
        <v>0</v>
      </c>
      <c r="X94" s="208">
        <v>0</v>
      </c>
      <c r="Y94" s="208">
        <v>0</v>
      </c>
      <c r="Z94" s="208">
        <v>0</v>
      </c>
      <c r="AA94" s="208">
        <v>0</v>
      </c>
      <c r="AB94" s="208">
        <v>642472849.07579994</v>
      </c>
      <c r="AC94" s="208">
        <v>0</v>
      </c>
      <c r="AD94" s="208">
        <v>0</v>
      </c>
      <c r="AE94" s="208">
        <v>642472849.07579994</v>
      </c>
      <c r="AF94" s="208">
        <v>0</v>
      </c>
      <c r="AG94" s="208">
        <v>0</v>
      </c>
      <c r="AH94" s="208">
        <v>0</v>
      </c>
      <c r="AI94" s="208">
        <v>0</v>
      </c>
      <c r="AJ94" s="208">
        <v>0</v>
      </c>
      <c r="AK94" s="208">
        <v>0</v>
      </c>
      <c r="AL94" s="208">
        <v>642472849.07579994</v>
      </c>
      <c r="AM94" s="208">
        <v>0</v>
      </c>
    </row>
    <row r="95" spans="1:39" s="6" customFormat="1" x14ac:dyDescent="0.25">
      <c r="A95" s="13" t="s">
        <v>142</v>
      </c>
      <c r="B95" s="7" t="s">
        <v>74</v>
      </c>
      <c r="C95" s="8">
        <f>+C96</f>
        <v>705475065</v>
      </c>
      <c r="D95" s="8">
        <f t="shared" ref="D95:P95" si="50">+D96</f>
        <v>0</v>
      </c>
      <c r="E95" s="8">
        <f t="shared" si="50"/>
        <v>0</v>
      </c>
      <c r="F95" s="8">
        <f t="shared" si="50"/>
        <v>0</v>
      </c>
      <c r="G95" s="8">
        <f t="shared" si="50"/>
        <v>705475065</v>
      </c>
      <c r="H95" s="8">
        <f t="shared" si="50"/>
        <v>0</v>
      </c>
      <c r="I95" s="8">
        <f t="shared" si="50"/>
        <v>705475065</v>
      </c>
      <c r="J95" s="8">
        <f t="shared" si="50"/>
        <v>0</v>
      </c>
      <c r="K95" s="8">
        <f t="shared" si="50"/>
        <v>0</v>
      </c>
      <c r="L95" s="8">
        <f t="shared" si="50"/>
        <v>0</v>
      </c>
      <c r="M95" s="8">
        <f t="shared" si="50"/>
        <v>705475065</v>
      </c>
      <c r="N95" s="8">
        <f t="shared" si="50"/>
        <v>0</v>
      </c>
      <c r="O95" s="8">
        <f t="shared" si="50"/>
        <v>705475065</v>
      </c>
      <c r="P95" s="8">
        <f t="shared" si="50"/>
        <v>0</v>
      </c>
      <c r="Q95" s="8">
        <f t="shared" si="34"/>
        <v>0</v>
      </c>
      <c r="R95" s="8">
        <f t="shared" si="42"/>
        <v>0</v>
      </c>
      <c r="T95" s="15" t="s">
        <v>142</v>
      </c>
      <c r="U95" s="206" t="s">
        <v>74</v>
      </c>
      <c r="V95" s="208">
        <v>705475065</v>
      </c>
      <c r="W95" s="208">
        <v>0</v>
      </c>
      <c r="X95" s="208">
        <v>0</v>
      </c>
      <c r="Y95" s="208">
        <v>0</v>
      </c>
      <c r="Z95" s="208">
        <v>0</v>
      </c>
      <c r="AA95" s="208">
        <v>0</v>
      </c>
      <c r="AB95" s="208">
        <v>705475065</v>
      </c>
      <c r="AC95" s="208">
        <v>0</v>
      </c>
      <c r="AD95" s="208">
        <v>705475065</v>
      </c>
      <c r="AE95" s="208">
        <v>0</v>
      </c>
      <c r="AF95" s="208">
        <v>0</v>
      </c>
      <c r="AG95" s="208">
        <v>0</v>
      </c>
      <c r="AH95" s="208">
        <v>705475065</v>
      </c>
      <c r="AI95" s="208">
        <v>0</v>
      </c>
      <c r="AJ95" s="208">
        <v>705475065</v>
      </c>
      <c r="AK95" s="208">
        <v>0</v>
      </c>
      <c r="AL95" s="208">
        <v>0</v>
      </c>
      <c r="AM95" s="208">
        <v>0</v>
      </c>
    </row>
    <row r="96" spans="1:39" s="6" customFormat="1" x14ac:dyDescent="0.25">
      <c r="A96" s="16" t="s">
        <v>143</v>
      </c>
      <c r="B96" s="11" t="s">
        <v>76</v>
      </c>
      <c r="C96" s="12">
        <f>+C97+C98+C99</f>
        <v>705475065</v>
      </c>
      <c r="D96" s="12">
        <f t="shared" ref="D96:P96" si="51">+D97+D98+D99</f>
        <v>0</v>
      </c>
      <c r="E96" s="12">
        <f t="shared" si="51"/>
        <v>0</v>
      </c>
      <c r="F96" s="12">
        <f t="shared" si="51"/>
        <v>0</v>
      </c>
      <c r="G96" s="12">
        <f t="shared" si="51"/>
        <v>705475065</v>
      </c>
      <c r="H96" s="12">
        <f t="shared" si="51"/>
        <v>0</v>
      </c>
      <c r="I96" s="12">
        <f t="shared" si="51"/>
        <v>705475065</v>
      </c>
      <c r="J96" s="12">
        <f t="shared" si="51"/>
        <v>0</v>
      </c>
      <c r="K96" s="12">
        <f t="shared" si="51"/>
        <v>0</v>
      </c>
      <c r="L96" s="12">
        <f t="shared" si="51"/>
        <v>0</v>
      </c>
      <c r="M96" s="12">
        <f t="shared" si="51"/>
        <v>705475065</v>
      </c>
      <c r="N96" s="12">
        <f t="shared" si="51"/>
        <v>0</v>
      </c>
      <c r="O96" s="12">
        <f t="shared" si="51"/>
        <v>705475065</v>
      </c>
      <c r="P96" s="12">
        <f t="shared" si="51"/>
        <v>0</v>
      </c>
      <c r="Q96" s="12">
        <f t="shared" si="34"/>
        <v>0</v>
      </c>
      <c r="R96" s="12">
        <f t="shared" si="42"/>
        <v>0</v>
      </c>
      <c r="T96" s="15" t="s">
        <v>143</v>
      </c>
      <c r="U96" s="206" t="s">
        <v>76</v>
      </c>
      <c r="V96" s="208">
        <v>705475065</v>
      </c>
      <c r="W96" s="208">
        <v>0</v>
      </c>
      <c r="X96" s="208">
        <v>0</v>
      </c>
      <c r="Y96" s="208">
        <v>0</v>
      </c>
      <c r="Z96" s="208">
        <v>0</v>
      </c>
      <c r="AA96" s="208">
        <v>0</v>
      </c>
      <c r="AB96" s="208">
        <v>705475065</v>
      </c>
      <c r="AC96" s="208">
        <v>0</v>
      </c>
      <c r="AD96" s="208">
        <v>705475065</v>
      </c>
      <c r="AE96" s="208">
        <v>0</v>
      </c>
      <c r="AF96" s="208">
        <v>0</v>
      </c>
      <c r="AG96" s="208">
        <v>0</v>
      </c>
      <c r="AH96" s="208">
        <v>705475065</v>
      </c>
      <c r="AI96" s="208">
        <v>0</v>
      </c>
      <c r="AJ96" s="208">
        <v>705475065</v>
      </c>
      <c r="AK96" s="208">
        <v>0</v>
      </c>
      <c r="AL96" s="208">
        <v>0</v>
      </c>
      <c r="AM96" s="208">
        <v>0</v>
      </c>
    </row>
    <row r="97" spans="1:39" x14ac:dyDescent="0.25">
      <c r="A97" s="15" t="s">
        <v>144</v>
      </c>
      <c r="B97" s="1" t="s">
        <v>145</v>
      </c>
      <c r="C97" s="2">
        <v>169150595</v>
      </c>
      <c r="D97" s="2">
        <v>0</v>
      </c>
      <c r="E97" s="2">
        <v>0</v>
      </c>
      <c r="F97" s="2">
        <v>0</v>
      </c>
      <c r="G97" s="2">
        <f t="shared" si="37"/>
        <v>169150595</v>
      </c>
      <c r="H97" s="2">
        <v>0</v>
      </c>
      <c r="I97" s="2">
        <v>169150595</v>
      </c>
      <c r="J97" s="2">
        <f t="shared" si="38"/>
        <v>0</v>
      </c>
      <c r="K97" s="2">
        <v>0</v>
      </c>
      <c r="L97" s="2">
        <v>0</v>
      </c>
      <c r="M97" s="2">
        <f t="shared" si="39"/>
        <v>169150595</v>
      </c>
      <c r="N97" s="2">
        <v>0</v>
      </c>
      <c r="O97" s="2">
        <v>169150595</v>
      </c>
      <c r="P97" s="2">
        <f t="shared" si="40"/>
        <v>0</v>
      </c>
      <c r="Q97" s="2">
        <f t="shared" si="34"/>
        <v>0</v>
      </c>
      <c r="R97" s="2">
        <f t="shared" si="42"/>
        <v>0</v>
      </c>
      <c r="T97" s="15" t="s">
        <v>144</v>
      </c>
      <c r="U97" s="206" t="s">
        <v>145</v>
      </c>
      <c r="V97" s="208">
        <v>169150595</v>
      </c>
      <c r="W97" s="208">
        <v>0</v>
      </c>
      <c r="X97" s="208">
        <v>0</v>
      </c>
      <c r="Y97" s="208">
        <v>0</v>
      </c>
      <c r="Z97" s="208">
        <v>0</v>
      </c>
      <c r="AA97" s="208">
        <v>0</v>
      </c>
      <c r="AB97" s="208">
        <v>169150595</v>
      </c>
      <c r="AC97" s="208">
        <v>0</v>
      </c>
      <c r="AD97" s="208">
        <v>169150595</v>
      </c>
      <c r="AE97" s="208">
        <v>0</v>
      </c>
      <c r="AF97" s="208">
        <v>0</v>
      </c>
      <c r="AG97" s="208">
        <v>0</v>
      </c>
      <c r="AH97" s="208">
        <v>169150595</v>
      </c>
      <c r="AI97" s="208">
        <v>0</v>
      </c>
      <c r="AJ97" s="208">
        <v>169150595</v>
      </c>
      <c r="AK97" s="208">
        <v>0</v>
      </c>
      <c r="AL97" s="208">
        <v>0</v>
      </c>
      <c r="AM97" s="208">
        <v>0</v>
      </c>
    </row>
    <row r="98" spans="1:39" x14ac:dyDescent="0.25">
      <c r="A98" s="15" t="s">
        <v>146</v>
      </c>
      <c r="B98" s="1" t="s">
        <v>80</v>
      </c>
      <c r="C98" s="2">
        <v>19444474</v>
      </c>
      <c r="D98" s="2">
        <v>0</v>
      </c>
      <c r="E98" s="2">
        <v>0</v>
      </c>
      <c r="F98" s="2">
        <v>0</v>
      </c>
      <c r="G98" s="2">
        <f t="shared" si="37"/>
        <v>19444474</v>
      </c>
      <c r="H98" s="2">
        <v>0</v>
      </c>
      <c r="I98" s="2">
        <v>19444474</v>
      </c>
      <c r="J98" s="2">
        <f t="shared" si="38"/>
        <v>0</v>
      </c>
      <c r="K98" s="2">
        <v>0</v>
      </c>
      <c r="L98" s="2">
        <v>0</v>
      </c>
      <c r="M98" s="2">
        <f t="shared" si="39"/>
        <v>19444474</v>
      </c>
      <c r="N98" s="2">
        <v>0</v>
      </c>
      <c r="O98" s="2">
        <v>19444474</v>
      </c>
      <c r="P98" s="2">
        <f t="shared" si="40"/>
        <v>0</v>
      </c>
      <c r="Q98" s="2">
        <f t="shared" si="34"/>
        <v>0</v>
      </c>
      <c r="R98" s="2">
        <f t="shared" si="42"/>
        <v>0</v>
      </c>
      <c r="T98" s="15" t="s">
        <v>146</v>
      </c>
      <c r="U98" s="206" t="s">
        <v>80</v>
      </c>
      <c r="V98" s="208">
        <v>19444474</v>
      </c>
      <c r="W98" s="208">
        <v>0</v>
      </c>
      <c r="X98" s="208">
        <v>0</v>
      </c>
      <c r="Y98" s="208">
        <v>0</v>
      </c>
      <c r="Z98" s="208">
        <v>0</v>
      </c>
      <c r="AA98" s="208">
        <v>0</v>
      </c>
      <c r="AB98" s="208">
        <v>19444474</v>
      </c>
      <c r="AC98" s="208">
        <v>0</v>
      </c>
      <c r="AD98" s="208">
        <v>19444474</v>
      </c>
      <c r="AE98" s="208">
        <v>0</v>
      </c>
      <c r="AF98" s="208">
        <v>0</v>
      </c>
      <c r="AG98" s="208">
        <v>0</v>
      </c>
      <c r="AH98" s="208">
        <v>19444474</v>
      </c>
      <c r="AI98" s="208">
        <v>0</v>
      </c>
      <c r="AJ98" s="208">
        <v>19444474</v>
      </c>
      <c r="AK98" s="208">
        <v>0</v>
      </c>
      <c r="AL98" s="208">
        <v>0</v>
      </c>
      <c r="AM98" s="208">
        <v>0</v>
      </c>
    </row>
    <row r="99" spans="1:39" x14ac:dyDescent="0.25">
      <c r="A99" s="15" t="s">
        <v>147</v>
      </c>
      <c r="B99" s="1" t="s">
        <v>88</v>
      </c>
      <c r="C99" s="2">
        <v>516879996</v>
      </c>
      <c r="D99" s="2">
        <v>0</v>
      </c>
      <c r="E99" s="2">
        <v>0</v>
      </c>
      <c r="F99" s="2">
        <v>0</v>
      </c>
      <c r="G99" s="2">
        <f t="shared" si="37"/>
        <v>516879996</v>
      </c>
      <c r="H99" s="2">
        <v>0</v>
      </c>
      <c r="I99" s="2">
        <v>516879996</v>
      </c>
      <c r="J99" s="2">
        <f t="shared" si="38"/>
        <v>0</v>
      </c>
      <c r="K99" s="2">
        <v>0</v>
      </c>
      <c r="L99" s="2">
        <v>0</v>
      </c>
      <c r="M99" s="2">
        <f t="shared" si="39"/>
        <v>516879996</v>
      </c>
      <c r="N99" s="2">
        <v>0</v>
      </c>
      <c r="O99" s="2">
        <v>516879996</v>
      </c>
      <c r="P99" s="2">
        <f t="shared" si="40"/>
        <v>0</v>
      </c>
      <c r="Q99" s="2">
        <f t="shared" si="34"/>
        <v>0</v>
      </c>
      <c r="R99" s="2">
        <f t="shared" si="42"/>
        <v>0</v>
      </c>
      <c r="T99" s="15" t="s">
        <v>147</v>
      </c>
      <c r="U99" s="206" t="s">
        <v>88</v>
      </c>
      <c r="V99" s="208">
        <v>516879996</v>
      </c>
      <c r="W99" s="208">
        <v>0</v>
      </c>
      <c r="X99" s="208">
        <v>0</v>
      </c>
      <c r="Y99" s="208">
        <v>0</v>
      </c>
      <c r="Z99" s="208">
        <v>0</v>
      </c>
      <c r="AA99" s="208">
        <v>0</v>
      </c>
      <c r="AB99" s="208">
        <v>516879996</v>
      </c>
      <c r="AC99" s="208">
        <v>0</v>
      </c>
      <c r="AD99" s="208">
        <v>516879996</v>
      </c>
      <c r="AE99" s="208">
        <v>0</v>
      </c>
      <c r="AF99" s="208">
        <v>0</v>
      </c>
      <c r="AG99" s="208">
        <v>0</v>
      </c>
      <c r="AH99" s="208">
        <v>516879996</v>
      </c>
      <c r="AI99" s="208">
        <v>0</v>
      </c>
      <c r="AJ99" s="208">
        <v>516879996</v>
      </c>
      <c r="AK99" s="208">
        <v>0</v>
      </c>
      <c r="AL99" s="208">
        <v>0</v>
      </c>
      <c r="AM99" s="208">
        <v>0</v>
      </c>
    </row>
    <row r="100" spans="1:39" s="6" customFormat="1" x14ac:dyDescent="0.25">
      <c r="A100" s="13" t="s">
        <v>148</v>
      </c>
      <c r="B100" s="7" t="s">
        <v>149</v>
      </c>
      <c r="C100" s="8">
        <f>+C101+C141</f>
        <v>14721561558.224998</v>
      </c>
      <c r="D100" s="8">
        <f t="shared" ref="D100:P100" si="52">+D101+D141</f>
        <v>30000000</v>
      </c>
      <c r="E100" s="8">
        <f t="shared" si="52"/>
        <v>0</v>
      </c>
      <c r="F100" s="8">
        <f t="shared" si="52"/>
        <v>0</v>
      </c>
      <c r="G100" s="8">
        <f t="shared" si="52"/>
        <v>14751561558.224998</v>
      </c>
      <c r="H100" s="8">
        <f t="shared" si="52"/>
        <v>2964178457.4700003</v>
      </c>
      <c r="I100" s="8">
        <f t="shared" si="52"/>
        <v>4946922211.1400003</v>
      </c>
      <c r="J100" s="8">
        <f t="shared" si="52"/>
        <v>9804639347.0849991</v>
      </c>
      <c r="K100" s="8">
        <f t="shared" si="52"/>
        <v>428638827.47000003</v>
      </c>
      <c r="L100" s="8">
        <f t="shared" si="52"/>
        <v>687465517.47000003</v>
      </c>
      <c r="M100" s="8">
        <f t="shared" si="52"/>
        <v>4259456693.6700001</v>
      </c>
      <c r="N100" s="8">
        <f t="shared" si="52"/>
        <v>833980565.89999998</v>
      </c>
      <c r="O100" s="8">
        <f t="shared" si="52"/>
        <v>8175366474.8999996</v>
      </c>
      <c r="P100" s="8">
        <f t="shared" si="52"/>
        <v>3228444263.7599998</v>
      </c>
      <c r="Q100" s="8">
        <f t="shared" si="34"/>
        <v>6576195083.3249989</v>
      </c>
      <c r="R100" s="8">
        <f t="shared" si="42"/>
        <v>687465517.47000003</v>
      </c>
      <c r="T100" s="15" t="s">
        <v>148</v>
      </c>
      <c r="U100" s="206" t="s">
        <v>149</v>
      </c>
      <c r="V100" s="208">
        <v>14721561560.148998</v>
      </c>
      <c r="W100" s="208">
        <v>30000000</v>
      </c>
      <c r="X100" s="208">
        <v>0</v>
      </c>
      <c r="Y100" s="208">
        <v>0</v>
      </c>
      <c r="Z100" s="208">
        <v>0</v>
      </c>
      <c r="AA100" s="208">
        <v>0</v>
      </c>
      <c r="AB100" s="208">
        <v>14751561560.148998</v>
      </c>
      <c r="AC100" s="208">
        <v>2964178457.4700003</v>
      </c>
      <c r="AD100" s="208">
        <v>4946922211.1400003</v>
      </c>
      <c r="AE100" s="208">
        <v>9804639349.0089989</v>
      </c>
      <c r="AF100" s="208">
        <v>428638827.47000003</v>
      </c>
      <c r="AG100" s="208">
        <v>791519029.47000003</v>
      </c>
      <c r="AH100" s="208">
        <v>4317224691.6700001</v>
      </c>
      <c r="AI100" s="208">
        <v>833980565.89999998</v>
      </c>
      <c r="AJ100" s="208">
        <v>8175366474.8999996</v>
      </c>
      <c r="AK100" s="208">
        <v>3228444263.7599993</v>
      </c>
      <c r="AL100" s="208">
        <v>6576195085.2489986</v>
      </c>
      <c r="AM100" s="208">
        <v>0</v>
      </c>
    </row>
    <row r="101" spans="1:39" s="6" customFormat="1" x14ac:dyDescent="0.25">
      <c r="A101" s="13" t="s">
        <v>150</v>
      </c>
      <c r="B101" s="7" t="s">
        <v>151</v>
      </c>
      <c r="C101" s="8">
        <f>+C102</f>
        <v>961150971</v>
      </c>
      <c r="D101" s="8">
        <f t="shared" ref="D101:P101" si="53">+D102</f>
        <v>0</v>
      </c>
      <c r="E101" s="8">
        <f t="shared" si="53"/>
        <v>0</v>
      </c>
      <c r="F101" s="8">
        <f t="shared" si="53"/>
        <v>0</v>
      </c>
      <c r="G101" s="8">
        <f t="shared" si="53"/>
        <v>961150971</v>
      </c>
      <c r="H101" s="8">
        <f t="shared" si="53"/>
        <v>29024206</v>
      </c>
      <c r="I101" s="8">
        <f t="shared" si="53"/>
        <v>41004206</v>
      </c>
      <c r="J101" s="8">
        <f t="shared" si="53"/>
        <v>920146765</v>
      </c>
      <c r="K101" s="8">
        <f t="shared" si="53"/>
        <v>19697228</v>
      </c>
      <c r="L101" s="8">
        <f t="shared" si="53"/>
        <v>21397228</v>
      </c>
      <c r="M101" s="8">
        <f t="shared" si="53"/>
        <v>19606978</v>
      </c>
      <c r="N101" s="8">
        <f t="shared" si="53"/>
        <v>68651936</v>
      </c>
      <c r="O101" s="8">
        <f t="shared" si="53"/>
        <v>118131936</v>
      </c>
      <c r="P101" s="8">
        <f t="shared" si="53"/>
        <v>77127730</v>
      </c>
      <c r="Q101" s="8">
        <f t="shared" si="34"/>
        <v>843019035</v>
      </c>
      <c r="R101" s="8">
        <f t="shared" si="42"/>
        <v>21397228</v>
      </c>
      <c r="T101" s="15" t="s">
        <v>150</v>
      </c>
      <c r="U101" s="206" t="s">
        <v>151</v>
      </c>
      <c r="V101" s="208">
        <v>961150971</v>
      </c>
      <c r="W101" s="208">
        <v>0</v>
      </c>
      <c r="X101" s="208">
        <v>0</v>
      </c>
      <c r="Y101" s="208">
        <v>0</v>
      </c>
      <c r="Z101" s="208">
        <v>0</v>
      </c>
      <c r="AA101" s="208">
        <v>0</v>
      </c>
      <c r="AB101" s="208">
        <v>961150971</v>
      </c>
      <c r="AC101" s="208">
        <v>29024206</v>
      </c>
      <c r="AD101" s="208">
        <v>41004206</v>
      </c>
      <c r="AE101" s="208">
        <v>920146765</v>
      </c>
      <c r="AF101" s="208">
        <v>19697228</v>
      </c>
      <c r="AG101" s="208">
        <v>21397228</v>
      </c>
      <c r="AH101" s="208">
        <v>19606978</v>
      </c>
      <c r="AI101" s="208">
        <v>68651936</v>
      </c>
      <c r="AJ101" s="208">
        <v>118131936</v>
      </c>
      <c r="AK101" s="208">
        <v>77127730</v>
      </c>
      <c r="AL101" s="208">
        <v>843019035</v>
      </c>
      <c r="AM101" s="208">
        <v>0</v>
      </c>
    </row>
    <row r="102" spans="1:39" s="6" customFormat="1" x14ac:dyDescent="0.25">
      <c r="A102" s="13" t="s">
        <v>152</v>
      </c>
      <c r="B102" s="7" t="s">
        <v>153</v>
      </c>
      <c r="C102" s="8">
        <f>+C103+C108+C134</f>
        <v>961150971</v>
      </c>
      <c r="D102" s="8">
        <f t="shared" ref="D102:P102" si="54">+D103+D108+D134</f>
        <v>0</v>
      </c>
      <c r="E102" s="8">
        <f t="shared" si="54"/>
        <v>0</v>
      </c>
      <c r="F102" s="8">
        <f t="shared" si="54"/>
        <v>0</v>
      </c>
      <c r="G102" s="8">
        <f t="shared" si="54"/>
        <v>961150971</v>
      </c>
      <c r="H102" s="8">
        <f t="shared" si="54"/>
        <v>29024206</v>
      </c>
      <c r="I102" s="8">
        <f t="shared" si="54"/>
        <v>41004206</v>
      </c>
      <c r="J102" s="8">
        <f t="shared" si="54"/>
        <v>920146765</v>
      </c>
      <c r="K102" s="8">
        <f t="shared" si="54"/>
        <v>19697228</v>
      </c>
      <c r="L102" s="8">
        <f t="shared" si="54"/>
        <v>21397228</v>
      </c>
      <c r="M102" s="8">
        <f t="shared" si="54"/>
        <v>19606978</v>
      </c>
      <c r="N102" s="8">
        <f t="shared" si="54"/>
        <v>68651936</v>
      </c>
      <c r="O102" s="8">
        <f t="shared" si="54"/>
        <v>118131936</v>
      </c>
      <c r="P102" s="8">
        <f t="shared" si="54"/>
        <v>77127730</v>
      </c>
      <c r="Q102" s="8">
        <f t="shared" si="34"/>
        <v>843019035</v>
      </c>
      <c r="R102" s="8">
        <f t="shared" si="42"/>
        <v>21397228</v>
      </c>
      <c r="T102" s="15" t="s">
        <v>152</v>
      </c>
      <c r="U102" s="206" t="s">
        <v>153</v>
      </c>
      <c r="V102" s="208">
        <v>961150971</v>
      </c>
      <c r="W102" s="208">
        <v>0</v>
      </c>
      <c r="X102" s="208">
        <v>0</v>
      </c>
      <c r="Y102" s="208">
        <v>0</v>
      </c>
      <c r="Z102" s="208">
        <v>0</v>
      </c>
      <c r="AA102" s="208">
        <v>0</v>
      </c>
      <c r="AB102" s="208">
        <v>961150971</v>
      </c>
      <c r="AC102" s="208">
        <v>29024206</v>
      </c>
      <c r="AD102" s="208">
        <v>41004206</v>
      </c>
      <c r="AE102" s="208">
        <v>920146765</v>
      </c>
      <c r="AF102" s="208">
        <v>19697228</v>
      </c>
      <c r="AG102" s="208">
        <v>21397228</v>
      </c>
      <c r="AH102" s="208">
        <v>19606978</v>
      </c>
      <c r="AI102" s="208">
        <v>68651936</v>
      </c>
      <c r="AJ102" s="208">
        <v>118131936</v>
      </c>
      <c r="AK102" s="208">
        <v>77127730</v>
      </c>
      <c r="AL102" s="208">
        <v>843019035</v>
      </c>
      <c r="AM102" s="208">
        <v>0</v>
      </c>
    </row>
    <row r="103" spans="1:39" s="6" customFormat="1" x14ac:dyDescent="0.25">
      <c r="A103" s="16" t="s">
        <v>154</v>
      </c>
      <c r="B103" s="11" t="s">
        <v>155</v>
      </c>
      <c r="C103" s="12">
        <f>+C104</f>
        <v>67009700</v>
      </c>
      <c r="D103" s="12">
        <f t="shared" ref="D103:P104" si="55">+D104</f>
        <v>0</v>
      </c>
      <c r="E103" s="12">
        <f t="shared" si="55"/>
        <v>0</v>
      </c>
      <c r="F103" s="12">
        <f t="shared" si="55"/>
        <v>0</v>
      </c>
      <c r="G103" s="12">
        <f t="shared" si="55"/>
        <v>67009700</v>
      </c>
      <c r="H103" s="12">
        <f t="shared" si="55"/>
        <v>0</v>
      </c>
      <c r="I103" s="12">
        <f t="shared" si="55"/>
        <v>0</v>
      </c>
      <c r="J103" s="12">
        <f t="shared" si="55"/>
        <v>67009700</v>
      </c>
      <c r="K103" s="12">
        <f t="shared" si="55"/>
        <v>0</v>
      </c>
      <c r="L103" s="12">
        <f t="shared" si="55"/>
        <v>0</v>
      </c>
      <c r="M103" s="12">
        <f t="shared" si="55"/>
        <v>0</v>
      </c>
      <c r="N103" s="12">
        <f t="shared" si="55"/>
        <v>0</v>
      </c>
      <c r="O103" s="12">
        <f t="shared" si="55"/>
        <v>0</v>
      </c>
      <c r="P103" s="12">
        <f t="shared" si="55"/>
        <v>0</v>
      </c>
      <c r="Q103" s="12">
        <f t="shared" si="34"/>
        <v>67009700</v>
      </c>
      <c r="R103" s="12">
        <f t="shared" si="42"/>
        <v>0</v>
      </c>
      <c r="T103" s="15" t="s">
        <v>154</v>
      </c>
      <c r="U103" s="206" t="s">
        <v>155</v>
      </c>
      <c r="V103" s="208">
        <v>67009700</v>
      </c>
      <c r="W103" s="208">
        <v>0</v>
      </c>
      <c r="X103" s="208">
        <v>0</v>
      </c>
      <c r="Y103" s="208">
        <v>0</v>
      </c>
      <c r="Z103" s="208">
        <v>0</v>
      </c>
      <c r="AA103" s="208">
        <v>0</v>
      </c>
      <c r="AB103" s="208">
        <v>67009700</v>
      </c>
      <c r="AC103" s="208">
        <v>0</v>
      </c>
      <c r="AD103" s="208">
        <v>0</v>
      </c>
      <c r="AE103" s="208">
        <v>67009700</v>
      </c>
      <c r="AF103" s="208">
        <v>0</v>
      </c>
      <c r="AG103" s="208">
        <v>0</v>
      </c>
      <c r="AH103" s="208">
        <v>0</v>
      </c>
      <c r="AI103" s="208">
        <v>0</v>
      </c>
      <c r="AJ103" s="208">
        <v>0</v>
      </c>
      <c r="AK103" s="208">
        <v>0</v>
      </c>
      <c r="AL103" s="208">
        <v>67009700</v>
      </c>
      <c r="AM103" s="208">
        <v>0</v>
      </c>
    </row>
    <row r="104" spans="1:39" s="6" customFormat="1" x14ac:dyDescent="0.25">
      <c r="A104" s="16" t="s">
        <v>156</v>
      </c>
      <c r="B104" s="11" t="s">
        <v>157</v>
      </c>
      <c r="C104" s="12">
        <f>+C105</f>
        <v>67009700</v>
      </c>
      <c r="D104" s="12">
        <f t="shared" si="55"/>
        <v>0</v>
      </c>
      <c r="E104" s="12">
        <f t="shared" si="55"/>
        <v>0</v>
      </c>
      <c r="F104" s="12">
        <f t="shared" si="55"/>
        <v>0</v>
      </c>
      <c r="G104" s="12">
        <f t="shared" si="55"/>
        <v>67009700</v>
      </c>
      <c r="H104" s="12">
        <f t="shared" si="55"/>
        <v>0</v>
      </c>
      <c r="I104" s="12">
        <f t="shared" si="55"/>
        <v>0</v>
      </c>
      <c r="J104" s="12">
        <f t="shared" si="55"/>
        <v>67009700</v>
      </c>
      <c r="K104" s="12">
        <f t="shared" si="55"/>
        <v>0</v>
      </c>
      <c r="L104" s="12">
        <f t="shared" si="55"/>
        <v>0</v>
      </c>
      <c r="M104" s="12">
        <f t="shared" si="55"/>
        <v>0</v>
      </c>
      <c r="N104" s="12">
        <f t="shared" si="55"/>
        <v>0</v>
      </c>
      <c r="O104" s="12">
        <f t="shared" si="55"/>
        <v>0</v>
      </c>
      <c r="P104" s="12">
        <f t="shared" si="55"/>
        <v>0</v>
      </c>
      <c r="Q104" s="12">
        <f t="shared" si="34"/>
        <v>67009700</v>
      </c>
      <c r="R104" s="12">
        <f t="shared" si="42"/>
        <v>0</v>
      </c>
      <c r="T104" s="15" t="s">
        <v>156</v>
      </c>
      <c r="U104" s="206" t="s">
        <v>157</v>
      </c>
      <c r="V104" s="208">
        <v>67009700</v>
      </c>
      <c r="W104" s="208">
        <v>0</v>
      </c>
      <c r="X104" s="208">
        <v>0</v>
      </c>
      <c r="Y104" s="208">
        <v>0</v>
      </c>
      <c r="Z104" s="208">
        <v>0</v>
      </c>
      <c r="AA104" s="208">
        <v>0</v>
      </c>
      <c r="AB104" s="208">
        <v>67009700</v>
      </c>
      <c r="AC104" s="208">
        <v>0</v>
      </c>
      <c r="AD104" s="208">
        <v>0</v>
      </c>
      <c r="AE104" s="208">
        <v>67009700</v>
      </c>
      <c r="AF104" s="208">
        <v>0</v>
      </c>
      <c r="AG104" s="208">
        <v>0</v>
      </c>
      <c r="AH104" s="208">
        <v>0</v>
      </c>
      <c r="AI104" s="208">
        <v>0</v>
      </c>
      <c r="AJ104" s="208">
        <v>0</v>
      </c>
      <c r="AK104" s="208">
        <v>0</v>
      </c>
      <c r="AL104" s="208">
        <v>67009700</v>
      </c>
      <c r="AM104" s="208">
        <v>0</v>
      </c>
    </row>
    <row r="105" spans="1:39" s="6" customFormat="1" x14ac:dyDescent="0.25">
      <c r="A105" s="16" t="s">
        <v>158</v>
      </c>
      <c r="B105" s="11" t="s">
        <v>159</v>
      </c>
      <c r="C105" s="12">
        <f>+C106+C107</f>
        <v>67009700</v>
      </c>
      <c r="D105" s="12">
        <f t="shared" ref="D105:P105" si="56">+D106+D107</f>
        <v>0</v>
      </c>
      <c r="E105" s="12">
        <f t="shared" si="56"/>
        <v>0</v>
      </c>
      <c r="F105" s="12">
        <f t="shared" si="56"/>
        <v>0</v>
      </c>
      <c r="G105" s="12">
        <f t="shared" si="56"/>
        <v>67009700</v>
      </c>
      <c r="H105" s="12">
        <f t="shared" si="56"/>
        <v>0</v>
      </c>
      <c r="I105" s="12">
        <f t="shared" si="56"/>
        <v>0</v>
      </c>
      <c r="J105" s="12">
        <f t="shared" si="56"/>
        <v>67009700</v>
      </c>
      <c r="K105" s="12">
        <f t="shared" si="56"/>
        <v>0</v>
      </c>
      <c r="L105" s="12">
        <f t="shared" si="56"/>
        <v>0</v>
      </c>
      <c r="M105" s="12">
        <f t="shared" si="56"/>
        <v>0</v>
      </c>
      <c r="N105" s="12">
        <f t="shared" si="56"/>
        <v>0</v>
      </c>
      <c r="O105" s="12">
        <f t="shared" si="56"/>
        <v>0</v>
      </c>
      <c r="P105" s="12">
        <f t="shared" si="56"/>
        <v>0</v>
      </c>
      <c r="Q105" s="12">
        <f t="shared" si="34"/>
        <v>67009700</v>
      </c>
      <c r="R105" s="12">
        <f t="shared" si="42"/>
        <v>0</v>
      </c>
      <c r="T105" s="15" t="s">
        <v>158</v>
      </c>
      <c r="U105" s="206" t="s">
        <v>159</v>
      </c>
      <c r="V105" s="208">
        <v>67009700</v>
      </c>
      <c r="W105" s="208">
        <v>0</v>
      </c>
      <c r="X105" s="208">
        <v>0</v>
      </c>
      <c r="Y105" s="208">
        <v>0</v>
      </c>
      <c r="Z105" s="208">
        <v>0</v>
      </c>
      <c r="AA105" s="208">
        <v>0</v>
      </c>
      <c r="AB105" s="208">
        <v>67009700</v>
      </c>
      <c r="AC105" s="208">
        <v>0</v>
      </c>
      <c r="AD105" s="208">
        <v>0</v>
      </c>
      <c r="AE105" s="208">
        <v>67009700</v>
      </c>
      <c r="AF105" s="208">
        <v>0</v>
      </c>
      <c r="AG105" s="208">
        <v>0</v>
      </c>
      <c r="AH105" s="208">
        <v>0</v>
      </c>
      <c r="AI105" s="208">
        <v>0</v>
      </c>
      <c r="AJ105" s="208">
        <v>0</v>
      </c>
      <c r="AK105" s="208">
        <v>0</v>
      </c>
      <c r="AL105" s="208">
        <v>67009700</v>
      </c>
      <c r="AM105" s="208">
        <v>0</v>
      </c>
    </row>
    <row r="106" spans="1:39" x14ac:dyDescent="0.25">
      <c r="A106" s="15" t="s">
        <v>160</v>
      </c>
      <c r="B106" s="1" t="s">
        <v>161</v>
      </c>
      <c r="C106" s="2">
        <v>41500000</v>
      </c>
      <c r="D106" s="2">
        <v>0</v>
      </c>
      <c r="E106" s="2">
        <v>0</v>
      </c>
      <c r="F106" s="2">
        <v>0</v>
      </c>
      <c r="G106" s="2">
        <f t="shared" si="37"/>
        <v>41500000</v>
      </c>
      <c r="H106" s="2">
        <v>0</v>
      </c>
      <c r="I106" s="2">
        <v>0</v>
      </c>
      <c r="J106" s="2">
        <f t="shared" si="38"/>
        <v>41500000</v>
      </c>
      <c r="K106" s="2">
        <v>0</v>
      </c>
      <c r="L106" s="2">
        <v>0</v>
      </c>
      <c r="M106" s="2">
        <f t="shared" si="39"/>
        <v>0</v>
      </c>
      <c r="N106" s="2">
        <v>0</v>
      </c>
      <c r="O106" s="2">
        <v>0</v>
      </c>
      <c r="P106" s="2">
        <f t="shared" si="40"/>
        <v>0</v>
      </c>
      <c r="Q106" s="2">
        <f t="shared" si="34"/>
        <v>41500000</v>
      </c>
      <c r="R106" s="2">
        <f t="shared" si="42"/>
        <v>0</v>
      </c>
      <c r="T106" s="15" t="s">
        <v>160</v>
      </c>
      <c r="U106" s="206" t="s">
        <v>161</v>
      </c>
      <c r="V106" s="208">
        <v>41500000</v>
      </c>
      <c r="W106" s="208">
        <v>0</v>
      </c>
      <c r="X106" s="208">
        <v>0</v>
      </c>
      <c r="Y106" s="208">
        <v>0</v>
      </c>
      <c r="Z106" s="208">
        <v>0</v>
      </c>
      <c r="AA106" s="208">
        <v>0</v>
      </c>
      <c r="AB106" s="208">
        <v>41500000</v>
      </c>
      <c r="AC106" s="208">
        <v>0</v>
      </c>
      <c r="AD106" s="208">
        <v>0</v>
      </c>
      <c r="AE106" s="208">
        <v>41500000</v>
      </c>
      <c r="AF106" s="208">
        <v>0</v>
      </c>
      <c r="AG106" s="208">
        <v>0</v>
      </c>
      <c r="AH106" s="208">
        <v>0</v>
      </c>
      <c r="AI106" s="208">
        <v>0</v>
      </c>
      <c r="AJ106" s="208">
        <v>0</v>
      </c>
      <c r="AK106" s="208">
        <v>0</v>
      </c>
      <c r="AL106" s="208">
        <v>41500000</v>
      </c>
      <c r="AM106" s="208">
        <v>0</v>
      </c>
    </row>
    <row r="107" spans="1:39" x14ac:dyDescent="0.25">
      <c r="A107" s="15" t="s">
        <v>162</v>
      </c>
      <c r="B107" s="1" t="s">
        <v>163</v>
      </c>
      <c r="C107" s="2">
        <v>25509700</v>
      </c>
      <c r="D107" s="2">
        <v>0</v>
      </c>
      <c r="E107" s="2">
        <v>0</v>
      </c>
      <c r="F107" s="2">
        <v>0</v>
      </c>
      <c r="G107" s="2">
        <f t="shared" si="37"/>
        <v>25509700</v>
      </c>
      <c r="H107" s="2">
        <v>0</v>
      </c>
      <c r="I107" s="2">
        <v>0</v>
      </c>
      <c r="J107" s="2">
        <f t="shared" si="38"/>
        <v>25509700</v>
      </c>
      <c r="K107" s="2">
        <v>0</v>
      </c>
      <c r="L107" s="2">
        <v>0</v>
      </c>
      <c r="M107" s="2">
        <f t="shared" si="39"/>
        <v>0</v>
      </c>
      <c r="N107" s="2">
        <v>0</v>
      </c>
      <c r="O107" s="2">
        <v>0</v>
      </c>
      <c r="P107" s="2">
        <f t="shared" si="40"/>
        <v>0</v>
      </c>
      <c r="Q107" s="2">
        <f t="shared" si="34"/>
        <v>25509700</v>
      </c>
      <c r="R107" s="2">
        <f t="shared" si="42"/>
        <v>0</v>
      </c>
      <c r="T107" s="15" t="s">
        <v>162</v>
      </c>
      <c r="U107" s="206" t="s">
        <v>163</v>
      </c>
      <c r="V107" s="208">
        <v>25509700</v>
      </c>
      <c r="W107" s="208">
        <v>0</v>
      </c>
      <c r="X107" s="208">
        <v>0</v>
      </c>
      <c r="Y107" s="208">
        <v>0</v>
      </c>
      <c r="Z107" s="208">
        <v>0</v>
      </c>
      <c r="AA107" s="208">
        <v>0</v>
      </c>
      <c r="AB107" s="208">
        <v>25509700</v>
      </c>
      <c r="AC107" s="208">
        <v>0</v>
      </c>
      <c r="AD107" s="208">
        <v>0</v>
      </c>
      <c r="AE107" s="208">
        <v>25509700</v>
      </c>
      <c r="AF107" s="208">
        <v>0</v>
      </c>
      <c r="AG107" s="208">
        <v>0</v>
      </c>
      <c r="AH107" s="208">
        <v>0</v>
      </c>
      <c r="AI107" s="208">
        <v>0</v>
      </c>
      <c r="AJ107" s="208">
        <v>0</v>
      </c>
      <c r="AK107" s="208">
        <v>0</v>
      </c>
      <c r="AL107" s="208">
        <v>25509700</v>
      </c>
      <c r="AM107" s="208">
        <v>0</v>
      </c>
    </row>
    <row r="108" spans="1:39" s="6" customFormat="1" x14ac:dyDescent="0.25">
      <c r="A108" s="16" t="s">
        <v>164</v>
      </c>
      <c r="B108" s="11" t="s">
        <v>165</v>
      </c>
      <c r="C108" s="12">
        <f>+C109+C113+C118+C120+C126+C129+C132</f>
        <v>756234691</v>
      </c>
      <c r="D108" s="12">
        <f t="shared" ref="D108:P108" si="57">+D109+D113+D118+D120+D126+D129+D132</f>
        <v>0</v>
      </c>
      <c r="E108" s="12">
        <f t="shared" si="57"/>
        <v>0</v>
      </c>
      <c r="F108" s="12">
        <f t="shared" si="57"/>
        <v>0</v>
      </c>
      <c r="G108" s="12">
        <f t="shared" si="57"/>
        <v>756234691</v>
      </c>
      <c r="H108" s="12">
        <f t="shared" si="57"/>
        <v>29024206</v>
      </c>
      <c r="I108" s="12">
        <f t="shared" si="57"/>
        <v>41004206</v>
      </c>
      <c r="J108" s="12">
        <f t="shared" si="57"/>
        <v>715230485</v>
      </c>
      <c r="K108" s="12">
        <f t="shared" si="57"/>
        <v>19697228</v>
      </c>
      <c r="L108" s="12">
        <f t="shared" si="57"/>
        <v>21397228</v>
      </c>
      <c r="M108" s="12">
        <f t="shared" si="57"/>
        <v>19606978</v>
      </c>
      <c r="N108" s="12">
        <f t="shared" si="57"/>
        <v>42331936</v>
      </c>
      <c r="O108" s="12">
        <f t="shared" si="57"/>
        <v>77311936</v>
      </c>
      <c r="P108" s="12">
        <f t="shared" si="57"/>
        <v>36307730</v>
      </c>
      <c r="Q108" s="12">
        <f t="shared" si="34"/>
        <v>678922755</v>
      </c>
      <c r="R108" s="12">
        <f t="shared" si="42"/>
        <v>21397228</v>
      </c>
      <c r="T108" s="15" t="s">
        <v>164</v>
      </c>
      <c r="U108" s="206" t="s">
        <v>165</v>
      </c>
      <c r="V108" s="208">
        <v>756234691</v>
      </c>
      <c r="W108" s="208">
        <v>0</v>
      </c>
      <c r="X108" s="208">
        <v>0</v>
      </c>
      <c r="Y108" s="208">
        <v>0</v>
      </c>
      <c r="Z108" s="208">
        <v>0</v>
      </c>
      <c r="AA108" s="208">
        <v>0</v>
      </c>
      <c r="AB108" s="208">
        <v>756234691</v>
      </c>
      <c r="AC108" s="208">
        <v>29024206</v>
      </c>
      <c r="AD108" s="208">
        <v>41004206</v>
      </c>
      <c r="AE108" s="208">
        <v>715230485</v>
      </c>
      <c r="AF108" s="208">
        <v>19697228</v>
      </c>
      <c r="AG108" s="208">
        <v>21397228</v>
      </c>
      <c r="AH108" s="208">
        <v>19606978</v>
      </c>
      <c r="AI108" s="208">
        <v>42331936</v>
      </c>
      <c r="AJ108" s="208">
        <v>77311936</v>
      </c>
      <c r="AK108" s="208">
        <v>36307730</v>
      </c>
      <c r="AL108" s="208">
        <v>678922755</v>
      </c>
      <c r="AM108" s="208">
        <v>0</v>
      </c>
    </row>
    <row r="109" spans="1:39" s="6" customFormat="1" x14ac:dyDescent="0.25">
      <c r="A109" s="16" t="s">
        <v>166</v>
      </c>
      <c r="B109" s="11" t="s">
        <v>167</v>
      </c>
      <c r="C109" s="12">
        <f>+C110+C111+C112</f>
        <v>63920000</v>
      </c>
      <c r="D109" s="12">
        <f t="shared" ref="D109:P109" si="58">+D110+D111+D112</f>
        <v>0</v>
      </c>
      <c r="E109" s="12">
        <f t="shared" si="58"/>
        <v>0</v>
      </c>
      <c r="F109" s="12">
        <f t="shared" si="58"/>
        <v>0</v>
      </c>
      <c r="G109" s="12">
        <f t="shared" si="58"/>
        <v>63920000</v>
      </c>
      <c r="H109" s="12">
        <f t="shared" si="58"/>
        <v>244000</v>
      </c>
      <c r="I109" s="12">
        <f t="shared" si="58"/>
        <v>1544000</v>
      </c>
      <c r="J109" s="12">
        <f t="shared" si="58"/>
        <v>62376000</v>
      </c>
      <c r="K109" s="12">
        <f t="shared" si="58"/>
        <v>1544000</v>
      </c>
      <c r="L109" s="12">
        <f t="shared" si="58"/>
        <v>1544000</v>
      </c>
      <c r="M109" s="12">
        <f t="shared" si="58"/>
        <v>0</v>
      </c>
      <c r="N109" s="12">
        <f t="shared" si="58"/>
        <v>244000</v>
      </c>
      <c r="O109" s="12">
        <f t="shared" si="58"/>
        <v>1544000</v>
      </c>
      <c r="P109" s="12">
        <f t="shared" si="58"/>
        <v>0</v>
      </c>
      <c r="Q109" s="12">
        <f t="shared" si="34"/>
        <v>62376000</v>
      </c>
      <c r="R109" s="12">
        <f t="shared" si="42"/>
        <v>1544000</v>
      </c>
      <c r="T109" s="15" t="s">
        <v>166</v>
      </c>
      <c r="U109" s="206" t="s">
        <v>167</v>
      </c>
      <c r="V109" s="208">
        <v>63920000</v>
      </c>
      <c r="W109" s="208">
        <v>0</v>
      </c>
      <c r="X109" s="208">
        <v>0</v>
      </c>
      <c r="Y109" s="208">
        <v>0</v>
      </c>
      <c r="Z109" s="208">
        <v>0</v>
      </c>
      <c r="AA109" s="208">
        <v>0</v>
      </c>
      <c r="AB109" s="208">
        <v>63920000</v>
      </c>
      <c r="AC109" s="208">
        <v>244000</v>
      </c>
      <c r="AD109" s="208">
        <v>1544000</v>
      </c>
      <c r="AE109" s="208">
        <v>62376000</v>
      </c>
      <c r="AF109" s="208">
        <v>1544000</v>
      </c>
      <c r="AG109" s="208">
        <v>1544000</v>
      </c>
      <c r="AH109" s="208">
        <v>0</v>
      </c>
      <c r="AI109" s="208">
        <v>244000</v>
      </c>
      <c r="AJ109" s="208">
        <v>1544000</v>
      </c>
      <c r="AK109" s="208">
        <v>0</v>
      </c>
      <c r="AL109" s="208">
        <v>62376000</v>
      </c>
      <c r="AM109" s="208">
        <v>0</v>
      </c>
    </row>
    <row r="110" spans="1:39" x14ac:dyDescent="0.25">
      <c r="A110" s="15" t="s">
        <v>168</v>
      </c>
      <c r="B110" s="1" t="s">
        <v>169</v>
      </c>
      <c r="C110" s="2">
        <v>20000000</v>
      </c>
      <c r="D110" s="2">
        <v>0</v>
      </c>
      <c r="E110" s="2">
        <v>0</v>
      </c>
      <c r="F110" s="2">
        <v>0</v>
      </c>
      <c r="G110" s="2">
        <f t="shared" si="37"/>
        <v>20000000</v>
      </c>
      <c r="H110" s="2">
        <v>244000</v>
      </c>
      <c r="I110" s="2">
        <v>1544000</v>
      </c>
      <c r="J110" s="2">
        <f t="shared" si="38"/>
        <v>18456000</v>
      </c>
      <c r="K110" s="2">
        <v>1544000</v>
      </c>
      <c r="L110" s="2">
        <v>1544000</v>
      </c>
      <c r="M110" s="2">
        <f t="shared" si="39"/>
        <v>0</v>
      </c>
      <c r="N110" s="2">
        <v>244000</v>
      </c>
      <c r="O110" s="2">
        <v>1544000</v>
      </c>
      <c r="P110" s="2">
        <f t="shared" si="40"/>
        <v>0</v>
      </c>
      <c r="Q110" s="2">
        <f t="shared" si="34"/>
        <v>18456000</v>
      </c>
      <c r="R110" s="2">
        <f t="shared" si="42"/>
        <v>1544000</v>
      </c>
      <c r="T110" s="15" t="s">
        <v>168</v>
      </c>
      <c r="U110" s="206" t="s">
        <v>169</v>
      </c>
      <c r="V110" s="208">
        <v>20000000</v>
      </c>
      <c r="W110" s="208">
        <v>0</v>
      </c>
      <c r="X110" s="208">
        <v>0</v>
      </c>
      <c r="Y110" s="208">
        <v>0</v>
      </c>
      <c r="Z110" s="208">
        <v>0</v>
      </c>
      <c r="AA110" s="208">
        <v>0</v>
      </c>
      <c r="AB110" s="208">
        <v>20000000</v>
      </c>
      <c r="AC110" s="208">
        <v>244000</v>
      </c>
      <c r="AD110" s="208">
        <v>1544000</v>
      </c>
      <c r="AE110" s="208">
        <v>18456000</v>
      </c>
      <c r="AF110" s="208">
        <v>1544000</v>
      </c>
      <c r="AG110" s="208">
        <v>1544000</v>
      </c>
      <c r="AH110" s="208">
        <v>0</v>
      </c>
      <c r="AI110" s="208">
        <v>244000</v>
      </c>
      <c r="AJ110" s="208">
        <v>1544000</v>
      </c>
      <c r="AK110" s="208">
        <v>0</v>
      </c>
      <c r="AL110" s="208">
        <v>18456000</v>
      </c>
      <c r="AM110" s="208">
        <v>0</v>
      </c>
    </row>
    <row r="111" spans="1:39" x14ac:dyDescent="0.25">
      <c r="A111" s="15" t="s">
        <v>170</v>
      </c>
      <c r="B111" s="1" t="s">
        <v>171</v>
      </c>
      <c r="C111" s="2">
        <v>12960000</v>
      </c>
      <c r="D111" s="2">
        <v>0</v>
      </c>
      <c r="E111" s="2">
        <v>0</v>
      </c>
      <c r="F111" s="2">
        <v>0</v>
      </c>
      <c r="G111" s="2">
        <f t="shared" si="37"/>
        <v>12960000</v>
      </c>
      <c r="H111" s="2">
        <v>0</v>
      </c>
      <c r="I111" s="2">
        <v>0</v>
      </c>
      <c r="J111" s="2">
        <f t="shared" si="38"/>
        <v>12960000</v>
      </c>
      <c r="K111" s="2">
        <v>0</v>
      </c>
      <c r="L111" s="2">
        <v>0</v>
      </c>
      <c r="M111" s="2">
        <f t="shared" si="39"/>
        <v>0</v>
      </c>
      <c r="N111" s="2">
        <v>0</v>
      </c>
      <c r="O111" s="2">
        <v>0</v>
      </c>
      <c r="P111" s="2">
        <f t="shared" si="40"/>
        <v>0</v>
      </c>
      <c r="Q111" s="2">
        <f t="shared" si="34"/>
        <v>12960000</v>
      </c>
      <c r="R111" s="2">
        <f t="shared" si="42"/>
        <v>0</v>
      </c>
      <c r="T111" s="15" t="s">
        <v>170</v>
      </c>
      <c r="U111" s="206" t="s">
        <v>171</v>
      </c>
      <c r="V111" s="208">
        <v>12960000</v>
      </c>
      <c r="W111" s="208">
        <v>0</v>
      </c>
      <c r="X111" s="208">
        <v>0</v>
      </c>
      <c r="Y111" s="208">
        <v>0</v>
      </c>
      <c r="Z111" s="208">
        <v>0</v>
      </c>
      <c r="AA111" s="208">
        <v>0</v>
      </c>
      <c r="AB111" s="208">
        <v>12960000</v>
      </c>
      <c r="AC111" s="208">
        <v>0</v>
      </c>
      <c r="AD111" s="208">
        <v>0</v>
      </c>
      <c r="AE111" s="208">
        <v>12960000</v>
      </c>
      <c r="AF111" s="208">
        <v>0</v>
      </c>
      <c r="AG111" s="208">
        <v>0</v>
      </c>
      <c r="AH111" s="208">
        <v>0</v>
      </c>
      <c r="AI111" s="208">
        <v>0</v>
      </c>
      <c r="AJ111" s="208">
        <v>0</v>
      </c>
      <c r="AK111" s="208">
        <v>0</v>
      </c>
      <c r="AL111" s="208">
        <v>12960000</v>
      </c>
      <c r="AM111" s="208">
        <v>0</v>
      </c>
    </row>
    <row r="112" spans="1:39" x14ac:dyDescent="0.25">
      <c r="A112" s="15" t="s">
        <v>172</v>
      </c>
      <c r="B112" s="1" t="s">
        <v>173</v>
      </c>
      <c r="C112" s="2">
        <v>30960000</v>
      </c>
      <c r="D112" s="2">
        <v>0</v>
      </c>
      <c r="E112" s="2">
        <v>0</v>
      </c>
      <c r="F112" s="2">
        <v>0</v>
      </c>
      <c r="G112" s="2">
        <f t="shared" si="37"/>
        <v>30960000</v>
      </c>
      <c r="H112" s="2">
        <v>0</v>
      </c>
      <c r="I112" s="2">
        <v>0</v>
      </c>
      <c r="J112" s="2">
        <f t="shared" si="38"/>
        <v>30960000</v>
      </c>
      <c r="K112" s="2">
        <v>0</v>
      </c>
      <c r="L112" s="2">
        <v>0</v>
      </c>
      <c r="M112" s="2">
        <f t="shared" si="39"/>
        <v>0</v>
      </c>
      <c r="N112" s="2">
        <v>0</v>
      </c>
      <c r="O112" s="2">
        <v>0</v>
      </c>
      <c r="P112" s="2">
        <f t="shared" si="40"/>
        <v>0</v>
      </c>
      <c r="Q112" s="2">
        <f t="shared" si="34"/>
        <v>30960000</v>
      </c>
      <c r="R112" s="2">
        <f t="shared" si="42"/>
        <v>0</v>
      </c>
      <c r="T112" s="15" t="s">
        <v>172</v>
      </c>
      <c r="U112" s="206" t="s">
        <v>173</v>
      </c>
      <c r="V112" s="208">
        <v>30960000</v>
      </c>
      <c r="W112" s="208">
        <v>0</v>
      </c>
      <c r="X112" s="208">
        <v>0</v>
      </c>
      <c r="Y112" s="208">
        <v>0</v>
      </c>
      <c r="Z112" s="208">
        <v>0</v>
      </c>
      <c r="AA112" s="208">
        <v>0</v>
      </c>
      <c r="AB112" s="208">
        <v>30960000</v>
      </c>
      <c r="AC112" s="208">
        <v>0</v>
      </c>
      <c r="AD112" s="208">
        <v>0</v>
      </c>
      <c r="AE112" s="208">
        <v>30960000</v>
      </c>
      <c r="AF112" s="208">
        <v>0</v>
      </c>
      <c r="AG112" s="208">
        <v>0</v>
      </c>
      <c r="AH112" s="208">
        <v>0</v>
      </c>
      <c r="AI112" s="208">
        <v>0</v>
      </c>
      <c r="AJ112" s="208">
        <v>0</v>
      </c>
      <c r="AK112" s="208">
        <v>0</v>
      </c>
      <c r="AL112" s="208">
        <v>30960000</v>
      </c>
      <c r="AM112" s="208">
        <v>0</v>
      </c>
    </row>
    <row r="113" spans="1:39" s="6" customFormat="1" x14ac:dyDescent="0.25">
      <c r="A113" s="16" t="s">
        <v>174</v>
      </c>
      <c r="B113" s="11" t="s">
        <v>175</v>
      </c>
      <c r="C113" s="12">
        <f>+C114+C115+C116+C117</f>
        <v>133000000</v>
      </c>
      <c r="D113" s="12">
        <f t="shared" ref="D113:P113" si="59">+D114+D115+D116+D117</f>
        <v>0</v>
      </c>
      <c r="E113" s="12">
        <f t="shared" si="59"/>
        <v>0</v>
      </c>
      <c r="F113" s="12">
        <f t="shared" si="59"/>
        <v>0</v>
      </c>
      <c r="G113" s="12">
        <f t="shared" si="59"/>
        <v>133000000</v>
      </c>
      <c r="H113" s="12">
        <f t="shared" si="59"/>
        <v>11672228</v>
      </c>
      <c r="I113" s="12">
        <f t="shared" si="59"/>
        <v>17002228</v>
      </c>
      <c r="J113" s="12">
        <f t="shared" si="59"/>
        <v>115997772</v>
      </c>
      <c r="K113" s="12">
        <f t="shared" si="59"/>
        <v>9302228</v>
      </c>
      <c r="L113" s="12">
        <f t="shared" si="59"/>
        <v>9302228</v>
      </c>
      <c r="M113" s="12">
        <f t="shared" si="59"/>
        <v>7700000</v>
      </c>
      <c r="N113" s="12">
        <f t="shared" si="59"/>
        <v>11672228</v>
      </c>
      <c r="O113" s="12">
        <f t="shared" si="59"/>
        <v>38002228</v>
      </c>
      <c r="P113" s="12">
        <f t="shared" si="59"/>
        <v>21000000</v>
      </c>
      <c r="Q113" s="12">
        <f t="shared" si="34"/>
        <v>94997772</v>
      </c>
      <c r="R113" s="12">
        <f t="shared" si="42"/>
        <v>9302228</v>
      </c>
      <c r="T113" s="15" t="s">
        <v>174</v>
      </c>
      <c r="U113" s="206" t="s">
        <v>175</v>
      </c>
      <c r="V113" s="208">
        <v>133000000</v>
      </c>
      <c r="W113" s="208">
        <v>0</v>
      </c>
      <c r="X113" s="208">
        <v>0</v>
      </c>
      <c r="Y113" s="208">
        <v>0</v>
      </c>
      <c r="Z113" s="208">
        <v>0</v>
      </c>
      <c r="AA113" s="208">
        <v>0</v>
      </c>
      <c r="AB113" s="208">
        <v>133000000</v>
      </c>
      <c r="AC113" s="208">
        <v>11672228</v>
      </c>
      <c r="AD113" s="208">
        <v>17002228</v>
      </c>
      <c r="AE113" s="208">
        <v>115997772</v>
      </c>
      <c r="AF113" s="208">
        <v>9302228</v>
      </c>
      <c r="AG113" s="208">
        <v>9302228</v>
      </c>
      <c r="AH113" s="208">
        <v>7700000</v>
      </c>
      <c r="AI113" s="208">
        <v>11672228</v>
      </c>
      <c r="AJ113" s="208">
        <v>38002228</v>
      </c>
      <c r="AK113" s="208">
        <v>21000000</v>
      </c>
      <c r="AL113" s="208">
        <v>94997772</v>
      </c>
      <c r="AM113" s="208">
        <v>0</v>
      </c>
    </row>
    <row r="114" spans="1:39" x14ac:dyDescent="0.25">
      <c r="A114" s="15" t="s">
        <v>176</v>
      </c>
      <c r="B114" s="1" t="s">
        <v>177</v>
      </c>
      <c r="C114" s="2">
        <v>71000000</v>
      </c>
      <c r="D114" s="2">
        <v>0</v>
      </c>
      <c r="E114" s="2">
        <v>0</v>
      </c>
      <c r="F114" s="2">
        <v>0</v>
      </c>
      <c r="G114" s="2">
        <f t="shared" si="37"/>
        <v>71000000</v>
      </c>
      <c r="H114" s="2">
        <v>7543228</v>
      </c>
      <c r="I114" s="2">
        <v>9523228</v>
      </c>
      <c r="J114" s="2">
        <f t="shared" si="38"/>
        <v>61476772</v>
      </c>
      <c r="K114" s="2">
        <v>4823228</v>
      </c>
      <c r="L114" s="2">
        <v>4823228</v>
      </c>
      <c r="M114" s="2">
        <f t="shared" si="39"/>
        <v>4700000</v>
      </c>
      <c r="N114" s="2">
        <v>7543228</v>
      </c>
      <c r="O114" s="2">
        <v>30523228</v>
      </c>
      <c r="P114" s="2">
        <f t="shared" si="40"/>
        <v>21000000</v>
      </c>
      <c r="Q114" s="2">
        <f t="shared" si="34"/>
        <v>40476772</v>
      </c>
      <c r="R114" s="2">
        <f t="shared" si="42"/>
        <v>4823228</v>
      </c>
      <c r="T114" s="15" t="s">
        <v>176</v>
      </c>
      <c r="U114" s="206" t="s">
        <v>177</v>
      </c>
      <c r="V114" s="208">
        <v>71000000</v>
      </c>
      <c r="W114" s="208">
        <v>0</v>
      </c>
      <c r="X114" s="208">
        <v>0</v>
      </c>
      <c r="Y114" s="208">
        <v>0</v>
      </c>
      <c r="Z114" s="208">
        <v>0</v>
      </c>
      <c r="AA114" s="208">
        <v>0</v>
      </c>
      <c r="AB114" s="208">
        <v>71000000</v>
      </c>
      <c r="AC114" s="208">
        <v>7543228</v>
      </c>
      <c r="AD114" s="208">
        <v>9523228</v>
      </c>
      <c r="AE114" s="208">
        <v>61476772</v>
      </c>
      <c r="AF114" s="208">
        <v>4823228</v>
      </c>
      <c r="AG114" s="208">
        <v>4823228</v>
      </c>
      <c r="AH114" s="208">
        <v>4700000</v>
      </c>
      <c r="AI114" s="208">
        <v>7543228</v>
      </c>
      <c r="AJ114" s="208">
        <v>30523228</v>
      </c>
      <c r="AK114" s="208">
        <v>21000000</v>
      </c>
      <c r="AL114" s="208">
        <v>40476772</v>
      </c>
      <c r="AM114" s="208">
        <v>0</v>
      </c>
    </row>
    <row r="115" spans="1:39" x14ac:dyDescent="0.25">
      <c r="A115" s="15" t="s">
        <v>178</v>
      </c>
      <c r="B115" s="1" t="s">
        <v>179</v>
      </c>
      <c r="C115" s="2">
        <v>12000000</v>
      </c>
      <c r="D115" s="2">
        <v>0</v>
      </c>
      <c r="E115" s="2">
        <v>0</v>
      </c>
      <c r="F115" s="2">
        <v>0</v>
      </c>
      <c r="G115" s="2">
        <f t="shared" si="37"/>
        <v>12000000</v>
      </c>
      <c r="H115" s="2">
        <v>0</v>
      </c>
      <c r="I115" s="2">
        <v>800000</v>
      </c>
      <c r="J115" s="2">
        <f t="shared" si="38"/>
        <v>11200000</v>
      </c>
      <c r="K115" s="2">
        <v>800000</v>
      </c>
      <c r="L115" s="2">
        <v>800000</v>
      </c>
      <c r="M115" s="2">
        <f t="shared" si="39"/>
        <v>0</v>
      </c>
      <c r="N115" s="2">
        <v>0</v>
      </c>
      <c r="O115" s="2">
        <v>800000</v>
      </c>
      <c r="P115" s="2">
        <f t="shared" si="40"/>
        <v>0</v>
      </c>
      <c r="Q115" s="2">
        <f t="shared" si="34"/>
        <v>11200000</v>
      </c>
      <c r="R115" s="2">
        <f t="shared" si="42"/>
        <v>800000</v>
      </c>
      <c r="T115" s="15" t="s">
        <v>178</v>
      </c>
      <c r="U115" s="206" t="s">
        <v>179</v>
      </c>
      <c r="V115" s="208">
        <v>12000000</v>
      </c>
      <c r="W115" s="208">
        <v>0</v>
      </c>
      <c r="X115" s="208">
        <v>0</v>
      </c>
      <c r="Y115" s="208">
        <v>0</v>
      </c>
      <c r="Z115" s="208">
        <v>0</v>
      </c>
      <c r="AA115" s="208">
        <v>0</v>
      </c>
      <c r="AB115" s="208">
        <v>12000000</v>
      </c>
      <c r="AC115" s="208">
        <v>0</v>
      </c>
      <c r="AD115" s="208">
        <v>800000</v>
      </c>
      <c r="AE115" s="208">
        <v>11200000</v>
      </c>
      <c r="AF115" s="208">
        <v>800000</v>
      </c>
      <c r="AG115" s="208">
        <v>800000</v>
      </c>
      <c r="AH115" s="208">
        <v>0</v>
      </c>
      <c r="AI115" s="208">
        <v>0</v>
      </c>
      <c r="AJ115" s="208">
        <v>800000</v>
      </c>
      <c r="AK115" s="208">
        <v>0</v>
      </c>
      <c r="AL115" s="208">
        <v>11200000</v>
      </c>
      <c r="AM115" s="208">
        <v>0</v>
      </c>
    </row>
    <row r="116" spans="1:39" x14ac:dyDescent="0.25">
      <c r="A116" s="15" t="s">
        <v>180</v>
      </c>
      <c r="B116" s="1" t="s">
        <v>181</v>
      </c>
      <c r="C116" s="2">
        <v>20000000</v>
      </c>
      <c r="D116" s="2">
        <v>0</v>
      </c>
      <c r="E116" s="2">
        <v>0</v>
      </c>
      <c r="F116" s="2">
        <v>0</v>
      </c>
      <c r="G116" s="2">
        <f t="shared" si="37"/>
        <v>20000000</v>
      </c>
      <c r="H116" s="2">
        <v>0</v>
      </c>
      <c r="I116" s="2">
        <v>850000</v>
      </c>
      <c r="J116" s="2">
        <f t="shared" si="38"/>
        <v>19150000</v>
      </c>
      <c r="K116" s="2">
        <v>850000</v>
      </c>
      <c r="L116" s="2">
        <v>850000</v>
      </c>
      <c r="M116" s="2">
        <f t="shared" si="39"/>
        <v>0</v>
      </c>
      <c r="N116" s="2">
        <v>0</v>
      </c>
      <c r="O116" s="2">
        <v>850000</v>
      </c>
      <c r="P116" s="2">
        <f t="shared" si="40"/>
        <v>0</v>
      </c>
      <c r="Q116" s="2">
        <f t="shared" si="34"/>
        <v>19150000</v>
      </c>
      <c r="R116" s="2">
        <f t="shared" si="42"/>
        <v>850000</v>
      </c>
      <c r="T116" s="15" t="s">
        <v>180</v>
      </c>
      <c r="U116" s="206" t="s">
        <v>181</v>
      </c>
      <c r="V116" s="208">
        <v>20000000</v>
      </c>
      <c r="W116" s="208">
        <v>0</v>
      </c>
      <c r="X116" s="208">
        <v>0</v>
      </c>
      <c r="Y116" s="208">
        <v>0</v>
      </c>
      <c r="Z116" s="208">
        <v>0</v>
      </c>
      <c r="AA116" s="208">
        <v>0</v>
      </c>
      <c r="AB116" s="208">
        <v>20000000</v>
      </c>
      <c r="AC116" s="208">
        <v>0</v>
      </c>
      <c r="AD116" s="208">
        <v>850000</v>
      </c>
      <c r="AE116" s="208">
        <v>19150000</v>
      </c>
      <c r="AF116" s="208">
        <v>850000</v>
      </c>
      <c r="AG116" s="208">
        <v>850000</v>
      </c>
      <c r="AH116" s="208">
        <v>0</v>
      </c>
      <c r="AI116" s="208">
        <v>0</v>
      </c>
      <c r="AJ116" s="208">
        <v>850000</v>
      </c>
      <c r="AK116" s="208">
        <v>0</v>
      </c>
      <c r="AL116" s="208">
        <v>19150000</v>
      </c>
      <c r="AM116" s="208">
        <v>0</v>
      </c>
    </row>
    <row r="117" spans="1:39" x14ac:dyDescent="0.25">
      <c r="A117" s="15" t="s">
        <v>182</v>
      </c>
      <c r="B117" s="1" t="s">
        <v>183</v>
      </c>
      <c r="C117" s="2">
        <v>30000000</v>
      </c>
      <c r="D117" s="2">
        <v>0</v>
      </c>
      <c r="E117" s="2">
        <v>0</v>
      </c>
      <c r="F117" s="2">
        <v>0</v>
      </c>
      <c r="G117" s="2">
        <f t="shared" si="37"/>
        <v>30000000</v>
      </c>
      <c r="H117" s="2">
        <v>4129000</v>
      </c>
      <c r="I117" s="2">
        <v>5829000</v>
      </c>
      <c r="J117" s="2">
        <f t="shared" si="38"/>
        <v>24171000</v>
      </c>
      <c r="K117" s="2">
        <v>2829000</v>
      </c>
      <c r="L117" s="2">
        <v>2829000</v>
      </c>
      <c r="M117" s="2">
        <f t="shared" si="39"/>
        <v>3000000</v>
      </c>
      <c r="N117" s="2">
        <v>4129000</v>
      </c>
      <c r="O117" s="2">
        <v>5829000</v>
      </c>
      <c r="P117" s="2">
        <f t="shared" si="40"/>
        <v>0</v>
      </c>
      <c r="Q117" s="2">
        <f t="shared" si="34"/>
        <v>24171000</v>
      </c>
      <c r="R117" s="2">
        <f t="shared" si="42"/>
        <v>2829000</v>
      </c>
      <c r="T117" s="15" t="s">
        <v>182</v>
      </c>
      <c r="U117" s="206" t="s">
        <v>183</v>
      </c>
      <c r="V117" s="208">
        <v>30000000</v>
      </c>
      <c r="W117" s="208">
        <v>0</v>
      </c>
      <c r="X117" s="208">
        <v>0</v>
      </c>
      <c r="Y117" s="208">
        <v>0</v>
      </c>
      <c r="Z117" s="208">
        <v>0</v>
      </c>
      <c r="AA117" s="208">
        <v>0</v>
      </c>
      <c r="AB117" s="208">
        <v>30000000</v>
      </c>
      <c r="AC117" s="208">
        <v>4129000</v>
      </c>
      <c r="AD117" s="208">
        <v>5829000</v>
      </c>
      <c r="AE117" s="208">
        <v>24171000</v>
      </c>
      <c r="AF117" s="208">
        <v>2829000</v>
      </c>
      <c r="AG117" s="208">
        <v>2829000</v>
      </c>
      <c r="AH117" s="208">
        <v>3000000</v>
      </c>
      <c r="AI117" s="208">
        <v>4129000</v>
      </c>
      <c r="AJ117" s="208">
        <v>5829000</v>
      </c>
      <c r="AK117" s="208">
        <v>0</v>
      </c>
      <c r="AL117" s="208">
        <v>24171000</v>
      </c>
      <c r="AM117" s="208">
        <v>0</v>
      </c>
    </row>
    <row r="118" spans="1:39" s="6" customFormat="1" x14ac:dyDescent="0.25">
      <c r="A118" s="16" t="s">
        <v>184</v>
      </c>
      <c r="B118" s="11" t="s">
        <v>185</v>
      </c>
      <c r="C118" s="12">
        <f>+C119</f>
        <v>225000000</v>
      </c>
      <c r="D118" s="12">
        <f t="shared" ref="D118:P118" si="60">+D119</f>
        <v>0</v>
      </c>
      <c r="E118" s="12">
        <f t="shared" si="60"/>
        <v>0</v>
      </c>
      <c r="F118" s="12">
        <f t="shared" si="60"/>
        <v>0</v>
      </c>
      <c r="G118" s="12">
        <f t="shared" si="60"/>
        <v>225000000</v>
      </c>
      <c r="H118" s="12">
        <f t="shared" si="60"/>
        <v>7101870</v>
      </c>
      <c r="I118" s="12">
        <f t="shared" si="60"/>
        <v>7551870</v>
      </c>
      <c r="J118" s="12">
        <f t="shared" si="60"/>
        <v>217448130</v>
      </c>
      <c r="K118" s="12">
        <f t="shared" si="60"/>
        <v>3656000</v>
      </c>
      <c r="L118" s="12">
        <f t="shared" si="60"/>
        <v>3656000</v>
      </c>
      <c r="M118" s="12">
        <f t="shared" si="60"/>
        <v>3895870</v>
      </c>
      <c r="N118" s="12">
        <f t="shared" si="60"/>
        <v>18706000</v>
      </c>
      <c r="O118" s="12">
        <f t="shared" si="60"/>
        <v>21156000</v>
      </c>
      <c r="P118" s="12">
        <f t="shared" si="60"/>
        <v>13604130</v>
      </c>
      <c r="Q118" s="12">
        <f t="shared" si="34"/>
        <v>203844000</v>
      </c>
      <c r="R118" s="12">
        <f t="shared" si="42"/>
        <v>3656000</v>
      </c>
      <c r="T118" s="15" t="s">
        <v>184</v>
      </c>
      <c r="U118" s="206" t="s">
        <v>185</v>
      </c>
      <c r="V118" s="208">
        <v>225000000</v>
      </c>
      <c r="W118" s="208">
        <v>0</v>
      </c>
      <c r="X118" s="208">
        <v>0</v>
      </c>
      <c r="Y118" s="208">
        <v>0</v>
      </c>
      <c r="Z118" s="208">
        <v>0</v>
      </c>
      <c r="AA118" s="208">
        <v>0</v>
      </c>
      <c r="AB118" s="208">
        <v>225000000</v>
      </c>
      <c r="AC118" s="208">
        <v>7101870</v>
      </c>
      <c r="AD118" s="208">
        <v>7551870</v>
      </c>
      <c r="AE118" s="208">
        <v>217448130</v>
      </c>
      <c r="AF118" s="208">
        <v>3656000</v>
      </c>
      <c r="AG118" s="208">
        <v>3656000</v>
      </c>
      <c r="AH118" s="208">
        <v>3895870</v>
      </c>
      <c r="AI118" s="208">
        <v>18706000</v>
      </c>
      <c r="AJ118" s="208">
        <v>21156000</v>
      </c>
      <c r="AK118" s="208">
        <v>13604130</v>
      </c>
      <c r="AL118" s="208">
        <v>203844000</v>
      </c>
      <c r="AM118" s="208">
        <v>0</v>
      </c>
    </row>
    <row r="119" spans="1:39" x14ac:dyDescent="0.25">
      <c r="A119" s="15" t="s">
        <v>186</v>
      </c>
      <c r="B119" s="1" t="s">
        <v>187</v>
      </c>
      <c r="C119" s="2">
        <v>225000000</v>
      </c>
      <c r="D119" s="2">
        <v>0</v>
      </c>
      <c r="E119" s="2">
        <v>0</v>
      </c>
      <c r="F119" s="2">
        <v>0</v>
      </c>
      <c r="G119" s="2">
        <f t="shared" si="37"/>
        <v>225000000</v>
      </c>
      <c r="H119" s="2">
        <v>7101870</v>
      </c>
      <c r="I119" s="2">
        <v>7551870</v>
      </c>
      <c r="J119" s="2">
        <f t="shared" si="38"/>
        <v>217448130</v>
      </c>
      <c r="K119" s="2">
        <v>3656000</v>
      </c>
      <c r="L119" s="2">
        <v>3656000</v>
      </c>
      <c r="M119" s="2">
        <f t="shared" si="39"/>
        <v>3895870</v>
      </c>
      <c r="N119" s="2">
        <v>18706000</v>
      </c>
      <c r="O119" s="2">
        <v>21156000</v>
      </c>
      <c r="P119" s="2">
        <f t="shared" si="40"/>
        <v>13604130</v>
      </c>
      <c r="Q119" s="2">
        <f t="shared" si="34"/>
        <v>203844000</v>
      </c>
      <c r="R119" s="2">
        <f t="shared" si="42"/>
        <v>3656000</v>
      </c>
      <c r="T119" s="15" t="s">
        <v>186</v>
      </c>
      <c r="U119" s="206" t="s">
        <v>187</v>
      </c>
      <c r="V119" s="208">
        <v>225000000</v>
      </c>
      <c r="W119" s="208">
        <v>0</v>
      </c>
      <c r="X119" s="208">
        <v>0</v>
      </c>
      <c r="Y119" s="208">
        <v>0</v>
      </c>
      <c r="Z119" s="208">
        <v>0</v>
      </c>
      <c r="AA119" s="208">
        <v>0</v>
      </c>
      <c r="AB119" s="208">
        <v>225000000</v>
      </c>
      <c r="AC119" s="208">
        <v>7101870</v>
      </c>
      <c r="AD119" s="208">
        <v>7551870</v>
      </c>
      <c r="AE119" s="208">
        <v>217448130</v>
      </c>
      <c r="AF119" s="208">
        <v>3656000</v>
      </c>
      <c r="AG119" s="208">
        <v>3656000</v>
      </c>
      <c r="AH119" s="208">
        <v>3895870</v>
      </c>
      <c r="AI119" s="208">
        <v>18706000</v>
      </c>
      <c r="AJ119" s="208">
        <v>21156000</v>
      </c>
      <c r="AK119" s="208">
        <v>13604130</v>
      </c>
      <c r="AL119" s="208">
        <v>203844000</v>
      </c>
      <c r="AM119" s="208">
        <v>0</v>
      </c>
    </row>
    <row r="120" spans="1:39" s="6" customFormat="1" x14ac:dyDescent="0.25">
      <c r="A120" s="16" t="s">
        <v>188</v>
      </c>
      <c r="B120" s="11" t="s">
        <v>189</v>
      </c>
      <c r="C120" s="12">
        <f>+C121+C122+C123+C124+C125</f>
        <v>97000000</v>
      </c>
      <c r="D120" s="12">
        <f t="shared" ref="D120:P120" si="61">+D121+D122+D123+D124+D125</f>
        <v>0</v>
      </c>
      <c r="E120" s="12">
        <f t="shared" si="61"/>
        <v>0</v>
      </c>
      <c r="F120" s="12">
        <f t="shared" si="61"/>
        <v>0</v>
      </c>
      <c r="G120" s="12">
        <f t="shared" si="61"/>
        <v>97000000</v>
      </c>
      <c r="H120" s="12">
        <f t="shared" si="61"/>
        <v>5995000</v>
      </c>
      <c r="I120" s="12">
        <f t="shared" si="61"/>
        <v>10895000</v>
      </c>
      <c r="J120" s="12">
        <f t="shared" si="61"/>
        <v>86105000</v>
      </c>
      <c r="K120" s="12">
        <f t="shared" si="61"/>
        <v>5195000</v>
      </c>
      <c r="L120" s="12">
        <f t="shared" si="61"/>
        <v>6895000</v>
      </c>
      <c r="M120" s="12">
        <f t="shared" si="61"/>
        <v>4000000</v>
      </c>
      <c r="N120" s="12">
        <f t="shared" si="61"/>
        <v>5995000</v>
      </c>
      <c r="O120" s="12">
        <f t="shared" si="61"/>
        <v>10895000</v>
      </c>
      <c r="P120" s="12">
        <f t="shared" si="61"/>
        <v>0</v>
      </c>
      <c r="Q120" s="12">
        <f t="shared" si="34"/>
        <v>86105000</v>
      </c>
      <c r="R120" s="12">
        <f t="shared" si="42"/>
        <v>6895000</v>
      </c>
      <c r="T120" s="15" t="s">
        <v>188</v>
      </c>
      <c r="U120" s="206" t="s">
        <v>189</v>
      </c>
      <c r="V120" s="208">
        <v>97000000</v>
      </c>
      <c r="W120" s="208">
        <v>0</v>
      </c>
      <c r="X120" s="208">
        <v>0</v>
      </c>
      <c r="Y120" s="208">
        <v>0</v>
      </c>
      <c r="Z120" s="208">
        <v>0</v>
      </c>
      <c r="AA120" s="208">
        <v>0</v>
      </c>
      <c r="AB120" s="208">
        <v>97000000</v>
      </c>
      <c r="AC120" s="208">
        <v>5995000</v>
      </c>
      <c r="AD120" s="208">
        <v>10895000</v>
      </c>
      <c r="AE120" s="208">
        <v>86105000</v>
      </c>
      <c r="AF120" s="208">
        <v>5195000</v>
      </c>
      <c r="AG120" s="208">
        <v>6895000</v>
      </c>
      <c r="AH120" s="208">
        <v>4000000</v>
      </c>
      <c r="AI120" s="208">
        <v>5995000</v>
      </c>
      <c r="AJ120" s="208">
        <v>10895000</v>
      </c>
      <c r="AK120" s="208">
        <v>0</v>
      </c>
      <c r="AL120" s="208">
        <v>86105000</v>
      </c>
      <c r="AM120" s="208">
        <v>0</v>
      </c>
    </row>
    <row r="121" spans="1:39" x14ac:dyDescent="0.25">
      <c r="A121" s="15" t="s">
        <v>190</v>
      </c>
      <c r="B121" s="1" t="s">
        <v>191</v>
      </c>
      <c r="C121" s="2">
        <v>20000000</v>
      </c>
      <c r="D121" s="2">
        <v>0</v>
      </c>
      <c r="E121" s="2">
        <v>0</v>
      </c>
      <c r="F121" s="2">
        <v>0</v>
      </c>
      <c r="G121" s="2">
        <f t="shared" si="37"/>
        <v>20000000</v>
      </c>
      <c r="H121" s="2">
        <v>0</v>
      </c>
      <c r="I121" s="2">
        <v>700000</v>
      </c>
      <c r="J121" s="2">
        <f t="shared" si="38"/>
        <v>19300000</v>
      </c>
      <c r="K121" s="2">
        <v>700000</v>
      </c>
      <c r="L121" s="2">
        <v>700000</v>
      </c>
      <c r="M121" s="2">
        <f t="shared" si="39"/>
        <v>0</v>
      </c>
      <c r="N121" s="2">
        <v>0</v>
      </c>
      <c r="O121" s="2">
        <v>700000</v>
      </c>
      <c r="P121" s="2">
        <f t="shared" si="40"/>
        <v>0</v>
      </c>
      <c r="Q121" s="2">
        <f t="shared" si="34"/>
        <v>19300000</v>
      </c>
      <c r="R121" s="2">
        <f t="shared" si="42"/>
        <v>700000</v>
      </c>
      <c r="T121" s="15" t="s">
        <v>190</v>
      </c>
      <c r="U121" s="206" t="s">
        <v>191</v>
      </c>
      <c r="V121" s="208">
        <v>20000000</v>
      </c>
      <c r="W121" s="208">
        <v>0</v>
      </c>
      <c r="X121" s="208">
        <v>0</v>
      </c>
      <c r="Y121" s="208">
        <v>0</v>
      </c>
      <c r="Z121" s="208">
        <v>0</v>
      </c>
      <c r="AA121" s="208">
        <v>0</v>
      </c>
      <c r="AB121" s="208">
        <v>20000000</v>
      </c>
      <c r="AC121" s="208">
        <v>0</v>
      </c>
      <c r="AD121" s="208">
        <v>700000</v>
      </c>
      <c r="AE121" s="208">
        <v>19300000</v>
      </c>
      <c r="AF121" s="208">
        <v>700000</v>
      </c>
      <c r="AG121" s="208">
        <v>700000</v>
      </c>
      <c r="AH121" s="208">
        <v>0</v>
      </c>
      <c r="AI121" s="208">
        <v>0</v>
      </c>
      <c r="AJ121" s="208">
        <v>700000</v>
      </c>
      <c r="AK121" s="208">
        <v>0</v>
      </c>
      <c r="AL121" s="208">
        <v>19300000</v>
      </c>
      <c r="AM121" s="208">
        <v>0</v>
      </c>
    </row>
    <row r="122" spans="1:39" x14ac:dyDescent="0.25">
      <c r="A122" s="15" t="s">
        <v>192</v>
      </c>
      <c r="B122" s="1" t="s">
        <v>193</v>
      </c>
      <c r="C122" s="2">
        <v>20000000</v>
      </c>
      <c r="D122" s="2">
        <v>0</v>
      </c>
      <c r="E122" s="2">
        <v>0</v>
      </c>
      <c r="F122" s="2">
        <v>0</v>
      </c>
      <c r="G122" s="2">
        <f t="shared" si="37"/>
        <v>20000000</v>
      </c>
      <c r="H122" s="2">
        <v>0</v>
      </c>
      <c r="I122" s="2">
        <v>0</v>
      </c>
      <c r="J122" s="2">
        <f t="shared" si="38"/>
        <v>20000000</v>
      </c>
      <c r="K122" s="2">
        <v>0</v>
      </c>
      <c r="L122" s="2">
        <v>0</v>
      </c>
      <c r="M122" s="2">
        <f t="shared" si="39"/>
        <v>0</v>
      </c>
      <c r="N122" s="2">
        <v>0</v>
      </c>
      <c r="O122" s="2">
        <v>0</v>
      </c>
      <c r="P122" s="2">
        <f t="shared" si="40"/>
        <v>0</v>
      </c>
      <c r="Q122" s="2">
        <f t="shared" si="34"/>
        <v>20000000</v>
      </c>
      <c r="R122" s="2">
        <f t="shared" si="42"/>
        <v>0</v>
      </c>
      <c r="T122" s="15" t="s">
        <v>192</v>
      </c>
      <c r="U122" s="206" t="s">
        <v>193</v>
      </c>
      <c r="V122" s="208">
        <v>20000000</v>
      </c>
      <c r="W122" s="208">
        <v>0</v>
      </c>
      <c r="X122" s="208">
        <v>0</v>
      </c>
      <c r="Y122" s="208">
        <v>0</v>
      </c>
      <c r="Z122" s="208">
        <v>0</v>
      </c>
      <c r="AA122" s="208">
        <v>0</v>
      </c>
      <c r="AB122" s="208">
        <v>20000000</v>
      </c>
      <c r="AC122" s="208">
        <v>0</v>
      </c>
      <c r="AD122" s="208">
        <v>0</v>
      </c>
      <c r="AE122" s="208">
        <v>20000000</v>
      </c>
      <c r="AF122" s="208">
        <v>0</v>
      </c>
      <c r="AG122" s="208">
        <v>0</v>
      </c>
      <c r="AH122" s="208">
        <v>0</v>
      </c>
      <c r="AI122" s="208">
        <v>0</v>
      </c>
      <c r="AJ122" s="208">
        <v>0</v>
      </c>
      <c r="AK122" s="208">
        <v>0</v>
      </c>
      <c r="AL122" s="208">
        <v>20000000</v>
      </c>
      <c r="AM122" s="208">
        <v>0</v>
      </c>
    </row>
    <row r="123" spans="1:39" x14ac:dyDescent="0.25">
      <c r="A123" s="15" t="s">
        <v>194</v>
      </c>
      <c r="B123" s="1" t="s">
        <v>195</v>
      </c>
      <c r="C123" s="2">
        <v>11000000</v>
      </c>
      <c r="D123" s="2">
        <v>0</v>
      </c>
      <c r="E123" s="2">
        <v>0</v>
      </c>
      <c r="F123" s="2">
        <v>0</v>
      </c>
      <c r="G123" s="2">
        <f t="shared" si="37"/>
        <v>11000000</v>
      </c>
      <c r="H123" s="2">
        <v>0</v>
      </c>
      <c r="I123" s="2">
        <v>0</v>
      </c>
      <c r="J123" s="2">
        <f t="shared" si="38"/>
        <v>11000000</v>
      </c>
      <c r="K123" s="2">
        <v>0</v>
      </c>
      <c r="L123" s="2">
        <v>0</v>
      </c>
      <c r="M123" s="2">
        <f t="shared" si="39"/>
        <v>0</v>
      </c>
      <c r="N123" s="2">
        <v>0</v>
      </c>
      <c r="O123" s="2">
        <v>0</v>
      </c>
      <c r="P123" s="2">
        <f t="shared" si="40"/>
        <v>0</v>
      </c>
      <c r="Q123" s="2">
        <f t="shared" si="34"/>
        <v>11000000</v>
      </c>
      <c r="R123" s="2">
        <f t="shared" si="42"/>
        <v>0</v>
      </c>
      <c r="T123" s="15" t="s">
        <v>194</v>
      </c>
      <c r="U123" s="206" t="s">
        <v>195</v>
      </c>
      <c r="V123" s="208">
        <v>11000000</v>
      </c>
      <c r="W123" s="208">
        <v>0</v>
      </c>
      <c r="X123" s="208">
        <v>0</v>
      </c>
      <c r="Y123" s="208">
        <v>0</v>
      </c>
      <c r="Z123" s="208">
        <v>0</v>
      </c>
      <c r="AA123" s="208">
        <v>0</v>
      </c>
      <c r="AB123" s="208">
        <v>11000000</v>
      </c>
      <c r="AC123" s="208">
        <v>0</v>
      </c>
      <c r="AD123" s="208">
        <v>0</v>
      </c>
      <c r="AE123" s="208">
        <v>11000000</v>
      </c>
      <c r="AF123" s="208">
        <v>0</v>
      </c>
      <c r="AG123" s="208">
        <v>0</v>
      </c>
      <c r="AH123" s="208">
        <v>0</v>
      </c>
      <c r="AI123" s="208">
        <v>0</v>
      </c>
      <c r="AJ123" s="208">
        <v>0</v>
      </c>
      <c r="AK123" s="208">
        <v>0</v>
      </c>
      <c r="AL123" s="208">
        <v>11000000</v>
      </c>
      <c r="AM123" s="208">
        <v>0</v>
      </c>
    </row>
    <row r="124" spans="1:39" x14ac:dyDescent="0.25">
      <c r="A124" s="15" t="s">
        <v>196</v>
      </c>
      <c r="B124" s="1" t="s">
        <v>197</v>
      </c>
      <c r="C124" s="2">
        <v>20000000</v>
      </c>
      <c r="D124" s="2">
        <v>0</v>
      </c>
      <c r="E124" s="2">
        <v>0</v>
      </c>
      <c r="F124" s="2">
        <v>0</v>
      </c>
      <c r="G124" s="2">
        <f t="shared" si="37"/>
        <v>20000000</v>
      </c>
      <c r="H124" s="2">
        <v>1500000</v>
      </c>
      <c r="I124" s="2">
        <v>2500000</v>
      </c>
      <c r="J124" s="2">
        <f t="shared" si="38"/>
        <v>17500000</v>
      </c>
      <c r="K124" s="2">
        <v>1000000</v>
      </c>
      <c r="L124" s="2">
        <v>1000000</v>
      </c>
      <c r="M124" s="2">
        <f t="shared" si="39"/>
        <v>1500000</v>
      </c>
      <c r="N124" s="2">
        <v>1500000</v>
      </c>
      <c r="O124" s="2">
        <v>2500000</v>
      </c>
      <c r="P124" s="2">
        <f t="shared" si="40"/>
        <v>0</v>
      </c>
      <c r="Q124" s="2">
        <f t="shared" si="34"/>
        <v>17500000</v>
      </c>
      <c r="R124" s="2">
        <f t="shared" si="42"/>
        <v>1000000</v>
      </c>
      <c r="T124" s="15" t="s">
        <v>196</v>
      </c>
      <c r="U124" s="206" t="s">
        <v>197</v>
      </c>
      <c r="V124" s="208">
        <v>20000000</v>
      </c>
      <c r="W124" s="208">
        <v>0</v>
      </c>
      <c r="X124" s="208">
        <v>0</v>
      </c>
      <c r="Y124" s="208">
        <v>0</v>
      </c>
      <c r="Z124" s="208">
        <v>0</v>
      </c>
      <c r="AA124" s="208">
        <v>0</v>
      </c>
      <c r="AB124" s="208">
        <v>20000000</v>
      </c>
      <c r="AC124" s="208">
        <v>1500000</v>
      </c>
      <c r="AD124" s="208">
        <v>2500000</v>
      </c>
      <c r="AE124" s="208">
        <v>17500000</v>
      </c>
      <c r="AF124" s="208">
        <v>1000000</v>
      </c>
      <c r="AG124" s="208">
        <v>1000000</v>
      </c>
      <c r="AH124" s="208">
        <v>1500000</v>
      </c>
      <c r="AI124" s="208">
        <v>1500000</v>
      </c>
      <c r="AJ124" s="208">
        <v>2500000</v>
      </c>
      <c r="AK124" s="208">
        <v>0</v>
      </c>
      <c r="AL124" s="208">
        <v>17500000</v>
      </c>
      <c r="AM124" s="208">
        <v>0</v>
      </c>
    </row>
    <row r="125" spans="1:39" x14ac:dyDescent="0.25">
      <c r="A125" s="15" t="s">
        <v>198</v>
      </c>
      <c r="B125" s="1" t="s">
        <v>199</v>
      </c>
      <c r="C125" s="2">
        <v>26000000</v>
      </c>
      <c r="D125" s="2">
        <v>0</v>
      </c>
      <c r="E125" s="2">
        <v>0</v>
      </c>
      <c r="F125" s="2">
        <v>0</v>
      </c>
      <c r="G125" s="2">
        <f t="shared" si="37"/>
        <v>26000000</v>
      </c>
      <c r="H125" s="2">
        <v>4495000</v>
      </c>
      <c r="I125" s="2">
        <v>7695000</v>
      </c>
      <c r="J125" s="2">
        <f t="shared" si="38"/>
        <v>18305000</v>
      </c>
      <c r="K125" s="2">
        <v>3495000</v>
      </c>
      <c r="L125" s="2">
        <v>5195000</v>
      </c>
      <c r="M125" s="2">
        <f t="shared" si="39"/>
        <v>2500000</v>
      </c>
      <c r="N125" s="2">
        <v>4495000</v>
      </c>
      <c r="O125" s="2">
        <v>7695000</v>
      </c>
      <c r="P125" s="2">
        <f t="shared" si="40"/>
        <v>0</v>
      </c>
      <c r="Q125" s="2">
        <f t="shared" si="34"/>
        <v>18305000</v>
      </c>
      <c r="R125" s="2">
        <f t="shared" si="42"/>
        <v>5195000</v>
      </c>
      <c r="T125" s="15" t="s">
        <v>198</v>
      </c>
      <c r="U125" s="206" t="s">
        <v>199</v>
      </c>
      <c r="V125" s="208">
        <v>26000000</v>
      </c>
      <c r="W125" s="208">
        <v>0</v>
      </c>
      <c r="X125" s="208">
        <v>0</v>
      </c>
      <c r="Y125" s="208">
        <v>0</v>
      </c>
      <c r="Z125" s="208">
        <v>0</v>
      </c>
      <c r="AA125" s="208">
        <v>0</v>
      </c>
      <c r="AB125" s="208">
        <v>26000000</v>
      </c>
      <c r="AC125" s="208">
        <v>4495000</v>
      </c>
      <c r="AD125" s="208">
        <v>7695000</v>
      </c>
      <c r="AE125" s="208">
        <v>18305000</v>
      </c>
      <c r="AF125" s="208">
        <v>3495000</v>
      </c>
      <c r="AG125" s="208">
        <v>5195000</v>
      </c>
      <c r="AH125" s="208">
        <v>2500000</v>
      </c>
      <c r="AI125" s="208">
        <v>4495000</v>
      </c>
      <c r="AJ125" s="208">
        <v>7695000</v>
      </c>
      <c r="AK125" s="208">
        <v>0</v>
      </c>
      <c r="AL125" s="208">
        <v>18305000</v>
      </c>
      <c r="AM125" s="208">
        <v>0</v>
      </c>
    </row>
    <row r="126" spans="1:39" s="6" customFormat="1" x14ac:dyDescent="0.25">
      <c r="A126" s="16" t="s">
        <v>200</v>
      </c>
      <c r="B126" s="11" t="s">
        <v>201</v>
      </c>
      <c r="C126" s="12">
        <f>+C127+C128</f>
        <v>15000000</v>
      </c>
      <c r="D126" s="12">
        <f t="shared" ref="D126:P126" si="62">+D127+D128</f>
        <v>0</v>
      </c>
      <c r="E126" s="12">
        <f t="shared" si="62"/>
        <v>0</v>
      </c>
      <c r="F126" s="12">
        <f t="shared" si="62"/>
        <v>0</v>
      </c>
      <c r="G126" s="12">
        <f t="shared" si="62"/>
        <v>15000000</v>
      </c>
      <c r="H126" s="12">
        <f t="shared" si="62"/>
        <v>0</v>
      </c>
      <c r="I126" s="12">
        <f t="shared" si="62"/>
        <v>0</v>
      </c>
      <c r="J126" s="12">
        <f t="shared" si="62"/>
        <v>15000000</v>
      </c>
      <c r="K126" s="12">
        <f t="shared" si="62"/>
        <v>0</v>
      </c>
      <c r="L126" s="12">
        <f t="shared" si="62"/>
        <v>0</v>
      </c>
      <c r="M126" s="12">
        <f t="shared" si="62"/>
        <v>0</v>
      </c>
      <c r="N126" s="12">
        <f t="shared" si="62"/>
        <v>0</v>
      </c>
      <c r="O126" s="12">
        <f t="shared" si="62"/>
        <v>0</v>
      </c>
      <c r="P126" s="12">
        <f t="shared" si="62"/>
        <v>0</v>
      </c>
      <c r="Q126" s="12">
        <f t="shared" si="34"/>
        <v>15000000</v>
      </c>
      <c r="R126" s="12">
        <f t="shared" si="42"/>
        <v>0</v>
      </c>
      <c r="T126" s="15" t="s">
        <v>200</v>
      </c>
      <c r="U126" s="206" t="s">
        <v>201</v>
      </c>
      <c r="V126" s="208">
        <v>15000000</v>
      </c>
      <c r="W126" s="208">
        <v>0</v>
      </c>
      <c r="X126" s="208">
        <v>0</v>
      </c>
      <c r="Y126" s="208">
        <v>0</v>
      </c>
      <c r="Z126" s="208">
        <v>0</v>
      </c>
      <c r="AA126" s="208">
        <v>0</v>
      </c>
      <c r="AB126" s="208">
        <v>15000000</v>
      </c>
      <c r="AC126" s="208">
        <v>0</v>
      </c>
      <c r="AD126" s="208">
        <v>0</v>
      </c>
      <c r="AE126" s="208">
        <v>15000000</v>
      </c>
      <c r="AF126" s="208">
        <v>0</v>
      </c>
      <c r="AG126" s="208">
        <v>0</v>
      </c>
      <c r="AH126" s="208">
        <v>0</v>
      </c>
      <c r="AI126" s="208">
        <v>0</v>
      </c>
      <c r="AJ126" s="208">
        <v>0</v>
      </c>
      <c r="AK126" s="208">
        <v>0</v>
      </c>
      <c r="AL126" s="208">
        <v>15000000</v>
      </c>
      <c r="AM126" s="208">
        <v>0</v>
      </c>
    </row>
    <row r="127" spans="1:39" x14ac:dyDescent="0.25">
      <c r="A127" s="15" t="s">
        <v>202</v>
      </c>
      <c r="B127" s="1" t="s">
        <v>203</v>
      </c>
      <c r="C127" s="2">
        <v>5000000</v>
      </c>
      <c r="D127" s="2">
        <v>0</v>
      </c>
      <c r="E127" s="2">
        <v>0</v>
      </c>
      <c r="F127" s="2">
        <v>0</v>
      </c>
      <c r="G127" s="2">
        <f t="shared" si="37"/>
        <v>5000000</v>
      </c>
      <c r="H127" s="2">
        <v>0</v>
      </c>
      <c r="I127" s="2">
        <v>0</v>
      </c>
      <c r="J127" s="2">
        <f t="shared" si="38"/>
        <v>5000000</v>
      </c>
      <c r="K127" s="2">
        <v>0</v>
      </c>
      <c r="L127" s="2">
        <v>0</v>
      </c>
      <c r="M127" s="2">
        <f t="shared" si="39"/>
        <v>0</v>
      </c>
      <c r="N127" s="2">
        <v>0</v>
      </c>
      <c r="O127" s="2">
        <v>0</v>
      </c>
      <c r="P127" s="2">
        <f t="shared" si="40"/>
        <v>0</v>
      </c>
      <c r="Q127" s="2">
        <f t="shared" si="34"/>
        <v>5000000</v>
      </c>
      <c r="R127" s="2">
        <f t="shared" si="42"/>
        <v>0</v>
      </c>
      <c r="T127" s="15" t="s">
        <v>202</v>
      </c>
      <c r="U127" s="206" t="s">
        <v>203</v>
      </c>
      <c r="V127" s="208">
        <v>5000000</v>
      </c>
      <c r="W127" s="208">
        <v>0</v>
      </c>
      <c r="X127" s="208">
        <v>0</v>
      </c>
      <c r="Y127" s="208">
        <v>0</v>
      </c>
      <c r="Z127" s="208">
        <v>0</v>
      </c>
      <c r="AA127" s="208">
        <v>0</v>
      </c>
      <c r="AB127" s="208">
        <v>5000000</v>
      </c>
      <c r="AC127" s="208">
        <v>0</v>
      </c>
      <c r="AD127" s="208">
        <v>0</v>
      </c>
      <c r="AE127" s="208">
        <v>5000000</v>
      </c>
      <c r="AF127" s="208">
        <v>0</v>
      </c>
      <c r="AG127" s="208">
        <v>0</v>
      </c>
      <c r="AH127" s="208">
        <v>0</v>
      </c>
      <c r="AI127" s="208">
        <v>0</v>
      </c>
      <c r="AJ127" s="208">
        <v>0</v>
      </c>
      <c r="AK127" s="208">
        <v>0</v>
      </c>
      <c r="AL127" s="208">
        <v>5000000</v>
      </c>
      <c r="AM127" s="208">
        <v>0</v>
      </c>
    </row>
    <row r="128" spans="1:39" x14ac:dyDescent="0.25">
      <c r="A128" s="15" t="s">
        <v>204</v>
      </c>
      <c r="B128" s="1" t="s">
        <v>205</v>
      </c>
      <c r="C128" s="2">
        <v>10000000</v>
      </c>
      <c r="D128" s="2">
        <v>0</v>
      </c>
      <c r="E128" s="2">
        <v>0</v>
      </c>
      <c r="F128" s="2">
        <v>0</v>
      </c>
      <c r="G128" s="2">
        <f t="shared" si="37"/>
        <v>10000000</v>
      </c>
      <c r="H128" s="2">
        <v>0</v>
      </c>
      <c r="I128" s="2">
        <v>0</v>
      </c>
      <c r="J128" s="2">
        <f t="shared" si="38"/>
        <v>10000000</v>
      </c>
      <c r="K128" s="2">
        <v>0</v>
      </c>
      <c r="L128" s="2">
        <v>0</v>
      </c>
      <c r="M128" s="2">
        <f t="shared" si="39"/>
        <v>0</v>
      </c>
      <c r="N128" s="2">
        <v>0</v>
      </c>
      <c r="O128" s="2">
        <v>0</v>
      </c>
      <c r="P128" s="2">
        <f t="shared" si="40"/>
        <v>0</v>
      </c>
      <c r="Q128" s="2">
        <f t="shared" si="34"/>
        <v>10000000</v>
      </c>
      <c r="R128" s="2">
        <f t="shared" si="42"/>
        <v>0</v>
      </c>
      <c r="T128" s="15" t="s">
        <v>204</v>
      </c>
      <c r="U128" s="206" t="s">
        <v>205</v>
      </c>
      <c r="V128" s="208">
        <v>10000000</v>
      </c>
      <c r="W128" s="208">
        <v>0</v>
      </c>
      <c r="X128" s="208">
        <v>0</v>
      </c>
      <c r="Y128" s="208">
        <v>0</v>
      </c>
      <c r="Z128" s="208">
        <v>0</v>
      </c>
      <c r="AA128" s="208">
        <v>0</v>
      </c>
      <c r="AB128" s="208">
        <v>10000000</v>
      </c>
      <c r="AC128" s="208">
        <v>0</v>
      </c>
      <c r="AD128" s="208">
        <v>0</v>
      </c>
      <c r="AE128" s="208">
        <v>10000000</v>
      </c>
      <c r="AF128" s="208">
        <v>0</v>
      </c>
      <c r="AG128" s="208">
        <v>0</v>
      </c>
      <c r="AH128" s="208">
        <v>0</v>
      </c>
      <c r="AI128" s="208">
        <v>0</v>
      </c>
      <c r="AJ128" s="208">
        <v>0</v>
      </c>
      <c r="AK128" s="208">
        <v>0</v>
      </c>
      <c r="AL128" s="208">
        <v>10000000</v>
      </c>
      <c r="AM128" s="208">
        <v>0</v>
      </c>
    </row>
    <row r="129" spans="1:39" s="6" customFormat="1" x14ac:dyDescent="0.25">
      <c r="A129" s="16" t="s">
        <v>206</v>
      </c>
      <c r="B129" s="11" t="s">
        <v>207</v>
      </c>
      <c r="C129" s="12">
        <f>+C130+C131</f>
        <v>217314691</v>
      </c>
      <c r="D129" s="12">
        <f t="shared" ref="D129:P129" si="63">+D130+D131</f>
        <v>0</v>
      </c>
      <c r="E129" s="12">
        <f t="shared" si="63"/>
        <v>0</v>
      </c>
      <c r="F129" s="12">
        <f t="shared" si="63"/>
        <v>0</v>
      </c>
      <c r="G129" s="12">
        <f t="shared" si="63"/>
        <v>217314691</v>
      </c>
      <c r="H129" s="12">
        <f t="shared" si="63"/>
        <v>4011108</v>
      </c>
      <c r="I129" s="12">
        <f t="shared" si="63"/>
        <v>4011108</v>
      </c>
      <c r="J129" s="12">
        <f t="shared" si="63"/>
        <v>213303583</v>
      </c>
      <c r="K129" s="12">
        <f t="shared" si="63"/>
        <v>0</v>
      </c>
      <c r="L129" s="12">
        <f t="shared" si="63"/>
        <v>0</v>
      </c>
      <c r="M129" s="12">
        <f t="shared" si="63"/>
        <v>4011108</v>
      </c>
      <c r="N129" s="12">
        <f t="shared" si="63"/>
        <v>5714708</v>
      </c>
      <c r="O129" s="12">
        <f t="shared" si="63"/>
        <v>5714708</v>
      </c>
      <c r="P129" s="12">
        <f t="shared" si="63"/>
        <v>1703600</v>
      </c>
      <c r="Q129" s="12">
        <f t="shared" si="34"/>
        <v>211599983</v>
      </c>
      <c r="R129" s="12">
        <f t="shared" si="42"/>
        <v>0</v>
      </c>
      <c r="T129" s="15" t="s">
        <v>206</v>
      </c>
      <c r="U129" s="206" t="s">
        <v>207</v>
      </c>
      <c r="V129" s="208">
        <v>217314691</v>
      </c>
      <c r="W129" s="208">
        <v>0</v>
      </c>
      <c r="X129" s="208">
        <v>0</v>
      </c>
      <c r="Y129" s="208">
        <v>0</v>
      </c>
      <c r="Z129" s="208">
        <v>0</v>
      </c>
      <c r="AA129" s="208">
        <v>0</v>
      </c>
      <c r="AB129" s="208">
        <v>217314691</v>
      </c>
      <c r="AC129" s="208">
        <v>4011108</v>
      </c>
      <c r="AD129" s="208">
        <v>4011108</v>
      </c>
      <c r="AE129" s="208">
        <v>213303583</v>
      </c>
      <c r="AF129" s="208">
        <v>0</v>
      </c>
      <c r="AG129" s="208">
        <v>0</v>
      </c>
      <c r="AH129" s="208">
        <v>4011108</v>
      </c>
      <c r="AI129" s="208">
        <v>5714708</v>
      </c>
      <c r="AJ129" s="208">
        <v>5714708</v>
      </c>
      <c r="AK129" s="208">
        <v>1703600</v>
      </c>
      <c r="AL129" s="208">
        <v>211599983</v>
      </c>
      <c r="AM129" s="208">
        <v>0</v>
      </c>
    </row>
    <row r="130" spans="1:39" x14ac:dyDescent="0.25">
      <c r="A130" s="15" t="s">
        <v>208</v>
      </c>
      <c r="B130" s="1" t="s">
        <v>209</v>
      </c>
      <c r="C130" s="2">
        <v>171314691</v>
      </c>
      <c r="D130" s="2">
        <v>0</v>
      </c>
      <c r="E130" s="2">
        <v>0</v>
      </c>
      <c r="F130" s="2">
        <v>0</v>
      </c>
      <c r="G130" s="2">
        <f t="shared" si="37"/>
        <v>171314691</v>
      </c>
      <c r="H130" s="2">
        <v>4011108</v>
      </c>
      <c r="I130" s="2">
        <v>4011108</v>
      </c>
      <c r="J130" s="2">
        <f t="shared" si="38"/>
        <v>167303583</v>
      </c>
      <c r="K130" s="2">
        <v>0</v>
      </c>
      <c r="L130" s="2">
        <v>0</v>
      </c>
      <c r="M130" s="2">
        <f t="shared" si="39"/>
        <v>4011108</v>
      </c>
      <c r="N130" s="2">
        <v>5714708</v>
      </c>
      <c r="O130" s="2">
        <v>5714708</v>
      </c>
      <c r="P130" s="2">
        <f t="shared" si="40"/>
        <v>1703600</v>
      </c>
      <c r="Q130" s="2">
        <f t="shared" si="34"/>
        <v>165599983</v>
      </c>
      <c r="R130" s="2">
        <f t="shared" si="42"/>
        <v>0</v>
      </c>
      <c r="T130" s="15" t="s">
        <v>208</v>
      </c>
      <c r="U130" s="206" t="s">
        <v>209</v>
      </c>
      <c r="V130" s="208">
        <v>171314691</v>
      </c>
      <c r="W130" s="208">
        <v>0</v>
      </c>
      <c r="X130" s="208">
        <v>0</v>
      </c>
      <c r="Y130" s="208">
        <v>0</v>
      </c>
      <c r="Z130" s="208">
        <v>0</v>
      </c>
      <c r="AA130" s="208">
        <v>0</v>
      </c>
      <c r="AB130" s="208">
        <v>171314691</v>
      </c>
      <c r="AC130" s="208">
        <v>4011108</v>
      </c>
      <c r="AD130" s="208">
        <v>4011108</v>
      </c>
      <c r="AE130" s="208">
        <v>167303583</v>
      </c>
      <c r="AF130" s="208">
        <v>0</v>
      </c>
      <c r="AG130" s="208">
        <v>0</v>
      </c>
      <c r="AH130" s="208">
        <v>4011108</v>
      </c>
      <c r="AI130" s="208">
        <v>5714708</v>
      </c>
      <c r="AJ130" s="208">
        <v>5714708</v>
      </c>
      <c r="AK130" s="208">
        <v>1703600</v>
      </c>
      <c r="AL130" s="208">
        <v>165599983</v>
      </c>
      <c r="AM130" s="208">
        <v>0</v>
      </c>
    </row>
    <row r="131" spans="1:39" x14ac:dyDescent="0.25">
      <c r="A131" s="15" t="s">
        <v>210</v>
      </c>
      <c r="B131" s="1" t="s">
        <v>211</v>
      </c>
      <c r="C131" s="2">
        <v>46000000</v>
      </c>
      <c r="D131" s="2">
        <v>0</v>
      </c>
      <c r="E131" s="2">
        <v>0</v>
      </c>
      <c r="F131" s="2">
        <v>0</v>
      </c>
      <c r="G131" s="2">
        <f t="shared" si="37"/>
        <v>46000000</v>
      </c>
      <c r="H131" s="2">
        <v>0</v>
      </c>
      <c r="I131" s="2">
        <v>0</v>
      </c>
      <c r="J131" s="2">
        <f t="shared" si="38"/>
        <v>46000000</v>
      </c>
      <c r="K131" s="2">
        <v>0</v>
      </c>
      <c r="L131" s="2">
        <v>0</v>
      </c>
      <c r="M131" s="2">
        <f t="shared" si="39"/>
        <v>0</v>
      </c>
      <c r="N131" s="2">
        <v>0</v>
      </c>
      <c r="O131" s="2">
        <v>0</v>
      </c>
      <c r="P131" s="2">
        <f t="shared" si="40"/>
        <v>0</v>
      </c>
      <c r="Q131" s="2">
        <f t="shared" si="34"/>
        <v>46000000</v>
      </c>
      <c r="R131" s="2">
        <f t="shared" si="42"/>
        <v>0</v>
      </c>
      <c r="T131" s="15" t="s">
        <v>210</v>
      </c>
      <c r="U131" s="206" t="s">
        <v>211</v>
      </c>
      <c r="V131" s="208">
        <v>46000000</v>
      </c>
      <c r="W131" s="208">
        <v>0</v>
      </c>
      <c r="X131" s="208">
        <v>0</v>
      </c>
      <c r="Y131" s="208">
        <v>0</v>
      </c>
      <c r="Z131" s="208">
        <v>0</v>
      </c>
      <c r="AA131" s="208">
        <v>0</v>
      </c>
      <c r="AB131" s="208">
        <v>46000000</v>
      </c>
      <c r="AC131" s="208">
        <v>0</v>
      </c>
      <c r="AD131" s="208">
        <v>0</v>
      </c>
      <c r="AE131" s="208">
        <v>46000000</v>
      </c>
      <c r="AF131" s="208">
        <v>0</v>
      </c>
      <c r="AG131" s="208">
        <v>0</v>
      </c>
      <c r="AH131" s="208">
        <v>0</v>
      </c>
      <c r="AI131" s="208">
        <v>0</v>
      </c>
      <c r="AJ131" s="208">
        <v>0</v>
      </c>
      <c r="AK131" s="208">
        <v>0</v>
      </c>
      <c r="AL131" s="208">
        <v>46000000</v>
      </c>
      <c r="AM131" s="208">
        <v>0</v>
      </c>
    </row>
    <row r="132" spans="1:39" s="6" customFormat="1" x14ac:dyDescent="0.25">
      <c r="A132" s="16" t="s">
        <v>212</v>
      </c>
      <c r="B132" s="11" t="s">
        <v>213</v>
      </c>
      <c r="C132" s="12">
        <f>+C133</f>
        <v>5000000</v>
      </c>
      <c r="D132" s="12">
        <f t="shared" ref="D132:P132" si="64">+D133</f>
        <v>0</v>
      </c>
      <c r="E132" s="12">
        <f t="shared" si="64"/>
        <v>0</v>
      </c>
      <c r="F132" s="12">
        <f t="shared" si="64"/>
        <v>0</v>
      </c>
      <c r="G132" s="12">
        <f t="shared" si="64"/>
        <v>5000000</v>
      </c>
      <c r="H132" s="12">
        <f t="shared" si="64"/>
        <v>0</v>
      </c>
      <c r="I132" s="12">
        <f t="shared" si="64"/>
        <v>0</v>
      </c>
      <c r="J132" s="12">
        <f t="shared" si="64"/>
        <v>5000000</v>
      </c>
      <c r="K132" s="12">
        <f t="shared" si="64"/>
        <v>0</v>
      </c>
      <c r="L132" s="12">
        <f t="shared" si="64"/>
        <v>0</v>
      </c>
      <c r="M132" s="12">
        <f t="shared" si="64"/>
        <v>0</v>
      </c>
      <c r="N132" s="12">
        <f t="shared" si="64"/>
        <v>0</v>
      </c>
      <c r="O132" s="12">
        <f t="shared" si="64"/>
        <v>0</v>
      </c>
      <c r="P132" s="12">
        <f t="shared" si="64"/>
        <v>0</v>
      </c>
      <c r="Q132" s="12">
        <f t="shared" si="34"/>
        <v>5000000</v>
      </c>
      <c r="R132" s="12">
        <f t="shared" si="42"/>
        <v>0</v>
      </c>
      <c r="T132" s="15" t="s">
        <v>212</v>
      </c>
      <c r="U132" s="206" t="s">
        <v>213</v>
      </c>
      <c r="V132" s="208">
        <v>5000000</v>
      </c>
      <c r="W132" s="208">
        <v>0</v>
      </c>
      <c r="X132" s="208">
        <v>0</v>
      </c>
      <c r="Y132" s="208">
        <v>0</v>
      </c>
      <c r="Z132" s="208">
        <v>0</v>
      </c>
      <c r="AA132" s="208">
        <v>0</v>
      </c>
      <c r="AB132" s="208">
        <v>5000000</v>
      </c>
      <c r="AC132" s="208">
        <v>0</v>
      </c>
      <c r="AD132" s="208">
        <v>0</v>
      </c>
      <c r="AE132" s="208">
        <v>5000000</v>
      </c>
      <c r="AF132" s="208">
        <v>0</v>
      </c>
      <c r="AG132" s="208">
        <v>0</v>
      </c>
      <c r="AH132" s="208">
        <v>0</v>
      </c>
      <c r="AI132" s="208">
        <v>0</v>
      </c>
      <c r="AJ132" s="208">
        <v>0</v>
      </c>
      <c r="AK132" s="208">
        <v>0</v>
      </c>
      <c r="AL132" s="208">
        <v>5000000</v>
      </c>
      <c r="AM132" s="208">
        <v>0</v>
      </c>
    </row>
    <row r="133" spans="1:39" x14ac:dyDescent="0.25">
      <c r="A133" s="15" t="s">
        <v>214</v>
      </c>
      <c r="B133" s="1" t="s">
        <v>215</v>
      </c>
      <c r="C133" s="2">
        <v>5000000</v>
      </c>
      <c r="D133" s="2">
        <v>0</v>
      </c>
      <c r="E133" s="2">
        <v>0</v>
      </c>
      <c r="F133" s="2">
        <v>0</v>
      </c>
      <c r="G133" s="2">
        <f t="shared" si="37"/>
        <v>5000000</v>
      </c>
      <c r="H133" s="2">
        <v>0</v>
      </c>
      <c r="I133" s="2">
        <v>0</v>
      </c>
      <c r="J133" s="2">
        <f t="shared" si="38"/>
        <v>5000000</v>
      </c>
      <c r="K133" s="2">
        <v>0</v>
      </c>
      <c r="L133" s="2">
        <v>0</v>
      </c>
      <c r="M133" s="2">
        <f t="shared" si="39"/>
        <v>0</v>
      </c>
      <c r="N133" s="2">
        <v>0</v>
      </c>
      <c r="O133" s="2">
        <v>0</v>
      </c>
      <c r="P133" s="2">
        <f t="shared" si="40"/>
        <v>0</v>
      </c>
      <c r="Q133" s="2">
        <f t="shared" si="34"/>
        <v>5000000</v>
      </c>
      <c r="R133" s="2">
        <f t="shared" si="42"/>
        <v>0</v>
      </c>
      <c r="T133" s="15" t="s">
        <v>214</v>
      </c>
      <c r="U133" s="206" t="s">
        <v>215</v>
      </c>
      <c r="V133" s="208">
        <v>5000000</v>
      </c>
      <c r="W133" s="208">
        <v>0</v>
      </c>
      <c r="X133" s="208">
        <v>0</v>
      </c>
      <c r="Y133" s="208">
        <v>0</v>
      </c>
      <c r="Z133" s="208">
        <v>0</v>
      </c>
      <c r="AA133" s="208">
        <v>0</v>
      </c>
      <c r="AB133" s="208">
        <v>5000000</v>
      </c>
      <c r="AC133" s="208">
        <v>0</v>
      </c>
      <c r="AD133" s="208">
        <v>0</v>
      </c>
      <c r="AE133" s="208">
        <v>5000000</v>
      </c>
      <c r="AF133" s="208">
        <v>0</v>
      </c>
      <c r="AG133" s="208">
        <v>0</v>
      </c>
      <c r="AH133" s="208">
        <v>0</v>
      </c>
      <c r="AI133" s="208">
        <v>0</v>
      </c>
      <c r="AJ133" s="208">
        <v>0</v>
      </c>
      <c r="AK133" s="208">
        <v>0</v>
      </c>
      <c r="AL133" s="208">
        <v>5000000</v>
      </c>
      <c r="AM133" s="208">
        <v>0</v>
      </c>
    </row>
    <row r="134" spans="1:39" s="6" customFormat="1" x14ac:dyDescent="0.25">
      <c r="A134" s="16" t="s">
        <v>216</v>
      </c>
      <c r="B134" s="11" t="s">
        <v>217</v>
      </c>
      <c r="C134" s="12">
        <f>+C135</f>
        <v>137906580</v>
      </c>
      <c r="D134" s="12">
        <f t="shared" ref="D134:P134" si="65">+D135</f>
        <v>0</v>
      </c>
      <c r="E134" s="12">
        <f t="shared" si="65"/>
        <v>0</v>
      </c>
      <c r="F134" s="12">
        <f t="shared" si="65"/>
        <v>0</v>
      </c>
      <c r="G134" s="12">
        <f t="shared" si="65"/>
        <v>137906580</v>
      </c>
      <c r="H134" s="12">
        <f t="shared" si="65"/>
        <v>0</v>
      </c>
      <c r="I134" s="12">
        <f t="shared" si="65"/>
        <v>0</v>
      </c>
      <c r="J134" s="12">
        <f t="shared" si="65"/>
        <v>137906580</v>
      </c>
      <c r="K134" s="12">
        <f t="shared" si="65"/>
        <v>0</v>
      </c>
      <c r="L134" s="12">
        <f t="shared" si="65"/>
        <v>0</v>
      </c>
      <c r="M134" s="12">
        <f t="shared" si="65"/>
        <v>0</v>
      </c>
      <c r="N134" s="12">
        <f t="shared" si="65"/>
        <v>26320000</v>
      </c>
      <c r="O134" s="12">
        <f t="shared" si="65"/>
        <v>40820000</v>
      </c>
      <c r="P134" s="12">
        <f t="shared" si="65"/>
        <v>40820000</v>
      </c>
      <c r="Q134" s="12">
        <f t="shared" si="34"/>
        <v>97086580</v>
      </c>
      <c r="R134" s="12">
        <f t="shared" si="42"/>
        <v>0</v>
      </c>
      <c r="T134" s="15" t="s">
        <v>216</v>
      </c>
      <c r="U134" s="206" t="s">
        <v>217</v>
      </c>
      <c r="V134" s="208">
        <v>137906580</v>
      </c>
      <c r="W134" s="208">
        <v>0</v>
      </c>
      <c r="X134" s="208">
        <v>0</v>
      </c>
      <c r="Y134" s="208">
        <v>0</v>
      </c>
      <c r="Z134" s="208">
        <v>0</v>
      </c>
      <c r="AA134" s="208">
        <v>0</v>
      </c>
      <c r="AB134" s="208">
        <v>137906580</v>
      </c>
      <c r="AC134" s="208">
        <v>0</v>
      </c>
      <c r="AD134" s="208">
        <v>0</v>
      </c>
      <c r="AE134" s="208">
        <v>137906580</v>
      </c>
      <c r="AF134" s="208">
        <v>0</v>
      </c>
      <c r="AG134" s="208">
        <v>0</v>
      </c>
      <c r="AH134" s="208">
        <v>0</v>
      </c>
      <c r="AI134" s="208">
        <v>26320000</v>
      </c>
      <c r="AJ134" s="208">
        <v>40820000</v>
      </c>
      <c r="AK134" s="208">
        <v>40820000</v>
      </c>
      <c r="AL134" s="208">
        <v>97086580</v>
      </c>
      <c r="AM134" s="208">
        <v>0</v>
      </c>
    </row>
    <row r="135" spans="1:39" s="6" customFormat="1" x14ac:dyDescent="0.25">
      <c r="A135" s="16" t="s">
        <v>218</v>
      </c>
      <c r="B135" s="11" t="s">
        <v>219</v>
      </c>
      <c r="C135" s="12">
        <f>+C136+C137</f>
        <v>137906580</v>
      </c>
      <c r="D135" s="12">
        <f t="shared" ref="D135:P135" si="66">+D136+D137</f>
        <v>0</v>
      </c>
      <c r="E135" s="12">
        <f t="shared" si="66"/>
        <v>0</v>
      </c>
      <c r="F135" s="12">
        <f t="shared" si="66"/>
        <v>0</v>
      </c>
      <c r="G135" s="12">
        <f t="shared" si="66"/>
        <v>137906580</v>
      </c>
      <c r="H135" s="12">
        <f t="shared" si="66"/>
        <v>0</v>
      </c>
      <c r="I135" s="12">
        <f t="shared" si="66"/>
        <v>0</v>
      </c>
      <c r="J135" s="12">
        <f t="shared" si="66"/>
        <v>137906580</v>
      </c>
      <c r="K135" s="12">
        <f t="shared" si="66"/>
        <v>0</v>
      </c>
      <c r="L135" s="12">
        <f t="shared" si="66"/>
        <v>0</v>
      </c>
      <c r="M135" s="12">
        <f t="shared" si="66"/>
        <v>0</v>
      </c>
      <c r="N135" s="12">
        <f t="shared" si="66"/>
        <v>26320000</v>
      </c>
      <c r="O135" s="12">
        <f t="shared" si="66"/>
        <v>40820000</v>
      </c>
      <c r="P135" s="12">
        <f t="shared" si="66"/>
        <v>40820000</v>
      </c>
      <c r="Q135" s="12">
        <f t="shared" si="34"/>
        <v>97086580</v>
      </c>
      <c r="R135" s="12">
        <f t="shared" si="42"/>
        <v>0</v>
      </c>
      <c r="T135" s="15" t="s">
        <v>218</v>
      </c>
      <c r="U135" s="206" t="s">
        <v>219</v>
      </c>
      <c r="V135" s="208">
        <v>137906580</v>
      </c>
      <c r="W135" s="208">
        <v>0</v>
      </c>
      <c r="X135" s="208">
        <v>0</v>
      </c>
      <c r="Y135" s="208">
        <v>0</v>
      </c>
      <c r="Z135" s="208">
        <v>0</v>
      </c>
      <c r="AA135" s="208">
        <v>0</v>
      </c>
      <c r="AB135" s="208">
        <v>137906580</v>
      </c>
      <c r="AC135" s="208">
        <v>0</v>
      </c>
      <c r="AD135" s="208">
        <v>0</v>
      </c>
      <c r="AE135" s="208">
        <v>137906580</v>
      </c>
      <c r="AF135" s="208">
        <v>0</v>
      </c>
      <c r="AG135" s="208">
        <v>0</v>
      </c>
      <c r="AH135" s="208">
        <v>0</v>
      </c>
      <c r="AI135" s="208">
        <v>26320000</v>
      </c>
      <c r="AJ135" s="208">
        <v>40820000</v>
      </c>
      <c r="AK135" s="208">
        <v>40820000</v>
      </c>
      <c r="AL135" s="208">
        <v>97086580</v>
      </c>
      <c r="AM135" s="208">
        <v>0</v>
      </c>
    </row>
    <row r="136" spans="1:39" x14ac:dyDescent="0.25">
      <c r="A136" s="15" t="s">
        <v>220</v>
      </c>
      <c r="B136" s="1" t="s">
        <v>221</v>
      </c>
      <c r="C136" s="2">
        <v>77906580</v>
      </c>
      <c r="D136" s="2">
        <v>0</v>
      </c>
      <c r="E136" s="2">
        <v>0</v>
      </c>
      <c r="F136" s="2">
        <v>0</v>
      </c>
      <c r="G136" s="2">
        <f t="shared" ref="G136:G198" si="67">+C136+D136-E136+F136</f>
        <v>77906580</v>
      </c>
      <c r="H136" s="2">
        <v>0</v>
      </c>
      <c r="I136" s="2">
        <v>0</v>
      </c>
      <c r="J136" s="2">
        <f t="shared" si="38"/>
        <v>77906580</v>
      </c>
      <c r="K136" s="2">
        <v>0</v>
      </c>
      <c r="L136" s="2">
        <v>0</v>
      </c>
      <c r="M136" s="2">
        <f t="shared" si="39"/>
        <v>0</v>
      </c>
      <c r="N136" s="2">
        <v>0</v>
      </c>
      <c r="O136" s="2">
        <v>0</v>
      </c>
      <c r="P136" s="2">
        <f t="shared" si="40"/>
        <v>0</v>
      </c>
      <c r="Q136" s="2">
        <f t="shared" ref="Q136:Q199" si="68">+G136-O136</f>
        <v>77906580</v>
      </c>
      <c r="R136" s="2">
        <f t="shared" si="42"/>
        <v>0</v>
      </c>
      <c r="T136" s="15" t="s">
        <v>220</v>
      </c>
      <c r="U136" s="206" t="s">
        <v>221</v>
      </c>
      <c r="V136" s="208">
        <v>77906580</v>
      </c>
      <c r="W136" s="208">
        <v>0</v>
      </c>
      <c r="X136" s="208">
        <v>0</v>
      </c>
      <c r="Y136" s="208">
        <v>0</v>
      </c>
      <c r="Z136" s="208">
        <v>0</v>
      </c>
      <c r="AA136" s="208">
        <v>0</v>
      </c>
      <c r="AB136" s="208">
        <v>77906580</v>
      </c>
      <c r="AC136" s="208">
        <v>0</v>
      </c>
      <c r="AD136" s="208">
        <v>0</v>
      </c>
      <c r="AE136" s="208">
        <v>77906580</v>
      </c>
      <c r="AF136" s="208">
        <v>0</v>
      </c>
      <c r="AG136" s="208">
        <v>0</v>
      </c>
      <c r="AH136" s="208">
        <v>0</v>
      </c>
      <c r="AI136" s="208">
        <v>0</v>
      </c>
      <c r="AJ136" s="208">
        <v>0</v>
      </c>
      <c r="AK136" s="208">
        <v>0</v>
      </c>
      <c r="AL136" s="208">
        <v>77906580</v>
      </c>
      <c r="AM136" s="208">
        <v>0</v>
      </c>
    </row>
    <row r="137" spans="1:39" s="6" customFormat="1" x14ac:dyDescent="0.25">
      <c r="A137" s="16" t="s">
        <v>222</v>
      </c>
      <c r="B137" s="11" t="s">
        <v>223</v>
      </c>
      <c r="C137" s="12">
        <f>+C138+C140</f>
        <v>60000000</v>
      </c>
      <c r="D137" s="12">
        <f t="shared" ref="D137:P137" si="69">+D138+D140</f>
        <v>0</v>
      </c>
      <c r="E137" s="12">
        <f t="shared" si="69"/>
        <v>0</v>
      </c>
      <c r="F137" s="12">
        <f t="shared" si="69"/>
        <v>0</v>
      </c>
      <c r="G137" s="12">
        <f t="shared" si="69"/>
        <v>60000000</v>
      </c>
      <c r="H137" s="12">
        <f t="shared" si="69"/>
        <v>0</v>
      </c>
      <c r="I137" s="12">
        <f t="shared" si="69"/>
        <v>0</v>
      </c>
      <c r="J137" s="12">
        <f t="shared" si="69"/>
        <v>60000000</v>
      </c>
      <c r="K137" s="12">
        <f t="shared" si="69"/>
        <v>0</v>
      </c>
      <c r="L137" s="12">
        <f t="shared" si="69"/>
        <v>0</v>
      </c>
      <c r="M137" s="12">
        <f t="shared" si="69"/>
        <v>0</v>
      </c>
      <c r="N137" s="12">
        <f t="shared" si="69"/>
        <v>26320000</v>
      </c>
      <c r="O137" s="12">
        <f t="shared" si="69"/>
        <v>40820000</v>
      </c>
      <c r="P137" s="12">
        <f t="shared" si="69"/>
        <v>40820000</v>
      </c>
      <c r="Q137" s="12">
        <f t="shared" si="68"/>
        <v>19180000</v>
      </c>
      <c r="R137" s="12">
        <f t="shared" si="42"/>
        <v>0</v>
      </c>
      <c r="T137" s="15" t="s">
        <v>222</v>
      </c>
      <c r="U137" s="206" t="s">
        <v>223</v>
      </c>
      <c r="V137" s="208">
        <v>60000000</v>
      </c>
      <c r="W137" s="208">
        <v>0</v>
      </c>
      <c r="X137" s="208">
        <v>0</v>
      </c>
      <c r="Y137" s="208">
        <v>0</v>
      </c>
      <c r="Z137" s="208">
        <v>0</v>
      </c>
      <c r="AA137" s="208">
        <v>0</v>
      </c>
      <c r="AB137" s="208">
        <v>60000000</v>
      </c>
      <c r="AC137" s="208">
        <v>0</v>
      </c>
      <c r="AD137" s="208">
        <v>0</v>
      </c>
      <c r="AE137" s="208">
        <v>60000000</v>
      </c>
      <c r="AF137" s="208">
        <v>0</v>
      </c>
      <c r="AG137" s="208">
        <v>0</v>
      </c>
      <c r="AH137" s="208">
        <v>0</v>
      </c>
      <c r="AI137" s="208">
        <v>26320000</v>
      </c>
      <c r="AJ137" s="208">
        <v>40820000</v>
      </c>
      <c r="AK137" s="208">
        <v>40820000</v>
      </c>
      <c r="AL137" s="208">
        <v>19180000</v>
      </c>
      <c r="AM137" s="208">
        <v>0</v>
      </c>
    </row>
    <row r="138" spans="1:39" s="6" customFormat="1" x14ac:dyDescent="0.25">
      <c r="A138" s="16" t="s">
        <v>224</v>
      </c>
      <c r="B138" s="11" t="s">
        <v>225</v>
      </c>
      <c r="C138" s="12">
        <f>+C139</f>
        <v>45000000</v>
      </c>
      <c r="D138" s="12">
        <f t="shared" ref="D138:P138" si="70">+D139</f>
        <v>0</v>
      </c>
      <c r="E138" s="12">
        <f t="shared" si="70"/>
        <v>0</v>
      </c>
      <c r="F138" s="12">
        <f t="shared" si="70"/>
        <v>0</v>
      </c>
      <c r="G138" s="12">
        <f t="shared" si="70"/>
        <v>45000000</v>
      </c>
      <c r="H138" s="12">
        <f t="shared" si="70"/>
        <v>0</v>
      </c>
      <c r="I138" s="12">
        <f t="shared" si="70"/>
        <v>0</v>
      </c>
      <c r="J138" s="12">
        <f t="shared" si="70"/>
        <v>45000000</v>
      </c>
      <c r="K138" s="12">
        <f t="shared" si="70"/>
        <v>0</v>
      </c>
      <c r="L138" s="12">
        <f t="shared" si="70"/>
        <v>0</v>
      </c>
      <c r="M138" s="12">
        <f t="shared" si="70"/>
        <v>0</v>
      </c>
      <c r="N138" s="12">
        <f t="shared" si="70"/>
        <v>26320000</v>
      </c>
      <c r="O138" s="12">
        <f t="shared" si="70"/>
        <v>40820000</v>
      </c>
      <c r="P138" s="12">
        <f t="shared" si="70"/>
        <v>40820000</v>
      </c>
      <c r="Q138" s="12">
        <f t="shared" si="68"/>
        <v>4180000</v>
      </c>
      <c r="R138" s="12">
        <f t="shared" si="42"/>
        <v>0</v>
      </c>
      <c r="T138" s="15" t="s">
        <v>224</v>
      </c>
      <c r="U138" s="206" t="s">
        <v>225</v>
      </c>
      <c r="V138" s="208">
        <v>45000000</v>
      </c>
      <c r="W138" s="208">
        <v>0</v>
      </c>
      <c r="X138" s="208">
        <v>0</v>
      </c>
      <c r="Y138" s="208">
        <v>0</v>
      </c>
      <c r="Z138" s="208">
        <v>0</v>
      </c>
      <c r="AA138" s="208">
        <v>0</v>
      </c>
      <c r="AB138" s="208">
        <v>45000000</v>
      </c>
      <c r="AC138" s="208">
        <v>0</v>
      </c>
      <c r="AD138" s="208">
        <v>0</v>
      </c>
      <c r="AE138" s="208">
        <v>45000000</v>
      </c>
      <c r="AF138" s="208">
        <v>0</v>
      </c>
      <c r="AG138" s="208">
        <v>0</v>
      </c>
      <c r="AH138" s="208">
        <v>0</v>
      </c>
      <c r="AI138" s="208">
        <v>26320000</v>
      </c>
      <c r="AJ138" s="208">
        <v>40820000</v>
      </c>
      <c r="AK138" s="208">
        <v>40820000</v>
      </c>
      <c r="AL138" s="208">
        <v>4180000</v>
      </c>
      <c r="AM138" s="208">
        <v>0</v>
      </c>
    </row>
    <row r="139" spans="1:39" x14ac:dyDescent="0.25">
      <c r="A139" s="15" t="s">
        <v>226</v>
      </c>
      <c r="B139" s="1" t="s">
        <v>227</v>
      </c>
      <c r="C139" s="2">
        <v>45000000</v>
      </c>
      <c r="D139" s="2">
        <v>0</v>
      </c>
      <c r="E139" s="2">
        <v>0</v>
      </c>
      <c r="F139" s="2">
        <v>0</v>
      </c>
      <c r="G139" s="2">
        <f t="shared" si="67"/>
        <v>45000000</v>
      </c>
      <c r="H139" s="2">
        <v>0</v>
      </c>
      <c r="I139" s="2">
        <v>0</v>
      </c>
      <c r="J139" s="2">
        <f t="shared" ref="J139:J198" si="71">+G139-I139</f>
        <v>45000000</v>
      </c>
      <c r="K139" s="2">
        <v>0</v>
      </c>
      <c r="L139" s="2">
        <v>0</v>
      </c>
      <c r="M139" s="2">
        <f t="shared" ref="M139:M198" si="72">+I139-L139</f>
        <v>0</v>
      </c>
      <c r="N139" s="2">
        <v>26320000</v>
      </c>
      <c r="O139" s="2">
        <v>40820000</v>
      </c>
      <c r="P139" s="2">
        <f t="shared" ref="P139:P198" si="73">+O139-I139</f>
        <v>40820000</v>
      </c>
      <c r="Q139" s="2">
        <f t="shared" si="68"/>
        <v>4180000</v>
      </c>
      <c r="R139" s="2">
        <f t="shared" si="42"/>
        <v>0</v>
      </c>
      <c r="T139" s="15" t="s">
        <v>226</v>
      </c>
      <c r="U139" s="206" t="s">
        <v>227</v>
      </c>
      <c r="V139" s="208">
        <v>45000000</v>
      </c>
      <c r="W139" s="208">
        <v>0</v>
      </c>
      <c r="X139" s="208">
        <v>0</v>
      </c>
      <c r="Y139" s="208">
        <v>0</v>
      </c>
      <c r="Z139" s="208">
        <v>0</v>
      </c>
      <c r="AA139" s="208">
        <v>0</v>
      </c>
      <c r="AB139" s="208">
        <v>45000000</v>
      </c>
      <c r="AC139" s="208">
        <v>0</v>
      </c>
      <c r="AD139" s="208">
        <v>0</v>
      </c>
      <c r="AE139" s="208">
        <v>45000000</v>
      </c>
      <c r="AF139" s="208">
        <v>0</v>
      </c>
      <c r="AG139" s="208">
        <v>0</v>
      </c>
      <c r="AH139" s="208">
        <v>0</v>
      </c>
      <c r="AI139" s="208">
        <v>26320000</v>
      </c>
      <c r="AJ139" s="208">
        <v>40820000</v>
      </c>
      <c r="AK139" s="208">
        <v>40820000</v>
      </c>
      <c r="AL139" s="208">
        <v>4180000</v>
      </c>
      <c r="AM139" s="208">
        <v>0</v>
      </c>
    </row>
    <row r="140" spans="1:39" x14ac:dyDescent="0.25">
      <c r="A140" s="15" t="s">
        <v>228</v>
      </c>
      <c r="B140" s="1" t="s">
        <v>229</v>
      </c>
      <c r="C140" s="2">
        <v>15000000</v>
      </c>
      <c r="D140" s="2">
        <v>0</v>
      </c>
      <c r="E140" s="2">
        <v>0</v>
      </c>
      <c r="F140" s="2">
        <v>0</v>
      </c>
      <c r="G140" s="2">
        <f t="shared" si="67"/>
        <v>15000000</v>
      </c>
      <c r="H140" s="2">
        <v>0</v>
      </c>
      <c r="I140" s="2">
        <v>0</v>
      </c>
      <c r="J140" s="2">
        <f t="shared" si="71"/>
        <v>15000000</v>
      </c>
      <c r="K140" s="2">
        <v>0</v>
      </c>
      <c r="L140" s="2">
        <v>0</v>
      </c>
      <c r="M140" s="2">
        <f t="shared" si="72"/>
        <v>0</v>
      </c>
      <c r="N140" s="2">
        <v>0</v>
      </c>
      <c r="O140" s="2">
        <v>0</v>
      </c>
      <c r="P140" s="2">
        <f t="shared" si="73"/>
        <v>0</v>
      </c>
      <c r="Q140" s="2">
        <f t="shared" si="68"/>
        <v>15000000</v>
      </c>
      <c r="R140" s="2">
        <f t="shared" si="42"/>
        <v>0</v>
      </c>
      <c r="T140" s="15" t="s">
        <v>228</v>
      </c>
      <c r="U140" s="206" t="s">
        <v>229</v>
      </c>
      <c r="V140" s="208">
        <v>15000000</v>
      </c>
      <c r="W140" s="208">
        <v>0</v>
      </c>
      <c r="X140" s="208">
        <v>0</v>
      </c>
      <c r="Y140" s="208">
        <v>0</v>
      </c>
      <c r="Z140" s="208">
        <v>0</v>
      </c>
      <c r="AA140" s="208">
        <v>0</v>
      </c>
      <c r="AB140" s="208">
        <v>15000000</v>
      </c>
      <c r="AC140" s="208">
        <v>0</v>
      </c>
      <c r="AD140" s="208">
        <v>0</v>
      </c>
      <c r="AE140" s="208">
        <v>15000000</v>
      </c>
      <c r="AF140" s="208">
        <v>0</v>
      </c>
      <c r="AG140" s="208">
        <v>0</v>
      </c>
      <c r="AH140" s="208">
        <v>0</v>
      </c>
      <c r="AI140" s="208">
        <v>0</v>
      </c>
      <c r="AJ140" s="208">
        <v>0</v>
      </c>
      <c r="AK140" s="208">
        <v>0</v>
      </c>
      <c r="AL140" s="208">
        <v>15000000</v>
      </c>
      <c r="AM140" s="208">
        <v>0</v>
      </c>
    </row>
    <row r="141" spans="1:39" s="6" customFormat="1" x14ac:dyDescent="0.25">
      <c r="A141" s="13" t="s">
        <v>230</v>
      </c>
      <c r="B141" s="7" t="s">
        <v>231</v>
      </c>
      <c r="C141" s="8">
        <f>+C142+C217</f>
        <v>13760410587.224998</v>
      </c>
      <c r="D141" s="8">
        <f t="shared" ref="D141:P141" si="74">+D142+D217</f>
        <v>30000000</v>
      </c>
      <c r="E141" s="8">
        <f t="shared" si="74"/>
        <v>0</v>
      </c>
      <c r="F141" s="8">
        <f t="shared" si="74"/>
        <v>0</v>
      </c>
      <c r="G141" s="8">
        <f t="shared" si="74"/>
        <v>13790410587.224998</v>
      </c>
      <c r="H141" s="8">
        <f t="shared" si="74"/>
        <v>2935154251.4700003</v>
      </c>
      <c r="I141" s="8">
        <f t="shared" si="74"/>
        <v>4905918005.1400003</v>
      </c>
      <c r="J141" s="8">
        <f t="shared" si="74"/>
        <v>8884492582.0849991</v>
      </c>
      <c r="K141" s="8">
        <f t="shared" si="74"/>
        <v>408941599.47000003</v>
      </c>
      <c r="L141" s="8">
        <f t="shared" si="74"/>
        <v>666068289.47000003</v>
      </c>
      <c r="M141" s="8">
        <f t="shared" si="74"/>
        <v>4239849715.6700001</v>
      </c>
      <c r="N141" s="8">
        <f t="shared" si="74"/>
        <v>765328629.89999998</v>
      </c>
      <c r="O141" s="8">
        <f t="shared" si="74"/>
        <v>8057234538.8999996</v>
      </c>
      <c r="P141" s="8">
        <f t="shared" si="74"/>
        <v>3151316533.7599998</v>
      </c>
      <c r="Q141" s="8">
        <f t="shared" si="68"/>
        <v>5733176048.3249989</v>
      </c>
      <c r="R141" s="8">
        <f t="shared" ref="R141:R204" si="75">+L141</f>
        <v>666068289.47000003</v>
      </c>
      <c r="T141" s="15" t="s">
        <v>230</v>
      </c>
      <c r="U141" s="206" t="s">
        <v>231</v>
      </c>
      <c r="V141" s="208">
        <v>13760410589.148998</v>
      </c>
      <c r="W141" s="208">
        <v>30000000</v>
      </c>
      <c r="X141" s="208">
        <v>0</v>
      </c>
      <c r="Y141" s="208">
        <v>0</v>
      </c>
      <c r="Z141" s="208">
        <v>0</v>
      </c>
      <c r="AA141" s="208">
        <v>0</v>
      </c>
      <c r="AB141" s="208">
        <v>13790410589.148998</v>
      </c>
      <c r="AC141" s="208">
        <v>2935154251.4700003</v>
      </c>
      <c r="AD141" s="208">
        <v>4905918005.1400003</v>
      </c>
      <c r="AE141" s="208">
        <v>8884492584.0089989</v>
      </c>
      <c r="AF141" s="208">
        <v>408941599.47000003</v>
      </c>
      <c r="AG141" s="208">
        <v>770121801.47000003</v>
      </c>
      <c r="AH141" s="208">
        <v>4297617713.6700001</v>
      </c>
      <c r="AI141" s="208">
        <v>765328629.89999998</v>
      </c>
      <c r="AJ141" s="208">
        <v>8057234538.8999996</v>
      </c>
      <c r="AK141" s="208">
        <v>3151316533.7599993</v>
      </c>
      <c r="AL141" s="208">
        <v>5733176050.2489986</v>
      </c>
      <c r="AM141" s="208">
        <v>0</v>
      </c>
    </row>
    <row r="142" spans="1:39" s="6" customFormat="1" x14ac:dyDescent="0.25">
      <c r="A142" s="13" t="s">
        <v>232</v>
      </c>
      <c r="B142" s="7" t="s">
        <v>233</v>
      </c>
      <c r="C142" s="8">
        <f>+C143+C157+C160+C171+C206</f>
        <v>2095723556.7799988</v>
      </c>
      <c r="D142" s="8">
        <f t="shared" ref="D142:P142" si="76">+D143+D157+D160+D171+D206</f>
        <v>0</v>
      </c>
      <c r="E142" s="8">
        <f t="shared" si="76"/>
        <v>0</v>
      </c>
      <c r="F142" s="8">
        <f t="shared" si="76"/>
        <v>0</v>
      </c>
      <c r="G142" s="8">
        <f t="shared" si="76"/>
        <v>2095723556.7799988</v>
      </c>
      <c r="H142" s="8">
        <f t="shared" si="76"/>
        <v>399427820</v>
      </c>
      <c r="I142" s="8">
        <f t="shared" si="76"/>
        <v>486169346</v>
      </c>
      <c r="J142" s="8">
        <f t="shared" si="76"/>
        <v>1609554210.7799988</v>
      </c>
      <c r="K142" s="8">
        <f t="shared" si="76"/>
        <v>82180321</v>
      </c>
      <c r="L142" s="8">
        <f t="shared" si="76"/>
        <v>87521247</v>
      </c>
      <c r="M142" s="8">
        <f t="shared" si="76"/>
        <v>398648099</v>
      </c>
      <c r="N142" s="8">
        <f t="shared" si="76"/>
        <v>66053211</v>
      </c>
      <c r="O142" s="8">
        <f t="shared" si="76"/>
        <v>762583211</v>
      </c>
      <c r="P142" s="8">
        <f t="shared" si="76"/>
        <v>276413865</v>
      </c>
      <c r="Q142" s="8">
        <f t="shared" si="68"/>
        <v>1333140345.7799988</v>
      </c>
      <c r="R142" s="8">
        <f t="shared" si="75"/>
        <v>87521247</v>
      </c>
      <c r="T142" s="15" t="s">
        <v>232</v>
      </c>
      <c r="U142" s="206" t="s">
        <v>233</v>
      </c>
      <c r="V142" s="208">
        <v>2095723556.7799988</v>
      </c>
      <c r="W142" s="208">
        <v>0</v>
      </c>
      <c r="X142" s="208">
        <v>0</v>
      </c>
      <c r="Y142" s="208">
        <v>0</v>
      </c>
      <c r="Z142" s="208">
        <v>0</v>
      </c>
      <c r="AA142" s="208">
        <v>0</v>
      </c>
      <c r="AB142" s="208">
        <v>2095723556.7799988</v>
      </c>
      <c r="AC142" s="208">
        <v>399427820</v>
      </c>
      <c r="AD142" s="208">
        <v>486169346</v>
      </c>
      <c r="AE142" s="208">
        <v>1609554210.7799988</v>
      </c>
      <c r="AF142" s="208">
        <v>82180321</v>
      </c>
      <c r="AG142" s="208">
        <v>87521247</v>
      </c>
      <c r="AH142" s="208">
        <v>398837799</v>
      </c>
      <c r="AI142" s="208">
        <v>66053211</v>
      </c>
      <c r="AJ142" s="208">
        <v>762583211</v>
      </c>
      <c r="AK142" s="208">
        <v>276413865</v>
      </c>
      <c r="AL142" s="208">
        <v>1333140345.7799988</v>
      </c>
      <c r="AM142" s="208">
        <v>0</v>
      </c>
    </row>
    <row r="143" spans="1:39" s="6" customFormat="1" x14ac:dyDescent="0.25">
      <c r="A143" s="16" t="s">
        <v>234</v>
      </c>
      <c r="B143" s="11" t="s">
        <v>235</v>
      </c>
      <c r="C143" s="12">
        <f>+C144+C148</f>
        <v>141000000</v>
      </c>
      <c r="D143" s="12">
        <f t="shared" ref="D143:P143" si="77">+D144+D148</f>
        <v>0</v>
      </c>
      <c r="E143" s="12">
        <f t="shared" si="77"/>
        <v>0</v>
      </c>
      <c r="F143" s="12">
        <f t="shared" si="77"/>
        <v>0</v>
      </c>
      <c r="G143" s="12">
        <f t="shared" si="77"/>
        <v>141000000</v>
      </c>
      <c r="H143" s="12">
        <f t="shared" si="77"/>
        <v>26437500</v>
      </c>
      <c r="I143" s="12">
        <f t="shared" si="77"/>
        <v>26437500</v>
      </c>
      <c r="J143" s="12">
        <f t="shared" si="77"/>
        <v>114562500</v>
      </c>
      <c r="K143" s="12">
        <f t="shared" si="77"/>
        <v>20000000</v>
      </c>
      <c r="L143" s="12">
        <f t="shared" si="77"/>
        <v>20000000</v>
      </c>
      <c r="M143" s="12">
        <f t="shared" si="77"/>
        <v>6437500</v>
      </c>
      <c r="N143" s="12">
        <f t="shared" si="77"/>
        <v>0</v>
      </c>
      <c r="O143" s="12">
        <f t="shared" si="77"/>
        <v>120000000</v>
      </c>
      <c r="P143" s="12">
        <f t="shared" si="77"/>
        <v>93562500</v>
      </c>
      <c r="Q143" s="12">
        <f t="shared" si="68"/>
        <v>21000000</v>
      </c>
      <c r="R143" s="12">
        <f t="shared" si="75"/>
        <v>20000000</v>
      </c>
      <c r="T143" s="15" t="s">
        <v>234</v>
      </c>
      <c r="U143" s="206" t="s">
        <v>235</v>
      </c>
      <c r="V143" s="208">
        <v>141000000</v>
      </c>
      <c r="W143" s="208">
        <v>0</v>
      </c>
      <c r="X143" s="208">
        <v>0</v>
      </c>
      <c r="Y143" s="208">
        <v>0</v>
      </c>
      <c r="Z143" s="208">
        <v>0</v>
      </c>
      <c r="AA143" s="208">
        <v>0</v>
      </c>
      <c r="AB143" s="208">
        <v>141000000</v>
      </c>
      <c r="AC143" s="208">
        <v>26437500</v>
      </c>
      <c r="AD143" s="208">
        <v>26437500</v>
      </c>
      <c r="AE143" s="208">
        <v>114562500</v>
      </c>
      <c r="AF143" s="208">
        <v>20000000</v>
      </c>
      <c r="AG143" s="208">
        <v>20000000</v>
      </c>
      <c r="AH143" s="208">
        <v>6437500</v>
      </c>
      <c r="AI143" s="208">
        <v>0</v>
      </c>
      <c r="AJ143" s="208">
        <v>120000000</v>
      </c>
      <c r="AK143" s="208">
        <v>93562500</v>
      </c>
      <c r="AL143" s="208">
        <v>21000000</v>
      </c>
      <c r="AM143" s="208">
        <v>0</v>
      </c>
    </row>
    <row r="144" spans="1:39" s="6" customFormat="1" x14ac:dyDescent="0.25">
      <c r="A144" s="16" t="s">
        <v>236</v>
      </c>
      <c r="B144" s="11" t="s">
        <v>237</v>
      </c>
      <c r="C144" s="12">
        <f>+C145+C146+C147</f>
        <v>60300000</v>
      </c>
      <c r="D144" s="12">
        <f t="shared" ref="D144:P144" si="78">+D145+D146+D147</f>
        <v>0</v>
      </c>
      <c r="E144" s="12">
        <f t="shared" si="78"/>
        <v>0</v>
      </c>
      <c r="F144" s="12">
        <f t="shared" si="78"/>
        <v>0</v>
      </c>
      <c r="G144" s="12">
        <f t="shared" si="78"/>
        <v>60300000</v>
      </c>
      <c r="H144" s="12">
        <f t="shared" si="78"/>
        <v>20000000</v>
      </c>
      <c r="I144" s="12">
        <f t="shared" si="78"/>
        <v>20000000</v>
      </c>
      <c r="J144" s="12">
        <f t="shared" si="78"/>
        <v>40300000</v>
      </c>
      <c r="K144" s="12">
        <f t="shared" si="78"/>
        <v>20000000</v>
      </c>
      <c r="L144" s="12">
        <f t="shared" si="78"/>
        <v>20000000</v>
      </c>
      <c r="M144" s="12">
        <f t="shared" si="78"/>
        <v>0</v>
      </c>
      <c r="N144" s="12">
        <f t="shared" si="78"/>
        <v>0</v>
      </c>
      <c r="O144" s="12">
        <f t="shared" si="78"/>
        <v>40000000</v>
      </c>
      <c r="P144" s="12">
        <f t="shared" si="78"/>
        <v>20000000</v>
      </c>
      <c r="Q144" s="12">
        <f t="shared" si="68"/>
        <v>20300000</v>
      </c>
      <c r="R144" s="12">
        <f t="shared" si="75"/>
        <v>20000000</v>
      </c>
      <c r="T144" s="15" t="s">
        <v>236</v>
      </c>
      <c r="U144" s="206" t="s">
        <v>237</v>
      </c>
      <c r="V144" s="208">
        <v>60300000</v>
      </c>
      <c r="W144" s="208">
        <v>0</v>
      </c>
      <c r="X144" s="208">
        <v>0</v>
      </c>
      <c r="Y144" s="208">
        <v>0</v>
      </c>
      <c r="Z144" s="208">
        <v>0</v>
      </c>
      <c r="AA144" s="208">
        <v>0</v>
      </c>
      <c r="AB144" s="208">
        <v>60300000</v>
      </c>
      <c r="AC144" s="208">
        <v>20000000</v>
      </c>
      <c r="AD144" s="208">
        <v>20000000</v>
      </c>
      <c r="AE144" s="208">
        <v>40300000</v>
      </c>
      <c r="AF144" s="208">
        <v>20000000</v>
      </c>
      <c r="AG144" s="208">
        <v>20000000</v>
      </c>
      <c r="AH144" s="208">
        <v>0</v>
      </c>
      <c r="AI144" s="208">
        <v>0</v>
      </c>
      <c r="AJ144" s="208">
        <v>40000000</v>
      </c>
      <c r="AK144" s="208">
        <v>20000000</v>
      </c>
      <c r="AL144" s="208">
        <v>20300000</v>
      </c>
      <c r="AM144" s="208">
        <v>0</v>
      </c>
    </row>
    <row r="145" spans="1:39" x14ac:dyDescent="0.25">
      <c r="A145" s="15" t="s">
        <v>238</v>
      </c>
      <c r="B145" s="1" t="s">
        <v>239</v>
      </c>
      <c r="C145" s="2">
        <v>300000</v>
      </c>
      <c r="D145" s="2">
        <v>0</v>
      </c>
      <c r="E145" s="2">
        <v>0</v>
      </c>
      <c r="F145" s="2">
        <v>0</v>
      </c>
      <c r="G145" s="2">
        <f t="shared" si="67"/>
        <v>300000</v>
      </c>
      <c r="H145" s="2">
        <v>0</v>
      </c>
      <c r="I145" s="2">
        <v>0</v>
      </c>
      <c r="J145" s="2">
        <f t="shared" si="71"/>
        <v>300000</v>
      </c>
      <c r="K145" s="2">
        <v>0</v>
      </c>
      <c r="L145" s="2">
        <v>0</v>
      </c>
      <c r="M145" s="2">
        <f t="shared" si="72"/>
        <v>0</v>
      </c>
      <c r="N145" s="2">
        <v>0</v>
      </c>
      <c r="O145" s="2">
        <v>0</v>
      </c>
      <c r="P145" s="2">
        <f t="shared" si="73"/>
        <v>0</v>
      </c>
      <c r="Q145" s="2">
        <f t="shared" si="68"/>
        <v>300000</v>
      </c>
      <c r="R145" s="2">
        <f t="shared" si="75"/>
        <v>0</v>
      </c>
      <c r="T145" s="15" t="s">
        <v>238</v>
      </c>
      <c r="U145" s="206" t="s">
        <v>239</v>
      </c>
      <c r="V145" s="208">
        <v>300000</v>
      </c>
      <c r="W145" s="208">
        <v>0</v>
      </c>
      <c r="X145" s="208">
        <v>0</v>
      </c>
      <c r="Y145" s="208">
        <v>0</v>
      </c>
      <c r="Z145" s="208">
        <v>0</v>
      </c>
      <c r="AA145" s="208">
        <v>0</v>
      </c>
      <c r="AB145" s="208">
        <v>300000</v>
      </c>
      <c r="AC145" s="208">
        <v>0</v>
      </c>
      <c r="AD145" s="208">
        <v>0</v>
      </c>
      <c r="AE145" s="208">
        <v>300000</v>
      </c>
      <c r="AF145" s="208">
        <v>0</v>
      </c>
      <c r="AG145" s="208">
        <v>0</v>
      </c>
      <c r="AH145" s="208">
        <v>0</v>
      </c>
      <c r="AI145" s="208">
        <v>0</v>
      </c>
      <c r="AJ145" s="208">
        <v>0</v>
      </c>
      <c r="AK145" s="208">
        <v>0</v>
      </c>
      <c r="AL145" s="208">
        <v>300000</v>
      </c>
      <c r="AM145" s="208">
        <v>0</v>
      </c>
    </row>
    <row r="146" spans="1:39" x14ac:dyDescent="0.25">
      <c r="A146" s="15" t="s">
        <v>240</v>
      </c>
      <c r="B146" s="1" t="s">
        <v>241</v>
      </c>
      <c r="C146" s="2">
        <v>40000000</v>
      </c>
      <c r="D146" s="2">
        <v>0</v>
      </c>
      <c r="E146" s="2">
        <v>0</v>
      </c>
      <c r="F146" s="2">
        <v>0</v>
      </c>
      <c r="G146" s="2">
        <f t="shared" si="67"/>
        <v>40000000</v>
      </c>
      <c r="H146" s="2">
        <v>20000000</v>
      </c>
      <c r="I146" s="2">
        <v>20000000</v>
      </c>
      <c r="J146" s="2">
        <f t="shared" si="71"/>
        <v>20000000</v>
      </c>
      <c r="K146" s="2">
        <v>20000000</v>
      </c>
      <c r="L146" s="2">
        <v>20000000</v>
      </c>
      <c r="M146" s="2">
        <f t="shared" si="72"/>
        <v>0</v>
      </c>
      <c r="N146" s="2">
        <v>0</v>
      </c>
      <c r="O146" s="2">
        <v>40000000</v>
      </c>
      <c r="P146" s="2">
        <f t="shared" si="73"/>
        <v>20000000</v>
      </c>
      <c r="Q146" s="2">
        <f t="shared" si="68"/>
        <v>0</v>
      </c>
      <c r="R146" s="2">
        <f t="shared" si="75"/>
        <v>20000000</v>
      </c>
      <c r="T146" s="15" t="s">
        <v>240</v>
      </c>
      <c r="U146" s="206" t="s">
        <v>241</v>
      </c>
      <c r="V146" s="208">
        <v>40000000</v>
      </c>
      <c r="W146" s="208">
        <v>0</v>
      </c>
      <c r="X146" s="208">
        <v>0</v>
      </c>
      <c r="Y146" s="208">
        <v>0</v>
      </c>
      <c r="Z146" s="208">
        <v>0</v>
      </c>
      <c r="AA146" s="208">
        <v>0</v>
      </c>
      <c r="AB146" s="208">
        <v>40000000</v>
      </c>
      <c r="AC146" s="208">
        <v>20000000</v>
      </c>
      <c r="AD146" s="208">
        <v>20000000</v>
      </c>
      <c r="AE146" s="208">
        <v>20000000</v>
      </c>
      <c r="AF146" s="208">
        <v>20000000</v>
      </c>
      <c r="AG146" s="208">
        <v>20000000</v>
      </c>
      <c r="AH146" s="208">
        <v>0</v>
      </c>
      <c r="AI146" s="208">
        <v>0</v>
      </c>
      <c r="AJ146" s="208">
        <v>40000000</v>
      </c>
      <c r="AK146" s="208">
        <v>20000000</v>
      </c>
      <c r="AL146" s="208">
        <v>0</v>
      </c>
      <c r="AM146" s="208">
        <v>0</v>
      </c>
    </row>
    <row r="147" spans="1:39" x14ac:dyDescent="0.25">
      <c r="A147" s="15" t="s">
        <v>242</v>
      </c>
      <c r="B147" s="1" t="s">
        <v>243</v>
      </c>
      <c r="C147" s="2">
        <v>20000000</v>
      </c>
      <c r="D147" s="2">
        <v>0</v>
      </c>
      <c r="E147" s="2">
        <v>0</v>
      </c>
      <c r="F147" s="2">
        <v>0</v>
      </c>
      <c r="G147" s="2">
        <f t="shared" si="67"/>
        <v>20000000</v>
      </c>
      <c r="H147" s="2">
        <v>0</v>
      </c>
      <c r="I147" s="2">
        <v>0</v>
      </c>
      <c r="J147" s="2">
        <f t="shared" si="71"/>
        <v>20000000</v>
      </c>
      <c r="K147" s="2">
        <v>0</v>
      </c>
      <c r="L147" s="2">
        <v>0</v>
      </c>
      <c r="M147" s="2">
        <f t="shared" si="72"/>
        <v>0</v>
      </c>
      <c r="N147" s="2">
        <v>0</v>
      </c>
      <c r="O147" s="2">
        <v>0</v>
      </c>
      <c r="P147" s="2">
        <f t="shared" si="73"/>
        <v>0</v>
      </c>
      <c r="Q147" s="2">
        <f t="shared" si="68"/>
        <v>20000000</v>
      </c>
      <c r="R147" s="2">
        <f t="shared" si="75"/>
        <v>0</v>
      </c>
      <c r="T147" s="15" t="s">
        <v>242</v>
      </c>
      <c r="U147" s="206" t="s">
        <v>243</v>
      </c>
      <c r="V147" s="208">
        <v>20000000</v>
      </c>
      <c r="W147" s="208">
        <v>0</v>
      </c>
      <c r="X147" s="208">
        <v>0</v>
      </c>
      <c r="Y147" s="208">
        <v>0</v>
      </c>
      <c r="Z147" s="208">
        <v>0</v>
      </c>
      <c r="AA147" s="208">
        <v>0</v>
      </c>
      <c r="AB147" s="208">
        <v>20000000</v>
      </c>
      <c r="AC147" s="208">
        <v>0</v>
      </c>
      <c r="AD147" s="208">
        <v>0</v>
      </c>
      <c r="AE147" s="208">
        <v>20000000</v>
      </c>
      <c r="AF147" s="208">
        <v>0</v>
      </c>
      <c r="AG147" s="208">
        <v>0</v>
      </c>
      <c r="AH147" s="208">
        <v>0</v>
      </c>
      <c r="AI147" s="208">
        <v>0</v>
      </c>
      <c r="AJ147" s="208">
        <v>0</v>
      </c>
      <c r="AK147" s="208">
        <v>0</v>
      </c>
      <c r="AL147" s="208">
        <v>20000000</v>
      </c>
      <c r="AM147" s="208">
        <v>0</v>
      </c>
    </row>
    <row r="148" spans="1:39" s="6" customFormat="1" x14ac:dyDescent="0.25">
      <c r="A148" s="16" t="s">
        <v>244</v>
      </c>
      <c r="B148" s="11" t="s">
        <v>245</v>
      </c>
      <c r="C148" s="12">
        <f>+C149+C155+C156</f>
        <v>80700000</v>
      </c>
      <c r="D148" s="12">
        <f t="shared" ref="D148:P148" si="79">+D149+D155+D156</f>
        <v>0</v>
      </c>
      <c r="E148" s="12">
        <f t="shared" si="79"/>
        <v>0</v>
      </c>
      <c r="F148" s="12">
        <f t="shared" si="79"/>
        <v>0</v>
      </c>
      <c r="G148" s="12">
        <f t="shared" si="79"/>
        <v>80700000</v>
      </c>
      <c r="H148" s="12">
        <f t="shared" si="79"/>
        <v>6437500</v>
      </c>
      <c r="I148" s="12">
        <f t="shared" si="79"/>
        <v>6437500</v>
      </c>
      <c r="J148" s="12">
        <f t="shared" si="79"/>
        <v>74262500</v>
      </c>
      <c r="K148" s="12">
        <f t="shared" si="79"/>
        <v>0</v>
      </c>
      <c r="L148" s="12">
        <f t="shared" si="79"/>
        <v>0</v>
      </c>
      <c r="M148" s="12">
        <f t="shared" si="79"/>
        <v>6437500</v>
      </c>
      <c r="N148" s="12">
        <f t="shared" si="79"/>
        <v>0</v>
      </c>
      <c r="O148" s="12">
        <f t="shared" si="79"/>
        <v>80000000</v>
      </c>
      <c r="P148" s="12">
        <f t="shared" si="79"/>
        <v>73562500</v>
      </c>
      <c r="Q148" s="12">
        <f t="shared" si="68"/>
        <v>700000</v>
      </c>
      <c r="R148" s="12">
        <f t="shared" si="75"/>
        <v>0</v>
      </c>
      <c r="T148" s="15" t="s">
        <v>244</v>
      </c>
      <c r="U148" s="206" t="s">
        <v>245</v>
      </c>
      <c r="V148" s="208">
        <v>80700000</v>
      </c>
      <c r="W148" s="208">
        <v>0</v>
      </c>
      <c r="X148" s="208">
        <v>0</v>
      </c>
      <c r="Y148" s="208">
        <v>0</v>
      </c>
      <c r="Z148" s="208">
        <v>0</v>
      </c>
      <c r="AA148" s="208">
        <v>0</v>
      </c>
      <c r="AB148" s="208">
        <v>80700000</v>
      </c>
      <c r="AC148" s="208">
        <v>6437500</v>
      </c>
      <c r="AD148" s="208">
        <v>6437500</v>
      </c>
      <c r="AE148" s="208">
        <v>74262500</v>
      </c>
      <c r="AF148" s="208">
        <v>0</v>
      </c>
      <c r="AG148" s="208">
        <v>0</v>
      </c>
      <c r="AH148" s="208">
        <v>6437500</v>
      </c>
      <c r="AI148" s="208">
        <v>0</v>
      </c>
      <c r="AJ148" s="208">
        <v>80000000</v>
      </c>
      <c r="AK148" s="208">
        <v>73562500</v>
      </c>
      <c r="AL148" s="208">
        <v>700000</v>
      </c>
      <c r="AM148" s="208">
        <v>0</v>
      </c>
    </row>
    <row r="149" spans="1:39" s="6" customFormat="1" x14ac:dyDescent="0.25">
      <c r="A149" s="16" t="s">
        <v>246</v>
      </c>
      <c r="B149" s="11" t="s">
        <v>247</v>
      </c>
      <c r="C149" s="12">
        <f>+C150+C151+C152+C153+C154</f>
        <v>80000000</v>
      </c>
      <c r="D149" s="12">
        <f t="shared" ref="D149:P149" si="80">+D150+D151+D152+D153+D154</f>
        <v>0</v>
      </c>
      <c r="E149" s="12">
        <f t="shared" si="80"/>
        <v>0</v>
      </c>
      <c r="F149" s="12">
        <f t="shared" si="80"/>
        <v>0</v>
      </c>
      <c r="G149" s="12">
        <f t="shared" si="80"/>
        <v>80000000</v>
      </c>
      <c r="H149" s="12">
        <f t="shared" si="80"/>
        <v>6437500</v>
      </c>
      <c r="I149" s="12">
        <f t="shared" si="80"/>
        <v>6437500</v>
      </c>
      <c r="J149" s="12">
        <f t="shared" si="80"/>
        <v>73562500</v>
      </c>
      <c r="K149" s="12">
        <f t="shared" si="80"/>
        <v>0</v>
      </c>
      <c r="L149" s="12">
        <f t="shared" si="80"/>
        <v>0</v>
      </c>
      <c r="M149" s="12">
        <f t="shared" si="80"/>
        <v>6437500</v>
      </c>
      <c r="N149" s="12">
        <f t="shared" si="80"/>
        <v>0</v>
      </c>
      <c r="O149" s="12">
        <f t="shared" si="80"/>
        <v>80000000</v>
      </c>
      <c r="P149" s="12">
        <f t="shared" si="80"/>
        <v>73562500</v>
      </c>
      <c r="Q149" s="12">
        <f t="shared" si="68"/>
        <v>0</v>
      </c>
      <c r="R149" s="12">
        <f t="shared" si="75"/>
        <v>0</v>
      </c>
      <c r="T149" s="15" t="s">
        <v>246</v>
      </c>
      <c r="U149" s="206" t="s">
        <v>247</v>
      </c>
      <c r="V149" s="208">
        <v>80000000</v>
      </c>
      <c r="W149" s="208">
        <v>0</v>
      </c>
      <c r="X149" s="208">
        <v>0</v>
      </c>
      <c r="Y149" s="208">
        <v>0</v>
      </c>
      <c r="Z149" s="208">
        <v>0</v>
      </c>
      <c r="AA149" s="208">
        <v>0</v>
      </c>
      <c r="AB149" s="208">
        <v>80000000</v>
      </c>
      <c r="AC149" s="208">
        <v>6437500</v>
      </c>
      <c r="AD149" s="208">
        <v>6437500</v>
      </c>
      <c r="AE149" s="208">
        <v>73562500</v>
      </c>
      <c r="AF149" s="208">
        <v>0</v>
      </c>
      <c r="AG149" s="208">
        <v>0</v>
      </c>
      <c r="AH149" s="208">
        <v>6437500</v>
      </c>
      <c r="AI149" s="208">
        <v>0</v>
      </c>
      <c r="AJ149" s="208">
        <v>80000000</v>
      </c>
      <c r="AK149" s="208">
        <v>73562500</v>
      </c>
      <c r="AL149" s="208">
        <v>0</v>
      </c>
      <c r="AM149" s="208">
        <v>0</v>
      </c>
    </row>
    <row r="150" spans="1:39" x14ac:dyDescent="0.25">
      <c r="A150" s="15" t="s">
        <v>248</v>
      </c>
      <c r="B150" s="1" t="s">
        <v>249</v>
      </c>
      <c r="C150" s="2">
        <v>20000000</v>
      </c>
      <c r="D150" s="2">
        <v>0</v>
      </c>
      <c r="E150" s="2">
        <v>0</v>
      </c>
      <c r="F150" s="2">
        <v>0</v>
      </c>
      <c r="G150" s="2">
        <f t="shared" si="67"/>
        <v>20000000</v>
      </c>
      <c r="H150" s="2">
        <v>0</v>
      </c>
      <c r="I150" s="2">
        <v>0</v>
      </c>
      <c r="J150" s="2">
        <f t="shared" si="71"/>
        <v>20000000</v>
      </c>
      <c r="K150" s="2">
        <v>0</v>
      </c>
      <c r="L150" s="2">
        <v>0</v>
      </c>
      <c r="M150" s="2">
        <f t="shared" si="72"/>
        <v>0</v>
      </c>
      <c r="N150" s="2">
        <v>0</v>
      </c>
      <c r="O150" s="2">
        <v>20000000</v>
      </c>
      <c r="P150" s="2">
        <f t="shared" si="73"/>
        <v>20000000</v>
      </c>
      <c r="Q150" s="2">
        <f t="shared" si="68"/>
        <v>0</v>
      </c>
      <c r="R150" s="2">
        <f t="shared" si="75"/>
        <v>0</v>
      </c>
      <c r="T150" s="15" t="s">
        <v>248</v>
      </c>
      <c r="U150" s="206" t="s">
        <v>249</v>
      </c>
      <c r="V150" s="208">
        <v>20000000</v>
      </c>
      <c r="W150" s="208">
        <v>0</v>
      </c>
      <c r="X150" s="208">
        <v>0</v>
      </c>
      <c r="Y150" s="208">
        <v>0</v>
      </c>
      <c r="Z150" s="208">
        <v>0</v>
      </c>
      <c r="AA150" s="208">
        <v>0</v>
      </c>
      <c r="AB150" s="208">
        <v>20000000</v>
      </c>
      <c r="AC150" s="208">
        <v>0</v>
      </c>
      <c r="AD150" s="208">
        <v>0</v>
      </c>
      <c r="AE150" s="208">
        <v>20000000</v>
      </c>
      <c r="AF150" s="208">
        <v>0</v>
      </c>
      <c r="AG150" s="208">
        <v>0</v>
      </c>
      <c r="AH150" s="208">
        <v>0</v>
      </c>
      <c r="AI150" s="208">
        <v>0</v>
      </c>
      <c r="AJ150" s="208">
        <v>20000000</v>
      </c>
      <c r="AK150" s="208">
        <v>20000000</v>
      </c>
      <c r="AL150" s="208">
        <v>0</v>
      </c>
      <c r="AM150" s="208">
        <v>0</v>
      </c>
    </row>
    <row r="151" spans="1:39" x14ac:dyDescent="0.25">
      <c r="A151" s="15" t="s">
        <v>250</v>
      </c>
      <c r="B151" s="1" t="s">
        <v>251</v>
      </c>
      <c r="C151" s="2">
        <v>4000000</v>
      </c>
      <c r="D151" s="2">
        <v>0</v>
      </c>
      <c r="E151" s="2">
        <v>0</v>
      </c>
      <c r="F151" s="2">
        <v>0</v>
      </c>
      <c r="G151" s="2">
        <f t="shared" si="67"/>
        <v>4000000</v>
      </c>
      <c r="H151" s="2">
        <v>0</v>
      </c>
      <c r="I151" s="2">
        <v>0</v>
      </c>
      <c r="J151" s="2">
        <f t="shared" si="71"/>
        <v>4000000</v>
      </c>
      <c r="K151" s="2">
        <v>0</v>
      </c>
      <c r="L151" s="2">
        <v>0</v>
      </c>
      <c r="M151" s="2">
        <f t="shared" si="72"/>
        <v>0</v>
      </c>
      <c r="N151" s="2">
        <v>0</v>
      </c>
      <c r="O151" s="2">
        <v>4000000</v>
      </c>
      <c r="P151" s="2">
        <f t="shared" si="73"/>
        <v>4000000</v>
      </c>
      <c r="Q151" s="2">
        <f t="shared" si="68"/>
        <v>0</v>
      </c>
      <c r="R151" s="2">
        <f t="shared" si="75"/>
        <v>0</v>
      </c>
      <c r="T151" s="15" t="s">
        <v>250</v>
      </c>
      <c r="U151" s="206" t="s">
        <v>251</v>
      </c>
      <c r="V151" s="208">
        <v>4000000</v>
      </c>
      <c r="W151" s="208">
        <v>0</v>
      </c>
      <c r="X151" s="208">
        <v>0</v>
      </c>
      <c r="Y151" s="208">
        <v>0</v>
      </c>
      <c r="Z151" s="208">
        <v>0</v>
      </c>
      <c r="AA151" s="208">
        <v>0</v>
      </c>
      <c r="AB151" s="208">
        <v>4000000</v>
      </c>
      <c r="AC151" s="208">
        <v>0</v>
      </c>
      <c r="AD151" s="208">
        <v>0</v>
      </c>
      <c r="AE151" s="208">
        <v>4000000</v>
      </c>
      <c r="AF151" s="208">
        <v>0</v>
      </c>
      <c r="AG151" s="208">
        <v>0</v>
      </c>
      <c r="AH151" s="208">
        <v>0</v>
      </c>
      <c r="AI151" s="208">
        <v>0</v>
      </c>
      <c r="AJ151" s="208">
        <v>4000000</v>
      </c>
      <c r="AK151" s="208">
        <v>4000000</v>
      </c>
      <c r="AL151" s="208">
        <v>0</v>
      </c>
      <c r="AM151" s="208">
        <v>0</v>
      </c>
    </row>
    <row r="152" spans="1:39" x14ac:dyDescent="0.25">
      <c r="A152" s="15" t="s">
        <v>252</v>
      </c>
      <c r="B152" s="1" t="s">
        <v>253</v>
      </c>
      <c r="C152" s="2">
        <v>6000000</v>
      </c>
      <c r="D152" s="2">
        <v>0</v>
      </c>
      <c r="E152" s="2">
        <v>0</v>
      </c>
      <c r="F152" s="2">
        <v>0</v>
      </c>
      <c r="G152" s="2">
        <f t="shared" si="67"/>
        <v>6000000</v>
      </c>
      <c r="H152" s="2">
        <v>0</v>
      </c>
      <c r="I152" s="2">
        <v>0</v>
      </c>
      <c r="J152" s="2">
        <f t="shared" si="71"/>
        <v>6000000</v>
      </c>
      <c r="K152" s="2">
        <v>0</v>
      </c>
      <c r="L152" s="2">
        <v>0</v>
      </c>
      <c r="M152" s="2">
        <f t="shared" si="72"/>
        <v>0</v>
      </c>
      <c r="N152" s="2">
        <v>0</v>
      </c>
      <c r="O152" s="2">
        <v>6000000</v>
      </c>
      <c r="P152" s="2">
        <f t="shared" si="73"/>
        <v>6000000</v>
      </c>
      <c r="Q152" s="2">
        <f t="shared" si="68"/>
        <v>0</v>
      </c>
      <c r="R152" s="2">
        <f t="shared" si="75"/>
        <v>0</v>
      </c>
      <c r="T152" s="15" t="s">
        <v>252</v>
      </c>
      <c r="U152" s="206" t="s">
        <v>253</v>
      </c>
      <c r="V152" s="208">
        <v>6000000</v>
      </c>
      <c r="W152" s="208">
        <v>0</v>
      </c>
      <c r="X152" s="208">
        <v>0</v>
      </c>
      <c r="Y152" s="208">
        <v>0</v>
      </c>
      <c r="Z152" s="208">
        <v>0</v>
      </c>
      <c r="AA152" s="208">
        <v>0</v>
      </c>
      <c r="AB152" s="208">
        <v>6000000</v>
      </c>
      <c r="AC152" s="208">
        <v>0</v>
      </c>
      <c r="AD152" s="208">
        <v>0</v>
      </c>
      <c r="AE152" s="208">
        <v>6000000</v>
      </c>
      <c r="AF152" s="208">
        <v>0</v>
      </c>
      <c r="AG152" s="208">
        <v>0</v>
      </c>
      <c r="AH152" s="208">
        <v>0</v>
      </c>
      <c r="AI152" s="208">
        <v>0</v>
      </c>
      <c r="AJ152" s="208">
        <v>6000000</v>
      </c>
      <c r="AK152" s="208">
        <v>6000000</v>
      </c>
      <c r="AL152" s="208">
        <v>0</v>
      </c>
      <c r="AM152" s="208">
        <v>0</v>
      </c>
    </row>
    <row r="153" spans="1:39" x14ac:dyDescent="0.25">
      <c r="A153" s="15" t="s">
        <v>254</v>
      </c>
      <c r="B153" s="1" t="s">
        <v>255</v>
      </c>
      <c r="C153" s="2">
        <v>10000000</v>
      </c>
      <c r="D153" s="2">
        <v>0</v>
      </c>
      <c r="E153" s="2">
        <v>0</v>
      </c>
      <c r="F153" s="2">
        <v>0</v>
      </c>
      <c r="G153" s="2">
        <f t="shared" si="67"/>
        <v>10000000</v>
      </c>
      <c r="H153" s="2">
        <v>6437500</v>
      </c>
      <c r="I153" s="2">
        <v>6437500</v>
      </c>
      <c r="J153" s="2">
        <f t="shared" si="71"/>
        <v>3562500</v>
      </c>
      <c r="K153" s="2">
        <v>0</v>
      </c>
      <c r="L153" s="2">
        <v>0</v>
      </c>
      <c r="M153" s="2">
        <f t="shared" si="72"/>
        <v>6437500</v>
      </c>
      <c r="N153" s="2">
        <v>0</v>
      </c>
      <c r="O153" s="2">
        <v>10000000</v>
      </c>
      <c r="P153" s="2">
        <f t="shared" si="73"/>
        <v>3562500</v>
      </c>
      <c r="Q153" s="2">
        <f t="shared" si="68"/>
        <v>0</v>
      </c>
      <c r="R153" s="2">
        <f t="shared" si="75"/>
        <v>0</v>
      </c>
      <c r="T153" s="15" t="s">
        <v>254</v>
      </c>
      <c r="U153" s="206" t="s">
        <v>255</v>
      </c>
      <c r="V153" s="208">
        <v>10000000</v>
      </c>
      <c r="W153" s="208">
        <v>0</v>
      </c>
      <c r="X153" s="208">
        <v>0</v>
      </c>
      <c r="Y153" s="208">
        <v>0</v>
      </c>
      <c r="Z153" s="208">
        <v>0</v>
      </c>
      <c r="AA153" s="208">
        <v>0</v>
      </c>
      <c r="AB153" s="208">
        <v>10000000</v>
      </c>
      <c r="AC153" s="208">
        <v>6437500</v>
      </c>
      <c r="AD153" s="208">
        <v>6437500</v>
      </c>
      <c r="AE153" s="208">
        <v>3562500</v>
      </c>
      <c r="AF153" s="208">
        <v>0</v>
      </c>
      <c r="AG153" s="208">
        <v>0</v>
      </c>
      <c r="AH153" s="208">
        <v>6437500</v>
      </c>
      <c r="AI153" s="208">
        <v>0</v>
      </c>
      <c r="AJ153" s="208">
        <v>10000000</v>
      </c>
      <c r="AK153" s="208">
        <v>3562500</v>
      </c>
      <c r="AL153" s="208">
        <v>0</v>
      </c>
      <c r="AM153" s="208">
        <v>0</v>
      </c>
    </row>
    <row r="154" spans="1:39" x14ac:dyDescent="0.25">
      <c r="A154" s="15" t="s">
        <v>256</v>
      </c>
      <c r="B154" s="1" t="s">
        <v>257</v>
      </c>
      <c r="C154" s="2">
        <v>40000000</v>
      </c>
      <c r="D154" s="2">
        <v>0</v>
      </c>
      <c r="E154" s="2">
        <v>0</v>
      </c>
      <c r="F154" s="2">
        <v>0</v>
      </c>
      <c r="G154" s="2">
        <f t="shared" si="67"/>
        <v>40000000</v>
      </c>
      <c r="H154" s="2">
        <v>0</v>
      </c>
      <c r="I154" s="2">
        <v>0</v>
      </c>
      <c r="J154" s="2">
        <f t="shared" si="71"/>
        <v>40000000</v>
      </c>
      <c r="K154" s="2">
        <v>0</v>
      </c>
      <c r="L154" s="2">
        <v>0</v>
      </c>
      <c r="M154" s="2">
        <f t="shared" si="72"/>
        <v>0</v>
      </c>
      <c r="N154" s="2">
        <v>0</v>
      </c>
      <c r="O154" s="2">
        <v>40000000</v>
      </c>
      <c r="P154" s="2">
        <f t="shared" si="73"/>
        <v>40000000</v>
      </c>
      <c r="Q154" s="2">
        <f t="shared" si="68"/>
        <v>0</v>
      </c>
      <c r="R154" s="2">
        <f t="shared" si="75"/>
        <v>0</v>
      </c>
      <c r="T154" s="15" t="s">
        <v>256</v>
      </c>
      <c r="U154" s="206" t="s">
        <v>257</v>
      </c>
      <c r="V154" s="208">
        <v>40000000</v>
      </c>
      <c r="W154" s="208">
        <v>0</v>
      </c>
      <c r="X154" s="208">
        <v>0</v>
      </c>
      <c r="Y154" s="208">
        <v>0</v>
      </c>
      <c r="Z154" s="208">
        <v>0</v>
      </c>
      <c r="AA154" s="208">
        <v>0</v>
      </c>
      <c r="AB154" s="208">
        <v>40000000</v>
      </c>
      <c r="AC154" s="208">
        <v>0</v>
      </c>
      <c r="AD154" s="208">
        <v>0</v>
      </c>
      <c r="AE154" s="208">
        <v>40000000</v>
      </c>
      <c r="AF154" s="208">
        <v>0</v>
      </c>
      <c r="AG154" s="208">
        <v>0</v>
      </c>
      <c r="AH154" s="208">
        <v>0</v>
      </c>
      <c r="AI154" s="208">
        <v>0</v>
      </c>
      <c r="AJ154" s="208">
        <v>40000000</v>
      </c>
      <c r="AK154" s="208">
        <v>40000000</v>
      </c>
      <c r="AL154" s="208">
        <v>0</v>
      </c>
      <c r="AM154" s="208">
        <v>0</v>
      </c>
    </row>
    <row r="155" spans="1:39" x14ac:dyDescent="0.25">
      <c r="A155" s="15" t="s">
        <v>258</v>
      </c>
      <c r="B155" s="1" t="s">
        <v>259</v>
      </c>
      <c r="C155" s="2">
        <v>200000</v>
      </c>
      <c r="D155" s="2">
        <v>0</v>
      </c>
      <c r="E155" s="2">
        <v>0</v>
      </c>
      <c r="F155" s="2">
        <v>0</v>
      </c>
      <c r="G155" s="2">
        <f t="shared" si="67"/>
        <v>200000</v>
      </c>
      <c r="H155" s="2">
        <v>0</v>
      </c>
      <c r="I155" s="2">
        <v>0</v>
      </c>
      <c r="J155" s="2">
        <f t="shared" si="71"/>
        <v>200000</v>
      </c>
      <c r="K155" s="2">
        <v>0</v>
      </c>
      <c r="L155" s="2">
        <v>0</v>
      </c>
      <c r="M155" s="2">
        <f t="shared" si="72"/>
        <v>0</v>
      </c>
      <c r="N155" s="2">
        <v>0</v>
      </c>
      <c r="O155" s="2">
        <v>0</v>
      </c>
      <c r="P155" s="2">
        <f t="shared" si="73"/>
        <v>0</v>
      </c>
      <c r="Q155" s="2">
        <f t="shared" si="68"/>
        <v>200000</v>
      </c>
      <c r="R155" s="2">
        <f t="shared" si="75"/>
        <v>0</v>
      </c>
      <c r="T155" s="15" t="s">
        <v>258</v>
      </c>
      <c r="U155" s="206" t="s">
        <v>259</v>
      </c>
      <c r="V155" s="208">
        <v>200000</v>
      </c>
      <c r="W155" s="208">
        <v>0</v>
      </c>
      <c r="X155" s="208">
        <v>0</v>
      </c>
      <c r="Y155" s="208">
        <v>0</v>
      </c>
      <c r="Z155" s="208">
        <v>0</v>
      </c>
      <c r="AA155" s="208">
        <v>0</v>
      </c>
      <c r="AB155" s="208">
        <v>200000</v>
      </c>
      <c r="AC155" s="208">
        <v>0</v>
      </c>
      <c r="AD155" s="208">
        <v>0</v>
      </c>
      <c r="AE155" s="208">
        <v>200000</v>
      </c>
      <c r="AF155" s="208">
        <v>0</v>
      </c>
      <c r="AG155" s="208">
        <v>0</v>
      </c>
      <c r="AH155" s="208">
        <v>0</v>
      </c>
      <c r="AI155" s="208">
        <v>0</v>
      </c>
      <c r="AJ155" s="208">
        <v>0</v>
      </c>
      <c r="AK155" s="208">
        <v>0</v>
      </c>
      <c r="AL155" s="208">
        <v>200000</v>
      </c>
      <c r="AM155" s="208">
        <v>0</v>
      </c>
    </row>
    <row r="156" spans="1:39" x14ac:dyDescent="0.25">
      <c r="A156" s="15" t="s">
        <v>260</v>
      </c>
      <c r="B156" s="1" t="s">
        <v>261</v>
      </c>
      <c r="C156" s="2">
        <v>500000</v>
      </c>
      <c r="D156" s="2">
        <v>0</v>
      </c>
      <c r="E156" s="2">
        <v>0</v>
      </c>
      <c r="F156" s="2">
        <v>0</v>
      </c>
      <c r="G156" s="2">
        <f t="shared" si="67"/>
        <v>500000</v>
      </c>
      <c r="H156" s="2">
        <v>0</v>
      </c>
      <c r="I156" s="2">
        <v>0</v>
      </c>
      <c r="J156" s="2">
        <f t="shared" si="71"/>
        <v>500000</v>
      </c>
      <c r="K156" s="2">
        <v>0</v>
      </c>
      <c r="L156" s="2">
        <v>0</v>
      </c>
      <c r="M156" s="2">
        <f t="shared" si="72"/>
        <v>0</v>
      </c>
      <c r="N156" s="2">
        <v>0</v>
      </c>
      <c r="O156" s="2">
        <v>0</v>
      </c>
      <c r="P156" s="2">
        <f t="shared" si="73"/>
        <v>0</v>
      </c>
      <c r="Q156" s="2">
        <f t="shared" si="68"/>
        <v>500000</v>
      </c>
      <c r="R156" s="2">
        <f t="shared" si="75"/>
        <v>0</v>
      </c>
      <c r="T156" s="15" t="s">
        <v>260</v>
      </c>
      <c r="U156" s="206" t="s">
        <v>261</v>
      </c>
      <c r="V156" s="208">
        <v>500000</v>
      </c>
      <c r="W156" s="208">
        <v>0</v>
      </c>
      <c r="X156" s="208">
        <v>0</v>
      </c>
      <c r="Y156" s="208">
        <v>0</v>
      </c>
      <c r="Z156" s="208">
        <v>0</v>
      </c>
      <c r="AA156" s="208">
        <v>0</v>
      </c>
      <c r="AB156" s="208">
        <v>500000</v>
      </c>
      <c r="AC156" s="208">
        <v>0</v>
      </c>
      <c r="AD156" s="208">
        <v>0</v>
      </c>
      <c r="AE156" s="208">
        <v>500000</v>
      </c>
      <c r="AF156" s="208">
        <v>0</v>
      </c>
      <c r="AG156" s="208">
        <v>0</v>
      </c>
      <c r="AH156" s="208">
        <v>0</v>
      </c>
      <c r="AI156" s="208">
        <v>0</v>
      </c>
      <c r="AJ156" s="208">
        <v>0</v>
      </c>
      <c r="AK156" s="208">
        <v>0</v>
      </c>
      <c r="AL156" s="208">
        <v>500000</v>
      </c>
      <c r="AM156" s="208">
        <v>0</v>
      </c>
    </row>
    <row r="157" spans="1:39" s="6" customFormat="1" x14ac:dyDescent="0.25">
      <c r="A157" s="16" t="s">
        <v>262</v>
      </c>
      <c r="B157" s="11" t="s">
        <v>263</v>
      </c>
      <c r="C157" s="12">
        <f>+C158+C159</f>
        <v>28600000</v>
      </c>
      <c r="D157" s="12">
        <f t="shared" ref="D157:P157" si="81">+D158+D159</f>
        <v>0</v>
      </c>
      <c r="E157" s="12">
        <f t="shared" si="81"/>
        <v>0</v>
      </c>
      <c r="F157" s="12">
        <f t="shared" si="81"/>
        <v>0</v>
      </c>
      <c r="G157" s="12">
        <f t="shared" si="81"/>
        <v>28600000</v>
      </c>
      <c r="H157" s="12">
        <f t="shared" si="81"/>
        <v>4528209</v>
      </c>
      <c r="I157" s="12">
        <f t="shared" si="81"/>
        <v>7489735</v>
      </c>
      <c r="J157" s="12">
        <f t="shared" si="81"/>
        <v>21110265</v>
      </c>
      <c r="K157" s="12">
        <f t="shared" si="81"/>
        <v>4338509</v>
      </c>
      <c r="L157" s="12">
        <f t="shared" si="81"/>
        <v>7679435</v>
      </c>
      <c r="M157" s="12">
        <f t="shared" si="81"/>
        <v>-189700</v>
      </c>
      <c r="N157" s="12">
        <f t="shared" si="81"/>
        <v>0</v>
      </c>
      <c r="O157" s="12">
        <f t="shared" si="81"/>
        <v>23600000</v>
      </c>
      <c r="P157" s="12">
        <f t="shared" si="81"/>
        <v>16110265</v>
      </c>
      <c r="Q157" s="12">
        <f t="shared" si="68"/>
        <v>5000000</v>
      </c>
      <c r="R157" s="12">
        <f t="shared" si="75"/>
        <v>7679435</v>
      </c>
      <c r="T157" s="15" t="s">
        <v>262</v>
      </c>
      <c r="U157" s="206" t="s">
        <v>263</v>
      </c>
      <c r="V157" s="208">
        <v>28600000</v>
      </c>
      <c r="W157" s="208">
        <v>0</v>
      </c>
      <c r="X157" s="208">
        <v>0</v>
      </c>
      <c r="Y157" s="208">
        <v>0</v>
      </c>
      <c r="Z157" s="208">
        <v>0</v>
      </c>
      <c r="AA157" s="208">
        <v>0</v>
      </c>
      <c r="AB157" s="208">
        <v>28600000</v>
      </c>
      <c r="AC157" s="208">
        <v>4528209</v>
      </c>
      <c r="AD157" s="208">
        <v>7489735</v>
      </c>
      <c r="AE157" s="208">
        <v>21110265</v>
      </c>
      <c r="AF157" s="208">
        <v>4338509</v>
      </c>
      <c r="AG157" s="208">
        <v>7679435</v>
      </c>
      <c r="AH157" s="208">
        <v>0</v>
      </c>
      <c r="AI157" s="208">
        <v>0</v>
      </c>
      <c r="AJ157" s="208">
        <v>23600000</v>
      </c>
      <c r="AK157" s="208">
        <v>16110265</v>
      </c>
      <c r="AL157" s="208">
        <v>5000000</v>
      </c>
      <c r="AM157" s="208">
        <v>0</v>
      </c>
    </row>
    <row r="158" spans="1:39" x14ac:dyDescent="0.25">
      <c r="A158" s="15" t="s">
        <v>264</v>
      </c>
      <c r="B158" s="1" t="s">
        <v>265</v>
      </c>
      <c r="C158" s="2">
        <v>5000000</v>
      </c>
      <c r="D158" s="2">
        <v>0</v>
      </c>
      <c r="E158" s="2">
        <v>0</v>
      </c>
      <c r="F158" s="2">
        <v>0</v>
      </c>
      <c r="G158" s="2">
        <f t="shared" si="67"/>
        <v>5000000</v>
      </c>
      <c r="H158" s="2">
        <v>0</v>
      </c>
      <c r="I158" s="2">
        <v>0</v>
      </c>
      <c r="J158" s="2">
        <f t="shared" si="71"/>
        <v>5000000</v>
      </c>
      <c r="K158" s="2">
        <v>0</v>
      </c>
      <c r="L158" s="2">
        <v>0</v>
      </c>
      <c r="M158" s="2">
        <f t="shared" si="72"/>
        <v>0</v>
      </c>
      <c r="N158" s="2">
        <v>0</v>
      </c>
      <c r="O158" s="2">
        <v>0</v>
      </c>
      <c r="P158" s="2">
        <f t="shared" si="73"/>
        <v>0</v>
      </c>
      <c r="Q158" s="2">
        <f t="shared" si="68"/>
        <v>5000000</v>
      </c>
      <c r="R158" s="2">
        <f t="shared" si="75"/>
        <v>0</v>
      </c>
      <c r="T158" s="15" t="s">
        <v>264</v>
      </c>
      <c r="U158" s="206" t="s">
        <v>265</v>
      </c>
      <c r="V158" s="208">
        <v>5000000</v>
      </c>
      <c r="W158" s="208">
        <v>0</v>
      </c>
      <c r="X158" s="208">
        <v>0</v>
      </c>
      <c r="Y158" s="208">
        <v>0</v>
      </c>
      <c r="Z158" s="208">
        <v>0</v>
      </c>
      <c r="AA158" s="208">
        <v>0</v>
      </c>
      <c r="AB158" s="208">
        <v>5000000</v>
      </c>
      <c r="AC158" s="208">
        <v>0</v>
      </c>
      <c r="AD158" s="208">
        <v>0</v>
      </c>
      <c r="AE158" s="208">
        <v>5000000</v>
      </c>
      <c r="AF158" s="208">
        <v>0</v>
      </c>
      <c r="AG158" s="208">
        <v>0</v>
      </c>
      <c r="AH158" s="208">
        <v>0</v>
      </c>
      <c r="AI158" s="208">
        <v>0</v>
      </c>
      <c r="AJ158" s="208">
        <v>0</v>
      </c>
      <c r="AK158" s="208">
        <v>0</v>
      </c>
      <c r="AL158" s="208">
        <v>5000000</v>
      </c>
      <c r="AM158" s="208">
        <v>0</v>
      </c>
    </row>
    <row r="159" spans="1:39" x14ac:dyDescent="0.25">
      <c r="A159" s="15" t="s">
        <v>266</v>
      </c>
      <c r="B159" s="1" t="s">
        <v>267</v>
      </c>
      <c r="C159" s="2">
        <v>23600000</v>
      </c>
      <c r="D159" s="2">
        <v>0</v>
      </c>
      <c r="E159" s="2">
        <v>0</v>
      </c>
      <c r="F159" s="2">
        <v>0</v>
      </c>
      <c r="G159" s="2">
        <f t="shared" si="67"/>
        <v>23600000</v>
      </c>
      <c r="H159" s="2">
        <v>4528209</v>
      </c>
      <c r="I159" s="2">
        <v>7489735</v>
      </c>
      <c r="J159" s="2">
        <f t="shared" si="71"/>
        <v>16110265</v>
      </c>
      <c r="K159" s="2">
        <v>4338509</v>
      </c>
      <c r="L159" s="2">
        <v>7679435</v>
      </c>
      <c r="M159" s="2">
        <f t="shared" si="72"/>
        <v>-189700</v>
      </c>
      <c r="N159" s="2">
        <v>0</v>
      </c>
      <c r="O159" s="2">
        <v>23600000</v>
      </c>
      <c r="P159" s="2">
        <f t="shared" si="73"/>
        <v>16110265</v>
      </c>
      <c r="Q159" s="2">
        <f t="shared" si="68"/>
        <v>0</v>
      </c>
      <c r="R159" s="2">
        <f t="shared" si="75"/>
        <v>7679435</v>
      </c>
      <c r="T159" s="15" t="s">
        <v>266</v>
      </c>
      <c r="U159" s="206" t="s">
        <v>267</v>
      </c>
      <c r="V159" s="208">
        <v>23600000</v>
      </c>
      <c r="W159" s="208">
        <v>0</v>
      </c>
      <c r="X159" s="208">
        <v>0</v>
      </c>
      <c r="Y159" s="208">
        <v>0</v>
      </c>
      <c r="Z159" s="208">
        <v>0</v>
      </c>
      <c r="AA159" s="208">
        <v>0</v>
      </c>
      <c r="AB159" s="208">
        <v>23600000</v>
      </c>
      <c r="AC159" s="208">
        <v>4528209</v>
      </c>
      <c r="AD159" s="208">
        <v>7489735</v>
      </c>
      <c r="AE159" s="208">
        <v>16110265</v>
      </c>
      <c r="AF159" s="208">
        <v>4338509</v>
      </c>
      <c r="AG159" s="208">
        <v>7679435</v>
      </c>
      <c r="AH159" s="208">
        <v>0</v>
      </c>
      <c r="AI159" s="208">
        <v>0</v>
      </c>
      <c r="AJ159" s="208">
        <v>23600000</v>
      </c>
      <c r="AK159" s="208">
        <v>16110265</v>
      </c>
      <c r="AL159" s="208">
        <v>0</v>
      </c>
      <c r="AM159" s="208">
        <v>0</v>
      </c>
    </row>
    <row r="160" spans="1:39" s="6" customFormat="1" x14ac:dyDescent="0.25">
      <c r="A160" s="16" t="s">
        <v>268</v>
      </c>
      <c r="B160" s="11" t="s">
        <v>269</v>
      </c>
      <c r="C160" s="12">
        <f>+C161+C164+C165+C170</f>
        <v>541600413</v>
      </c>
      <c r="D160" s="12">
        <f t="shared" ref="D160:P160" si="82">+D161+D164+D165+D170</f>
        <v>0</v>
      </c>
      <c r="E160" s="12">
        <f t="shared" si="82"/>
        <v>0</v>
      </c>
      <c r="F160" s="12">
        <f t="shared" si="82"/>
        <v>0</v>
      </c>
      <c r="G160" s="12">
        <f t="shared" si="82"/>
        <v>541600413</v>
      </c>
      <c r="H160" s="12">
        <f t="shared" si="82"/>
        <v>101806020</v>
      </c>
      <c r="I160" s="12">
        <f t="shared" si="82"/>
        <v>104206020</v>
      </c>
      <c r="J160" s="12">
        <f t="shared" si="82"/>
        <v>437394393</v>
      </c>
      <c r="K160" s="12">
        <f t="shared" si="82"/>
        <v>38234711</v>
      </c>
      <c r="L160" s="12">
        <f t="shared" si="82"/>
        <v>40234711</v>
      </c>
      <c r="M160" s="12">
        <f t="shared" si="82"/>
        <v>63971309</v>
      </c>
      <c r="N160" s="12">
        <f t="shared" si="82"/>
        <v>4597120</v>
      </c>
      <c r="O160" s="12">
        <f t="shared" si="82"/>
        <v>138997120</v>
      </c>
      <c r="P160" s="12">
        <f t="shared" si="82"/>
        <v>34791100</v>
      </c>
      <c r="Q160" s="12">
        <f t="shared" si="68"/>
        <v>402603293</v>
      </c>
      <c r="R160" s="12">
        <f t="shared" si="75"/>
        <v>40234711</v>
      </c>
      <c r="T160" s="15" t="s">
        <v>268</v>
      </c>
      <c r="U160" s="206" t="s">
        <v>269</v>
      </c>
      <c r="V160" s="208">
        <v>541600413</v>
      </c>
      <c r="W160" s="208">
        <v>0</v>
      </c>
      <c r="X160" s="208">
        <v>0</v>
      </c>
      <c r="Y160" s="208">
        <v>0</v>
      </c>
      <c r="Z160" s="208">
        <v>0</v>
      </c>
      <c r="AA160" s="208">
        <v>0</v>
      </c>
      <c r="AB160" s="208">
        <v>541600413</v>
      </c>
      <c r="AC160" s="208">
        <v>101806020</v>
      </c>
      <c r="AD160" s="208">
        <v>104206020</v>
      </c>
      <c r="AE160" s="208">
        <v>437394393</v>
      </c>
      <c r="AF160" s="208">
        <v>38234711</v>
      </c>
      <c r="AG160" s="208">
        <v>40234711</v>
      </c>
      <c r="AH160" s="208">
        <v>63971309</v>
      </c>
      <c r="AI160" s="208">
        <v>4597120</v>
      </c>
      <c r="AJ160" s="208">
        <v>138997120</v>
      </c>
      <c r="AK160" s="208">
        <v>34791100</v>
      </c>
      <c r="AL160" s="208">
        <v>402603293</v>
      </c>
      <c r="AM160" s="208">
        <v>0</v>
      </c>
    </row>
    <row r="161" spans="1:39" s="6" customFormat="1" x14ac:dyDescent="0.25">
      <c r="A161" s="16" t="s">
        <v>270</v>
      </c>
      <c r="B161" s="11" t="s">
        <v>271</v>
      </c>
      <c r="C161" s="12">
        <f>+C162+C163</f>
        <v>800000</v>
      </c>
      <c r="D161" s="12">
        <f t="shared" ref="D161:P161" si="83">+D162+D163</f>
        <v>0</v>
      </c>
      <c r="E161" s="12">
        <f t="shared" si="83"/>
        <v>0</v>
      </c>
      <c r="F161" s="12">
        <f t="shared" si="83"/>
        <v>0</v>
      </c>
      <c r="G161" s="12">
        <f t="shared" si="83"/>
        <v>800000</v>
      </c>
      <c r="H161" s="12">
        <f t="shared" si="83"/>
        <v>0</v>
      </c>
      <c r="I161" s="12">
        <f t="shared" si="83"/>
        <v>0</v>
      </c>
      <c r="J161" s="12">
        <f t="shared" si="83"/>
        <v>800000</v>
      </c>
      <c r="K161" s="12">
        <f t="shared" si="83"/>
        <v>0</v>
      </c>
      <c r="L161" s="12">
        <f t="shared" si="83"/>
        <v>0</v>
      </c>
      <c r="M161" s="12">
        <f t="shared" si="83"/>
        <v>0</v>
      </c>
      <c r="N161" s="12">
        <f t="shared" si="83"/>
        <v>0</v>
      </c>
      <c r="O161" s="12">
        <f t="shared" si="83"/>
        <v>0</v>
      </c>
      <c r="P161" s="12">
        <f t="shared" si="83"/>
        <v>0</v>
      </c>
      <c r="Q161" s="12">
        <f t="shared" si="68"/>
        <v>800000</v>
      </c>
      <c r="R161" s="12">
        <f t="shared" si="75"/>
        <v>0</v>
      </c>
      <c r="T161" s="15" t="s">
        <v>270</v>
      </c>
      <c r="U161" s="206" t="s">
        <v>271</v>
      </c>
      <c r="V161" s="208">
        <v>800000</v>
      </c>
      <c r="W161" s="208">
        <v>0</v>
      </c>
      <c r="X161" s="208">
        <v>0</v>
      </c>
      <c r="Y161" s="208">
        <v>0</v>
      </c>
      <c r="Z161" s="208">
        <v>0</v>
      </c>
      <c r="AA161" s="208">
        <v>0</v>
      </c>
      <c r="AB161" s="208">
        <v>800000</v>
      </c>
      <c r="AC161" s="208">
        <v>0</v>
      </c>
      <c r="AD161" s="208">
        <v>0</v>
      </c>
      <c r="AE161" s="208">
        <v>800000</v>
      </c>
      <c r="AF161" s="208">
        <v>0</v>
      </c>
      <c r="AG161" s="208">
        <v>0</v>
      </c>
      <c r="AH161" s="208">
        <v>0</v>
      </c>
      <c r="AI161" s="208">
        <v>0</v>
      </c>
      <c r="AJ161" s="208">
        <v>0</v>
      </c>
      <c r="AK161" s="208">
        <v>0</v>
      </c>
      <c r="AL161" s="208">
        <v>800000</v>
      </c>
      <c r="AM161" s="208">
        <v>0</v>
      </c>
    </row>
    <row r="162" spans="1:39" x14ac:dyDescent="0.25">
      <c r="A162" s="15" t="s">
        <v>272</v>
      </c>
      <c r="B162" s="1" t="s">
        <v>273</v>
      </c>
      <c r="C162" s="2">
        <v>600000</v>
      </c>
      <c r="D162" s="2">
        <v>0</v>
      </c>
      <c r="E162" s="2">
        <v>0</v>
      </c>
      <c r="F162" s="2">
        <v>0</v>
      </c>
      <c r="G162" s="2">
        <f t="shared" si="67"/>
        <v>600000</v>
      </c>
      <c r="H162" s="2">
        <v>0</v>
      </c>
      <c r="I162" s="2">
        <v>0</v>
      </c>
      <c r="J162" s="2">
        <f t="shared" si="71"/>
        <v>600000</v>
      </c>
      <c r="K162" s="2">
        <v>0</v>
      </c>
      <c r="L162" s="2">
        <v>0</v>
      </c>
      <c r="M162" s="2">
        <f t="shared" si="72"/>
        <v>0</v>
      </c>
      <c r="N162" s="2">
        <v>0</v>
      </c>
      <c r="O162" s="2">
        <v>0</v>
      </c>
      <c r="P162" s="2">
        <f t="shared" si="73"/>
        <v>0</v>
      </c>
      <c r="Q162" s="2">
        <f t="shared" si="68"/>
        <v>600000</v>
      </c>
      <c r="R162" s="2">
        <f t="shared" si="75"/>
        <v>0</v>
      </c>
      <c r="T162" s="15" t="s">
        <v>272</v>
      </c>
      <c r="U162" s="206" t="s">
        <v>273</v>
      </c>
      <c r="V162" s="208">
        <v>600000</v>
      </c>
      <c r="W162" s="208">
        <v>0</v>
      </c>
      <c r="X162" s="208">
        <v>0</v>
      </c>
      <c r="Y162" s="208">
        <v>0</v>
      </c>
      <c r="Z162" s="208">
        <v>0</v>
      </c>
      <c r="AA162" s="208">
        <v>0</v>
      </c>
      <c r="AB162" s="208">
        <v>600000</v>
      </c>
      <c r="AC162" s="208">
        <v>0</v>
      </c>
      <c r="AD162" s="208">
        <v>0</v>
      </c>
      <c r="AE162" s="208">
        <v>600000</v>
      </c>
      <c r="AF162" s="208">
        <v>0</v>
      </c>
      <c r="AG162" s="208">
        <v>0</v>
      </c>
      <c r="AH162" s="208">
        <v>0</v>
      </c>
      <c r="AI162" s="208">
        <v>0</v>
      </c>
      <c r="AJ162" s="208">
        <v>0</v>
      </c>
      <c r="AK162" s="208">
        <v>0</v>
      </c>
      <c r="AL162" s="208">
        <v>600000</v>
      </c>
      <c r="AM162" s="208">
        <v>0</v>
      </c>
    </row>
    <row r="163" spans="1:39" x14ac:dyDescent="0.25">
      <c r="A163" s="15" t="s">
        <v>274</v>
      </c>
      <c r="B163" s="1" t="s">
        <v>275</v>
      </c>
      <c r="C163" s="2">
        <v>200000</v>
      </c>
      <c r="D163" s="2">
        <v>0</v>
      </c>
      <c r="E163" s="2">
        <v>0</v>
      </c>
      <c r="F163" s="2">
        <v>0</v>
      </c>
      <c r="G163" s="2">
        <f t="shared" si="67"/>
        <v>200000</v>
      </c>
      <c r="H163" s="2">
        <v>0</v>
      </c>
      <c r="I163" s="2">
        <v>0</v>
      </c>
      <c r="J163" s="2">
        <f t="shared" si="71"/>
        <v>200000</v>
      </c>
      <c r="K163" s="2">
        <v>0</v>
      </c>
      <c r="L163" s="2">
        <v>0</v>
      </c>
      <c r="M163" s="2">
        <f t="shared" si="72"/>
        <v>0</v>
      </c>
      <c r="N163" s="2">
        <v>0</v>
      </c>
      <c r="O163" s="2">
        <v>0</v>
      </c>
      <c r="P163" s="2">
        <f t="shared" si="73"/>
        <v>0</v>
      </c>
      <c r="Q163" s="2">
        <f t="shared" si="68"/>
        <v>200000</v>
      </c>
      <c r="R163" s="2">
        <f t="shared" si="75"/>
        <v>0</v>
      </c>
      <c r="T163" s="15" t="s">
        <v>274</v>
      </c>
      <c r="U163" s="206" t="s">
        <v>275</v>
      </c>
      <c r="V163" s="208">
        <v>200000</v>
      </c>
      <c r="W163" s="208">
        <v>0</v>
      </c>
      <c r="X163" s="208">
        <v>0</v>
      </c>
      <c r="Y163" s="208">
        <v>0</v>
      </c>
      <c r="Z163" s="208">
        <v>0</v>
      </c>
      <c r="AA163" s="208">
        <v>0</v>
      </c>
      <c r="AB163" s="208">
        <v>200000</v>
      </c>
      <c r="AC163" s="208">
        <v>0</v>
      </c>
      <c r="AD163" s="208">
        <v>0</v>
      </c>
      <c r="AE163" s="208">
        <v>200000</v>
      </c>
      <c r="AF163" s="208">
        <v>0</v>
      </c>
      <c r="AG163" s="208">
        <v>0</v>
      </c>
      <c r="AH163" s="208">
        <v>0</v>
      </c>
      <c r="AI163" s="208">
        <v>0</v>
      </c>
      <c r="AJ163" s="208">
        <v>0</v>
      </c>
      <c r="AK163" s="208">
        <v>0</v>
      </c>
      <c r="AL163" s="208">
        <v>200000</v>
      </c>
      <c r="AM163" s="208">
        <v>0</v>
      </c>
    </row>
    <row r="164" spans="1:39" x14ac:dyDescent="0.25">
      <c r="A164" s="15" t="s">
        <v>276</v>
      </c>
      <c r="B164" s="1" t="s">
        <v>277</v>
      </c>
      <c r="C164" s="2">
        <v>200000</v>
      </c>
      <c r="D164" s="2">
        <v>0</v>
      </c>
      <c r="E164" s="2">
        <v>0</v>
      </c>
      <c r="F164" s="2">
        <v>0</v>
      </c>
      <c r="G164" s="2">
        <f t="shared" si="67"/>
        <v>200000</v>
      </c>
      <c r="H164" s="2">
        <v>0</v>
      </c>
      <c r="I164" s="2">
        <v>0</v>
      </c>
      <c r="J164" s="2">
        <f t="shared" si="71"/>
        <v>200000</v>
      </c>
      <c r="K164" s="2">
        <v>0</v>
      </c>
      <c r="L164" s="2">
        <v>0</v>
      </c>
      <c r="M164" s="2">
        <f t="shared" si="72"/>
        <v>0</v>
      </c>
      <c r="N164" s="2">
        <v>0</v>
      </c>
      <c r="O164" s="2">
        <v>0</v>
      </c>
      <c r="P164" s="2">
        <f t="shared" si="73"/>
        <v>0</v>
      </c>
      <c r="Q164" s="2">
        <f t="shared" si="68"/>
        <v>200000</v>
      </c>
      <c r="R164" s="2">
        <f t="shared" si="75"/>
        <v>0</v>
      </c>
      <c r="T164" s="15" t="s">
        <v>276</v>
      </c>
      <c r="U164" s="206" t="s">
        <v>277</v>
      </c>
      <c r="V164" s="208">
        <v>200000</v>
      </c>
      <c r="W164" s="208">
        <v>0</v>
      </c>
      <c r="X164" s="208">
        <v>0</v>
      </c>
      <c r="Y164" s="208">
        <v>0</v>
      </c>
      <c r="Z164" s="208">
        <v>0</v>
      </c>
      <c r="AA164" s="208">
        <v>0</v>
      </c>
      <c r="AB164" s="208">
        <v>200000</v>
      </c>
      <c r="AC164" s="208">
        <v>0</v>
      </c>
      <c r="AD164" s="208">
        <v>0</v>
      </c>
      <c r="AE164" s="208">
        <v>200000</v>
      </c>
      <c r="AF164" s="208">
        <v>0</v>
      </c>
      <c r="AG164" s="208">
        <v>0</v>
      </c>
      <c r="AH164" s="208">
        <v>0</v>
      </c>
      <c r="AI164" s="208">
        <v>0</v>
      </c>
      <c r="AJ164" s="208">
        <v>0</v>
      </c>
      <c r="AK164" s="208">
        <v>0</v>
      </c>
      <c r="AL164" s="208">
        <v>200000</v>
      </c>
      <c r="AM164" s="208">
        <v>0</v>
      </c>
    </row>
    <row r="165" spans="1:39" s="6" customFormat="1" x14ac:dyDescent="0.25">
      <c r="A165" s="16" t="s">
        <v>278</v>
      </c>
      <c r="B165" s="11" t="s">
        <v>279</v>
      </c>
      <c r="C165" s="12">
        <f>+C166+C167+C168+C169</f>
        <v>180505000</v>
      </c>
      <c r="D165" s="12">
        <f t="shared" ref="D165:P165" si="84">+D166+D167+D168+D169</f>
        <v>0</v>
      </c>
      <c r="E165" s="12">
        <f t="shared" si="84"/>
        <v>0</v>
      </c>
      <c r="F165" s="12">
        <f t="shared" si="84"/>
        <v>0</v>
      </c>
      <c r="G165" s="12">
        <f t="shared" si="84"/>
        <v>180505000</v>
      </c>
      <c r="H165" s="12">
        <f t="shared" si="84"/>
        <v>101806020</v>
      </c>
      <c r="I165" s="12">
        <f t="shared" si="84"/>
        <v>103806020</v>
      </c>
      <c r="J165" s="12">
        <f t="shared" si="84"/>
        <v>76698980</v>
      </c>
      <c r="K165" s="12">
        <f t="shared" si="84"/>
        <v>37834711</v>
      </c>
      <c r="L165" s="12">
        <f t="shared" si="84"/>
        <v>39834711</v>
      </c>
      <c r="M165" s="12">
        <f t="shared" si="84"/>
        <v>63971309</v>
      </c>
      <c r="N165" s="12">
        <f t="shared" si="84"/>
        <v>4597120</v>
      </c>
      <c r="O165" s="12">
        <f t="shared" si="84"/>
        <v>138597120</v>
      </c>
      <c r="P165" s="12">
        <f t="shared" si="84"/>
        <v>34791100</v>
      </c>
      <c r="Q165" s="12">
        <f t="shared" si="68"/>
        <v>41907880</v>
      </c>
      <c r="R165" s="12">
        <f t="shared" si="75"/>
        <v>39834711</v>
      </c>
      <c r="T165" s="15" t="s">
        <v>278</v>
      </c>
      <c r="U165" s="206" t="s">
        <v>279</v>
      </c>
      <c r="V165" s="208">
        <v>180505000</v>
      </c>
      <c r="W165" s="208">
        <v>0</v>
      </c>
      <c r="X165" s="208">
        <v>0</v>
      </c>
      <c r="Y165" s="208">
        <v>0</v>
      </c>
      <c r="Z165" s="208">
        <v>0</v>
      </c>
      <c r="AA165" s="208">
        <v>0</v>
      </c>
      <c r="AB165" s="208">
        <v>180505000</v>
      </c>
      <c r="AC165" s="208">
        <v>101806020</v>
      </c>
      <c r="AD165" s="208">
        <v>103806020</v>
      </c>
      <c r="AE165" s="208">
        <v>76698980</v>
      </c>
      <c r="AF165" s="208">
        <v>37834711</v>
      </c>
      <c r="AG165" s="208">
        <v>39834711</v>
      </c>
      <c r="AH165" s="208">
        <v>63971309</v>
      </c>
      <c r="AI165" s="208">
        <v>4597120</v>
      </c>
      <c r="AJ165" s="208">
        <v>138597120</v>
      </c>
      <c r="AK165" s="208">
        <v>34791100</v>
      </c>
      <c r="AL165" s="208">
        <v>41907880</v>
      </c>
      <c r="AM165" s="208">
        <v>0</v>
      </c>
    </row>
    <row r="166" spans="1:39" x14ac:dyDescent="0.25">
      <c r="A166" s="15" t="s">
        <v>280</v>
      </c>
      <c r="B166" s="1" t="s">
        <v>281</v>
      </c>
      <c r="C166" s="2">
        <v>132000000</v>
      </c>
      <c r="D166" s="2">
        <v>0</v>
      </c>
      <c r="E166" s="2">
        <v>0</v>
      </c>
      <c r="F166" s="2">
        <v>0</v>
      </c>
      <c r="G166" s="2">
        <f t="shared" si="67"/>
        <v>132000000</v>
      </c>
      <c r="H166" s="2">
        <v>100000000</v>
      </c>
      <c r="I166" s="2">
        <v>100000000</v>
      </c>
      <c r="J166" s="2">
        <f t="shared" si="71"/>
        <v>32000000</v>
      </c>
      <c r="K166" s="2">
        <v>37028691</v>
      </c>
      <c r="L166" s="2">
        <v>37028691</v>
      </c>
      <c r="M166" s="2">
        <f t="shared" si="72"/>
        <v>62971309</v>
      </c>
      <c r="N166" s="2">
        <v>0</v>
      </c>
      <c r="O166" s="2">
        <v>132000000</v>
      </c>
      <c r="P166" s="2">
        <f t="shared" si="73"/>
        <v>32000000</v>
      </c>
      <c r="Q166" s="2">
        <f t="shared" si="68"/>
        <v>0</v>
      </c>
      <c r="R166" s="2">
        <f t="shared" si="75"/>
        <v>37028691</v>
      </c>
      <c r="T166" s="15" t="s">
        <v>280</v>
      </c>
      <c r="U166" s="206" t="s">
        <v>281</v>
      </c>
      <c r="V166" s="208">
        <v>132000000</v>
      </c>
      <c r="W166" s="208">
        <v>0</v>
      </c>
      <c r="X166" s="208">
        <v>0</v>
      </c>
      <c r="Y166" s="208">
        <v>0</v>
      </c>
      <c r="Z166" s="208">
        <v>0</v>
      </c>
      <c r="AA166" s="208">
        <v>0</v>
      </c>
      <c r="AB166" s="208">
        <v>132000000</v>
      </c>
      <c r="AC166" s="208">
        <v>100000000</v>
      </c>
      <c r="AD166" s="208">
        <v>100000000</v>
      </c>
      <c r="AE166" s="208">
        <v>32000000</v>
      </c>
      <c r="AF166" s="208">
        <v>37028691</v>
      </c>
      <c r="AG166" s="208">
        <v>37028691</v>
      </c>
      <c r="AH166" s="208">
        <v>62971309</v>
      </c>
      <c r="AI166" s="208">
        <v>0</v>
      </c>
      <c r="AJ166" s="208">
        <v>132000000</v>
      </c>
      <c r="AK166" s="208">
        <v>32000000</v>
      </c>
      <c r="AL166" s="208">
        <v>0</v>
      </c>
      <c r="AM166" s="208">
        <v>0</v>
      </c>
    </row>
    <row r="167" spans="1:39" x14ac:dyDescent="0.25">
      <c r="A167" s="15" t="s">
        <v>282</v>
      </c>
      <c r="B167" s="1" t="s">
        <v>283</v>
      </c>
      <c r="C167" s="2">
        <v>11100000</v>
      </c>
      <c r="D167" s="2">
        <v>0</v>
      </c>
      <c r="E167" s="2">
        <v>0</v>
      </c>
      <c r="F167" s="2">
        <v>0</v>
      </c>
      <c r="G167" s="2">
        <f t="shared" si="67"/>
        <v>11100000</v>
      </c>
      <c r="H167" s="2">
        <v>300000</v>
      </c>
      <c r="I167" s="2">
        <v>300000</v>
      </c>
      <c r="J167" s="2">
        <f t="shared" si="71"/>
        <v>10800000</v>
      </c>
      <c r="K167" s="2">
        <v>0</v>
      </c>
      <c r="L167" s="2">
        <v>0</v>
      </c>
      <c r="M167" s="2">
        <f t="shared" si="72"/>
        <v>300000</v>
      </c>
      <c r="N167" s="2">
        <v>300000</v>
      </c>
      <c r="O167" s="2">
        <v>300000</v>
      </c>
      <c r="P167" s="2">
        <f t="shared" si="73"/>
        <v>0</v>
      </c>
      <c r="Q167" s="2">
        <f t="shared" si="68"/>
        <v>10800000</v>
      </c>
      <c r="R167" s="2">
        <f t="shared" si="75"/>
        <v>0</v>
      </c>
      <c r="T167" s="15" t="s">
        <v>282</v>
      </c>
      <c r="U167" s="206" t="s">
        <v>283</v>
      </c>
      <c r="V167" s="208">
        <v>11100000</v>
      </c>
      <c r="W167" s="208">
        <v>0</v>
      </c>
      <c r="X167" s="208">
        <v>0</v>
      </c>
      <c r="Y167" s="208">
        <v>0</v>
      </c>
      <c r="Z167" s="208">
        <v>0</v>
      </c>
      <c r="AA167" s="208">
        <v>0</v>
      </c>
      <c r="AB167" s="208">
        <v>11100000</v>
      </c>
      <c r="AC167" s="208">
        <v>300000</v>
      </c>
      <c r="AD167" s="208">
        <v>300000</v>
      </c>
      <c r="AE167" s="208">
        <v>10800000</v>
      </c>
      <c r="AF167" s="208">
        <v>0</v>
      </c>
      <c r="AG167" s="208">
        <v>0</v>
      </c>
      <c r="AH167" s="208">
        <v>300000</v>
      </c>
      <c r="AI167" s="208">
        <v>300000</v>
      </c>
      <c r="AJ167" s="208">
        <v>300000</v>
      </c>
      <c r="AK167" s="208">
        <v>0</v>
      </c>
      <c r="AL167" s="208">
        <v>10800000</v>
      </c>
      <c r="AM167" s="208">
        <v>0</v>
      </c>
    </row>
    <row r="168" spans="1:39" x14ac:dyDescent="0.25">
      <c r="A168" s="15" t="s">
        <v>284</v>
      </c>
      <c r="B168" s="1" t="s">
        <v>285</v>
      </c>
      <c r="C168" s="2">
        <v>16500000</v>
      </c>
      <c r="D168" s="2">
        <v>0</v>
      </c>
      <c r="E168" s="2">
        <v>0</v>
      </c>
      <c r="F168" s="2">
        <v>0</v>
      </c>
      <c r="G168" s="2">
        <f t="shared" si="67"/>
        <v>16500000</v>
      </c>
      <c r="H168" s="2">
        <v>200000</v>
      </c>
      <c r="I168" s="2">
        <v>200000</v>
      </c>
      <c r="J168" s="2">
        <f t="shared" si="71"/>
        <v>16300000</v>
      </c>
      <c r="K168" s="2">
        <v>0</v>
      </c>
      <c r="L168" s="2">
        <v>0</v>
      </c>
      <c r="M168" s="2">
        <f t="shared" si="72"/>
        <v>200000</v>
      </c>
      <c r="N168" s="2">
        <v>200000</v>
      </c>
      <c r="O168" s="2">
        <v>200000</v>
      </c>
      <c r="P168" s="2">
        <f t="shared" si="73"/>
        <v>0</v>
      </c>
      <c r="Q168" s="2">
        <f t="shared" si="68"/>
        <v>16300000</v>
      </c>
      <c r="R168" s="2">
        <f t="shared" si="75"/>
        <v>0</v>
      </c>
      <c r="T168" s="15" t="s">
        <v>284</v>
      </c>
      <c r="U168" s="206" t="s">
        <v>285</v>
      </c>
      <c r="V168" s="208">
        <v>16500000</v>
      </c>
      <c r="W168" s="208">
        <v>0</v>
      </c>
      <c r="X168" s="208">
        <v>0</v>
      </c>
      <c r="Y168" s="208">
        <v>0</v>
      </c>
      <c r="Z168" s="208">
        <v>0</v>
      </c>
      <c r="AA168" s="208">
        <v>0</v>
      </c>
      <c r="AB168" s="208">
        <v>16500000</v>
      </c>
      <c r="AC168" s="208">
        <v>200000</v>
      </c>
      <c r="AD168" s="208">
        <v>200000</v>
      </c>
      <c r="AE168" s="208">
        <v>16300000</v>
      </c>
      <c r="AF168" s="208">
        <v>0</v>
      </c>
      <c r="AG168" s="208">
        <v>0</v>
      </c>
      <c r="AH168" s="208">
        <v>200000</v>
      </c>
      <c r="AI168" s="208">
        <v>200000</v>
      </c>
      <c r="AJ168" s="208">
        <v>200000</v>
      </c>
      <c r="AK168" s="208">
        <v>0</v>
      </c>
      <c r="AL168" s="208">
        <v>16300000</v>
      </c>
      <c r="AM168" s="208">
        <v>0</v>
      </c>
    </row>
    <row r="169" spans="1:39" x14ac:dyDescent="0.25">
      <c r="A169" s="15" t="s">
        <v>286</v>
      </c>
      <c r="B169" s="1" t="s">
        <v>287</v>
      </c>
      <c r="C169" s="2">
        <v>20905000</v>
      </c>
      <c r="D169" s="2">
        <v>0</v>
      </c>
      <c r="E169" s="2">
        <v>0</v>
      </c>
      <c r="F169" s="2">
        <v>0</v>
      </c>
      <c r="G169" s="2">
        <f t="shared" si="67"/>
        <v>20905000</v>
      </c>
      <c r="H169" s="2">
        <v>1306020</v>
      </c>
      <c r="I169" s="2">
        <v>3306020</v>
      </c>
      <c r="J169" s="2">
        <f t="shared" si="71"/>
        <v>17598980</v>
      </c>
      <c r="K169" s="2">
        <v>806020</v>
      </c>
      <c r="L169" s="2">
        <v>2806020</v>
      </c>
      <c r="M169" s="2">
        <f t="shared" si="72"/>
        <v>500000</v>
      </c>
      <c r="N169" s="2">
        <v>4097120</v>
      </c>
      <c r="O169" s="2">
        <v>6097120</v>
      </c>
      <c r="P169" s="2">
        <f t="shared" si="73"/>
        <v>2791100</v>
      </c>
      <c r="Q169" s="2">
        <f t="shared" si="68"/>
        <v>14807880</v>
      </c>
      <c r="R169" s="2">
        <f t="shared" si="75"/>
        <v>2806020</v>
      </c>
      <c r="T169" s="15" t="s">
        <v>286</v>
      </c>
      <c r="U169" s="206" t="s">
        <v>287</v>
      </c>
      <c r="V169" s="208">
        <v>20905000</v>
      </c>
      <c r="W169" s="208">
        <v>0</v>
      </c>
      <c r="X169" s="208">
        <v>0</v>
      </c>
      <c r="Y169" s="208">
        <v>0</v>
      </c>
      <c r="Z169" s="208">
        <v>0</v>
      </c>
      <c r="AA169" s="208">
        <v>0</v>
      </c>
      <c r="AB169" s="208">
        <v>20905000</v>
      </c>
      <c r="AC169" s="208">
        <v>1306020</v>
      </c>
      <c r="AD169" s="208">
        <v>3306020</v>
      </c>
      <c r="AE169" s="208">
        <v>17598980</v>
      </c>
      <c r="AF169" s="208">
        <v>806020</v>
      </c>
      <c r="AG169" s="208">
        <v>2806020</v>
      </c>
      <c r="AH169" s="208">
        <v>500000</v>
      </c>
      <c r="AI169" s="208">
        <v>4097120</v>
      </c>
      <c r="AJ169" s="208">
        <v>6097120</v>
      </c>
      <c r="AK169" s="208">
        <v>2791100</v>
      </c>
      <c r="AL169" s="208">
        <v>14807880</v>
      </c>
      <c r="AM169" s="208">
        <v>0</v>
      </c>
    </row>
    <row r="170" spans="1:39" x14ac:dyDescent="0.25">
      <c r="A170" s="15" t="s">
        <v>288</v>
      </c>
      <c r="B170" s="1" t="s">
        <v>289</v>
      </c>
      <c r="C170" s="2">
        <v>360095413</v>
      </c>
      <c r="D170" s="2">
        <v>0</v>
      </c>
      <c r="E170" s="2">
        <v>0</v>
      </c>
      <c r="F170" s="2">
        <v>0</v>
      </c>
      <c r="G170" s="2">
        <f t="shared" si="67"/>
        <v>360095413</v>
      </c>
      <c r="H170" s="2">
        <v>0</v>
      </c>
      <c r="I170" s="2">
        <v>400000</v>
      </c>
      <c r="J170" s="2">
        <f t="shared" si="71"/>
        <v>359695413</v>
      </c>
      <c r="K170" s="2">
        <v>400000</v>
      </c>
      <c r="L170" s="2">
        <v>400000</v>
      </c>
      <c r="M170" s="2">
        <f t="shared" si="72"/>
        <v>0</v>
      </c>
      <c r="N170" s="2">
        <v>0</v>
      </c>
      <c r="O170" s="2">
        <v>400000</v>
      </c>
      <c r="P170" s="2">
        <f t="shared" si="73"/>
        <v>0</v>
      </c>
      <c r="Q170" s="2">
        <f t="shared" si="68"/>
        <v>359695413</v>
      </c>
      <c r="R170" s="2">
        <f t="shared" si="75"/>
        <v>400000</v>
      </c>
      <c r="T170" s="15" t="s">
        <v>288</v>
      </c>
      <c r="U170" s="206" t="s">
        <v>289</v>
      </c>
      <c r="V170" s="208">
        <v>360095413</v>
      </c>
      <c r="W170" s="208">
        <v>0</v>
      </c>
      <c r="X170" s="208">
        <v>0</v>
      </c>
      <c r="Y170" s="208">
        <v>0</v>
      </c>
      <c r="Z170" s="208">
        <v>0</v>
      </c>
      <c r="AA170" s="208">
        <v>0</v>
      </c>
      <c r="AB170" s="208">
        <v>360095413</v>
      </c>
      <c r="AC170" s="208">
        <v>0</v>
      </c>
      <c r="AD170" s="208">
        <v>400000</v>
      </c>
      <c r="AE170" s="208">
        <v>359695413</v>
      </c>
      <c r="AF170" s="208">
        <v>400000</v>
      </c>
      <c r="AG170" s="208">
        <v>400000</v>
      </c>
      <c r="AH170" s="208">
        <v>0</v>
      </c>
      <c r="AI170" s="208">
        <v>0</v>
      </c>
      <c r="AJ170" s="208">
        <v>400000</v>
      </c>
      <c r="AK170" s="208">
        <v>0</v>
      </c>
      <c r="AL170" s="208">
        <v>359695413</v>
      </c>
      <c r="AM170" s="208">
        <v>0</v>
      </c>
    </row>
    <row r="171" spans="1:39" s="6" customFormat="1" x14ac:dyDescent="0.25">
      <c r="A171" s="16" t="s">
        <v>290</v>
      </c>
      <c r="B171" s="11" t="s">
        <v>291</v>
      </c>
      <c r="C171" s="12">
        <f>+C172+C180+C182+C188+C193+C196+C199+C205</f>
        <v>1282361887.7799988</v>
      </c>
      <c r="D171" s="12">
        <f t="shared" ref="D171:P171" si="85">+D172+D180+D182+D188+D193+D196+D199+D205</f>
        <v>0</v>
      </c>
      <c r="E171" s="12">
        <f t="shared" si="85"/>
        <v>0</v>
      </c>
      <c r="F171" s="12">
        <f t="shared" si="85"/>
        <v>0</v>
      </c>
      <c r="G171" s="12">
        <f t="shared" si="85"/>
        <v>1282361887.7799988</v>
      </c>
      <c r="H171" s="12">
        <f t="shared" si="85"/>
        <v>266656091</v>
      </c>
      <c r="I171" s="12">
        <f t="shared" si="85"/>
        <v>348036091</v>
      </c>
      <c r="J171" s="12">
        <f t="shared" si="85"/>
        <v>934325796.77999878</v>
      </c>
      <c r="K171" s="12">
        <f t="shared" si="85"/>
        <v>19607101</v>
      </c>
      <c r="L171" s="12">
        <f t="shared" si="85"/>
        <v>19607101</v>
      </c>
      <c r="M171" s="12">
        <f t="shared" si="85"/>
        <v>328428990</v>
      </c>
      <c r="N171" s="12">
        <f t="shared" si="85"/>
        <v>52456091</v>
      </c>
      <c r="O171" s="12">
        <f t="shared" si="85"/>
        <v>470986091</v>
      </c>
      <c r="P171" s="12">
        <f t="shared" si="85"/>
        <v>122950000</v>
      </c>
      <c r="Q171" s="12">
        <f t="shared" si="68"/>
        <v>811375796.77999878</v>
      </c>
      <c r="R171" s="12">
        <f t="shared" si="75"/>
        <v>19607101</v>
      </c>
      <c r="T171" s="15" t="s">
        <v>290</v>
      </c>
      <c r="U171" s="206" t="s">
        <v>291</v>
      </c>
      <c r="V171" s="208">
        <v>1282361887.7799988</v>
      </c>
      <c r="W171" s="208">
        <v>0</v>
      </c>
      <c r="X171" s="208">
        <v>0</v>
      </c>
      <c r="Y171" s="208">
        <v>0</v>
      </c>
      <c r="Z171" s="208">
        <v>0</v>
      </c>
      <c r="AA171" s="208">
        <v>0</v>
      </c>
      <c r="AB171" s="208">
        <v>1282361887.7799988</v>
      </c>
      <c r="AC171" s="208">
        <v>266656091</v>
      </c>
      <c r="AD171" s="208">
        <v>348036091</v>
      </c>
      <c r="AE171" s="208">
        <v>934325796.77999878</v>
      </c>
      <c r="AF171" s="208">
        <v>19607101</v>
      </c>
      <c r="AG171" s="208">
        <v>19607101</v>
      </c>
      <c r="AH171" s="208">
        <v>328428990</v>
      </c>
      <c r="AI171" s="208">
        <v>52456091</v>
      </c>
      <c r="AJ171" s="208">
        <v>470986091</v>
      </c>
      <c r="AK171" s="208">
        <v>122950000</v>
      </c>
      <c r="AL171" s="208">
        <v>811375796.77999878</v>
      </c>
      <c r="AM171" s="208">
        <v>0</v>
      </c>
    </row>
    <row r="172" spans="1:39" s="6" customFormat="1" x14ac:dyDescent="0.25">
      <c r="A172" s="16" t="s">
        <v>292</v>
      </c>
      <c r="B172" s="11" t="s">
        <v>293</v>
      </c>
      <c r="C172" s="12">
        <f>+C173+C174+C175+C176+C177+C178+C179</f>
        <v>200039899</v>
      </c>
      <c r="D172" s="12">
        <f t="shared" ref="D172:P172" si="86">+D173+D174+D175+D176+D177+D178+D179</f>
        <v>0</v>
      </c>
      <c r="E172" s="12">
        <f t="shared" si="86"/>
        <v>0</v>
      </c>
      <c r="F172" s="12">
        <f t="shared" si="86"/>
        <v>0</v>
      </c>
      <c r="G172" s="12">
        <f t="shared" si="86"/>
        <v>200039899</v>
      </c>
      <c r="H172" s="12">
        <f t="shared" si="86"/>
        <v>6296091</v>
      </c>
      <c r="I172" s="12">
        <f t="shared" si="86"/>
        <v>6476091</v>
      </c>
      <c r="J172" s="12">
        <f t="shared" si="86"/>
        <v>193563808</v>
      </c>
      <c r="K172" s="12">
        <f t="shared" si="86"/>
        <v>4176091</v>
      </c>
      <c r="L172" s="12">
        <f t="shared" si="86"/>
        <v>4176091</v>
      </c>
      <c r="M172" s="12">
        <f t="shared" si="86"/>
        <v>2300000</v>
      </c>
      <c r="N172" s="12">
        <f t="shared" si="86"/>
        <v>6296091</v>
      </c>
      <c r="O172" s="12">
        <f t="shared" si="86"/>
        <v>64426091</v>
      </c>
      <c r="P172" s="12">
        <f t="shared" si="86"/>
        <v>57950000</v>
      </c>
      <c r="Q172" s="12">
        <f t="shared" si="68"/>
        <v>135613808</v>
      </c>
      <c r="R172" s="12">
        <f t="shared" si="75"/>
        <v>4176091</v>
      </c>
      <c r="T172" s="15" t="s">
        <v>292</v>
      </c>
      <c r="U172" s="206" t="s">
        <v>293</v>
      </c>
      <c r="V172" s="208">
        <v>200039899</v>
      </c>
      <c r="W172" s="208">
        <v>0</v>
      </c>
      <c r="X172" s="208">
        <v>0</v>
      </c>
      <c r="Y172" s="208">
        <v>0</v>
      </c>
      <c r="Z172" s="208">
        <v>0</v>
      </c>
      <c r="AA172" s="208">
        <v>0</v>
      </c>
      <c r="AB172" s="208">
        <v>200039899</v>
      </c>
      <c r="AC172" s="208">
        <v>6296091</v>
      </c>
      <c r="AD172" s="208">
        <v>6476091</v>
      </c>
      <c r="AE172" s="208">
        <v>193563808</v>
      </c>
      <c r="AF172" s="208">
        <v>4176091</v>
      </c>
      <c r="AG172" s="208">
        <v>4176091</v>
      </c>
      <c r="AH172" s="208">
        <v>2300000</v>
      </c>
      <c r="AI172" s="208">
        <v>6296091</v>
      </c>
      <c r="AJ172" s="208">
        <v>64426091</v>
      </c>
      <c r="AK172" s="208">
        <v>57950000</v>
      </c>
      <c r="AL172" s="208">
        <v>135613808</v>
      </c>
      <c r="AM172" s="208">
        <v>0</v>
      </c>
    </row>
    <row r="173" spans="1:39" x14ac:dyDescent="0.25">
      <c r="A173" s="15" t="s">
        <v>294</v>
      </c>
      <c r="B173" s="1" t="s">
        <v>295</v>
      </c>
      <c r="C173" s="2">
        <v>34339899</v>
      </c>
      <c r="D173" s="2">
        <v>0</v>
      </c>
      <c r="E173" s="2">
        <v>0</v>
      </c>
      <c r="F173" s="2">
        <v>0</v>
      </c>
      <c r="G173" s="2">
        <f t="shared" si="67"/>
        <v>34339899</v>
      </c>
      <c r="H173" s="2">
        <v>2596091</v>
      </c>
      <c r="I173" s="2">
        <v>2596091</v>
      </c>
      <c r="J173" s="2">
        <f t="shared" si="71"/>
        <v>31743808</v>
      </c>
      <c r="K173" s="2">
        <v>1796091</v>
      </c>
      <c r="L173" s="2">
        <v>1796091</v>
      </c>
      <c r="M173" s="2">
        <f t="shared" si="72"/>
        <v>800000</v>
      </c>
      <c r="N173" s="2">
        <v>2596091</v>
      </c>
      <c r="O173" s="2">
        <v>2596091</v>
      </c>
      <c r="P173" s="2">
        <f t="shared" si="73"/>
        <v>0</v>
      </c>
      <c r="Q173" s="2">
        <f t="shared" si="68"/>
        <v>31743808</v>
      </c>
      <c r="R173" s="2">
        <f t="shared" si="75"/>
        <v>1796091</v>
      </c>
      <c r="T173" s="15" t="s">
        <v>294</v>
      </c>
      <c r="U173" s="206" t="s">
        <v>295</v>
      </c>
      <c r="V173" s="208">
        <v>34339899</v>
      </c>
      <c r="W173" s="208">
        <v>0</v>
      </c>
      <c r="X173" s="208">
        <v>0</v>
      </c>
      <c r="Y173" s="208">
        <v>0</v>
      </c>
      <c r="Z173" s="208">
        <v>0</v>
      </c>
      <c r="AA173" s="208">
        <v>0</v>
      </c>
      <c r="AB173" s="208">
        <v>34339899</v>
      </c>
      <c r="AC173" s="208">
        <v>2596091</v>
      </c>
      <c r="AD173" s="208">
        <v>2596091</v>
      </c>
      <c r="AE173" s="208">
        <v>31743808</v>
      </c>
      <c r="AF173" s="208">
        <v>1796091</v>
      </c>
      <c r="AG173" s="208">
        <v>1796091</v>
      </c>
      <c r="AH173" s="208">
        <v>800000</v>
      </c>
      <c r="AI173" s="208">
        <v>2596091</v>
      </c>
      <c r="AJ173" s="208">
        <v>2596091</v>
      </c>
      <c r="AK173" s="208">
        <v>0</v>
      </c>
      <c r="AL173" s="208">
        <v>31743808</v>
      </c>
      <c r="AM173" s="208">
        <v>0</v>
      </c>
    </row>
    <row r="174" spans="1:39" x14ac:dyDescent="0.25">
      <c r="A174" s="15" t="s">
        <v>296</v>
      </c>
      <c r="B174" s="1" t="s">
        <v>297</v>
      </c>
      <c r="C174" s="2">
        <v>45500000</v>
      </c>
      <c r="D174" s="2">
        <v>0</v>
      </c>
      <c r="E174" s="2">
        <v>0</v>
      </c>
      <c r="F174" s="2">
        <v>0</v>
      </c>
      <c r="G174" s="2">
        <f t="shared" si="67"/>
        <v>45500000</v>
      </c>
      <c r="H174" s="2">
        <v>0</v>
      </c>
      <c r="I174" s="2">
        <v>0</v>
      </c>
      <c r="J174" s="2">
        <f t="shared" si="71"/>
        <v>45500000</v>
      </c>
      <c r="K174" s="2">
        <v>0</v>
      </c>
      <c r="L174" s="2">
        <v>0</v>
      </c>
      <c r="M174" s="2">
        <f t="shared" si="72"/>
        <v>0</v>
      </c>
      <c r="N174" s="2">
        <v>0</v>
      </c>
      <c r="O174" s="2">
        <v>0</v>
      </c>
      <c r="P174" s="2">
        <f t="shared" si="73"/>
        <v>0</v>
      </c>
      <c r="Q174" s="2">
        <f t="shared" si="68"/>
        <v>45500000</v>
      </c>
      <c r="R174" s="2">
        <f t="shared" si="75"/>
        <v>0</v>
      </c>
      <c r="T174" s="15" t="s">
        <v>296</v>
      </c>
      <c r="U174" s="206" t="s">
        <v>297</v>
      </c>
      <c r="V174" s="208">
        <v>45500000</v>
      </c>
      <c r="W174" s="208">
        <v>0</v>
      </c>
      <c r="X174" s="208">
        <v>0</v>
      </c>
      <c r="Y174" s="208">
        <v>0</v>
      </c>
      <c r="Z174" s="208">
        <v>0</v>
      </c>
      <c r="AA174" s="208">
        <v>0</v>
      </c>
      <c r="AB174" s="208">
        <v>45500000</v>
      </c>
      <c r="AC174" s="208">
        <v>0</v>
      </c>
      <c r="AD174" s="208">
        <v>0</v>
      </c>
      <c r="AE174" s="208">
        <v>45500000</v>
      </c>
      <c r="AF174" s="208">
        <v>0</v>
      </c>
      <c r="AG174" s="208">
        <v>0</v>
      </c>
      <c r="AH174" s="208">
        <v>0</v>
      </c>
      <c r="AI174" s="208">
        <v>0</v>
      </c>
      <c r="AJ174" s="208">
        <v>0</v>
      </c>
      <c r="AK174" s="208">
        <v>0</v>
      </c>
      <c r="AL174" s="208">
        <v>45500000</v>
      </c>
      <c r="AM174" s="208">
        <v>0</v>
      </c>
    </row>
    <row r="175" spans="1:39" x14ac:dyDescent="0.25">
      <c r="A175" s="15" t="s">
        <v>298</v>
      </c>
      <c r="B175" s="1" t="s">
        <v>299</v>
      </c>
      <c r="C175" s="2">
        <v>20000000</v>
      </c>
      <c r="D175" s="2">
        <v>0</v>
      </c>
      <c r="E175" s="2">
        <v>0</v>
      </c>
      <c r="F175" s="2">
        <v>0</v>
      </c>
      <c r="G175" s="2">
        <f t="shared" si="67"/>
        <v>20000000</v>
      </c>
      <c r="H175" s="2">
        <v>0</v>
      </c>
      <c r="I175" s="2">
        <v>0</v>
      </c>
      <c r="J175" s="2">
        <f t="shared" si="71"/>
        <v>20000000</v>
      </c>
      <c r="K175" s="2">
        <v>0</v>
      </c>
      <c r="L175" s="2">
        <v>0</v>
      </c>
      <c r="M175" s="2">
        <f t="shared" si="72"/>
        <v>0</v>
      </c>
      <c r="N175" s="2">
        <v>0</v>
      </c>
      <c r="O175" s="2">
        <v>0</v>
      </c>
      <c r="P175" s="2">
        <f t="shared" si="73"/>
        <v>0</v>
      </c>
      <c r="Q175" s="2">
        <f t="shared" si="68"/>
        <v>20000000</v>
      </c>
      <c r="R175" s="2">
        <f t="shared" si="75"/>
        <v>0</v>
      </c>
      <c r="T175" s="15" t="s">
        <v>298</v>
      </c>
      <c r="U175" s="206" t="s">
        <v>299</v>
      </c>
      <c r="V175" s="208">
        <v>20000000</v>
      </c>
      <c r="W175" s="208">
        <v>0</v>
      </c>
      <c r="X175" s="208">
        <v>0</v>
      </c>
      <c r="Y175" s="208">
        <v>0</v>
      </c>
      <c r="Z175" s="208">
        <v>0</v>
      </c>
      <c r="AA175" s="208">
        <v>0</v>
      </c>
      <c r="AB175" s="208">
        <v>20000000</v>
      </c>
      <c r="AC175" s="208">
        <v>0</v>
      </c>
      <c r="AD175" s="208">
        <v>0</v>
      </c>
      <c r="AE175" s="208">
        <v>20000000</v>
      </c>
      <c r="AF175" s="208">
        <v>0</v>
      </c>
      <c r="AG175" s="208">
        <v>0</v>
      </c>
      <c r="AH175" s="208">
        <v>0</v>
      </c>
      <c r="AI175" s="208">
        <v>0</v>
      </c>
      <c r="AJ175" s="208">
        <v>0</v>
      </c>
      <c r="AK175" s="208">
        <v>0</v>
      </c>
      <c r="AL175" s="208">
        <v>20000000</v>
      </c>
      <c r="AM175" s="208">
        <v>0</v>
      </c>
    </row>
    <row r="176" spans="1:39" x14ac:dyDescent="0.25">
      <c r="A176" s="15" t="s">
        <v>300</v>
      </c>
      <c r="B176" s="1" t="s">
        <v>301</v>
      </c>
      <c r="C176" s="2">
        <v>12200000</v>
      </c>
      <c r="D176" s="2">
        <v>0</v>
      </c>
      <c r="E176" s="2">
        <v>0</v>
      </c>
      <c r="F176" s="2">
        <v>0</v>
      </c>
      <c r="G176" s="2">
        <f t="shared" si="67"/>
        <v>12200000</v>
      </c>
      <c r="H176" s="2">
        <v>0</v>
      </c>
      <c r="I176" s="2">
        <v>0</v>
      </c>
      <c r="J176" s="2">
        <f t="shared" si="71"/>
        <v>12200000</v>
      </c>
      <c r="K176" s="2">
        <v>0</v>
      </c>
      <c r="L176" s="2">
        <v>0</v>
      </c>
      <c r="M176" s="2">
        <f t="shared" si="72"/>
        <v>0</v>
      </c>
      <c r="N176" s="2">
        <v>0</v>
      </c>
      <c r="O176" s="2">
        <v>7950000</v>
      </c>
      <c r="P176" s="2">
        <f t="shared" si="73"/>
        <v>7950000</v>
      </c>
      <c r="Q176" s="2">
        <f t="shared" si="68"/>
        <v>4250000</v>
      </c>
      <c r="R176" s="2">
        <f t="shared" si="75"/>
        <v>0</v>
      </c>
      <c r="T176" s="15" t="s">
        <v>300</v>
      </c>
      <c r="U176" s="206" t="s">
        <v>301</v>
      </c>
      <c r="V176" s="208">
        <v>12200000</v>
      </c>
      <c r="W176" s="208">
        <v>0</v>
      </c>
      <c r="X176" s="208">
        <v>0</v>
      </c>
      <c r="Y176" s="208">
        <v>0</v>
      </c>
      <c r="Z176" s="208">
        <v>0</v>
      </c>
      <c r="AA176" s="208">
        <v>0</v>
      </c>
      <c r="AB176" s="208">
        <v>12200000</v>
      </c>
      <c r="AC176" s="208">
        <v>0</v>
      </c>
      <c r="AD176" s="208">
        <v>0</v>
      </c>
      <c r="AE176" s="208">
        <v>12200000</v>
      </c>
      <c r="AF176" s="208">
        <v>0</v>
      </c>
      <c r="AG176" s="208">
        <v>0</v>
      </c>
      <c r="AH176" s="208">
        <v>0</v>
      </c>
      <c r="AI176" s="208">
        <v>0</v>
      </c>
      <c r="AJ176" s="208">
        <v>7950000</v>
      </c>
      <c r="AK176" s="208">
        <v>7950000</v>
      </c>
      <c r="AL176" s="208">
        <v>4250000</v>
      </c>
      <c r="AM176" s="208">
        <v>0</v>
      </c>
    </row>
    <row r="177" spans="1:39" x14ac:dyDescent="0.25">
      <c r="A177" s="15" t="s">
        <v>302</v>
      </c>
      <c r="B177" s="1" t="s">
        <v>303</v>
      </c>
      <c r="C177" s="2">
        <v>20000000</v>
      </c>
      <c r="D177" s="2">
        <v>0</v>
      </c>
      <c r="E177" s="2">
        <v>0</v>
      </c>
      <c r="F177" s="2">
        <v>0</v>
      </c>
      <c r="G177" s="2">
        <f t="shared" si="67"/>
        <v>20000000</v>
      </c>
      <c r="H177" s="2">
        <v>0</v>
      </c>
      <c r="I177" s="2">
        <v>0</v>
      </c>
      <c r="J177" s="2">
        <f t="shared" si="71"/>
        <v>20000000</v>
      </c>
      <c r="K177" s="2">
        <v>0</v>
      </c>
      <c r="L177" s="2">
        <v>0</v>
      </c>
      <c r="M177" s="2">
        <f t="shared" si="72"/>
        <v>0</v>
      </c>
      <c r="N177" s="2">
        <v>0</v>
      </c>
      <c r="O177" s="2">
        <v>0</v>
      </c>
      <c r="P177" s="2">
        <f t="shared" si="73"/>
        <v>0</v>
      </c>
      <c r="Q177" s="2">
        <f t="shared" si="68"/>
        <v>20000000</v>
      </c>
      <c r="R177" s="2">
        <f t="shared" si="75"/>
        <v>0</v>
      </c>
      <c r="T177" s="15" t="s">
        <v>302</v>
      </c>
      <c r="U177" s="206" t="s">
        <v>303</v>
      </c>
      <c r="V177" s="208">
        <v>20000000</v>
      </c>
      <c r="W177" s="208">
        <v>0</v>
      </c>
      <c r="X177" s="208">
        <v>0</v>
      </c>
      <c r="Y177" s="208">
        <v>0</v>
      </c>
      <c r="Z177" s="208">
        <v>0</v>
      </c>
      <c r="AA177" s="208">
        <v>0</v>
      </c>
      <c r="AB177" s="208">
        <v>20000000</v>
      </c>
      <c r="AC177" s="208">
        <v>0</v>
      </c>
      <c r="AD177" s="208">
        <v>0</v>
      </c>
      <c r="AE177" s="208">
        <v>20000000</v>
      </c>
      <c r="AF177" s="208">
        <v>0</v>
      </c>
      <c r="AG177" s="208">
        <v>0</v>
      </c>
      <c r="AH177" s="208">
        <v>0</v>
      </c>
      <c r="AI177" s="208">
        <v>0</v>
      </c>
      <c r="AJ177" s="208">
        <v>0</v>
      </c>
      <c r="AK177" s="208">
        <v>0</v>
      </c>
      <c r="AL177" s="208">
        <v>20000000</v>
      </c>
      <c r="AM177" s="208">
        <v>0</v>
      </c>
    </row>
    <row r="178" spans="1:39" x14ac:dyDescent="0.25">
      <c r="A178" s="15" t="s">
        <v>304</v>
      </c>
      <c r="B178" s="1" t="s">
        <v>305</v>
      </c>
      <c r="C178" s="2">
        <v>62500000</v>
      </c>
      <c r="D178" s="2">
        <v>0</v>
      </c>
      <c r="E178" s="2">
        <v>0</v>
      </c>
      <c r="F178" s="2">
        <v>0</v>
      </c>
      <c r="G178" s="2">
        <f t="shared" si="67"/>
        <v>62500000</v>
      </c>
      <c r="H178" s="2">
        <v>3700000</v>
      </c>
      <c r="I178" s="2">
        <v>3880000</v>
      </c>
      <c r="J178" s="2">
        <f t="shared" si="71"/>
        <v>58620000</v>
      </c>
      <c r="K178" s="2">
        <v>2380000</v>
      </c>
      <c r="L178" s="2">
        <v>2380000</v>
      </c>
      <c r="M178" s="2">
        <f t="shared" si="72"/>
        <v>1500000</v>
      </c>
      <c r="N178" s="2">
        <v>3700000</v>
      </c>
      <c r="O178" s="2">
        <v>53880000</v>
      </c>
      <c r="P178" s="2">
        <f t="shared" si="73"/>
        <v>50000000</v>
      </c>
      <c r="Q178" s="2">
        <f t="shared" si="68"/>
        <v>8620000</v>
      </c>
      <c r="R178" s="2">
        <f t="shared" si="75"/>
        <v>2380000</v>
      </c>
      <c r="T178" s="15" t="s">
        <v>304</v>
      </c>
      <c r="U178" s="206" t="s">
        <v>305</v>
      </c>
      <c r="V178" s="208">
        <v>62500000</v>
      </c>
      <c r="W178" s="208">
        <v>0</v>
      </c>
      <c r="X178" s="208">
        <v>0</v>
      </c>
      <c r="Y178" s="208">
        <v>0</v>
      </c>
      <c r="Z178" s="208">
        <v>0</v>
      </c>
      <c r="AA178" s="208">
        <v>0</v>
      </c>
      <c r="AB178" s="208">
        <v>62500000</v>
      </c>
      <c r="AC178" s="208">
        <v>3700000</v>
      </c>
      <c r="AD178" s="208">
        <v>3880000</v>
      </c>
      <c r="AE178" s="208">
        <v>58620000</v>
      </c>
      <c r="AF178" s="208">
        <v>2380000</v>
      </c>
      <c r="AG178" s="208">
        <v>2380000</v>
      </c>
      <c r="AH178" s="208">
        <v>1500000</v>
      </c>
      <c r="AI178" s="208">
        <v>3700000</v>
      </c>
      <c r="AJ178" s="208">
        <v>53880000</v>
      </c>
      <c r="AK178" s="208">
        <v>50000000</v>
      </c>
      <c r="AL178" s="208">
        <v>8620000</v>
      </c>
      <c r="AM178" s="208">
        <v>0</v>
      </c>
    </row>
    <row r="179" spans="1:39" x14ac:dyDescent="0.25">
      <c r="A179" s="15" t="s">
        <v>306</v>
      </c>
      <c r="B179" s="1" t="s">
        <v>307</v>
      </c>
      <c r="C179" s="2">
        <v>5500000</v>
      </c>
      <c r="D179" s="2">
        <v>0</v>
      </c>
      <c r="E179" s="2">
        <v>0</v>
      </c>
      <c r="F179" s="2">
        <v>0</v>
      </c>
      <c r="G179" s="2">
        <f t="shared" si="67"/>
        <v>5500000</v>
      </c>
      <c r="H179" s="2">
        <v>0</v>
      </c>
      <c r="I179" s="2">
        <v>0</v>
      </c>
      <c r="J179" s="2">
        <f t="shared" si="71"/>
        <v>5500000</v>
      </c>
      <c r="K179" s="2">
        <v>0</v>
      </c>
      <c r="L179" s="2">
        <v>0</v>
      </c>
      <c r="M179" s="2">
        <f t="shared" si="72"/>
        <v>0</v>
      </c>
      <c r="N179" s="2">
        <v>0</v>
      </c>
      <c r="O179" s="2">
        <v>0</v>
      </c>
      <c r="P179" s="2">
        <f t="shared" si="73"/>
        <v>0</v>
      </c>
      <c r="Q179" s="2">
        <f t="shared" si="68"/>
        <v>5500000</v>
      </c>
      <c r="R179" s="2">
        <f t="shared" si="75"/>
        <v>0</v>
      </c>
      <c r="T179" s="15" t="s">
        <v>306</v>
      </c>
      <c r="U179" s="206" t="s">
        <v>307</v>
      </c>
      <c r="V179" s="208">
        <v>5500000</v>
      </c>
      <c r="W179" s="208">
        <v>0</v>
      </c>
      <c r="X179" s="208">
        <v>0</v>
      </c>
      <c r="Y179" s="208">
        <v>0</v>
      </c>
      <c r="Z179" s="208">
        <v>0</v>
      </c>
      <c r="AA179" s="208">
        <v>0</v>
      </c>
      <c r="AB179" s="208">
        <v>5500000</v>
      </c>
      <c r="AC179" s="208">
        <v>0</v>
      </c>
      <c r="AD179" s="208">
        <v>0</v>
      </c>
      <c r="AE179" s="208">
        <v>5500000</v>
      </c>
      <c r="AF179" s="208">
        <v>0</v>
      </c>
      <c r="AG179" s="208">
        <v>0</v>
      </c>
      <c r="AH179" s="208">
        <v>0</v>
      </c>
      <c r="AI179" s="208">
        <v>0</v>
      </c>
      <c r="AJ179" s="208">
        <v>0</v>
      </c>
      <c r="AK179" s="208">
        <v>0</v>
      </c>
      <c r="AL179" s="208">
        <v>5500000</v>
      </c>
      <c r="AM179" s="208">
        <v>0</v>
      </c>
    </row>
    <row r="180" spans="1:39" s="6" customFormat="1" x14ac:dyDescent="0.25">
      <c r="A180" s="16" t="s">
        <v>308</v>
      </c>
      <c r="B180" s="11" t="s">
        <v>309</v>
      </c>
      <c r="C180" s="12">
        <f>+C181</f>
        <v>38400000</v>
      </c>
      <c r="D180" s="12">
        <f t="shared" ref="D180:P180" si="87">+D181</f>
        <v>0</v>
      </c>
      <c r="E180" s="12">
        <f t="shared" si="87"/>
        <v>0</v>
      </c>
      <c r="F180" s="12">
        <f t="shared" si="87"/>
        <v>0</v>
      </c>
      <c r="G180" s="12">
        <f t="shared" si="87"/>
        <v>38400000</v>
      </c>
      <c r="H180" s="12">
        <f t="shared" si="87"/>
        <v>35300000</v>
      </c>
      <c r="I180" s="12">
        <f t="shared" si="87"/>
        <v>35300000</v>
      </c>
      <c r="J180" s="12">
        <f t="shared" si="87"/>
        <v>3100000</v>
      </c>
      <c r="K180" s="12">
        <f t="shared" si="87"/>
        <v>500000</v>
      </c>
      <c r="L180" s="12">
        <f t="shared" si="87"/>
        <v>500000</v>
      </c>
      <c r="M180" s="12">
        <f t="shared" si="87"/>
        <v>34800000</v>
      </c>
      <c r="N180" s="12">
        <f t="shared" si="87"/>
        <v>500000</v>
      </c>
      <c r="O180" s="12">
        <f t="shared" si="87"/>
        <v>35300000</v>
      </c>
      <c r="P180" s="12">
        <f t="shared" si="87"/>
        <v>0</v>
      </c>
      <c r="Q180" s="12">
        <f t="shared" si="68"/>
        <v>3100000</v>
      </c>
      <c r="R180" s="12">
        <f t="shared" si="75"/>
        <v>500000</v>
      </c>
      <c r="T180" s="15" t="s">
        <v>308</v>
      </c>
      <c r="U180" s="206" t="s">
        <v>309</v>
      </c>
      <c r="V180" s="208">
        <v>38400000</v>
      </c>
      <c r="W180" s="208">
        <v>0</v>
      </c>
      <c r="X180" s="208">
        <v>0</v>
      </c>
      <c r="Y180" s="208">
        <v>0</v>
      </c>
      <c r="Z180" s="208">
        <v>0</v>
      </c>
      <c r="AA180" s="208">
        <v>0</v>
      </c>
      <c r="AB180" s="208">
        <v>38400000</v>
      </c>
      <c r="AC180" s="208">
        <v>35300000</v>
      </c>
      <c r="AD180" s="208">
        <v>35300000</v>
      </c>
      <c r="AE180" s="208">
        <v>3100000</v>
      </c>
      <c r="AF180" s="208">
        <v>500000</v>
      </c>
      <c r="AG180" s="208">
        <v>500000</v>
      </c>
      <c r="AH180" s="208">
        <v>34800000</v>
      </c>
      <c r="AI180" s="208">
        <v>500000</v>
      </c>
      <c r="AJ180" s="208">
        <v>35300000</v>
      </c>
      <c r="AK180" s="208">
        <v>0</v>
      </c>
      <c r="AL180" s="208">
        <v>3100000</v>
      </c>
      <c r="AM180" s="208">
        <v>0</v>
      </c>
    </row>
    <row r="181" spans="1:39" x14ac:dyDescent="0.25">
      <c r="A181" s="15" t="s">
        <v>310</v>
      </c>
      <c r="B181" s="1" t="s">
        <v>311</v>
      </c>
      <c r="C181" s="2">
        <v>38400000</v>
      </c>
      <c r="D181" s="2">
        <v>0</v>
      </c>
      <c r="E181" s="2">
        <v>0</v>
      </c>
      <c r="F181" s="2">
        <v>0</v>
      </c>
      <c r="G181" s="2">
        <f t="shared" si="67"/>
        <v>38400000</v>
      </c>
      <c r="H181" s="2">
        <v>35300000</v>
      </c>
      <c r="I181" s="2">
        <v>35300000</v>
      </c>
      <c r="J181" s="2">
        <f t="shared" si="71"/>
        <v>3100000</v>
      </c>
      <c r="K181" s="2">
        <v>500000</v>
      </c>
      <c r="L181" s="2">
        <v>500000</v>
      </c>
      <c r="M181" s="2">
        <f t="shared" si="72"/>
        <v>34800000</v>
      </c>
      <c r="N181" s="2">
        <v>500000</v>
      </c>
      <c r="O181" s="2">
        <v>35300000</v>
      </c>
      <c r="P181" s="2">
        <f t="shared" si="73"/>
        <v>0</v>
      </c>
      <c r="Q181" s="2">
        <f t="shared" si="68"/>
        <v>3100000</v>
      </c>
      <c r="R181" s="2">
        <f t="shared" si="75"/>
        <v>500000</v>
      </c>
      <c r="T181" s="15" t="s">
        <v>310</v>
      </c>
      <c r="U181" s="206" t="s">
        <v>311</v>
      </c>
      <c r="V181" s="208">
        <v>38400000</v>
      </c>
      <c r="W181" s="208">
        <v>0</v>
      </c>
      <c r="X181" s="208">
        <v>0</v>
      </c>
      <c r="Y181" s="208">
        <v>0</v>
      </c>
      <c r="Z181" s="208">
        <v>0</v>
      </c>
      <c r="AA181" s="208">
        <v>0</v>
      </c>
      <c r="AB181" s="208">
        <v>38400000</v>
      </c>
      <c r="AC181" s="208">
        <v>35300000</v>
      </c>
      <c r="AD181" s="208">
        <v>35300000</v>
      </c>
      <c r="AE181" s="208">
        <v>3100000</v>
      </c>
      <c r="AF181" s="208">
        <v>500000</v>
      </c>
      <c r="AG181" s="208">
        <v>500000</v>
      </c>
      <c r="AH181" s="208">
        <v>34800000</v>
      </c>
      <c r="AI181" s="208">
        <v>500000</v>
      </c>
      <c r="AJ181" s="208">
        <v>35300000</v>
      </c>
      <c r="AK181" s="208">
        <v>0</v>
      </c>
      <c r="AL181" s="208">
        <v>3100000</v>
      </c>
      <c r="AM181" s="208">
        <v>0</v>
      </c>
    </row>
    <row r="182" spans="1:39" s="6" customFormat="1" x14ac:dyDescent="0.25">
      <c r="A182" s="16" t="s">
        <v>312</v>
      </c>
      <c r="B182" s="11" t="s">
        <v>313</v>
      </c>
      <c r="C182" s="12">
        <f>+C183+C184+C185+C186+C187</f>
        <v>462097573.77999932</v>
      </c>
      <c r="D182" s="12">
        <f t="shared" ref="D182:P182" si="88">+D183+D184+D185+D186+D187</f>
        <v>0</v>
      </c>
      <c r="E182" s="12">
        <f t="shared" si="88"/>
        <v>0</v>
      </c>
      <c r="F182" s="12">
        <f t="shared" si="88"/>
        <v>0</v>
      </c>
      <c r="G182" s="12">
        <f t="shared" si="88"/>
        <v>462097573.77999932</v>
      </c>
      <c r="H182" s="12">
        <f t="shared" si="88"/>
        <v>182000000</v>
      </c>
      <c r="I182" s="12">
        <f t="shared" si="88"/>
        <v>233200000</v>
      </c>
      <c r="J182" s="12">
        <f t="shared" si="88"/>
        <v>228897573.77999932</v>
      </c>
      <c r="K182" s="12">
        <f t="shared" si="88"/>
        <v>12731010</v>
      </c>
      <c r="L182" s="12">
        <f t="shared" si="88"/>
        <v>12731010</v>
      </c>
      <c r="M182" s="12">
        <f t="shared" si="88"/>
        <v>220468990</v>
      </c>
      <c r="N182" s="12">
        <f t="shared" si="88"/>
        <v>2000000</v>
      </c>
      <c r="O182" s="12">
        <f t="shared" si="88"/>
        <v>273200000</v>
      </c>
      <c r="P182" s="12">
        <f t="shared" si="88"/>
        <v>40000000</v>
      </c>
      <c r="Q182" s="12">
        <f t="shared" si="68"/>
        <v>188897573.77999932</v>
      </c>
      <c r="R182" s="12">
        <f t="shared" si="75"/>
        <v>12731010</v>
      </c>
      <c r="T182" s="15" t="s">
        <v>312</v>
      </c>
      <c r="U182" s="206" t="s">
        <v>313</v>
      </c>
      <c r="V182" s="208">
        <v>462097573.77999932</v>
      </c>
      <c r="W182" s="208">
        <v>0</v>
      </c>
      <c r="X182" s="208">
        <v>0</v>
      </c>
      <c r="Y182" s="208">
        <v>0</v>
      </c>
      <c r="Z182" s="208">
        <v>0</v>
      </c>
      <c r="AA182" s="208">
        <v>0</v>
      </c>
      <c r="AB182" s="208">
        <v>462097573.77999932</v>
      </c>
      <c r="AC182" s="208">
        <v>182000000</v>
      </c>
      <c r="AD182" s="208">
        <v>233200000</v>
      </c>
      <c r="AE182" s="208">
        <v>228897573.77999932</v>
      </c>
      <c r="AF182" s="208">
        <v>12731010</v>
      </c>
      <c r="AG182" s="208">
        <v>12731010</v>
      </c>
      <c r="AH182" s="208">
        <v>220468990</v>
      </c>
      <c r="AI182" s="208">
        <v>2000000</v>
      </c>
      <c r="AJ182" s="208">
        <v>273200000</v>
      </c>
      <c r="AK182" s="208">
        <v>40000000</v>
      </c>
      <c r="AL182" s="208">
        <v>188897573.77999932</v>
      </c>
      <c r="AM182" s="208">
        <v>0</v>
      </c>
    </row>
    <row r="183" spans="1:39" x14ac:dyDescent="0.25">
      <c r="A183" s="15" t="s">
        <v>314</v>
      </c>
      <c r="B183" s="1" t="s">
        <v>315</v>
      </c>
      <c r="C183" s="2">
        <v>159136770</v>
      </c>
      <c r="D183" s="2">
        <v>0</v>
      </c>
      <c r="E183" s="2">
        <v>0</v>
      </c>
      <c r="F183" s="2">
        <v>0</v>
      </c>
      <c r="G183" s="2">
        <f t="shared" si="67"/>
        <v>159136770</v>
      </c>
      <c r="H183" s="2">
        <v>500000</v>
      </c>
      <c r="I183" s="2">
        <v>500000</v>
      </c>
      <c r="J183" s="2">
        <f t="shared" si="71"/>
        <v>158636770</v>
      </c>
      <c r="K183" s="2">
        <v>500000</v>
      </c>
      <c r="L183" s="2">
        <v>500000</v>
      </c>
      <c r="M183" s="2">
        <f t="shared" si="72"/>
        <v>0</v>
      </c>
      <c r="N183" s="2">
        <v>500000</v>
      </c>
      <c r="O183" s="2">
        <v>500000</v>
      </c>
      <c r="P183" s="2">
        <f t="shared" si="73"/>
        <v>0</v>
      </c>
      <c r="Q183" s="2">
        <f t="shared" si="68"/>
        <v>158636770</v>
      </c>
      <c r="R183" s="2">
        <f t="shared" si="75"/>
        <v>500000</v>
      </c>
      <c r="T183" s="15" t="s">
        <v>314</v>
      </c>
      <c r="U183" s="206" t="s">
        <v>315</v>
      </c>
      <c r="V183" s="208">
        <v>159136770</v>
      </c>
      <c r="W183" s="208">
        <v>0</v>
      </c>
      <c r="X183" s="208">
        <v>0</v>
      </c>
      <c r="Y183" s="208">
        <v>0</v>
      </c>
      <c r="Z183" s="208">
        <v>0</v>
      </c>
      <c r="AA183" s="208">
        <v>0</v>
      </c>
      <c r="AB183" s="208">
        <v>159136770</v>
      </c>
      <c r="AC183" s="208">
        <v>500000</v>
      </c>
      <c r="AD183" s="208">
        <v>500000</v>
      </c>
      <c r="AE183" s="208">
        <v>158636770</v>
      </c>
      <c r="AF183" s="208">
        <v>500000</v>
      </c>
      <c r="AG183" s="208">
        <v>500000</v>
      </c>
      <c r="AH183" s="208">
        <v>0</v>
      </c>
      <c r="AI183" s="208">
        <v>500000</v>
      </c>
      <c r="AJ183" s="208">
        <v>500000</v>
      </c>
      <c r="AK183" s="208">
        <v>0</v>
      </c>
      <c r="AL183" s="208">
        <v>158636770</v>
      </c>
      <c r="AM183" s="208">
        <v>0</v>
      </c>
    </row>
    <row r="184" spans="1:39" x14ac:dyDescent="0.25">
      <c r="A184" s="15" t="s">
        <v>316</v>
      </c>
      <c r="B184" s="1" t="s">
        <v>317</v>
      </c>
      <c r="C184" s="2">
        <v>97160803.779999301</v>
      </c>
      <c r="D184" s="2">
        <v>0</v>
      </c>
      <c r="E184" s="2">
        <v>0</v>
      </c>
      <c r="F184" s="2">
        <v>0</v>
      </c>
      <c r="G184" s="2">
        <f t="shared" si="67"/>
        <v>97160803.779999301</v>
      </c>
      <c r="H184" s="2">
        <v>1500000</v>
      </c>
      <c r="I184" s="2">
        <v>52700000</v>
      </c>
      <c r="J184" s="2">
        <f t="shared" si="71"/>
        <v>44460803.779999301</v>
      </c>
      <c r="K184" s="2">
        <v>200000</v>
      </c>
      <c r="L184" s="2">
        <v>200000</v>
      </c>
      <c r="M184" s="2">
        <f t="shared" si="72"/>
        <v>52500000</v>
      </c>
      <c r="N184" s="2">
        <v>1500000</v>
      </c>
      <c r="O184" s="2">
        <v>72700000</v>
      </c>
      <c r="P184" s="2">
        <f t="shared" si="73"/>
        <v>20000000</v>
      </c>
      <c r="Q184" s="2">
        <f t="shared" si="68"/>
        <v>24460803.779999301</v>
      </c>
      <c r="R184" s="2">
        <f t="shared" si="75"/>
        <v>200000</v>
      </c>
      <c r="T184" s="15" t="s">
        <v>316</v>
      </c>
      <c r="U184" s="206" t="s">
        <v>317</v>
      </c>
      <c r="V184" s="208">
        <v>97160803.779999301</v>
      </c>
      <c r="W184" s="208">
        <v>0</v>
      </c>
      <c r="X184" s="208">
        <v>0</v>
      </c>
      <c r="Y184" s="208">
        <v>0</v>
      </c>
      <c r="Z184" s="208">
        <v>0</v>
      </c>
      <c r="AA184" s="208">
        <v>0</v>
      </c>
      <c r="AB184" s="208">
        <v>97160803.779999301</v>
      </c>
      <c r="AC184" s="208">
        <v>1500000</v>
      </c>
      <c r="AD184" s="208">
        <v>52700000</v>
      </c>
      <c r="AE184" s="208">
        <v>44460803.779999301</v>
      </c>
      <c r="AF184" s="208">
        <v>200000</v>
      </c>
      <c r="AG184" s="208">
        <v>200000</v>
      </c>
      <c r="AH184" s="208">
        <v>52500000</v>
      </c>
      <c r="AI184" s="208">
        <v>1500000</v>
      </c>
      <c r="AJ184" s="208">
        <v>72700000</v>
      </c>
      <c r="AK184" s="208">
        <v>20000000</v>
      </c>
      <c r="AL184" s="208">
        <v>24460803.779999301</v>
      </c>
      <c r="AM184" s="208">
        <v>0</v>
      </c>
    </row>
    <row r="185" spans="1:39" x14ac:dyDescent="0.25">
      <c r="A185" s="15" t="s">
        <v>318</v>
      </c>
      <c r="B185" s="1" t="s">
        <v>319</v>
      </c>
      <c r="C185" s="2">
        <v>800000</v>
      </c>
      <c r="D185" s="2">
        <v>0</v>
      </c>
      <c r="E185" s="2">
        <v>0</v>
      </c>
      <c r="F185" s="2">
        <v>0</v>
      </c>
      <c r="G185" s="2">
        <f t="shared" si="67"/>
        <v>800000</v>
      </c>
      <c r="H185" s="2">
        <v>0</v>
      </c>
      <c r="I185" s="2">
        <v>0</v>
      </c>
      <c r="J185" s="2">
        <f t="shared" si="71"/>
        <v>800000</v>
      </c>
      <c r="K185" s="2">
        <v>0</v>
      </c>
      <c r="L185" s="2">
        <v>0</v>
      </c>
      <c r="M185" s="2">
        <f t="shared" si="72"/>
        <v>0</v>
      </c>
      <c r="N185" s="2">
        <v>0</v>
      </c>
      <c r="O185" s="2">
        <v>0</v>
      </c>
      <c r="P185" s="2">
        <f t="shared" si="73"/>
        <v>0</v>
      </c>
      <c r="Q185" s="2">
        <f t="shared" si="68"/>
        <v>800000</v>
      </c>
      <c r="R185" s="2">
        <f t="shared" si="75"/>
        <v>0</v>
      </c>
      <c r="T185" s="15" t="s">
        <v>318</v>
      </c>
      <c r="U185" s="206" t="s">
        <v>319</v>
      </c>
      <c r="V185" s="208">
        <v>800000</v>
      </c>
      <c r="W185" s="208">
        <v>0</v>
      </c>
      <c r="X185" s="208">
        <v>0</v>
      </c>
      <c r="Y185" s="208">
        <v>0</v>
      </c>
      <c r="Z185" s="208">
        <v>0</v>
      </c>
      <c r="AA185" s="208">
        <v>0</v>
      </c>
      <c r="AB185" s="208">
        <v>800000</v>
      </c>
      <c r="AC185" s="208">
        <v>0</v>
      </c>
      <c r="AD185" s="208">
        <v>0</v>
      </c>
      <c r="AE185" s="208">
        <v>800000</v>
      </c>
      <c r="AF185" s="208">
        <v>0</v>
      </c>
      <c r="AG185" s="208">
        <v>0</v>
      </c>
      <c r="AH185" s="208">
        <v>0</v>
      </c>
      <c r="AI185" s="208">
        <v>0</v>
      </c>
      <c r="AJ185" s="208">
        <v>0</v>
      </c>
      <c r="AK185" s="208">
        <v>0</v>
      </c>
      <c r="AL185" s="208">
        <v>800000</v>
      </c>
      <c r="AM185" s="208">
        <v>0</v>
      </c>
    </row>
    <row r="186" spans="1:39" x14ac:dyDescent="0.25">
      <c r="A186" s="15" t="s">
        <v>320</v>
      </c>
      <c r="B186" s="1" t="s">
        <v>321</v>
      </c>
      <c r="C186" s="2">
        <v>5000000</v>
      </c>
      <c r="D186" s="2">
        <v>0</v>
      </c>
      <c r="E186" s="2">
        <v>0</v>
      </c>
      <c r="F186" s="2">
        <v>0</v>
      </c>
      <c r="G186" s="2">
        <f t="shared" si="67"/>
        <v>5000000</v>
      </c>
      <c r="H186" s="2">
        <v>0</v>
      </c>
      <c r="I186" s="2">
        <v>0</v>
      </c>
      <c r="J186" s="2">
        <f t="shared" si="71"/>
        <v>5000000</v>
      </c>
      <c r="K186" s="2">
        <v>0</v>
      </c>
      <c r="L186" s="2">
        <v>0</v>
      </c>
      <c r="M186" s="2">
        <f t="shared" si="72"/>
        <v>0</v>
      </c>
      <c r="N186" s="2">
        <v>0</v>
      </c>
      <c r="O186" s="2">
        <v>0</v>
      </c>
      <c r="P186" s="2">
        <f t="shared" si="73"/>
        <v>0</v>
      </c>
      <c r="Q186" s="2">
        <f t="shared" si="68"/>
        <v>5000000</v>
      </c>
      <c r="R186" s="2">
        <f t="shared" si="75"/>
        <v>0</v>
      </c>
      <c r="T186" s="15" t="s">
        <v>320</v>
      </c>
      <c r="U186" s="206" t="s">
        <v>321</v>
      </c>
      <c r="V186" s="208">
        <v>5000000</v>
      </c>
      <c r="W186" s="208">
        <v>0</v>
      </c>
      <c r="X186" s="208">
        <v>0</v>
      </c>
      <c r="Y186" s="208">
        <v>0</v>
      </c>
      <c r="Z186" s="208">
        <v>0</v>
      </c>
      <c r="AA186" s="208">
        <v>0</v>
      </c>
      <c r="AB186" s="208">
        <v>5000000</v>
      </c>
      <c r="AC186" s="208">
        <v>0</v>
      </c>
      <c r="AD186" s="208">
        <v>0</v>
      </c>
      <c r="AE186" s="208">
        <v>5000000</v>
      </c>
      <c r="AF186" s="208">
        <v>0</v>
      </c>
      <c r="AG186" s="208">
        <v>0</v>
      </c>
      <c r="AH186" s="208">
        <v>0</v>
      </c>
      <c r="AI186" s="208">
        <v>0</v>
      </c>
      <c r="AJ186" s="208">
        <v>0</v>
      </c>
      <c r="AK186" s="208">
        <v>0</v>
      </c>
      <c r="AL186" s="208">
        <v>5000000</v>
      </c>
      <c r="AM186" s="208">
        <v>0</v>
      </c>
    </row>
    <row r="187" spans="1:39" x14ac:dyDescent="0.25">
      <c r="A187" s="15" t="s">
        <v>322</v>
      </c>
      <c r="B187" s="1" t="s">
        <v>323</v>
      </c>
      <c r="C187" s="2">
        <v>200000000</v>
      </c>
      <c r="D187" s="2">
        <v>0</v>
      </c>
      <c r="E187" s="2">
        <v>0</v>
      </c>
      <c r="F187" s="2">
        <v>0</v>
      </c>
      <c r="G187" s="2">
        <f t="shared" si="67"/>
        <v>200000000</v>
      </c>
      <c r="H187" s="2">
        <v>180000000</v>
      </c>
      <c r="I187" s="2">
        <v>180000000</v>
      </c>
      <c r="J187" s="2">
        <f t="shared" si="71"/>
        <v>20000000</v>
      </c>
      <c r="K187" s="2">
        <v>12031010</v>
      </c>
      <c r="L187" s="2">
        <v>12031010</v>
      </c>
      <c r="M187" s="2">
        <f t="shared" si="72"/>
        <v>167968990</v>
      </c>
      <c r="N187" s="2">
        <v>0</v>
      </c>
      <c r="O187" s="2">
        <v>200000000</v>
      </c>
      <c r="P187" s="2">
        <f t="shared" si="73"/>
        <v>20000000</v>
      </c>
      <c r="Q187" s="2">
        <f t="shared" si="68"/>
        <v>0</v>
      </c>
      <c r="R187" s="2">
        <f t="shared" si="75"/>
        <v>12031010</v>
      </c>
      <c r="T187" s="15" t="s">
        <v>322</v>
      </c>
      <c r="U187" s="206" t="s">
        <v>323</v>
      </c>
      <c r="V187" s="208">
        <v>200000000</v>
      </c>
      <c r="W187" s="208">
        <v>0</v>
      </c>
      <c r="X187" s="208">
        <v>0</v>
      </c>
      <c r="Y187" s="208">
        <v>0</v>
      </c>
      <c r="Z187" s="208">
        <v>0</v>
      </c>
      <c r="AA187" s="208">
        <v>0</v>
      </c>
      <c r="AB187" s="208">
        <v>200000000</v>
      </c>
      <c r="AC187" s="208">
        <v>180000000</v>
      </c>
      <c r="AD187" s="208">
        <v>180000000</v>
      </c>
      <c r="AE187" s="208">
        <v>20000000</v>
      </c>
      <c r="AF187" s="208">
        <v>12031010</v>
      </c>
      <c r="AG187" s="208">
        <v>12031010</v>
      </c>
      <c r="AH187" s="208">
        <v>167968990</v>
      </c>
      <c r="AI187" s="208">
        <v>0</v>
      </c>
      <c r="AJ187" s="208">
        <v>200000000</v>
      </c>
      <c r="AK187" s="208">
        <v>20000000</v>
      </c>
      <c r="AL187" s="208">
        <v>0</v>
      </c>
      <c r="AM187" s="208">
        <v>0</v>
      </c>
    </row>
    <row r="188" spans="1:39" s="6" customFormat="1" x14ac:dyDescent="0.25">
      <c r="A188" s="16" t="s">
        <v>324</v>
      </c>
      <c r="B188" s="11" t="s">
        <v>325</v>
      </c>
      <c r="C188" s="12">
        <f>+C189+C190+C191+C192</f>
        <v>432990821</v>
      </c>
      <c r="D188" s="12">
        <f t="shared" ref="D188:P188" si="89">+D189+D190+D191+D192</f>
        <v>0</v>
      </c>
      <c r="E188" s="12">
        <f t="shared" si="89"/>
        <v>0</v>
      </c>
      <c r="F188" s="12">
        <f t="shared" si="89"/>
        <v>0</v>
      </c>
      <c r="G188" s="12">
        <f t="shared" si="89"/>
        <v>432990821</v>
      </c>
      <c r="H188" s="12">
        <f t="shared" si="89"/>
        <v>37560000</v>
      </c>
      <c r="I188" s="12">
        <f t="shared" si="89"/>
        <v>67560000</v>
      </c>
      <c r="J188" s="12">
        <f t="shared" si="89"/>
        <v>365430821</v>
      </c>
      <c r="K188" s="12">
        <f t="shared" si="89"/>
        <v>1000000</v>
      </c>
      <c r="L188" s="12">
        <f t="shared" si="89"/>
        <v>1000000</v>
      </c>
      <c r="M188" s="12">
        <f t="shared" si="89"/>
        <v>66560000</v>
      </c>
      <c r="N188" s="12">
        <f t="shared" si="89"/>
        <v>38160000</v>
      </c>
      <c r="O188" s="12">
        <f t="shared" si="89"/>
        <v>82560000</v>
      </c>
      <c r="P188" s="12">
        <f t="shared" si="89"/>
        <v>15000000</v>
      </c>
      <c r="Q188" s="12">
        <f t="shared" si="68"/>
        <v>350430821</v>
      </c>
      <c r="R188" s="12">
        <f t="shared" si="75"/>
        <v>1000000</v>
      </c>
      <c r="T188" s="15" t="s">
        <v>324</v>
      </c>
      <c r="U188" s="206" t="s">
        <v>325</v>
      </c>
      <c r="V188" s="208">
        <v>432990821</v>
      </c>
      <c r="W188" s="208">
        <v>0</v>
      </c>
      <c r="X188" s="208">
        <v>0</v>
      </c>
      <c r="Y188" s="208">
        <v>0</v>
      </c>
      <c r="Z188" s="208">
        <v>0</v>
      </c>
      <c r="AA188" s="208">
        <v>0</v>
      </c>
      <c r="AB188" s="208">
        <v>432990821</v>
      </c>
      <c r="AC188" s="208">
        <v>37560000</v>
      </c>
      <c r="AD188" s="208">
        <v>67560000</v>
      </c>
      <c r="AE188" s="208">
        <v>365430821</v>
      </c>
      <c r="AF188" s="208">
        <v>1000000</v>
      </c>
      <c r="AG188" s="208">
        <v>1000000</v>
      </c>
      <c r="AH188" s="208">
        <v>66560000</v>
      </c>
      <c r="AI188" s="208">
        <v>38160000</v>
      </c>
      <c r="AJ188" s="208">
        <v>82560000</v>
      </c>
      <c r="AK188" s="208">
        <v>15000000</v>
      </c>
      <c r="AL188" s="208">
        <v>350430821</v>
      </c>
      <c r="AM188" s="208">
        <v>0</v>
      </c>
    </row>
    <row r="189" spans="1:39" x14ac:dyDescent="0.25">
      <c r="A189" s="15" t="s">
        <v>326</v>
      </c>
      <c r="B189" s="1" t="s">
        <v>327</v>
      </c>
      <c r="C189" s="2">
        <v>39099800</v>
      </c>
      <c r="D189" s="2">
        <v>0</v>
      </c>
      <c r="E189" s="2">
        <v>0</v>
      </c>
      <c r="F189" s="2">
        <v>0</v>
      </c>
      <c r="G189" s="2">
        <f t="shared" si="67"/>
        <v>39099800</v>
      </c>
      <c r="H189" s="2">
        <v>3000000</v>
      </c>
      <c r="I189" s="2">
        <v>3000000</v>
      </c>
      <c r="J189" s="2">
        <f t="shared" si="71"/>
        <v>36099800</v>
      </c>
      <c r="K189" s="2">
        <v>1000000</v>
      </c>
      <c r="L189" s="2">
        <v>1000000</v>
      </c>
      <c r="M189" s="2">
        <f t="shared" si="72"/>
        <v>2000000</v>
      </c>
      <c r="N189" s="2">
        <v>18000000</v>
      </c>
      <c r="O189" s="2">
        <v>18000000</v>
      </c>
      <c r="P189" s="2">
        <f t="shared" si="73"/>
        <v>15000000</v>
      </c>
      <c r="Q189" s="2">
        <f t="shared" si="68"/>
        <v>21099800</v>
      </c>
      <c r="R189" s="2">
        <f t="shared" si="75"/>
        <v>1000000</v>
      </c>
      <c r="T189" s="15" t="s">
        <v>326</v>
      </c>
      <c r="U189" s="206" t="s">
        <v>327</v>
      </c>
      <c r="V189" s="208">
        <v>39099800</v>
      </c>
      <c r="W189" s="208">
        <v>0</v>
      </c>
      <c r="X189" s="208">
        <v>0</v>
      </c>
      <c r="Y189" s="208">
        <v>0</v>
      </c>
      <c r="Z189" s="208">
        <v>0</v>
      </c>
      <c r="AA189" s="208">
        <v>0</v>
      </c>
      <c r="AB189" s="208">
        <v>39099800</v>
      </c>
      <c r="AC189" s="208">
        <v>3000000</v>
      </c>
      <c r="AD189" s="208">
        <v>3000000</v>
      </c>
      <c r="AE189" s="208">
        <v>36099800</v>
      </c>
      <c r="AF189" s="208">
        <v>1000000</v>
      </c>
      <c r="AG189" s="208">
        <v>1000000</v>
      </c>
      <c r="AH189" s="208">
        <v>2000000</v>
      </c>
      <c r="AI189" s="208">
        <v>18000000</v>
      </c>
      <c r="AJ189" s="208">
        <v>18000000</v>
      </c>
      <c r="AK189" s="208">
        <v>15000000</v>
      </c>
      <c r="AL189" s="208">
        <v>21099800</v>
      </c>
      <c r="AM189" s="208">
        <v>0</v>
      </c>
    </row>
    <row r="190" spans="1:39" x14ac:dyDescent="0.25">
      <c r="A190" s="15" t="s">
        <v>328</v>
      </c>
      <c r="B190" s="1" t="s">
        <v>329</v>
      </c>
      <c r="C190" s="2">
        <v>360246000</v>
      </c>
      <c r="D190" s="2">
        <v>0</v>
      </c>
      <c r="E190" s="2">
        <v>0</v>
      </c>
      <c r="F190" s="2">
        <v>0</v>
      </c>
      <c r="G190" s="2">
        <f t="shared" si="67"/>
        <v>360246000</v>
      </c>
      <c r="H190" s="2">
        <v>34560000</v>
      </c>
      <c r="I190" s="2">
        <v>34560000</v>
      </c>
      <c r="J190" s="2">
        <f t="shared" si="71"/>
        <v>325686000</v>
      </c>
      <c r="K190" s="2">
        <v>0</v>
      </c>
      <c r="L190" s="2">
        <v>0</v>
      </c>
      <c r="M190" s="2">
        <f t="shared" si="72"/>
        <v>34560000</v>
      </c>
      <c r="N190" s="2">
        <v>20160000</v>
      </c>
      <c r="O190" s="2">
        <v>34560000</v>
      </c>
      <c r="P190" s="2">
        <f t="shared" si="73"/>
        <v>0</v>
      </c>
      <c r="Q190" s="2">
        <f t="shared" si="68"/>
        <v>325686000</v>
      </c>
      <c r="R190" s="2">
        <f t="shared" si="75"/>
        <v>0</v>
      </c>
      <c r="T190" s="15" t="s">
        <v>328</v>
      </c>
      <c r="U190" s="206" t="s">
        <v>329</v>
      </c>
      <c r="V190" s="208">
        <v>360246000</v>
      </c>
      <c r="W190" s="208">
        <v>0</v>
      </c>
      <c r="X190" s="208">
        <v>0</v>
      </c>
      <c r="Y190" s="208">
        <v>0</v>
      </c>
      <c r="Z190" s="208">
        <v>0</v>
      </c>
      <c r="AA190" s="208">
        <v>0</v>
      </c>
      <c r="AB190" s="208">
        <v>360246000</v>
      </c>
      <c r="AC190" s="208">
        <v>34560000</v>
      </c>
      <c r="AD190" s="208">
        <v>34560000</v>
      </c>
      <c r="AE190" s="208">
        <v>325686000</v>
      </c>
      <c r="AF190" s="208">
        <v>0</v>
      </c>
      <c r="AG190" s="208">
        <v>0</v>
      </c>
      <c r="AH190" s="208">
        <v>34560000</v>
      </c>
      <c r="AI190" s="208">
        <v>20160000</v>
      </c>
      <c r="AJ190" s="208">
        <v>34560000</v>
      </c>
      <c r="AK190" s="208">
        <v>0</v>
      </c>
      <c r="AL190" s="208">
        <v>325686000</v>
      </c>
      <c r="AM190" s="208">
        <v>0</v>
      </c>
    </row>
    <row r="191" spans="1:39" x14ac:dyDescent="0.25">
      <c r="A191" s="15" t="s">
        <v>330</v>
      </c>
      <c r="B191" s="1" t="s">
        <v>331</v>
      </c>
      <c r="C191" s="2">
        <v>33395021</v>
      </c>
      <c r="D191" s="2">
        <v>0</v>
      </c>
      <c r="E191" s="2">
        <v>0</v>
      </c>
      <c r="F191" s="2">
        <v>0</v>
      </c>
      <c r="G191" s="2">
        <f t="shared" si="67"/>
        <v>33395021</v>
      </c>
      <c r="H191" s="2">
        <v>0</v>
      </c>
      <c r="I191" s="2">
        <v>30000000</v>
      </c>
      <c r="J191" s="2">
        <f t="shared" si="71"/>
        <v>3395021</v>
      </c>
      <c r="K191" s="2">
        <v>0</v>
      </c>
      <c r="L191" s="2">
        <v>0</v>
      </c>
      <c r="M191" s="2">
        <f t="shared" si="72"/>
        <v>30000000</v>
      </c>
      <c r="N191" s="2">
        <v>0</v>
      </c>
      <c r="O191" s="2">
        <v>30000000</v>
      </c>
      <c r="P191" s="2">
        <f t="shared" si="73"/>
        <v>0</v>
      </c>
      <c r="Q191" s="2">
        <f t="shared" si="68"/>
        <v>3395021</v>
      </c>
      <c r="R191" s="2">
        <f t="shared" si="75"/>
        <v>0</v>
      </c>
      <c r="T191" s="15" t="s">
        <v>330</v>
      </c>
      <c r="U191" s="206" t="s">
        <v>331</v>
      </c>
      <c r="V191" s="208">
        <v>33395021</v>
      </c>
      <c r="W191" s="208">
        <v>0</v>
      </c>
      <c r="X191" s="208">
        <v>0</v>
      </c>
      <c r="Y191" s="208">
        <v>0</v>
      </c>
      <c r="Z191" s="208">
        <v>0</v>
      </c>
      <c r="AA191" s="208">
        <v>0</v>
      </c>
      <c r="AB191" s="208">
        <v>33395021</v>
      </c>
      <c r="AC191" s="208">
        <v>0</v>
      </c>
      <c r="AD191" s="208">
        <v>30000000</v>
      </c>
      <c r="AE191" s="208">
        <v>3395021</v>
      </c>
      <c r="AF191" s="208">
        <v>0</v>
      </c>
      <c r="AG191" s="208">
        <v>0</v>
      </c>
      <c r="AH191" s="208">
        <v>30000000</v>
      </c>
      <c r="AI191" s="208">
        <v>0</v>
      </c>
      <c r="AJ191" s="208">
        <v>30000000</v>
      </c>
      <c r="AK191" s="208">
        <v>0</v>
      </c>
      <c r="AL191" s="208">
        <v>3395021</v>
      </c>
      <c r="AM191" s="208">
        <v>0</v>
      </c>
    </row>
    <row r="192" spans="1:39" x14ac:dyDescent="0.25">
      <c r="A192" s="15" t="s">
        <v>332</v>
      </c>
      <c r="B192" s="1" t="s">
        <v>333</v>
      </c>
      <c r="C192" s="2">
        <v>250000</v>
      </c>
      <c r="D192" s="2">
        <v>0</v>
      </c>
      <c r="E192" s="2">
        <v>0</v>
      </c>
      <c r="F192" s="2">
        <v>0</v>
      </c>
      <c r="G192" s="2">
        <f t="shared" si="67"/>
        <v>250000</v>
      </c>
      <c r="H192" s="2">
        <v>0</v>
      </c>
      <c r="I192" s="2">
        <v>0</v>
      </c>
      <c r="J192" s="2">
        <f t="shared" si="71"/>
        <v>250000</v>
      </c>
      <c r="K192" s="2">
        <v>0</v>
      </c>
      <c r="L192" s="2">
        <v>0</v>
      </c>
      <c r="M192" s="2">
        <f t="shared" si="72"/>
        <v>0</v>
      </c>
      <c r="N192" s="2">
        <v>0</v>
      </c>
      <c r="O192" s="2">
        <v>0</v>
      </c>
      <c r="P192" s="2">
        <f t="shared" si="73"/>
        <v>0</v>
      </c>
      <c r="Q192" s="2">
        <f t="shared" si="68"/>
        <v>250000</v>
      </c>
      <c r="R192" s="2">
        <f t="shared" si="75"/>
        <v>0</v>
      </c>
      <c r="T192" s="15" t="s">
        <v>332</v>
      </c>
      <c r="U192" s="206" t="s">
        <v>333</v>
      </c>
      <c r="V192" s="208">
        <v>250000</v>
      </c>
      <c r="W192" s="208">
        <v>0</v>
      </c>
      <c r="X192" s="208">
        <v>0</v>
      </c>
      <c r="Y192" s="208">
        <v>0</v>
      </c>
      <c r="Z192" s="208">
        <v>0</v>
      </c>
      <c r="AA192" s="208">
        <v>0</v>
      </c>
      <c r="AB192" s="208">
        <v>250000</v>
      </c>
      <c r="AC192" s="208">
        <v>0</v>
      </c>
      <c r="AD192" s="208">
        <v>0</v>
      </c>
      <c r="AE192" s="208">
        <v>250000</v>
      </c>
      <c r="AF192" s="208">
        <v>0</v>
      </c>
      <c r="AG192" s="208">
        <v>0</v>
      </c>
      <c r="AH192" s="208">
        <v>0</v>
      </c>
      <c r="AI192" s="208">
        <v>0</v>
      </c>
      <c r="AJ192" s="208">
        <v>0</v>
      </c>
      <c r="AK192" s="208">
        <v>0</v>
      </c>
      <c r="AL192" s="208">
        <v>250000</v>
      </c>
      <c r="AM192" s="208">
        <v>0</v>
      </c>
    </row>
    <row r="193" spans="1:39" s="6" customFormat="1" x14ac:dyDescent="0.25">
      <c r="A193" s="16" t="s">
        <v>334</v>
      </c>
      <c r="B193" s="11" t="s">
        <v>335</v>
      </c>
      <c r="C193" s="12">
        <f>+C194+C195</f>
        <v>36300000</v>
      </c>
      <c r="D193" s="12">
        <f t="shared" ref="D193:P193" si="90">+D194+D195</f>
        <v>0</v>
      </c>
      <c r="E193" s="12">
        <f t="shared" si="90"/>
        <v>0</v>
      </c>
      <c r="F193" s="12">
        <f t="shared" si="90"/>
        <v>0</v>
      </c>
      <c r="G193" s="12">
        <f t="shared" si="90"/>
        <v>36300000</v>
      </c>
      <c r="H193" s="12">
        <f t="shared" si="90"/>
        <v>500000</v>
      </c>
      <c r="I193" s="12">
        <f t="shared" si="90"/>
        <v>500000</v>
      </c>
      <c r="J193" s="12">
        <f t="shared" si="90"/>
        <v>35800000</v>
      </c>
      <c r="K193" s="12">
        <f t="shared" si="90"/>
        <v>500000</v>
      </c>
      <c r="L193" s="12">
        <f t="shared" si="90"/>
        <v>500000</v>
      </c>
      <c r="M193" s="12">
        <f t="shared" si="90"/>
        <v>0</v>
      </c>
      <c r="N193" s="12">
        <f t="shared" si="90"/>
        <v>500000</v>
      </c>
      <c r="O193" s="12">
        <f t="shared" si="90"/>
        <v>500000</v>
      </c>
      <c r="P193" s="12">
        <f t="shared" si="90"/>
        <v>0</v>
      </c>
      <c r="Q193" s="12">
        <f t="shared" si="68"/>
        <v>35800000</v>
      </c>
      <c r="R193" s="12">
        <f t="shared" si="75"/>
        <v>500000</v>
      </c>
      <c r="T193" s="15" t="s">
        <v>334</v>
      </c>
      <c r="U193" s="206" t="s">
        <v>335</v>
      </c>
      <c r="V193" s="208">
        <v>36300000</v>
      </c>
      <c r="W193" s="208">
        <v>0</v>
      </c>
      <c r="X193" s="208">
        <v>0</v>
      </c>
      <c r="Y193" s="208">
        <v>0</v>
      </c>
      <c r="Z193" s="208">
        <v>0</v>
      </c>
      <c r="AA193" s="208">
        <v>0</v>
      </c>
      <c r="AB193" s="208">
        <v>36300000</v>
      </c>
      <c r="AC193" s="208">
        <v>500000</v>
      </c>
      <c r="AD193" s="208">
        <v>500000</v>
      </c>
      <c r="AE193" s="208">
        <v>35800000</v>
      </c>
      <c r="AF193" s="208">
        <v>500000</v>
      </c>
      <c r="AG193" s="208">
        <v>500000</v>
      </c>
      <c r="AH193" s="208">
        <v>0</v>
      </c>
      <c r="AI193" s="208">
        <v>500000</v>
      </c>
      <c r="AJ193" s="208">
        <v>500000</v>
      </c>
      <c r="AK193" s="208">
        <v>0</v>
      </c>
      <c r="AL193" s="208">
        <v>35800000</v>
      </c>
      <c r="AM193" s="208">
        <v>0</v>
      </c>
    </row>
    <row r="194" spans="1:39" x14ac:dyDescent="0.25">
      <c r="A194" s="15" t="s">
        <v>336</v>
      </c>
      <c r="B194" s="1" t="s">
        <v>337</v>
      </c>
      <c r="C194" s="2">
        <v>20000000</v>
      </c>
      <c r="D194" s="2">
        <v>0</v>
      </c>
      <c r="E194" s="2">
        <v>0</v>
      </c>
      <c r="F194" s="2">
        <v>0</v>
      </c>
      <c r="G194" s="2">
        <f t="shared" si="67"/>
        <v>20000000</v>
      </c>
      <c r="H194" s="2">
        <v>0</v>
      </c>
      <c r="I194" s="2">
        <v>0</v>
      </c>
      <c r="J194" s="2">
        <f t="shared" si="71"/>
        <v>20000000</v>
      </c>
      <c r="K194" s="2">
        <v>0</v>
      </c>
      <c r="L194" s="2">
        <v>0</v>
      </c>
      <c r="M194" s="2">
        <f t="shared" si="72"/>
        <v>0</v>
      </c>
      <c r="N194" s="2">
        <v>0</v>
      </c>
      <c r="O194" s="2">
        <v>0</v>
      </c>
      <c r="P194" s="2">
        <f t="shared" si="73"/>
        <v>0</v>
      </c>
      <c r="Q194" s="2">
        <f t="shared" si="68"/>
        <v>20000000</v>
      </c>
      <c r="R194" s="2">
        <f t="shared" si="75"/>
        <v>0</v>
      </c>
      <c r="T194" s="15" t="s">
        <v>336</v>
      </c>
      <c r="U194" s="206" t="s">
        <v>337</v>
      </c>
      <c r="V194" s="208">
        <v>20000000</v>
      </c>
      <c r="W194" s="208">
        <v>0</v>
      </c>
      <c r="X194" s="208">
        <v>0</v>
      </c>
      <c r="Y194" s="208">
        <v>0</v>
      </c>
      <c r="Z194" s="208">
        <v>0</v>
      </c>
      <c r="AA194" s="208">
        <v>0</v>
      </c>
      <c r="AB194" s="208">
        <v>20000000</v>
      </c>
      <c r="AC194" s="208">
        <v>0</v>
      </c>
      <c r="AD194" s="208">
        <v>0</v>
      </c>
      <c r="AE194" s="208">
        <v>20000000</v>
      </c>
      <c r="AF194" s="208">
        <v>0</v>
      </c>
      <c r="AG194" s="208">
        <v>0</v>
      </c>
      <c r="AH194" s="208">
        <v>0</v>
      </c>
      <c r="AI194" s="208">
        <v>0</v>
      </c>
      <c r="AJ194" s="208">
        <v>0</v>
      </c>
      <c r="AK194" s="208">
        <v>0</v>
      </c>
      <c r="AL194" s="208">
        <v>20000000</v>
      </c>
      <c r="AM194" s="208">
        <v>0</v>
      </c>
    </row>
    <row r="195" spans="1:39" x14ac:dyDescent="0.25">
      <c r="A195" s="15" t="s">
        <v>338</v>
      </c>
      <c r="B195" s="1" t="s">
        <v>339</v>
      </c>
      <c r="C195" s="2">
        <v>16300000</v>
      </c>
      <c r="D195" s="2">
        <v>0</v>
      </c>
      <c r="E195" s="2">
        <v>0</v>
      </c>
      <c r="F195" s="2">
        <v>0</v>
      </c>
      <c r="G195" s="2">
        <f t="shared" si="67"/>
        <v>16300000</v>
      </c>
      <c r="H195" s="2">
        <v>500000</v>
      </c>
      <c r="I195" s="2">
        <v>500000</v>
      </c>
      <c r="J195" s="2">
        <f t="shared" si="71"/>
        <v>15800000</v>
      </c>
      <c r="K195" s="2">
        <v>500000</v>
      </c>
      <c r="L195" s="2">
        <v>500000</v>
      </c>
      <c r="M195" s="2">
        <f t="shared" si="72"/>
        <v>0</v>
      </c>
      <c r="N195" s="2">
        <v>500000</v>
      </c>
      <c r="O195" s="2">
        <v>500000</v>
      </c>
      <c r="P195" s="2">
        <f t="shared" si="73"/>
        <v>0</v>
      </c>
      <c r="Q195" s="2">
        <f t="shared" si="68"/>
        <v>15800000</v>
      </c>
      <c r="R195" s="2">
        <f t="shared" si="75"/>
        <v>500000</v>
      </c>
      <c r="T195" s="15" t="s">
        <v>338</v>
      </c>
      <c r="U195" s="206" t="s">
        <v>339</v>
      </c>
      <c r="V195" s="208">
        <v>16300000</v>
      </c>
      <c r="W195" s="208">
        <v>0</v>
      </c>
      <c r="X195" s="208">
        <v>0</v>
      </c>
      <c r="Y195" s="208">
        <v>0</v>
      </c>
      <c r="Z195" s="208">
        <v>0</v>
      </c>
      <c r="AA195" s="208">
        <v>0</v>
      </c>
      <c r="AB195" s="208">
        <v>16300000</v>
      </c>
      <c r="AC195" s="208">
        <v>500000</v>
      </c>
      <c r="AD195" s="208">
        <v>500000</v>
      </c>
      <c r="AE195" s="208">
        <v>15800000</v>
      </c>
      <c r="AF195" s="208">
        <v>500000</v>
      </c>
      <c r="AG195" s="208">
        <v>500000</v>
      </c>
      <c r="AH195" s="208">
        <v>0</v>
      </c>
      <c r="AI195" s="208">
        <v>500000</v>
      </c>
      <c r="AJ195" s="208">
        <v>500000</v>
      </c>
      <c r="AK195" s="208">
        <v>0</v>
      </c>
      <c r="AL195" s="208">
        <v>15800000</v>
      </c>
      <c r="AM195" s="208">
        <v>0</v>
      </c>
    </row>
    <row r="196" spans="1:39" s="6" customFormat="1" x14ac:dyDescent="0.25">
      <c r="A196" s="16" t="s">
        <v>340</v>
      </c>
      <c r="B196" s="11" t="s">
        <v>341</v>
      </c>
      <c r="C196" s="12">
        <f>+C197+C198</f>
        <v>43000000</v>
      </c>
      <c r="D196" s="12">
        <f t="shared" ref="D196:P196" si="91">+D197+D198</f>
        <v>0</v>
      </c>
      <c r="E196" s="12">
        <f t="shared" si="91"/>
        <v>0</v>
      </c>
      <c r="F196" s="12">
        <f t="shared" si="91"/>
        <v>0</v>
      </c>
      <c r="G196" s="12">
        <f t="shared" si="91"/>
        <v>43000000</v>
      </c>
      <c r="H196" s="12">
        <f t="shared" si="91"/>
        <v>4000000</v>
      </c>
      <c r="I196" s="12">
        <f t="shared" si="91"/>
        <v>4000000</v>
      </c>
      <c r="J196" s="12">
        <f t="shared" si="91"/>
        <v>39000000</v>
      </c>
      <c r="K196" s="12">
        <f t="shared" si="91"/>
        <v>700000</v>
      </c>
      <c r="L196" s="12">
        <f t="shared" si="91"/>
        <v>700000</v>
      </c>
      <c r="M196" s="12">
        <f t="shared" si="91"/>
        <v>3300000</v>
      </c>
      <c r="N196" s="12">
        <f t="shared" si="91"/>
        <v>4000000</v>
      </c>
      <c r="O196" s="12">
        <f t="shared" si="91"/>
        <v>4000000</v>
      </c>
      <c r="P196" s="12">
        <f t="shared" si="91"/>
        <v>0</v>
      </c>
      <c r="Q196" s="12">
        <f t="shared" si="68"/>
        <v>39000000</v>
      </c>
      <c r="R196" s="12">
        <f t="shared" si="75"/>
        <v>700000</v>
      </c>
      <c r="T196" s="15" t="s">
        <v>340</v>
      </c>
      <c r="U196" s="206" t="s">
        <v>341</v>
      </c>
      <c r="V196" s="208">
        <v>43000000</v>
      </c>
      <c r="W196" s="208">
        <v>0</v>
      </c>
      <c r="X196" s="208">
        <v>0</v>
      </c>
      <c r="Y196" s="208">
        <v>0</v>
      </c>
      <c r="Z196" s="208">
        <v>0</v>
      </c>
      <c r="AA196" s="208">
        <v>0</v>
      </c>
      <c r="AB196" s="208">
        <v>43000000</v>
      </c>
      <c r="AC196" s="208">
        <v>4000000</v>
      </c>
      <c r="AD196" s="208">
        <v>4000000</v>
      </c>
      <c r="AE196" s="208">
        <v>39000000</v>
      </c>
      <c r="AF196" s="208">
        <v>700000</v>
      </c>
      <c r="AG196" s="208">
        <v>700000</v>
      </c>
      <c r="AH196" s="208">
        <v>3300000</v>
      </c>
      <c r="AI196" s="208">
        <v>4000000</v>
      </c>
      <c r="AJ196" s="208">
        <v>4000000</v>
      </c>
      <c r="AK196" s="208">
        <v>0</v>
      </c>
      <c r="AL196" s="208">
        <v>39000000</v>
      </c>
      <c r="AM196" s="208">
        <v>0</v>
      </c>
    </row>
    <row r="197" spans="1:39" x14ac:dyDescent="0.25">
      <c r="A197" s="15" t="s">
        <v>342</v>
      </c>
      <c r="B197" s="1" t="s">
        <v>343</v>
      </c>
      <c r="C197" s="2">
        <v>3000000</v>
      </c>
      <c r="D197" s="2">
        <v>0</v>
      </c>
      <c r="E197" s="2">
        <v>0</v>
      </c>
      <c r="F197" s="2">
        <v>0</v>
      </c>
      <c r="G197" s="2">
        <f t="shared" si="67"/>
        <v>3000000</v>
      </c>
      <c r="H197" s="2">
        <v>0</v>
      </c>
      <c r="I197" s="2">
        <v>0</v>
      </c>
      <c r="J197" s="2">
        <f t="shared" si="71"/>
        <v>3000000</v>
      </c>
      <c r="K197" s="2">
        <v>0</v>
      </c>
      <c r="L197" s="2">
        <v>0</v>
      </c>
      <c r="M197" s="2">
        <f t="shared" si="72"/>
        <v>0</v>
      </c>
      <c r="N197" s="2">
        <v>0</v>
      </c>
      <c r="O197" s="2">
        <v>0</v>
      </c>
      <c r="P197" s="2">
        <f t="shared" si="73"/>
        <v>0</v>
      </c>
      <c r="Q197" s="2">
        <f t="shared" si="68"/>
        <v>3000000</v>
      </c>
      <c r="R197" s="2">
        <f t="shared" si="75"/>
        <v>0</v>
      </c>
      <c r="T197" s="15" t="s">
        <v>342</v>
      </c>
      <c r="U197" s="206" t="s">
        <v>343</v>
      </c>
      <c r="V197" s="208">
        <v>3000000</v>
      </c>
      <c r="W197" s="208">
        <v>0</v>
      </c>
      <c r="X197" s="208">
        <v>0</v>
      </c>
      <c r="Y197" s="208">
        <v>0</v>
      </c>
      <c r="Z197" s="208">
        <v>0</v>
      </c>
      <c r="AA197" s="208">
        <v>0</v>
      </c>
      <c r="AB197" s="208">
        <v>3000000</v>
      </c>
      <c r="AC197" s="208">
        <v>0</v>
      </c>
      <c r="AD197" s="208">
        <v>0</v>
      </c>
      <c r="AE197" s="208">
        <v>3000000</v>
      </c>
      <c r="AF197" s="208">
        <v>0</v>
      </c>
      <c r="AG197" s="208">
        <v>0</v>
      </c>
      <c r="AH197" s="208">
        <v>0</v>
      </c>
      <c r="AI197" s="208">
        <v>0</v>
      </c>
      <c r="AJ197" s="208">
        <v>0</v>
      </c>
      <c r="AK197" s="208">
        <v>0</v>
      </c>
      <c r="AL197" s="208">
        <v>3000000</v>
      </c>
      <c r="AM197" s="208">
        <v>0</v>
      </c>
    </row>
    <row r="198" spans="1:39" x14ac:dyDescent="0.25">
      <c r="A198" s="15" t="s">
        <v>344</v>
      </c>
      <c r="B198" s="1" t="s">
        <v>345</v>
      </c>
      <c r="C198" s="2">
        <v>40000000</v>
      </c>
      <c r="D198" s="2">
        <v>0</v>
      </c>
      <c r="E198" s="2">
        <v>0</v>
      </c>
      <c r="F198" s="2">
        <v>0</v>
      </c>
      <c r="G198" s="2">
        <f t="shared" si="67"/>
        <v>40000000</v>
      </c>
      <c r="H198" s="2">
        <v>4000000</v>
      </c>
      <c r="I198" s="2">
        <v>4000000</v>
      </c>
      <c r="J198" s="2">
        <f t="shared" si="71"/>
        <v>36000000</v>
      </c>
      <c r="K198" s="2">
        <v>700000</v>
      </c>
      <c r="L198" s="2">
        <v>700000</v>
      </c>
      <c r="M198" s="2">
        <f t="shared" si="72"/>
        <v>3300000</v>
      </c>
      <c r="N198" s="2">
        <v>4000000</v>
      </c>
      <c r="O198" s="2">
        <v>4000000</v>
      </c>
      <c r="P198" s="2">
        <f t="shared" si="73"/>
        <v>0</v>
      </c>
      <c r="Q198" s="2">
        <f t="shared" si="68"/>
        <v>36000000</v>
      </c>
      <c r="R198" s="2">
        <f t="shared" si="75"/>
        <v>700000</v>
      </c>
      <c r="T198" s="15" t="s">
        <v>344</v>
      </c>
      <c r="U198" s="206" t="s">
        <v>345</v>
      </c>
      <c r="V198" s="208">
        <v>40000000</v>
      </c>
      <c r="W198" s="208">
        <v>0</v>
      </c>
      <c r="X198" s="208">
        <v>0</v>
      </c>
      <c r="Y198" s="208">
        <v>0</v>
      </c>
      <c r="Z198" s="208">
        <v>0</v>
      </c>
      <c r="AA198" s="208">
        <v>0</v>
      </c>
      <c r="AB198" s="208">
        <v>40000000</v>
      </c>
      <c r="AC198" s="208">
        <v>4000000</v>
      </c>
      <c r="AD198" s="208">
        <v>4000000</v>
      </c>
      <c r="AE198" s="208">
        <v>36000000</v>
      </c>
      <c r="AF198" s="208">
        <v>700000</v>
      </c>
      <c r="AG198" s="208">
        <v>700000</v>
      </c>
      <c r="AH198" s="208">
        <v>3300000</v>
      </c>
      <c r="AI198" s="208">
        <v>4000000</v>
      </c>
      <c r="AJ198" s="208">
        <v>4000000</v>
      </c>
      <c r="AK198" s="208">
        <v>0</v>
      </c>
      <c r="AL198" s="208">
        <v>36000000</v>
      </c>
      <c r="AM198" s="208">
        <v>0</v>
      </c>
    </row>
    <row r="199" spans="1:39" s="6" customFormat="1" x14ac:dyDescent="0.25">
      <c r="A199" s="16" t="s">
        <v>346</v>
      </c>
      <c r="B199" s="11" t="s">
        <v>347</v>
      </c>
      <c r="C199" s="12">
        <f>+C200+C203+C204</f>
        <v>66154799</v>
      </c>
      <c r="D199" s="12">
        <f t="shared" ref="D199:P199" si="92">+D200+D203+D204</f>
        <v>0</v>
      </c>
      <c r="E199" s="12">
        <f t="shared" si="92"/>
        <v>0</v>
      </c>
      <c r="F199" s="12">
        <f t="shared" si="92"/>
        <v>0</v>
      </c>
      <c r="G199" s="12">
        <f t="shared" si="92"/>
        <v>66154799</v>
      </c>
      <c r="H199" s="12">
        <f t="shared" si="92"/>
        <v>1000000</v>
      </c>
      <c r="I199" s="12">
        <f t="shared" si="92"/>
        <v>1000000</v>
      </c>
      <c r="J199" s="12">
        <f t="shared" si="92"/>
        <v>65154799</v>
      </c>
      <c r="K199" s="12">
        <f t="shared" si="92"/>
        <v>0</v>
      </c>
      <c r="L199" s="12">
        <f t="shared" si="92"/>
        <v>0</v>
      </c>
      <c r="M199" s="12">
        <f t="shared" si="92"/>
        <v>1000000</v>
      </c>
      <c r="N199" s="12">
        <f t="shared" si="92"/>
        <v>1000000</v>
      </c>
      <c r="O199" s="12">
        <f t="shared" si="92"/>
        <v>11000000</v>
      </c>
      <c r="P199" s="12">
        <f t="shared" si="92"/>
        <v>10000000</v>
      </c>
      <c r="Q199" s="12">
        <f t="shared" si="68"/>
        <v>55154799</v>
      </c>
      <c r="R199" s="12">
        <f t="shared" si="75"/>
        <v>0</v>
      </c>
      <c r="T199" s="15" t="s">
        <v>346</v>
      </c>
      <c r="U199" s="206" t="s">
        <v>347</v>
      </c>
      <c r="V199" s="208">
        <v>66154799</v>
      </c>
      <c r="W199" s="208">
        <v>0</v>
      </c>
      <c r="X199" s="208">
        <v>0</v>
      </c>
      <c r="Y199" s="208">
        <v>0</v>
      </c>
      <c r="Z199" s="208">
        <v>0</v>
      </c>
      <c r="AA199" s="208">
        <v>0</v>
      </c>
      <c r="AB199" s="208">
        <v>66154799</v>
      </c>
      <c r="AC199" s="208">
        <v>1000000</v>
      </c>
      <c r="AD199" s="208">
        <v>1000000</v>
      </c>
      <c r="AE199" s="208">
        <v>65154799</v>
      </c>
      <c r="AF199" s="208">
        <v>0</v>
      </c>
      <c r="AG199" s="208">
        <v>0</v>
      </c>
      <c r="AH199" s="208">
        <v>1000000</v>
      </c>
      <c r="AI199" s="208">
        <v>1000000</v>
      </c>
      <c r="AJ199" s="208">
        <v>11000000</v>
      </c>
      <c r="AK199" s="208">
        <v>10000000</v>
      </c>
      <c r="AL199" s="208">
        <v>55154799</v>
      </c>
      <c r="AM199" s="208">
        <v>0</v>
      </c>
    </row>
    <row r="200" spans="1:39" s="6" customFormat="1" x14ac:dyDescent="0.25">
      <c r="A200" s="16" t="s">
        <v>348</v>
      </c>
      <c r="B200" s="11" t="s">
        <v>159</v>
      </c>
      <c r="C200" s="12">
        <f>+C201+C202</f>
        <v>24000000</v>
      </c>
      <c r="D200" s="12">
        <f t="shared" ref="D200:P200" si="93">+D201+D202</f>
        <v>0</v>
      </c>
      <c r="E200" s="12">
        <f t="shared" si="93"/>
        <v>0</v>
      </c>
      <c r="F200" s="12">
        <f t="shared" si="93"/>
        <v>0</v>
      </c>
      <c r="G200" s="12">
        <f t="shared" si="93"/>
        <v>24000000</v>
      </c>
      <c r="H200" s="12">
        <f t="shared" si="93"/>
        <v>1000000</v>
      </c>
      <c r="I200" s="12">
        <f t="shared" si="93"/>
        <v>1000000</v>
      </c>
      <c r="J200" s="12">
        <f t="shared" si="93"/>
        <v>23000000</v>
      </c>
      <c r="K200" s="12">
        <f t="shared" si="93"/>
        <v>0</v>
      </c>
      <c r="L200" s="12">
        <f t="shared" si="93"/>
        <v>0</v>
      </c>
      <c r="M200" s="12">
        <f t="shared" si="93"/>
        <v>1000000</v>
      </c>
      <c r="N200" s="12">
        <f t="shared" si="93"/>
        <v>1000000</v>
      </c>
      <c r="O200" s="12">
        <f t="shared" si="93"/>
        <v>1000000</v>
      </c>
      <c r="P200" s="12">
        <f t="shared" si="93"/>
        <v>0</v>
      </c>
      <c r="Q200" s="12">
        <f t="shared" ref="Q200:Q263" si="94">+G200-O200</f>
        <v>23000000</v>
      </c>
      <c r="R200" s="12">
        <f t="shared" si="75"/>
        <v>0</v>
      </c>
      <c r="T200" s="15" t="s">
        <v>348</v>
      </c>
      <c r="U200" s="206" t="s">
        <v>159</v>
      </c>
      <c r="V200" s="208">
        <v>24000000</v>
      </c>
      <c r="W200" s="208">
        <v>0</v>
      </c>
      <c r="X200" s="208">
        <v>0</v>
      </c>
      <c r="Y200" s="208">
        <v>0</v>
      </c>
      <c r="Z200" s="208">
        <v>0</v>
      </c>
      <c r="AA200" s="208">
        <v>0</v>
      </c>
      <c r="AB200" s="208">
        <v>24000000</v>
      </c>
      <c r="AC200" s="208">
        <v>1000000</v>
      </c>
      <c r="AD200" s="208">
        <v>1000000</v>
      </c>
      <c r="AE200" s="208">
        <v>23000000</v>
      </c>
      <c r="AF200" s="208">
        <v>0</v>
      </c>
      <c r="AG200" s="208">
        <v>0</v>
      </c>
      <c r="AH200" s="208">
        <v>1000000</v>
      </c>
      <c r="AI200" s="208">
        <v>1000000</v>
      </c>
      <c r="AJ200" s="208">
        <v>1000000</v>
      </c>
      <c r="AK200" s="208">
        <v>0</v>
      </c>
      <c r="AL200" s="208">
        <v>23000000</v>
      </c>
      <c r="AM200" s="208">
        <v>0</v>
      </c>
    </row>
    <row r="201" spans="1:39" x14ac:dyDescent="0.25">
      <c r="A201" s="15" t="s">
        <v>349</v>
      </c>
      <c r="B201" s="1" t="s">
        <v>161</v>
      </c>
      <c r="C201" s="2">
        <v>4000000</v>
      </c>
      <c r="D201" s="2">
        <v>0</v>
      </c>
      <c r="E201" s="2">
        <v>0</v>
      </c>
      <c r="F201" s="2">
        <v>0</v>
      </c>
      <c r="G201" s="2">
        <f t="shared" ref="G201:G263" si="95">+C201+D201-E201+F201</f>
        <v>4000000</v>
      </c>
      <c r="H201" s="2">
        <v>0</v>
      </c>
      <c r="I201" s="2">
        <v>0</v>
      </c>
      <c r="J201" s="2">
        <f t="shared" ref="J201:J264" si="96">+G201-I201</f>
        <v>4000000</v>
      </c>
      <c r="K201" s="2">
        <v>0</v>
      </c>
      <c r="L201" s="2">
        <v>0</v>
      </c>
      <c r="M201" s="2">
        <f t="shared" ref="M201:M264" si="97">+I201-L201</f>
        <v>0</v>
      </c>
      <c r="N201" s="2">
        <v>0</v>
      </c>
      <c r="O201" s="2">
        <v>0</v>
      </c>
      <c r="P201" s="2">
        <f t="shared" ref="P201:P264" si="98">+O201-I201</f>
        <v>0</v>
      </c>
      <c r="Q201" s="2">
        <f t="shared" si="94"/>
        <v>4000000</v>
      </c>
      <c r="R201" s="2">
        <f t="shared" si="75"/>
        <v>0</v>
      </c>
      <c r="T201" s="15" t="s">
        <v>349</v>
      </c>
      <c r="U201" s="206" t="s">
        <v>161</v>
      </c>
      <c r="V201" s="208">
        <v>4000000</v>
      </c>
      <c r="W201" s="208">
        <v>0</v>
      </c>
      <c r="X201" s="208">
        <v>0</v>
      </c>
      <c r="Y201" s="208">
        <v>0</v>
      </c>
      <c r="Z201" s="208">
        <v>0</v>
      </c>
      <c r="AA201" s="208">
        <v>0</v>
      </c>
      <c r="AB201" s="208">
        <v>4000000</v>
      </c>
      <c r="AC201" s="208">
        <v>0</v>
      </c>
      <c r="AD201" s="208">
        <v>0</v>
      </c>
      <c r="AE201" s="208">
        <v>4000000</v>
      </c>
      <c r="AF201" s="208">
        <v>0</v>
      </c>
      <c r="AG201" s="208">
        <v>0</v>
      </c>
      <c r="AH201" s="208">
        <v>0</v>
      </c>
      <c r="AI201" s="208">
        <v>0</v>
      </c>
      <c r="AJ201" s="208">
        <v>0</v>
      </c>
      <c r="AK201" s="208">
        <v>0</v>
      </c>
      <c r="AL201" s="208">
        <v>4000000</v>
      </c>
      <c r="AM201" s="208">
        <v>0</v>
      </c>
    </row>
    <row r="202" spans="1:39" x14ac:dyDescent="0.25">
      <c r="A202" s="15" t="s">
        <v>350</v>
      </c>
      <c r="B202" s="1" t="s">
        <v>351</v>
      </c>
      <c r="C202" s="2">
        <v>20000000</v>
      </c>
      <c r="D202" s="2">
        <v>0</v>
      </c>
      <c r="E202" s="2">
        <v>0</v>
      </c>
      <c r="F202" s="2">
        <v>0</v>
      </c>
      <c r="G202" s="2">
        <f t="shared" si="95"/>
        <v>20000000</v>
      </c>
      <c r="H202" s="2">
        <v>1000000</v>
      </c>
      <c r="I202" s="2">
        <v>1000000</v>
      </c>
      <c r="J202" s="2">
        <f t="shared" si="96"/>
        <v>19000000</v>
      </c>
      <c r="K202" s="2">
        <v>0</v>
      </c>
      <c r="L202" s="2">
        <v>0</v>
      </c>
      <c r="M202" s="2">
        <f t="shared" si="97"/>
        <v>1000000</v>
      </c>
      <c r="N202" s="2">
        <v>1000000</v>
      </c>
      <c r="O202" s="2">
        <v>1000000</v>
      </c>
      <c r="P202" s="2">
        <f t="shared" si="98"/>
        <v>0</v>
      </c>
      <c r="Q202" s="2">
        <f t="shared" si="94"/>
        <v>19000000</v>
      </c>
      <c r="R202" s="2">
        <f t="shared" si="75"/>
        <v>0</v>
      </c>
      <c r="T202" s="15" t="s">
        <v>350</v>
      </c>
      <c r="U202" s="206" t="s">
        <v>351</v>
      </c>
      <c r="V202" s="208">
        <v>20000000</v>
      </c>
      <c r="W202" s="208">
        <v>0</v>
      </c>
      <c r="X202" s="208">
        <v>0</v>
      </c>
      <c r="Y202" s="208">
        <v>0</v>
      </c>
      <c r="Z202" s="208">
        <v>0</v>
      </c>
      <c r="AA202" s="208">
        <v>0</v>
      </c>
      <c r="AB202" s="208">
        <v>20000000</v>
      </c>
      <c r="AC202" s="208">
        <v>1000000</v>
      </c>
      <c r="AD202" s="208">
        <v>1000000</v>
      </c>
      <c r="AE202" s="208">
        <v>19000000</v>
      </c>
      <c r="AF202" s="208">
        <v>0</v>
      </c>
      <c r="AG202" s="208">
        <v>0</v>
      </c>
      <c r="AH202" s="208">
        <v>1000000</v>
      </c>
      <c r="AI202" s="208">
        <v>1000000</v>
      </c>
      <c r="AJ202" s="208">
        <v>1000000</v>
      </c>
      <c r="AK202" s="208">
        <v>0</v>
      </c>
      <c r="AL202" s="208">
        <v>19000000</v>
      </c>
      <c r="AM202" s="208">
        <v>0</v>
      </c>
    </row>
    <row r="203" spans="1:39" x14ac:dyDescent="0.25">
      <c r="A203" s="15" t="s">
        <v>352</v>
      </c>
      <c r="B203" s="1" t="s">
        <v>353</v>
      </c>
      <c r="C203" s="2">
        <v>8000000</v>
      </c>
      <c r="D203" s="2">
        <v>0</v>
      </c>
      <c r="E203" s="2">
        <v>0</v>
      </c>
      <c r="F203" s="2">
        <v>0</v>
      </c>
      <c r="G203" s="2">
        <f t="shared" si="95"/>
        <v>8000000</v>
      </c>
      <c r="H203" s="2">
        <v>0</v>
      </c>
      <c r="I203" s="2">
        <v>0</v>
      </c>
      <c r="J203" s="2">
        <f t="shared" si="96"/>
        <v>8000000</v>
      </c>
      <c r="K203" s="2">
        <v>0</v>
      </c>
      <c r="L203" s="2">
        <v>0</v>
      </c>
      <c r="M203" s="2">
        <f t="shared" si="97"/>
        <v>0</v>
      </c>
      <c r="N203" s="2">
        <v>0</v>
      </c>
      <c r="O203" s="2">
        <v>0</v>
      </c>
      <c r="P203" s="2">
        <f t="shared" si="98"/>
        <v>0</v>
      </c>
      <c r="Q203" s="2">
        <f t="shared" si="94"/>
        <v>8000000</v>
      </c>
      <c r="R203" s="2">
        <f t="shared" si="75"/>
        <v>0</v>
      </c>
      <c r="T203" s="15" t="s">
        <v>352</v>
      </c>
      <c r="U203" s="206" t="s">
        <v>353</v>
      </c>
      <c r="V203" s="208">
        <v>8000000</v>
      </c>
      <c r="W203" s="208">
        <v>0</v>
      </c>
      <c r="X203" s="208">
        <v>0</v>
      </c>
      <c r="Y203" s="208">
        <v>0</v>
      </c>
      <c r="Z203" s="208">
        <v>0</v>
      </c>
      <c r="AA203" s="208">
        <v>0</v>
      </c>
      <c r="AB203" s="208">
        <v>8000000</v>
      </c>
      <c r="AC203" s="208">
        <v>0</v>
      </c>
      <c r="AD203" s="208">
        <v>0</v>
      </c>
      <c r="AE203" s="208">
        <v>8000000</v>
      </c>
      <c r="AF203" s="208">
        <v>0</v>
      </c>
      <c r="AG203" s="208">
        <v>0</v>
      </c>
      <c r="AH203" s="208">
        <v>0</v>
      </c>
      <c r="AI203" s="208">
        <v>0</v>
      </c>
      <c r="AJ203" s="208">
        <v>0</v>
      </c>
      <c r="AK203" s="208">
        <v>0</v>
      </c>
      <c r="AL203" s="208">
        <v>8000000</v>
      </c>
      <c r="AM203" s="208">
        <v>0</v>
      </c>
    </row>
    <row r="204" spans="1:39" x14ac:dyDescent="0.25">
      <c r="A204" s="15" t="s">
        <v>354</v>
      </c>
      <c r="B204" s="1" t="s">
        <v>355</v>
      </c>
      <c r="C204" s="2">
        <v>34154799</v>
      </c>
      <c r="D204" s="2">
        <v>0</v>
      </c>
      <c r="E204" s="2">
        <v>0</v>
      </c>
      <c r="F204" s="2">
        <v>0</v>
      </c>
      <c r="G204" s="2">
        <f t="shared" si="95"/>
        <v>34154799</v>
      </c>
      <c r="H204" s="2">
        <v>0</v>
      </c>
      <c r="I204" s="2">
        <v>0</v>
      </c>
      <c r="J204" s="2">
        <f t="shared" si="96"/>
        <v>34154799</v>
      </c>
      <c r="K204" s="2">
        <v>0</v>
      </c>
      <c r="L204" s="2">
        <v>0</v>
      </c>
      <c r="M204" s="2">
        <f t="shared" si="97"/>
        <v>0</v>
      </c>
      <c r="N204" s="2">
        <v>0</v>
      </c>
      <c r="O204" s="2">
        <v>10000000</v>
      </c>
      <c r="P204" s="2">
        <f t="shared" si="98"/>
        <v>10000000</v>
      </c>
      <c r="Q204" s="2">
        <f t="shared" si="94"/>
        <v>24154799</v>
      </c>
      <c r="R204" s="2">
        <f t="shared" si="75"/>
        <v>0</v>
      </c>
      <c r="T204" s="15" t="s">
        <v>354</v>
      </c>
      <c r="U204" s="206" t="s">
        <v>355</v>
      </c>
      <c r="V204" s="208">
        <v>34154799</v>
      </c>
      <c r="W204" s="208">
        <v>0</v>
      </c>
      <c r="X204" s="208">
        <v>0</v>
      </c>
      <c r="Y204" s="208">
        <v>0</v>
      </c>
      <c r="Z204" s="208">
        <v>0</v>
      </c>
      <c r="AA204" s="208">
        <v>0</v>
      </c>
      <c r="AB204" s="208">
        <v>34154799</v>
      </c>
      <c r="AC204" s="208">
        <v>0</v>
      </c>
      <c r="AD204" s="208">
        <v>0</v>
      </c>
      <c r="AE204" s="208">
        <v>34154799</v>
      </c>
      <c r="AF204" s="208">
        <v>0</v>
      </c>
      <c r="AG204" s="208">
        <v>0</v>
      </c>
      <c r="AH204" s="208">
        <v>0</v>
      </c>
      <c r="AI204" s="208">
        <v>0</v>
      </c>
      <c r="AJ204" s="208">
        <v>10000000</v>
      </c>
      <c r="AK204" s="208">
        <v>10000000</v>
      </c>
      <c r="AL204" s="208">
        <v>24154799</v>
      </c>
      <c r="AM204" s="208">
        <v>0</v>
      </c>
    </row>
    <row r="205" spans="1:39" x14ac:dyDescent="0.25">
      <c r="A205" s="15" t="s">
        <v>356</v>
      </c>
      <c r="B205" s="1" t="s">
        <v>357</v>
      </c>
      <c r="C205" s="2">
        <v>3378794.9999995199</v>
      </c>
      <c r="D205" s="2">
        <v>0</v>
      </c>
      <c r="E205" s="2">
        <v>0</v>
      </c>
      <c r="F205" s="2">
        <v>0</v>
      </c>
      <c r="G205" s="2">
        <f t="shared" si="95"/>
        <v>3378794.9999995199</v>
      </c>
      <c r="H205" s="2">
        <v>0</v>
      </c>
      <c r="I205" s="2">
        <v>0</v>
      </c>
      <c r="J205" s="2">
        <f t="shared" si="96"/>
        <v>3378794.9999995199</v>
      </c>
      <c r="K205" s="2">
        <v>0</v>
      </c>
      <c r="L205" s="2">
        <v>0</v>
      </c>
      <c r="M205" s="2">
        <f t="shared" si="97"/>
        <v>0</v>
      </c>
      <c r="N205" s="2">
        <v>0</v>
      </c>
      <c r="O205" s="2">
        <v>0</v>
      </c>
      <c r="P205" s="2">
        <f t="shared" si="98"/>
        <v>0</v>
      </c>
      <c r="Q205" s="2">
        <f t="shared" si="94"/>
        <v>3378794.9999995199</v>
      </c>
      <c r="R205" s="2">
        <f t="shared" ref="R205:R268" si="99">+L205</f>
        <v>0</v>
      </c>
      <c r="T205" s="15" t="s">
        <v>356</v>
      </c>
      <c r="U205" s="206" t="s">
        <v>357</v>
      </c>
      <c r="V205" s="208">
        <v>3378794.9999995199</v>
      </c>
      <c r="W205" s="208">
        <v>0</v>
      </c>
      <c r="X205" s="208">
        <v>0</v>
      </c>
      <c r="Y205" s="208">
        <v>0</v>
      </c>
      <c r="Z205" s="208">
        <v>0</v>
      </c>
      <c r="AA205" s="208">
        <v>0</v>
      </c>
      <c r="AB205" s="208">
        <v>3378794.9999995199</v>
      </c>
      <c r="AC205" s="208">
        <v>0</v>
      </c>
      <c r="AD205" s="208">
        <v>0</v>
      </c>
      <c r="AE205" s="208">
        <v>3378794.9999995199</v>
      </c>
      <c r="AF205" s="208">
        <v>0</v>
      </c>
      <c r="AG205" s="208">
        <v>0</v>
      </c>
      <c r="AH205" s="208">
        <v>0</v>
      </c>
      <c r="AI205" s="208">
        <v>0</v>
      </c>
      <c r="AJ205" s="208">
        <v>0</v>
      </c>
      <c r="AK205" s="208">
        <v>0</v>
      </c>
      <c r="AL205" s="208">
        <v>3378794.9999995199</v>
      </c>
      <c r="AM205" s="208">
        <v>0</v>
      </c>
    </row>
    <row r="206" spans="1:39" s="6" customFormat="1" x14ac:dyDescent="0.25">
      <c r="A206" s="16" t="s">
        <v>358</v>
      </c>
      <c r="B206" s="11" t="s">
        <v>359</v>
      </c>
      <c r="C206" s="12">
        <f>+C207+C210+C213+C215</f>
        <v>102161256</v>
      </c>
      <c r="D206" s="12">
        <f t="shared" ref="D206:P206" si="100">+D207+D210+D213+D215</f>
        <v>0</v>
      </c>
      <c r="E206" s="12">
        <f t="shared" si="100"/>
        <v>0</v>
      </c>
      <c r="F206" s="12">
        <f t="shared" si="100"/>
        <v>0</v>
      </c>
      <c r="G206" s="12">
        <f t="shared" si="100"/>
        <v>102161256</v>
      </c>
      <c r="H206" s="12">
        <f t="shared" si="100"/>
        <v>0</v>
      </c>
      <c r="I206" s="12">
        <f t="shared" si="100"/>
        <v>0</v>
      </c>
      <c r="J206" s="12">
        <f t="shared" si="100"/>
        <v>102161256</v>
      </c>
      <c r="K206" s="12">
        <f t="shared" si="100"/>
        <v>0</v>
      </c>
      <c r="L206" s="12">
        <f t="shared" si="100"/>
        <v>0</v>
      </c>
      <c r="M206" s="12">
        <f t="shared" si="100"/>
        <v>0</v>
      </c>
      <c r="N206" s="12">
        <f t="shared" si="100"/>
        <v>9000000</v>
      </c>
      <c r="O206" s="12">
        <f t="shared" si="100"/>
        <v>9000000</v>
      </c>
      <c r="P206" s="12">
        <f t="shared" si="100"/>
        <v>9000000</v>
      </c>
      <c r="Q206" s="12">
        <f t="shared" si="94"/>
        <v>93161256</v>
      </c>
      <c r="R206" s="12">
        <f t="shared" si="99"/>
        <v>0</v>
      </c>
      <c r="T206" s="15" t="s">
        <v>358</v>
      </c>
      <c r="U206" s="206" t="s">
        <v>359</v>
      </c>
      <c r="V206" s="208">
        <v>102161256</v>
      </c>
      <c r="W206" s="208">
        <v>0</v>
      </c>
      <c r="X206" s="208">
        <v>0</v>
      </c>
      <c r="Y206" s="208">
        <v>0</v>
      </c>
      <c r="Z206" s="208">
        <v>0</v>
      </c>
      <c r="AA206" s="208">
        <v>0</v>
      </c>
      <c r="AB206" s="208">
        <v>102161256</v>
      </c>
      <c r="AC206" s="208">
        <v>0</v>
      </c>
      <c r="AD206" s="208">
        <v>0</v>
      </c>
      <c r="AE206" s="208">
        <v>102161256</v>
      </c>
      <c r="AF206" s="208">
        <v>0</v>
      </c>
      <c r="AG206" s="208">
        <v>0</v>
      </c>
      <c r="AH206" s="208">
        <v>0</v>
      </c>
      <c r="AI206" s="208">
        <v>9000000</v>
      </c>
      <c r="AJ206" s="208">
        <v>9000000</v>
      </c>
      <c r="AK206" s="208">
        <v>9000000</v>
      </c>
      <c r="AL206" s="208">
        <v>93161256</v>
      </c>
      <c r="AM206" s="208">
        <v>0</v>
      </c>
    </row>
    <row r="207" spans="1:39" s="6" customFormat="1" x14ac:dyDescent="0.25">
      <c r="A207" s="16" t="s">
        <v>360</v>
      </c>
      <c r="B207" s="11" t="s">
        <v>175</v>
      </c>
      <c r="C207" s="12">
        <f>+C208+C209</f>
        <v>27000000</v>
      </c>
      <c r="D207" s="12">
        <f t="shared" ref="D207:P207" si="101">+D208+D209</f>
        <v>0</v>
      </c>
      <c r="E207" s="12">
        <f t="shared" si="101"/>
        <v>0</v>
      </c>
      <c r="F207" s="12">
        <f t="shared" si="101"/>
        <v>0</v>
      </c>
      <c r="G207" s="12">
        <f t="shared" si="101"/>
        <v>27000000</v>
      </c>
      <c r="H207" s="12">
        <f t="shared" si="101"/>
        <v>0</v>
      </c>
      <c r="I207" s="12">
        <f t="shared" si="101"/>
        <v>0</v>
      </c>
      <c r="J207" s="12">
        <f t="shared" si="101"/>
        <v>27000000</v>
      </c>
      <c r="K207" s="12">
        <f t="shared" si="101"/>
        <v>0</v>
      </c>
      <c r="L207" s="12">
        <f t="shared" si="101"/>
        <v>0</v>
      </c>
      <c r="M207" s="12">
        <f t="shared" si="101"/>
        <v>0</v>
      </c>
      <c r="N207" s="12">
        <f t="shared" si="101"/>
        <v>0</v>
      </c>
      <c r="O207" s="12">
        <f t="shared" si="101"/>
        <v>0</v>
      </c>
      <c r="P207" s="12">
        <f t="shared" si="101"/>
        <v>0</v>
      </c>
      <c r="Q207" s="12">
        <f t="shared" si="94"/>
        <v>27000000</v>
      </c>
      <c r="R207" s="12">
        <f t="shared" si="99"/>
        <v>0</v>
      </c>
      <c r="T207" s="15" t="s">
        <v>360</v>
      </c>
      <c r="U207" s="206" t="s">
        <v>175</v>
      </c>
      <c r="V207" s="208">
        <v>27000000</v>
      </c>
      <c r="W207" s="208">
        <v>0</v>
      </c>
      <c r="X207" s="208">
        <v>0</v>
      </c>
      <c r="Y207" s="208">
        <v>0</v>
      </c>
      <c r="Z207" s="208">
        <v>0</v>
      </c>
      <c r="AA207" s="208">
        <v>0</v>
      </c>
      <c r="AB207" s="208">
        <v>27000000</v>
      </c>
      <c r="AC207" s="208">
        <v>0</v>
      </c>
      <c r="AD207" s="208">
        <v>0</v>
      </c>
      <c r="AE207" s="208">
        <v>27000000</v>
      </c>
      <c r="AF207" s="208">
        <v>0</v>
      </c>
      <c r="AG207" s="208">
        <v>0</v>
      </c>
      <c r="AH207" s="208">
        <v>0</v>
      </c>
      <c r="AI207" s="208">
        <v>0</v>
      </c>
      <c r="AJ207" s="208">
        <v>0</v>
      </c>
      <c r="AK207" s="208">
        <v>0</v>
      </c>
      <c r="AL207" s="208">
        <v>27000000</v>
      </c>
      <c r="AM207" s="208">
        <v>0</v>
      </c>
    </row>
    <row r="208" spans="1:39" x14ac:dyDescent="0.25">
      <c r="A208" s="15" t="s">
        <v>361</v>
      </c>
      <c r="B208" s="1" t="s">
        <v>362</v>
      </c>
      <c r="C208" s="2">
        <v>22000000</v>
      </c>
      <c r="D208" s="2">
        <v>0</v>
      </c>
      <c r="E208" s="2">
        <v>0</v>
      </c>
      <c r="F208" s="2">
        <v>0</v>
      </c>
      <c r="G208" s="2">
        <f t="shared" si="95"/>
        <v>22000000</v>
      </c>
      <c r="H208" s="2">
        <v>0</v>
      </c>
      <c r="I208" s="2">
        <v>0</v>
      </c>
      <c r="J208" s="2">
        <f t="shared" si="96"/>
        <v>22000000</v>
      </c>
      <c r="K208" s="2">
        <v>0</v>
      </c>
      <c r="L208" s="2">
        <v>0</v>
      </c>
      <c r="M208" s="2">
        <f t="shared" si="97"/>
        <v>0</v>
      </c>
      <c r="N208" s="2">
        <v>0</v>
      </c>
      <c r="O208" s="2">
        <v>0</v>
      </c>
      <c r="P208" s="2">
        <f t="shared" si="98"/>
        <v>0</v>
      </c>
      <c r="Q208" s="2">
        <f t="shared" si="94"/>
        <v>22000000</v>
      </c>
      <c r="R208" s="2">
        <f t="shared" si="99"/>
        <v>0</v>
      </c>
      <c r="T208" s="15" t="s">
        <v>361</v>
      </c>
      <c r="U208" s="206" t="s">
        <v>362</v>
      </c>
      <c r="V208" s="208">
        <v>22000000</v>
      </c>
      <c r="W208" s="208">
        <v>0</v>
      </c>
      <c r="X208" s="208">
        <v>0</v>
      </c>
      <c r="Y208" s="208">
        <v>0</v>
      </c>
      <c r="Z208" s="208">
        <v>0</v>
      </c>
      <c r="AA208" s="208">
        <v>0</v>
      </c>
      <c r="AB208" s="208">
        <v>22000000</v>
      </c>
      <c r="AC208" s="208">
        <v>0</v>
      </c>
      <c r="AD208" s="208">
        <v>0</v>
      </c>
      <c r="AE208" s="208">
        <v>22000000</v>
      </c>
      <c r="AF208" s="208">
        <v>0</v>
      </c>
      <c r="AG208" s="208">
        <v>0</v>
      </c>
      <c r="AH208" s="208">
        <v>0</v>
      </c>
      <c r="AI208" s="208">
        <v>0</v>
      </c>
      <c r="AJ208" s="208">
        <v>0</v>
      </c>
      <c r="AK208" s="208">
        <v>0</v>
      </c>
      <c r="AL208" s="208">
        <v>22000000</v>
      </c>
      <c r="AM208" s="208">
        <v>0</v>
      </c>
    </row>
    <row r="209" spans="1:39" x14ac:dyDescent="0.25">
      <c r="A209" s="15" t="s">
        <v>363</v>
      </c>
      <c r="B209" s="1" t="s">
        <v>183</v>
      </c>
      <c r="C209" s="2">
        <v>5000000</v>
      </c>
      <c r="D209" s="2">
        <v>0</v>
      </c>
      <c r="E209" s="2">
        <v>0</v>
      </c>
      <c r="F209" s="2">
        <v>0</v>
      </c>
      <c r="G209" s="2">
        <f t="shared" si="95"/>
        <v>5000000</v>
      </c>
      <c r="H209" s="2">
        <v>0</v>
      </c>
      <c r="I209" s="2">
        <v>0</v>
      </c>
      <c r="J209" s="2">
        <f t="shared" si="96"/>
        <v>5000000</v>
      </c>
      <c r="K209" s="2">
        <v>0</v>
      </c>
      <c r="L209" s="2">
        <v>0</v>
      </c>
      <c r="M209" s="2">
        <f t="shared" si="97"/>
        <v>0</v>
      </c>
      <c r="N209" s="2">
        <v>0</v>
      </c>
      <c r="O209" s="2">
        <v>0</v>
      </c>
      <c r="P209" s="2">
        <f t="shared" si="98"/>
        <v>0</v>
      </c>
      <c r="Q209" s="2">
        <f t="shared" si="94"/>
        <v>5000000</v>
      </c>
      <c r="R209" s="2">
        <f t="shared" si="99"/>
        <v>0</v>
      </c>
      <c r="T209" s="15" t="s">
        <v>363</v>
      </c>
      <c r="U209" s="206" t="s">
        <v>183</v>
      </c>
      <c r="V209" s="208">
        <v>5000000</v>
      </c>
      <c r="W209" s="208">
        <v>0</v>
      </c>
      <c r="X209" s="208">
        <v>0</v>
      </c>
      <c r="Y209" s="208">
        <v>0</v>
      </c>
      <c r="Z209" s="208">
        <v>0</v>
      </c>
      <c r="AA209" s="208">
        <v>0</v>
      </c>
      <c r="AB209" s="208">
        <v>5000000</v>
      </c>
      <c r="AC209" s="208">
        <v>0</v>
      </c>
      <c r="AD209" s="208">
        <v>0</v>
      </c>
      <c r="AE209" s="208">
        <v>5000000</v>
      </c>
      <c r="AF209" s="208">
        <v>0</v>
      </c>
      <c r="AG209" s="208">
        <v>0</v>
      </c>
      <c r="AH209" s="208">
        <v>0</v>
      </c>
      <c r="AI209" s="208">
        <v>0</v>
      </c>
      <c r="AJ209" s="208">
        <v>0</v>
      </c>
      <c r="AK209" s="208">
        <v>0</v>
      </c>
      <c r="AL209" s="208">
        <v>5000000</v>
      </c>
      <c r="AM209" s="208">
        <v>0</v>
      </c>
    </row>
    <row r="210" spans="1:39" s="6" customFormat="1" x14ac:dyDescent="0.25">
      <c r="A210" s="16" t="s">
        <v>364</v>
      </c>
      <c r="B210" s="11" t="s">
        <v>185</v>
      </c>
      <c r="C210" s="12">
        <f>+C211+C212</f>
        <v>69995013</v>
      </c>
      <c r="D210" s="12">
        <f t="shared" ref="D210:P210" si="102">+D211+D212</f>
        <v>0</v>
      </c>
      <c r="E210" s="12">
        <f t="shared" si="102"/>
        <v>0</v>
      </c>
      <c r="F210" s="12">
        <f t="shared" si="102"/>
        <v>0</v>
      </c>
      <c r="G210" s="12">
        <f t="shared" si="102"/>
        <v>69995013</v>
      </c>
      <c r="H210" s="12">
        <f t="shared" si="102"/>
        <v>0</v>
      </c>
      <c r="I210" s="12">
        <f t="shared" si="102"/>
        <v>0</v>
      </c>
      <c r="J210" s="12">
        <f t="shared" si="102"/>
        <v>69995013</v>
      </c>
      <c r="K210" s="12">
        <f t="shared" si="102"/>
        <v>0</v>
      </c>
      <c r="L210" s="12">
        <f t="shared" si="102"/>
        <v>0</v>
      </c>
      <c r="M210" s="12">
        <f t="shared" si="102"/>
        <v>0</v>
      </c>
      <c r="N210" s="12">
        <f t="shared" si="102"/>
        <v>9000000</v>
      </c>
      <c r="O210" s="12">
        <f t="shared" si="102"/>
        <v>9000000</v>
      </c>
      <c r="P210" s="12">
        <f t="shared" si="102"/>
        <v>9000000</v>
      </c>
      <c r="Q210" s="12">
        <f t="shared" si="94"/>
        <v>60995013</v>
      </c>
      <c r="R210" s="12">
        <f t="shared" si="99"/>
        <v>0</v>
      </c>
      <c r="T210" s="15" t="s">
        <v>364</v>
      </c>
      <c r="U210" s="206" t="s">
        <v>185</v>
      </c>
      <c r="V210" s="208">
        <v>69995013</v>
      </c>
      <c r="W210" s="208">
        <v>0</v>
      </c>
      <c r="X210" s="208">
        <v>0</v>
      </c>
      <c r="Y210" s="208">
        <v>0</v>
      </c>
      <c r="Z210" s="208">
        <v>0</v>
      </c>
      <c r="AA210" s="208">
        <v>0</v>
      </c>
      <c r="AB210" s="208">
        <v>69995013</v>
      </c>
      <c r="AC210" s="208">
        <v>0</v>
      </c>
      <c r="AD210" s="208">
        <v>0</v>
      </c>
      <c r="AE210" s="208">
        <v>69995013</v>
      </c>
      <c r="AF210" s="208">
        <v>0</v>
      </c>
      <c r="AG210" s="208">
        <v>0</v>
      </c>
      <c r="AH210" s="208">
        <v>0</v>
      </c>
      <c r="AI210" s="208">
        <v>9000000</v>
      </c>
      <c r="AJ210" s="208">
        <v>9000000</v>
      </c>
      <c r="AK210" s="208">
        <v>9000000</v>
      </c>
      <c r="AL210" s="208">
        <v>60995013</v>
      </c>
      <c r="AM210" s="208">
        <v>0</v>
      </c>
    </row>
    <row r="211" spans="1:39" x14ac:dyDescent="0.25">
      <c r="A211" s="15" t="s">
        <v>365</v>
      </c>
      <c r="B211" s="1" t="s">
        <v>366</v>
      </c>
      <c r="C211" s="2">
        <v>16495013</v>
      </c>
      <c r="D211" s="2">
        <v>0</v>
      </c>
      <c r="E211" s="2">
        <v>0</v>
      </c>
      <c r="F211" s="2">
        <v>0</v>
      </c>
      <c r="G211" s="2">
        <f t="shared" si="95"/>
        <v>16495013</v>
      </c>
      <c r="H211" s="2">
        <v>0</v>
      </c>
      <c r="I211" s="2">
        <v>0</v>
      </c>
      <c r="J211" s="2">
        <f t="shared" si="96"/>
        <v>16495013</v>
      </c>
      <c r="K211" s="2">
        <v>0</v>
      </c>
      <c r="L211" s="2">
        <v>0</v>
      </c>
      <c r="M211" s="2">
        <f t="shared" si="97"/>
        <v>0</v>
      </c>
      <c r="N211" s="2">
        <v>0</v>
      </c>
      <c r="O211" s="2">
        <v>0</v>
      </c>
      <c r="P211" s="2">
        <f t="shared" si="98"/>
        <v>0</v>
      </c>
      <c r="Q211" s="2">
        <f t="shared" si="94"/>
        <v>16495013</v>
      </c>
      <c r="R211" s="2">
        <f t="shared" si="99"/>
        <v>0</v>
      </c>
      <c r="T211" s="15" t="s">
        <v>365</v>
      </c>
      <c r="U211" s="206" t="s">
        <v>366</v>
      </c>
      <c r="V211" s="208">
        <v>16495013</v>
      </c>
      <c r="W211" s="208">
        <v>0</v>
      </c>
      <c r="X211" s="208">
        <v>0</v>
      </c>
      <c r="Y211" s="208">
        <v>0</v>
      </c>
      <c r="Z211" s="208">
        <v>0</v>
      </c>
      <c r="AA211" s="208">
        <v>0</v>
      </c>
      <c r="AB211" s="208">
        <v>16495013</v>
      </c>
      <c r="AC211" s="208">
        <v>0</v>
      </c>
      <c r="AD211" s="208">
        <v>0</v>
      </c>
      <c r="AE211" s="208">
        <v>16495013</v>
      </c>
      <c r="AF211" s="208">
        <v>0</v>
      </c>
      <c r="AG211" s="208">
        <v>0</v>
      </c>
      <c r="AH211" s="208">
        <v>0</v>
      </c>
      <c r="AI211" s="208">
        <v>0</v>
      </c>
      <c r="AJ211" s="208">
        <v>0</v>
      </c>
      <c r="AK211" s="208">
        <v>0</v>
      </c>
      <c r="AL211" s="208">
        <v>16495013</v>
      </c>
      <c r="AM211" s="208">
        <v>0</v>
      </c>
    </row>
    <row r="212" spans="1:39" x14ac:dyDescent="0.25">
      <c r="A212" s="15" t="s">
        <v>367</v>
      </c>
      <c r="B212" s="1" t="s">
        <v>187</v>
      </c>
      <c r="C212" s="2">
        <v>53500000</v>
      </c>
      <c r="D212" s="2">
        <v>0</v>
      </c>
      <c r="E212" s="2">
        <v>0</v>
      </c>
      <c r="F212" s="2">
        <v>0</v>
      </c>
      <c r="G212" s="2">
        <f t="shared" si="95"/>
        <v>53500000</v>
      </c>
      <c r="H212" s="2">
        <v>0</v>
      </c>
      <c r="I212" s="2">
        <v>0</v>
      </c>
      <c r="J212" s="2">
        <f t="shared" si="96"/>
        <v>53500000</v>
      </c>
      <c r="K212" s="2">
        <v>0</v>
      </c>
      <c r="L212" s="2">
        <v>0</v>
      </c>
      <c r="M212" s="2">
        <f t="shared" si="97"/>
        <v>0</v>
      </c>
      <c r="N212" s="2">
        <v>9000000</v>
      </c>
      <c r="O212" s="2">
        <v>9000000</v>
      </c>
      <c r="P212" s="2">
        <f t="shared" si="98"/>
        <v>9000000</v>
      </c>
      <c r="Q212" s="2">
        <f t="shared" si="94"/>
        <v>44500000</v>
      </c>
      <c r="R212" s="2">
        <f t="shared" si="99"/>
        <v>0</v>
      </c>
      <c r="T212" s="15" t="s">
        <v>367</v>
      </c>
      <c r="U212" s="206" t="s">
        <v>187</v>
      </c>
      <c r="V212" s="208">
        <v>53500000</v>
      </c>
      <c r="W212" s="208">
        <v>0</v>
      </c>
      <c r="X212" s="208">
        <v>0</v>
      </c>
      <c r="Y212" s="208">
        <v>0</v>
      </c>
      <c r="Z212" s="208">
        <v>0</v>
      </c>
      <c r="AA212" s="208">
        <v>0</v>
      </c>
      <c r="AB212" s="208">
        <v>53500000</v>
      </c>
      <c r="AC212" s="208">
        <v>0</v>
      </c>
      <c r="AD212" s="208">
        <v>0</v>
      </c>
      <c r="AE212" s="208">
        <v>53500000</v>
      </c>
      <c r="AF212" s="208">
        <v>0</v>
      </c>
      <c r="AG212" s="208">
        <v>0</v>
      </c>
      <c r="AH212" s="208">
        <v>0</v>
      </c>
      <c r="AI212" s="208">
        <v>9000000</v>
      </c>
      <c r="AJ212" s="208">
        <v>9000000</v>
      </c>
      <c r="AK212" s="208">
        <v>9000000</v>
      </c>
      <c r="AL212" s="208">
        <v>44500000</v>
      </c>
      <c r="AM212" s="208">
        <v>0</v>
      </c>
    </row>
    <row r="213" spans="1:39" s="6" customFormat="1" x14ac:dyDescent="0.25">
      <c r="A213" s="16" t="s">
        <v>368</v>
      </c>
      <c r="B213" s="11" t="s">
        <v>189</v>
      </c>
      <c r="C213" s="12">
        <f>+C214</f>
        <v>166243</v>
      </c>
      <c r="D213" s="12">
        <f t="shared" ref="D213:P213" si="103">+D214</f>
        <v>0</v>
      </c>
      <c r="E213" s="12">
        <f t="shared" si="103"/>
        <v>0</v>
      </c>
      <c r="F213" s="12">
        <f t="shared" si="103"/>
        <v>0</v>
      </c>
      <c r="G213" s="12">
        <f t="shared" si="103"/>
        <v>166243</v>
      </c>
      <c r="H213" s="12">
        <f t="shared" si="103"/>
        <v>0</v>
      </c>
      <c r="I213" s="12">
        <f t="shared" si="103"/>
        <v>0</v>
      </c>
      <c r="J213" s="12">
        <f t="shared" si="103"/>
        <v>166243</v>
      </c>
      <c r="K213" s="12">
        <f t="shared" si="103"/>
        <v>0</v>
      </c>
      <c r="L213" s="12">
        <f t="shared" si="103"/>
        <v>0</v>
      </c>
      <c r="M213" s="12">
        <f t="shared" si="103"/>
        <v>0</v>
      </c>
      <c r="N213" s="12">
        <f t="shared" si="103"/>
        <v>0</v>
      </c>
      <c r="O213" s="12">
        <f t="shared" si="103"/>
        <v>0</v>
      </c>
      <c r="P213" s="12">
        <f t="shared" si="103"/>
        <v>0</v>
      </c>
      <c r="Q213" s="12">
        <f t="shared" si="94"/>
        <v>166243</v>
      </c>
      <c r="R213" s="12">
        <f t="shared" si="99"/>
        <v>0</v>
      </c>
      <c r="T213" s="15" t="s">
        <v>368</v>
      </c>
      <c r="U213" s="206" t="s">
        <v>189</v>
      </c>
      <c r="V213" s="208">
        <v>166243</v>
      </c>
      <c r="W213" s="208">
        <v>0</v>
      </c>
      <c r="X213" s="208">
        <v>0</v>
      </c>
      <c r="Y213" s="208">
        <v>0</v>
      </c>
      <c r="Z213" s="208">
        <v>0</v>
      </c>
      <c r="AA213" s="208">
        <v>0</v>
      </c>
      <c r="AB213" s="208">
        <v>166243</v>
      </c>
      <c r="AC213" s="208">
        <v>0</v>
      </c>
      <c r="AD213" s="208">
        <v>0</v>
      </c>
      <c r="AE213" s="208">
        <v>166243</v>
      </c>
      <c r="AF213" s="208">
        <v>0</v>
      </c>
      <c r="AG213" s="208">
        <v>0</v>
      </c>
      <c r="AH213" s="208">
        <v>0</v>
      </c>
      <c r="AI213" s="208">
        <v>0</v>
      </c>
      <c r="AJ213" s="208">
        <v>0</v>
      </c>
      <c r="AK213" s="208">
        <v>0</v>
      </c>
      <c r="AL213" s="208">
        <v>166243</v>
      </c>
      <c r="AM213" s="208">
        <v>0</v>
      </c>
    </row>
    <row r="214" spans="1:39" x14ac:dyDescent="0.25">
      <c r="A214" s="15" t="s">
        <v>369</v>
      </c>
      <c r="B214" s="1" t="s">
        <v>199</v>
      </c>
      <c r="C214" s="2">
        <v>166243</v>
      </c>
      <c r="D214" s="2">
        <v>0</v>
      </c>
      <c r="E214" s="2">
        <v>0</v>
      </c>
      <c r="F214" s="2">
        <v>0</v>
      </c>
      <c r="G214" s="2">
        <f t="shared" si="95"/>
        <v>166243</v>
      </c>
      <c r="H214" s="2">
        <v>0</v>
      </c>
      <c r="I214" s="2">
        <v>0</v>
      </c>
      <c r="J214" s="2">
        <f t="shared" si="96"/>
        <v>166243</v>
      </c>
      <c r="K214" s="2">
        <v>0</v>
      </c>
      <c r="L214" s="2">
        <v>0</v>
      </c>
      <c r="M214" s="2">
        <f t="shared" si="97"/>
        <v>0</v>
      </c>
      <c r="N214" s="2">
        <v>0</v>
      </c>
      <c r="O214" s="2">
        <v>0</v>
      </c>
      <c r="P214" s="2">
        <f t="shared" si="98"/>
        <v>0</v>
      </c>
      <c r="Q214" s="2">
        <f t="shared" si="94"/>
        <v>166243</v>
      </c>
      <c r="R214" s="2">
        <f t="shared" si="99"/>
        <v>0</v>
      </c>
      <c r="T214" s="15" t="s">
        <v>369</v>
      </c>
      <c r="U214" s="206" t="s">
        <v>199</v>
      </c>
      <c r="V214" s="208">
        <v>166243</v>
      </c>
      <c r="W214" s="208">
        <v>0</v>
      </c>
      <c r="X214" s="208">
        <v>0</v>
      </c>
      <c r="Y214" s="208">
        <v>0</v>
      </c>
      <c r="Z214" s="208">
        <v>0</v>
      </c>
      <c r="AA214" s="208">
        <v>0</v>
      </c>
      <c r="AB214" s="208">
        <v>166243</v>
      </c>
      <c r="AC214" s="208">
        <v>0</v>
      </c>
      <c r="AD214" s="208">
        <v>0</v>
      </c>
      <c r="AE214" s="208">
        <v>166243</v>
      </c>
      <c r="AF214" s="208">
        <v>0</v>
      </c>
      <c r="AG214" s="208">
        <v>0</v>
      </c>
      <c r="AH214" s="208">
        <v>0</v>
      </c>
      <c r="AI214" s="208">
        <v>0</v>
      </c>
      <c r="AJ214" s="208">
        <v>0</v>
      </c>
      <c r="AK214" s="208">
        <v>0</v>
      </c>
      <c r="AL214" s="208">
        <v>166243</v>
      </c>
      <c r="AM214" s="208">
        <v>0</v>
      </c>
    </row>
    <row r="215" spans="1:39" s="6" customFormat="1" x14ac:dyDescent="0.25">
      <c r="A215" s="16" t="s">
        <v>370</v>
      </c>
      <c r="B215" s="11" t="s">
        <v>201</v>
      </c>
      <c r="C215" s="12">
        <f>+C216</f>
        <v>5000000</v>
      </c>
      <c r="D215" s="12">
        <f t="shared" ref="D215:P215" si="104">+D216</f>
        <v>0</v>
      </c>
      <c r="E215" s="12">
        <f t="shared" si="104"/>
        <v>0</v>
      </c>
      <c r="F215" s="12">
        <f t="shared" si="104"/>
        <v>0</v>
      </c>
      <c r="G215" s="12">
        <f t="shared" si="104"/>
        <v>5000000</v>
      </c>
      <c r="H215" s="12">
        <f t="shared" si="104"/>
        <v>0</v>
      </c>
      <c r="I215" s="12">
        <f t="shared" si="104"/>
        <v>0</v>
      </c>
      <c r="J215" s="12">
        <f t="shared" si="104"/>
        <v>5000000</v>
      </c>
      <c r="K215" s="12">
        <f t="shared" si="104"/>
        <v>0</v>
      </c>
      <c r="L215" s="12">
        <f t="shared" si="104"/>
        <v>0</v>
      </c>
      <c r="M215" s="12">
        <f t="shared" si="104"/>
        <v>0</v>
      </c>
      <c r="N215" s="12">
        <f t="shared" si="104"/>
        <v>0</v>
      </c>
      <c r="O215" s="12">
        <f t="shared" si="104"/>
        <v>0</v>
      </c>
      <c r="P215" s="12">
        <f t="shared" si="104"/>
        <v>0</v>
      </c>
      <c r="Q215" s="12">
        <f t="shared" si="94"/>
        <v>5000000</v>
      </c>
      <c r="R215" s="12">
        <f t="shared" si="99"/>
        <v>0</v>
      </c>
      <c r="T215" s="15" t="s">
        <v>370</v>
      </c>
      <c r="U215" s="206" t="s">
        <v>201</v>
      </c>
      <c r="V215" s="208">
        <v>5000000</v>
      </c>
      <c r="W215" s="208">
        <v>0</v>
      </c>
      <c r="X215" s="208">
        <v>0</v>
      </c>
      <c r="Y215" s="208">
        <v>0</v>
      </c>
      <c r="Z215" s="208">
        <v>0</v>
      </c>
      <c r="AA215" s="208">
        <v>0</v>
      </c>
      <c r="AB215" s="208">
        <v>5000000</v>
      </c>
      <c r="AC215" s="208">
        <v>0</v>
      </c>
      <c r="AD215" s="208">
        <v>0</v>
      </c>
      <c r="AE215" s="208">
        <v>5000000</v>
      </c>
      <c r="AF215" s="208">
        <v>0</v>
      </c>
      <c r="AG215" s="208">
        <v>0</v>
      </c>
      <c r="AH215" s="208">
        <v>0</v>
      </c>
      <c r="AI215" s="208">
        <v>0</v>
      </c>
      <c r="AJ215" s="208">
        <v>0</v>
      </c>
      <c r="AK215" s="208">
        <v>0</v>
      </c>
      <c r="AL215" s="208">
        <v>5000000</v>
      </c>
      <c r="AM215" s="208">
        <v>0</v>
      </c>
    </row>
    <row r="216" spans="1:39" x14ac:dyDescent="0.25">
      <c r="A216" s="15" t="s">
        <v>371</v>
      </c>
      <c r="B216" s="1" t="s">
        <v>203</v>
      </c>
      <c r="C216" s="2">
        <v>5000000</v>
      </c>
      <c r="D216" s="2">
        <v>0</v>
      </c>
      <c r="E216" s="2">
        <v>0</v>
      </c>
      <c r="F216" s="2">
        <v>0</v>
      </c>
      <c r="G216" s="2">
        <f t="shared" si="95"/>
        <v>5000000</v>
      </c>
      <c r="H216" s="2">
        <v>0</v>
      </c>
      <c r="I216" s="2">
        <v>0</v>
      </c>
      <c r="J216" s="2">
        <f t="shared" si="96"/>
        <v>5000000</v>
      </c>
      <c r="K216" s="2">
        <v>0</v>
      </c>
      <c r="L216" s="2">
        <v>0</v>
      </c>
      <c r="M216" s="2">
        <f t="shared" si="97"/>
        <v>0</v>
      </c>
      <c r="N216" s="2">
        <v>0</v>
      </c>
      <c r="O216" s="2">
        <v>0</v>
      </c>
      <c r="P216" s="2">
        <f t="shared" si="98"/>
        <v>0</v>
      </c>
      <c r="Q216" s="2">
        <f t="shared" si="94"/>
        <v>5000000</v>
      </c>
      <c r="R216" s="2">
        <f t="shared" si="99"/>
        <v>0</v>
      </c>
      <c r="T216" s="15" t="s">
        <v>371</v>
      </c>
      <c r="U216" s="206" t="s">
        <v>203</v>
      </c>
      <c r="V216" s="208">
        <v>5000000</v>
      </c>
      <c r="W216" s="208">
        <v>0</v>
      </c>
      <c r="X216" s="208">
        <v>0</v>
      </c>
      <c r="Y216" s="208">
        <v>0</v>
      </c>
      <c r="Z216" s="208">
        <v>0</v>
      </c>
      <c r="AA216" s="208">
        <v>0</v>
      </c>
      <c r="AB216" s="208">
        <v>5000000</v>
      </c>
      <c r="AC216" s="208">
        <v>0</v>
      </c>
      <c r="AD216" s="208">
        <v>0</v>
      </c>
      <c r="AE216" s="208">
        <v>5000000</v>
      </c>
      <c r="AF216" s="208">
        <v>0</v>
      </c>
      <c r="AG216" s="208">
        <v>0</v>
      </c>
      <c r="AH216" s="208">
        <v>0</v>
      </c>
      <c r="AI216" s="208">
        <v>0</v>
      </c>
      <c r="AJ216" s="208">
        <v>0</v>
      </c>
      <c r="AK216" s="208">
        <v>0</v>
      </c>
      <c r="AL216" s="208">
        <v>5000000</v>
      </c>
      <c r="AM216" s="208">
        <v>0</v>
      </c>
    </row>
    <row r="217" spans="1:39" s="6" customFormat="1" x14ac:dyDescent="0.25">
      <c r="A217" s="13" t="s">
        <v>372</v>
      </c>
      <c r="B217" s="7" t="s">
        <v>373</v>
      </c>
      <c r="C217" s="8">
        <f t="shared" ref="C217:P217" si="105">+C218+C232+C257+C295+C306</f>
        <v>11664687030.445</v>
      </c>
      <c r="D217" s="8">
        <f t="shared" si="105"/>
        <v>30000000</v>
      </c>
      <c r="E217" s="8">
        <f t="shared" si="105"/>
        <v>0</v>
      </c>
      <c r="F217" s="8">
        <f t="shared" si="105"/>
        <v>0</v>
      </c>
      <c r="G217" s="8">
        <f t="shared" si="105"/>
        <v>11694687030.445</v>
      </c>
      <c r="H217" s="8">
        <f t="shared" si="105"/>
        <v>2535726431.4700003</v>
      </c>
      <c r="I217" s="8">
        <f t="shared" si="105"/>
        <v>4419748659.1400003</v>
      </c>
      <c r="J217" s="8">
        <f t="shared" si="105"/>
        <v>7274938371.3049994</v>
      </c>
      <c r="K217" s="8">
        <f t="shared" si="105"/>
        <v>326761278.47000003</v>
      </c>
      <c r="L217" s="8">
        <f t="shared" si="105"/>
        <v>578547042.47000003</v>
      </c>
      <c r="M217" s="8">
        <f t="shared" si="105"/>
        <v>3841201616.6700001</v>
      </c>
      <c r="N217" s="8">
        <f t="shared" si="105"/>
        <v>699275418.89999998</v>
      </c>
      <c r="O217" s="8">
        <f t="shared" si="105"/>
        <v>7294651327.8999996</v>
      </c>
      <c r="P217" s="8">
        <f t="shared" si="105"/>
        <v>2874902668.7599998</v>
      </c>
      <c r="Q217" s="8">
        <f t="shared" si="94"/>
        <v>4400035702.5450001</v>
      </c>
      <c r="R217" s="8">
        <f t="shared" si="99"/>
        <v>578547042.47000003</v>
      </c>
      <c r="T217" s="15" t="s">
        <v>372</v>
      </c>
      <c r="U217" s="206" t="s">
        <v>373</v>
      </c>
      <c r="V217" s="208">
        <v>11664687032.368999</v>
      </c>
      <c r="W217" s="208">
        <v>30000000</v>
      </c>
      <c r="X217" s="208">
        <v>0</v>
      </c>
      <c r="Y217" s="208">
        <v>0</v>
      </c>
      <c r="Z217" s="208">
        <v>0</v>
      </c>
      <c r="AA217" s="208">
        <v>0</v>
      </c>
      <c r="AB217" s="208">
        <v>11694687032.368999</v>
      </c>
      <c r="AC217" s="208">
        <v>2535726431.4700003</v>
      </c>
      <c r="AD217" s="208">
        <v>4419748659.1400003</v>
      </c>
      <c r="AE217" s="208">
        <v>7274938373.2289991</v>
      </c>
      <c r="AF217" s="208">
        <v>326761278.47000003</v>
      </c>
      <c r="AG217" s="208">
        <v>682600554.47000003</v>
      </c>
      <c r="AH217" s="208">
        <v>3898779914.6700001</v>
      </c>
      <c r="AI217" s="208">
        <v>699275418.89999998</v>
      </c>
      <c r="AJ217" s="208">
        <v>7294651327.9000006</v>
      </c>
      <c r="AK217" s="208">
        <v>2874902668.7600002</v>
      </c>
      <c r="AL217" s="208">
        <v>4400035704.4689989</v>
      </c>
      <c r="AM217" s="208">
        <v>0</v>
      </c>
    </row>
    <row r="218" spans="1:39" s="6" customFormat="1" x14ac:dyDescent="0.25">
      <c r="A218" s="13" t="s">
        <v>374</v>
      </c>
      <c r="B218" s="7" t="s">
        <v>375</v>
      </c>
      <c r="C218" s="8">
        <f t="shared" ref="C218:P218" si="106">+C219+C225+C228+C229+C224</f>
        <v>1282091421.5550001</v>
      </c>
      <c r="D218" s="8">
        <f t="shared" si="106"/>
        <v>30000000</v>
      </c>
      <c r="E218" s="8">
        <f t="shared" si="106"/>
        <v>0</v>
      </c>
      <c r="F218" s="8">
        <f t="shared" si="106"/>
        <v>0</v>
      </c>
      <c r="G218" s="8">
        <f t="shared" si="106"/>
        <v>1312091421.5550001</v>
      </c>
      <c r="H218" s="8">
        <f t="shared" si="106"/>
        <v>255005433</v>
      </c>
      <c r="I218" s="8">
        <f t="shared" si="106"/>
        <v>355590373</v>
      </c>
      <c r="J218" s="8">
        <f t="shared" si="106"/>
        <v>956501048.55500007</v>
      </c>
      <c r="K218" s="8">
        <f t="shared" si="106"/>
        <v>102242450</v>
      </c>
      <c r="L218" s="8">
        <f t="shared" si="106"/>
        <v>203478933</v>
      </c>
      <c r="M218" s="8">
        <f t="shared" si="106"/>
        <v>152111440</v>
      </c>
      <c r="N218" s="8">
        <f t="shared" si="106"/>
        <v>157903830</v>
      </c>
      <c r="O218" s="8">
        <f t="shared" si="106"/>
        <v>480842765</v>
      </c>
      <c r="P218" s="8">
        <f t="shared" si="106"/>
        <v>125252392</v>
      </c>
      <c r="Q218" s="8">
        <f t="shared" si="94"/>
        <v>831248656.55500007</v>
      </c>
      <c r="R218" s="8">
        <f t="shared" si="99"/>
        <v>203478933</v>
      </c>
      <c r="T218" s="15" t="s">
        <v>374</v>
      </c>
      <c r="U218" s="206" t="s">
        <v>375</v>
      </c>
      <c r="V218" s="208">
        <v>1282091421.5550001</v>
      </c>
      <c r="W218" s="208">
        <v>30000000</v>
      </c>
      <c r="X218" s="208">
        <v>0</v>
      </c>
      <c r="Y218" s="208">
        <v>0</v>
      </c>
      <c r="Z218" s="208">
        <v>0</v>
      </c>
      <c r="AA218" s="208">
        <v>0</v>
      </c>
      <c r="AB218" s="208">
        <v>1312091421.5550001</v>
      </c>
      <c r="AC218" s="208">
        <v>255005433</v>
      </c>
      <c r="AD218" s="208">
        <v>355590373</v>
      </c>
      <c r="AE218" s="208">
        <v>956501048.55500007</v>
      </c>
      <c r="AF218" s="208">
        <v>102242450</v>
      </c>
      <c r="AG218" s="208">
        <v>285307445</v>
      </c>
      <c r="AH218" s="208">
        <v>159530088</v>
      </c>
      <c r="AI218" s="208">
        <v>157903830</v>
      </c>
      <c r="AJ218" s="208">
        <v>480842765</v>
      </c>
      <c r="AK218" s="208">
        <v>125252392</v>
      </c>
      <c r="AL218" s="208">
        <v>831248656.55500007</v>
      </c>
      <c r="AM218" s="208">
        <v>0</v>
      </c>
    </row>
    <row r="219" spans="1:39" s="6" customFormat="1" x14ac:dyDescent="0.25">
      <c r="A219" s="16" t="s">
        <v>376</v>
      </c>
      <c r="B219" s="11" t="s">
        <v>377</v>
      </c>
      <c r="C219" s="12">
        <f t="shared" ref="C219:P219" si="107">+C220+C221+C222+C223</f>
        <v>153400118.03999999</v>
      </c>
      <c r="D219" s="12">
        <f t="shared" si="107"/>
        <v>0</v>
      </c>
      <c r="E219" s="12">
        <f t="shared" si="107"/>
        <v>0</v>
      </c>
      <c r="F219" s="12">
        <f t="shared" si="107"/>
        <v>0</v>
      </c>
      <c r="G219" s="12">
        <f t="shared" si="107"/>
        <v>153400118.03999999</v>
      </c>
      <c r="H219" s="12">
        <f t="shared" si="107"/>
        <v>118070000</v>
      </c>
      <c r="I219" s="12">
        <f t="shared" si="107"/>
        <v>143570000</v>
      </c>
      <c r="J219" s="12">
        <f t="shared" si="107"/>
        <v>9830118.0399999991</v>
      </c>
      <c r="K219" s="12">
        <f t="shared" si="107"/>
        <v>2070000</v>
      </c>
      <c r="L219" s="12">
        <f t="shared" si="107"/>
        <v>11070000</v>
      </c>
      <c r="M219" s="12">
        <f t="shared" si="107"/>
        <v>132500000</v>
      </c>
      <c r="N219" s="12">
        <f t="shared" si="107"/>
        <v>2070000</v>
      </c>
      <c r="O219" s="12">
        <f t="shared" si="107"/>
        <v>143570000</v>
      </c>
      <c r="P219" s="12">
        <f t="shared" si="107"/>
        <v>0</v>
      </c>
      <c r="Q219" s="12">
        <f t="shared" si="94"/>
        <v>9830118.0399999917</v>
      </c>
      <c r="R219" s="12">
        <f t="shared" si="99"/>
        <v>11070000</v>
      </c>
      <c r="T219" s="15" t="s">
        <v>376</v>
      </c>
      <c r="U219" s="206" t="s">
        <v>377</v>
      </c>
      <c r="V219" s="208">
        <v>153400118.03999999</v>
      </c>
      <c r="W219" s="208">
        <v>0</v>
      </c>
      <c r="X219" s="208">
        <v>0</v>
      </c>
      <c r="Y219" s="208">
        <v>0</v>
      </c>
      <c r="Z219" s="208">
        <v>0</v>
      </c>
      <c r="AA219" s="208">
        <v>0</v>
      </c>
      <c r="AB219" s="208">
        <v>153400118.03999999</v>
      </c>
      <c r="AC219" s="208">
        <v>118070000</v>
      </c>
      <c r="AD219" s="208">
        <v>143570000</v>
      </c>
      <c r="AE219" s="208">
        <v>9830118.0399999917</v>
      </c>
      <c r="AF219" s="208">
        <v>2070000</v>
      </c>
      <c r="AG219" s="208">
        <v>11070000</v>
      </c>
      <c r="AH219" s="208">
        <v>132500000</v>
      </c>
      <c r="AI219" s="208">
        <v>2070000</v>
      </c>
      <c r="AJ219" s="208">
        <v>143570000</v>
      </c>
      <c r="AK219" s="208">
        <v>0</v>
      </c>
      <c r="AL219" s="208">
        <v>9830118.0399999917</v>
      </c>
      <c r="AM219" s="208">
        <v>0</v>
      </c>
    </row>
    <row r="220" spans="1:39" x14ac:dyDescent="0.25">
      <c r="A220" s="15" t="s">
        <v>378</v>
      </c>
      <c r="B220" s="1" t="s">
        <v>379</v>
      </c>
      <c r="C220" s="2">
        <v>43308686.039999999</v>
      </c>
      <c r="D220" s="2">
        <v>0</v>
      </c>
      <c r="E220" s="2">
        <v>0</v>
      </c>
      <c r="F220" s="2">
        <v>0</v>
      </c>
      <c r="G220" s="2">
        <f t="shared" si="95"/>
        <v>43308686.039999999</v>
      </c>
      <c r="H220" s="2">
        <v>21070000</v>
      </c>
      <c r="I220" s="2">
        <v>36570000</v>
      </c>
      <c r="J220" s="2">
        <f t="shared" si="96"/>
        <v>6738686.0399999991</v>
      </c>
      <c r="K220" s="2">
        <v>1070000</v>
      </c>
      <c r="L220" s="2">
        <v>6070000</v>
      </c>
      <c r="M220" s="2">
        <f t="shared" si="97"/>
        <v>30500000</v>
      </c>
      <c r="N220" s="2">
        <v>1070000</v>
      </c>
      <c r="O220" s="2">
        <v>36570000</v>
      </c>
      <c r="P220" s="2">
        <f t="shared" si="98"/>
        <v>0</v>
      </c>
      <c r="Q220" s="2">
        <f t="shared" si="94"/>
        <v>6738686.0399999991</v>
      </c>
      <c r="R220" s="2">
        <f t="shared" si="99"/>
        <v>6070000</v>
      </c>
      <c r="T220" s="15" t="s">
        <v>378</v>
      </c>
      <c r="U220" s="206" t="s">
        <v>379</v>
      </c>
      <c r="V220" s="208">
        <v>43308686.039999999</v>
      </c>
      <c r="W220" s="208">
        <v>0</v>
      </c>
      <c r="X220" s="208">
        <v>0</v>
      </c>
      <c r="Y220" s="208">
        <v>0</v>
      </c>
      <c r="Z220" s="208">
        <v>0</v>
      </c>
      <c r="AA220" s="208">
        <v>0</v>
      </c>
      <c r="AB220" s="208">
        <v>43308686.039999999</v>
      </c>
      <c r="AC220" s="208">
        <v>21070000</v>
      </c>
      <c r="AD220" s="208">
        <v>36570000</v>
      </c>
      <c r="AE220" s="208">
        <v>6738686.0399999991</v>
      </c>
      <c r="AF220" s="208">
        <v>1070000</v>
      </c>
      <c r="AG220" s="208">
        <v>6070000</v>
      </c>
      <c r="AH220" s="208">
        <v>30500000</v>
      </c>
      <c r="AI220" s="208">
        <v>1070000</v>
      </c>
      <c r="AJ220" s="208">
        <v>36570000</v>
      </c>
      <c r="AK220" s="208">
        <v>0</v>
      </c>
      <c r="AL220" s="208">
        <v>6738686.0399999991</v>
      </c>
      <c r="AM220" s="208">
        <v>0</v>
      </c>
    </row>
    <row r="221" spans="1:39" x14ac:dyDescent="0.25">
      <c r="A221" s="15" t="s">
        <v>380</v>
      </c>
      <c r="B221" s="1" t="s">
        <v>381</v>
      </c>
      <c r="C221" s="2">
        <v>25000000</v>
      </c>
      <c r="D221" s="2">
        <v>0</v>
      </c>
      <c r="E221" s="2">
        <v>0</v>
      </c>
      <c r="F221" s="2">
        <v>0</v>
      </c>
      <c r="G221" s="2">
        <f t="shared" si="95"/>
        <v>25000000</v>
      </c>
      <c r="H221" s="2">
        <v>25000000</v>
      </c>
      <c r="I221" s="2">
        <v>25000000</v>
      </c>
      <c r="J221" s="2">
        <f t="shared" si="96"/>
        <v>0</v>
      </c>
      <c r="K221" s="2">
        <v>0</v>
      </c>
      <c r="L221" s="2">
        <v>0</v>
      </c>
      <c r="M221" s="2">
        <f t="shared" si="97"/>
        <v>25000000</v>
      </c>
      <c r="N221" s="2">
        <v>0</v>
      </c>
      <c r="O221" s="2">
        <v>25000000</v>
      </c>
      <c r="P221" s="2">
        <f t="shared" si="98"/>
        <v>0</v>
      </c>
      <c r="Q221" s="2">
        <f t="shared" si="94"/>
        <v>0</v>
      </c>
      <c r="R221" s="2">
        <f t="shared" si="99"/>
        <v>0</v>
      </c>
      <c r="T221" s="15" t="s">
        <v>380</v>
      </c>
      <c r="U221" s="206" t="s">
        <v>381</v>
      </c>
      <c r="V221" s="208">
        <v>25000000</v>
      </c>
      <c r="W221" s="208">
        <v>0</v>
      </c>
      <c r="X221" s="208">
        <v>0</v>
      </c>
      <c r="Y221" s="208">
        <v>0</v>
      </c>
      <c r="Z221" s="208">
        <v>0</v>
      </c>
      <c r="AA221" s="208">
        <v>0</v>
      </c>
      <c r="AB221" s="208">
        <v>25000000</v>
      </c>
      <c r="AC221" s="208">
        <v>25000000</v>
      </c>
      <c r="AD221" s="208">
        <v>25000000</v>
      </c>
      <c r="AE221" s="208">
        <v>0</v>
      </c>
      <c r="AF221" s="208">
        <v>0</v>
      </c>
      <c r="AG221" s="208">
        <v>0</v>
      </c>
      <c r="AH221" s="208">
        <v>25000000</v>
      </c>
      <c r="AI221" s="208">
        <v>0</v>
      </c>
      <c r="AJ221" s="208">
        <v>25000000</v>
      </c>
      <c r="AK221" s="208">
        <v>0</v>
      </c>
      <c r="AL221" s="208">
        <v>0</v>
      </c>
      <c r="AM221" s="208">
        <v>0</v>
      </c>
    </row>
    <row r="222" spans="1:39" x14ac:dyDescent="0.25">
      <c r="A222" s="15" t="s">
        <v>382</v>
      </c>
      <c r="B222" s="1" t="s">
        <v>383</v>
      </c>
      <c r="C222" s="2">
        <v>60091432</v>
      </c>
      <c r="D222" s="2">
        <v>0</v>
      </c>
      <c r="E222" s="2">
        <v>0</v>
      </c>
      <c r="F222" s="2">
        <v>0</v>
      </c>
      <c r="G222" s="2">
        <f t="shared" si="95"/>
        <v>60091432</v>
      </c>
      <c r="H222" s="2">
        <v>47000000</v>
      </c>
      <c r="I222" s="2">
        <v>57000000</v>
      </c>
      <c r="J222" s="2">
        <f t="shared" si="96"/>
        <v>3091432</v>
      </c>
      <c r="K222" s="2">
        <v>1000000</v>
      </c>
      <c r="L222" s="2">
        <v>5000000</v>
      </c>
      <c r="M222" s="2">
        <f t="shared" si="97"/>
        <v>52000000</v>
      </c>
      <c r="N222" s="2">
        <v>1000000</v>
      </c>
      <c r="O222" s="2">
        <v>57000000</v>
      </c>
      <c r="P222" s="2">
        <f t="shared" si="98"/>
        <v>0</v>
      </c>
      <c r="Q222" s="2">
        <f t="shared" si="94"/>
        <v>3091432</v>
      </c>
      <c r="R222" s="2">
        <f t="shared" si="99"/>
        <v>5000000</v>
      </c>
      <c r="T222" s="15" t="s">
        <v>382</v>
      </c>
      <c r="U222" s="206" t="s">
        <v>383</v>
      </c>
      <c r="V222" s="208">
        <v>60091432</v>
      </c>
      <c r="W222" s="208">
        <v>0</v>
      </c>
      <c r="X222" s="208">
        <v>0</v>
      </c>
      <c r="Y222" s="208">
        <v>0</v>
      </c>
      <c r="Z222" s="208">
        <v>0</v>
      </c>
      <c r="AA222" s="208">
        <v>0</v>
      </c>
      <c r="AB222" s="208">
        <v>60091432</v>
      </c>
      <c r="AC222" s="208">
        <v>47000000</v>
      </c>
      <c r="AD222" s="208">
        <v>57000000</v>
      </c>
      <c r="AE222" s="208">
        <v>3091432</v>
      </c>
      <c r="AF222" s="208">
        <v>1000000</v>
      </c>
      <c r="AG222" s="208">
        <v>5000000</v>
      </c>
      <c r="AH222" s="208">
        <v>52000000</v>
      </c>
      <c r="AI222" s="208">
        <v>1000000</v>
      </c>
      <c r="AJ222" s="208">
        <v>57000000</v>
      </c>
      <c r="AK222" s="208">
        <v>0</v>
      </c>
      <c r="AL222" s="208">
        <v>3091432</v>
      </c>
      <c r="AM222" s="208">
        <v>0</v>
      </c>
    </row>
    <row r="223" spans="1:39" x14ac:dyDescent="0.25">
      <c r="A223" s="15" t="s">
        <v>384</v>
      </c>
      <c r="B223" s="1" t="s">
        <v>385</v>
      </c>
      <c r="C223" s="2">
        <v>25000000</v>
      </c>
      <c r="D223" s="2">
        <v>0</v>
      </c>
      <c r="E223" s="2">
        <v>0</v>
      </c>
      <c r="F223" s="2">
        <v>0</v>
      </c>
      <c r="G223" s="2">
        <f t="shared" si="95"/>
        <v>25000000</v>
      </c>
      <c r="H223" s="2">
        <v>25000000</v>
      </c>
      <c r="I223" s="2">
        <v>25000000</v>
      </c>
      <c r="J223" s="2">
        <f t="shared" si="96"/>
        <v>0</v>
      </c>
      <c r="K223" s="2">
        <v>0</v>
      </c>
      <c r="L223" s="2">
        <v>0</v>
      </c>
      <c r="M223" s="2">
        <f t="shared" si="97"/>
        <v>25000000</v>
      </c>
      <c r="N223" s="2">
        <v>0</v>
      </c>
      <c r="O223" s="2">
        <v>25000000</v>
      </c>
      <c r="P223" s="2">
        <f t="shared" si="98"/>
        <v>0</v>
      </c>
      <c r="Q223" s="2">
        <f t="shared" si="94"/>
        <v>0</v>
      </c>
      <c r="R223" s="2">
        <f t="shared" si="99"/>
        <v>0</v>
      </c>
      <c r="T223" s="15" t="s">
        <v>384</v>
      </c>
      <c r="U223" s="206" t="s">
        <v>385</v>
      </c>
      <c r="V223" s="208">
        <v>25000000</v>
      </c>
      <c r="W223" s="208">
        <v>0</v>
      </c>
      <c r="X223" s="208">
        <v>0</v>
      </c>
      <c r="Y223" s="208">
        <v>0</v>
      </c>
      <c r="Z223" s="208">
        <v>0</v>
      </c>
      <c r="AA223" s="208">
        <v>0</v>
      </c>
      <c r="AB223" s="208">
        <v>25000000</v>
      </c>
      <c r="AC223" s="208">
        <v>25000000</v>
      </c>
      <c r="AD223" s="208">
        <v>25000000</v>
      </c>
      <c r="AE223" s="208">
        <v>0</v>
      </c>
      <c r="AF223" s="208">
        <v>0</v>
      </c>
      <c r="AG223" s="208">
        <v>0</v>
      </c>
      <c r="AH223" s="208">
        <v>25000000</v>
      </c>
      <c r="AI223" s="208">
        <v>0</v>
      </c>
      <c r="AJ223" s="208">
        <v>25000000</v>
      </c>
      <c r="AK223" s="208">
        <v>0</v>
      </c>
      <c r="AL223" s="208">
        <v>0</v>
      </c>
      <c r="AM223" s="208">
        <v>0</v>
      </c>
    </row>
    <row r="224" spans="1:39" s="6" customFormat="1" x14ac:dyDescent="0.25">
      <c r="A224" s="15" t="s">
        <v>386</v>
      </c>
      <c r="B224" s="19" t="s">
        <v>387</v>
      </c>
      <c r="C224" s="20"/>
      <c r="D224" s="28">
        <v>15000000</v>
      </c>
      <c r="E224" s="20"/>
      <c r="F224" s="20"/>
      <c r="G224" s="20">
        <f t="shared" si="95"/>
        <v>15000000</v>
      </c>
      <c r="H224" s="20">
        <v>0</v>
      </c>
      <c r="I224" s="20">
        <v>1000000</v>
      </c>
      <c r="J224" s="20">
        <f t="shared" si="96"/>
        <v>14000000</v>
      </c>
      <c r="K224" s="20">
        <v>0</v>
      </c>
      <c r="L224" s="20">
        <v>1000000</v>
      </c>
      <c r="M224" s="20">
        <f t="shared" si="97"/>
        <v>0</v>
      </c>
      <c r="N224" s="20">
        <v>0</v>
      </c>
      <c r="O224" s="20">
        <v>1000000</v>
      </c>
      <c r="P224" s="20">
        <f t="shared" si="98"/>
        <v>0</v>
      </c>
      <c r="Q224" s="20">
        <f t="shared" si="94"/>
        <v>14000000</v>
      </c>
      <c r="R224" s="20">
        <f t="shared" si="99"/>
        <v>1000000</v>
      </c>
      <c r="S224" s="18"/>
      <c r="T224" s="15" t="s">
        <v>386</v>
      </c>
      <c r="U224" s="206" t="s">
        <v>387</v>
      </c>
      <c r="V224" s="208">
        <v>0</v>
      </c>
      <c r="W224" s="208">
        <v>15000000</v>
      </c>
      <c r="X224" s="208">
        <v>0</v>
      </c>
      <c r="Y224" s="208">
        <v>0</v>
      </c>
      <c r="Z224" s="208">
        <v>0</v>
      </c>
      <c r="AA224" s="208">
        <v>0</v>
      </c>
      <c r="AB224" s="208">
        <v>15000000</v>
      </c>
      <c r="AC224" s="208">
        <v>0</v>
      </c>
      <c r="AD224" s="208">
        <v>1000000</v>
      </c>
      <c r="AE224" s="208">
        <v>14000000</v>
      </c>
      <c r="AF224" s="208">
        <v>0</v>
      </c>
      <c r="AG224" s="208">
        <v>1000000</v>
      </c>
      <c r="AH224" s="208">
        <v>0</v>
      </c>
      <c r="AI224" s="208">
        <v>0</v>
      </c>
      <c r="AJ224" s="208">
        <v>1000000</v>
      </c>
      <c r="AK224" s="208">
        <v>0</v>
      </c>
      <c r="AL224" s="208">
        <v>14000000</v>
      </c>
      <c r="AM224" s="208">
        <v>0</v>
      </c>
    </row>
    <row r="225" spans="1:39" x14ac:dyDescent="0.25">
      <c r="A225" s="16" t="s">
        <v>388</v>
      </c>
      <c r="B225" s="11" t="s">
        <v>389</v>
      </c>
      <c r="C225" s="12">
        <f>+C226+C227</f>
        <v>46312145</v>
      </c>
      <c r="D225" s="12">
        <f t="shared" ref="D225:P225" si="108">+D226+D227</f>
        <v>15000000</v>
      </c>
      <c r="E225" s="12">
        <f t="shared" si="108"/>
        <v>0</v>
      </c>
      <c r="F225" s="12">
        <f t="shared" si="108"/>
        <v>0</v>
      </c>
      <c r="G225" s="12">
        <f t="shared" si="108"/>
        <v>61312145</v>
      </c>
      <c r="H225" s="12">
        <f t="shared" si="108"/>
        <v>0</v>
      </c>
      <c r="I225" s="12">
        <f t="shared" si="108"/>
        <v>6000000</v>
      </c>
      <c r="J225" s="12">
        <f t="shared" si="108"/>
        <v>55312145</v>
      </c>
      <c r="K225" s="12">
        <f t="shared" si="108"/>
        <v>0</v>
      </c>
      <c r="L225" s="12">
        <f t="shared" si="108"/>
        <v>6000000</v>
      </c>
      <c r="M225" s="12">
        <f t="shared" si="108"/>
        <v>0</v>
      </c>
      <c r="N225" s="12">
        <f t="shared" si="108"/>
        <v>0</v>
      </c>
      <c r="O225" s="12">
        <f t="shared" si="108"/>
        <v>6000000</v>
      </c>
      <c r="P225" s="12">
        <f t="shared" si="108"/>
        <v>0</v>
      </c>
      <c r="Q225" s="12">
        <f t="shared" si="94"/>
        <v>55312145</v>
      </c>
      <c r="R225" s="12">
        <f t="shared" si="99"/>
        <v>6000000</v>
      </c>
      <c r="S225" s="6"/>
      <c r="T225" s="15" t="s">
        <v>388</v>
      </c>
      <c r="U225" s="206" t="s">
        <v>389</v>
      </c>
      <c r="V225" s="208">
        <v>46312145</v>
      </c>
      <c r="W225" s="208">
        <v>15000000</v>
      </c>
      <c r="X225" s="208">
        <v>0</v>
      </c>
      <c r="Y225" s="208">
        <v>0</v>
      </c>
      <c r="Z225" s="208">
        <v>0</v>
      </c>
      <c r="AA225" s="208">
        <v>0</v>
      </c>
      <c r="AB225" s="208">
        <v>61312145</v>
      </c>
      <c r="AC225" s="208">
        <v>0</v>
      </c>
      <c r="AD225" s="208">
        <v>6000000</v>
      </c>
      <c r="AE225" s="208">
        <v>55312145</v>
      </c>
      <c r="AF225" s="208">
        <v>0</v>
      </c>
      <c r="AG225" s="208">
        <v>6000000</v>
      </c>
      <c r="AH225" s="208">
        <v>0</v>
      </c>
      <c r="AI225" s="208">
        <v>0</v>
      </c>
      <c r="AJ225" s="208">
        <v>6000000</v>
      </c>
      <c r="AK225" s="208">
        <v>0</v>
      </c>
      <c r="AL225" s="208">
        <v>55312145</v>
      </c>
      <c r="AM225" s="208">
        <v>0</v>
      </c>
    </row>
    <row r="226" spans="1:39" x14ac:dyDescent="0.25">
      <c r="A226" s="15" t="s">
        <v>390</v>
      </c>
      <c r="B226" s="1" t="s">
        <v>391</v>
      </c>
      <c r="C226" s="2">
        <v>6000000</v>
      </c>
      <c r="D226" s="2">
        <v>0</v>
      </c>
      <c r="E226" s="2">
        <v>0</v>
      </c>
      <c r="F226" s="2">
        <v>0</v>
      </c>
      <c r="G226" s="2">
        <f t="shared" si="95"/>
        <v>6000000</v>
      </c>
      <c r="H226" s="2">
        <v>0</v>
      </c>
      <c r="I226" s="2">
        <v>0</v>
      </c>
      <c r="J226" s="2">
        <f t="shared" si="96"/>
        <v>6000000</v>
      </c>
      <c r="K226" s="2">
        <v>0</v>
      </c>
      <c r="L226" s="2">
        <v>0</v>
      </c>
      <c r="M226" s="2">
        <f t="shared" si="97"/>
        <v>0</v>
      </c>
      <c r="N226" s="2">
        <v>0</v>
      </c>
      <c r="O226" s="2">
        <v>0</v>
      </c>
      <c r="P226" s="2">
        <f t="shared" si="98"/>
        <v>0</v>
      </c>
      <c r="Q226" s="2">
        <f t="shared" si="94"/>
        <v>6000000</v>
      </c>
      <c r="R226" s="2">
        <f t="shared" si="99"/>
        <v>0</v>
      </c>
      <c r="T226" s="15" t="s">
        <v>390</v>
      </c>
      <c r="U226" s="206" t="s">
        <v>391</v>
      </c>
      <c r="V226" s="208">
        <v>6000000</v>
      </c>
      <c r="W226" s="208">
        <v>0</v>
      </c>
      <c r="X226" s="208">
        <v>0</v>
      </c>
      <c r="Y226" s="208">
        <v>0</v>
      </c>
      <c r="Z226" s="208">
        <v>0</v>
      </c>
      <c r="AA226" s="208">
        <v>0</v>
      </c>
      <c r="AB226" s="208">
        <v>6000000</v>
      </c>
      <c r="AC226" s="208">
        <v>0</v>
      </c>
      <c r="AD226" s="208">
        <v>0</v>
      </c>
      <c r="AE226" s="208">
        <v>6000000</v>
      </c>
      <c r="AF226" s="208">
        <v>0</v>
      </c>
      <c r="AG226" s="208">
        <v>0</v>
      </c>
      <c r="AH226" s="208">
        <v>0</v>
      </c>
      <c r="AI226" s="208">
        <v>0</v>
      </c>
      <c r="AJ226" s="208">
        <v>0</v>
      </c>
      <c r="AK226" s="208">
        <v>0</v>
      </c>
      <c r="AL226" s="208">
        <v>6000000</v>
      </c>
      <c r="AM226" s="208">
        <v>0</v>
      </c>
    </row>
    <row r="227" spans="1:39" x14ac:dyDescent="0.25">
      <c r="A227" s="15" t="s">
        <v>392</v>
      </c>
      <c r="B227" s="1" t="s">
        <v>393</v>
      </c>
      <c r="C227" s="2">
        <v>40312145</v>
      </c>
      <c r="D227" s="28">
        <v>15000000</v>
      </c>
      <c r="E227" s="2">
        <v>0</v>
      </c>
      <c r="F227" s="2">
        <v>0</v>
      </c>
      <c r="G227" s="2">
        <f t="shared" si="95"/>
        <v>55312145</v>
      </c>
      <c r="H227" s="2">
        <v>0</v>
      </c>
      <c r="I227" s="2">
        <v>6000000</v>
      </c>
      <c r="J227" s="2">
        <f t="shared" si="96"/>
        <v>49312145</v>
      </c>
      <c r="K227" s="2">
        <v>0</v>
      </c>
      <c r="L227" s="2">
        <v>6000000</v>
      </c>
      <c r="M227" s="2">
        <f t="shared" si="97"/>
        <v>0</v>
      </c>
      <c r="N227" s="2">
        <v>0</v>
      </c>
      <c r="O227" s="2">
        <v>6000000</v>
      </c>
      <c r="P227" s="2">
        <f t="shared" si="98"/>
        <v>0</v>
      </c>
      <c r="Q227" s="2">
        <f t="shared" si="94"/>
        <v>49312145</v>
      </c>
      <c r="R227" s="2">
        <f t="shared" si="99"/>
        <v>6000000</v>
      </c>
      <c r="T227" s="15" t="s">
        <v>392</v>
      </c>
      <c r="U227" s="206" t="s">
        <v>393</v>
      </c>
      <c r="V227" s="208">
        <v>40312145</v>
      </c>
      <c r="W227" s="208">
        <v>15000000</v>
      </c>
      <c r="X227" s="208">
        <v>0</v>
      </c>
      <c r="Y227" s="208">
        <v>0</v>
      </c>
      <c r="Z227" s="208">
        <v>0</v>
      </c>
      <c r="AA227" s="208">
        <v>0</v>
      </c>
      <c r="AB227" s="208">
        <v>55312145</v>
      </c>
      <c r="AC227" s="208">
        <v>0</v>
      </c>
      <c r="AD227" s="208">
        <v>6000000</v>
      </c>
      <c r="AE227" s="208">
        <v>49312145</v>
      </c>
      <c r="AF227" s="208">
        <v>0</v>
      </c>
      <c r="AG227" s="208">
        <v>6000000</v>
      </c>
      <c r="AH227" s="208">
        <v>0</v>
      </c>
      <c r="AI227" s="208">
        <v>0</v>
      </c>
      <c r="AJ227" s="208">
        <v>6000000</v>
      </c>
      <c r="AK227" s="208">
        <v>0</v>
      </c>
      <c r="AL227" s="208">
        <v>49312145</v>
      </c>
      <c r="AM227" s="208">
        <v>0</v>
      </c>
    </row>
    <row r="228" spans="1:39" s="6" customFormat="1" x14ac:dyDescent="0.25">
      <c r="A228" s="15" t="s">
        <v>394</v>
      </c>
      <c r="B228" s="1" t="s">
        <v>395</v>
      </c>
      <c r="C228" s="2">
        <v>59149653.774999999</v>
      </c>
      <c r="D228" s="2">
        <v>0</v>
      </c>
      <c r="E228" s="2">
        <v>0</v>
      </c>
      <c r="F228" s="2">
        <v>0</v>
      </c>
      <c r="G228" s="2">
        <f t="shared" si="95"/>
        <v>59149653.774999999</v>
      </c>
      <c r="H228" s="2">
        <v>1155600</v>
      </c>
      <c r="I228" s="2">
        <v>1155600</v>
      </c>
      <c r="J228" s="2">
        <f t="shared" si="96"/>
        <v>57994053.774999999</v>
      </c>
      <c r="K228" s="2">
        <v>655600</v>
      </c>
      <c r="L228" s="2">
        <v>655600</v>
      </c>
      <c r="M228" s="2">
        <f t="shared" si="97"/>
        <v>500000</v>
      </c>
      <c r="N228" s="2">
        <v>51155600</v>
      </c>
      <c r="O228" s="2">
        <v>51155600</v>
      </c>
      <c r="P228" s="2">
        <f t="shared" si="98"/>
        <v>50000000</v>
      </c>
      <c r="Q228" s="2">
        <f t="shared" si="94"/>
        <v>7994053.7749999985</v>
      </c>
      <c r="R228" s="2">
        <f t="shared" si="99"/>
        <v>655600</v>
      </c>
      <c r="S228"/>
      <c r="T228" s="15" t="s">
        <v>394</v>
      </c>
      <c r="U228" s="206" t="s">
        <v>395</v>
      </c>
      <c r="V228" s="208">
        <v>59149653.774999999</v>
      </c>
      <c r="W228" s="208">
        <v>0</v>
      </c>
      <c r="X228" s="208">
        <v>0</v>
      </c>
      <c r="Y228" s="208">
        <v>0</v>
      </c>
      <c r="Z228" s="208">
        <v>0</v>
      </c>
      <c r="AA228" s="208">
        <v>0</v>
      </c>
      <c r="AB228" s="208">
        <v>59149653.774999999</v>
      </c>
      <c r="AC228" s="208">
        <v>1155600</v>
      </c>
      <c r="AD228" s="208">
        <v>1155600</v>
      </c>
      <c r="AE228" s="208">
        <v>57994053.774999999</v>
      </c>
      <c r="AF228" s="208">
        <v>655600</v>
      </c>
      <c r="AG228" s="208">
        <v>655600</v>
      </c>
      <c r="AH228" s="208">
        <v>500000</v>
      </c>
      <c r="AI228" s="208">
        <v>51155600</v>
      </c>
      <c r="AJ228" s="208">
        <v>51155600</v>
      </c>
      <c r="AK228" s="208">
        <v>50000000</v>
      </c>
      <c r="AL228" s="208">
        <v>7994053.7749999985</v>
      </c>
      <c r="AM228" s="208">
        <v>0</v>
      </c>
    </row>
    <row r="229" spans="1:39" x14ac:dyDescent="0.25">
      <c r="A229" s="16" t="s">
        <v>396</v>
      </c>
      <c r="B229" s="11" t="s">
        <v>397</v>
      </c>
      <c r="C229" s="12">
        <f>+C230+C231</f>
        <v>1023229504.74</v>
      </c>
      <c r="D229" s="12">
        <f t="shared" ref="D229:P229" si="109">+D230+D231</f>
        <v>0</v>
      </c>
      <c r="E229" s="12">
        <f t="shared" si="109"/>
        <v>0</v>
      </c>
      <c r="F229" s="12">
        <f t="shared" si="109"/>
        <v>0</v>
      </c>
      <c r="G229" s="12">
        <f t="shared" si="109"/>
        <v>1023229504.74</v>
      </c>
      <c r="H229" s="12">
        <f t="shared" si="109"/>
        <v>135779833</v>
      </c>
      <c r="I229" s="12">
        <f t="shared" si="109"/>
        <v>203864773</v>
      </c>
      <c r="J229" s="12">
        <f t="shared" si="109"/>
        <v>819364731.74000001</v>
      </c>
      <c r="K229" s="12">
        <f t="shared" si="109"/>
        <v>99516850</v>
      </c>
      <c r="L229" s="12">
        <f t="shared" si="109"/>
        <v>184753333</v>
      </c>
      <c r="M229" s="12">
        <f t="shared" si="109"/>
        <v>19111440</v>
      </c>
      <c r="N229" s="12">
        <f t="shared" si="109"/>
        <v>104678230</v>
      </c>
      <c r="O229" s="12">
        <f t="shared" si="109"/>
        <v>279117165</v>
      </c>
      <c r="P229" s="12">
        <f t="shared" si="109"/>
        <v>75252392</v>
      </c>
      <c r="Q229" s="12">
        <f t="shared" si="94"/>
        <v>744112339.74000001</v>
      </c>
      <c r="R229" s="12">
        <f t="shared" si="99"/>
        <v>184753333</v>
      </c>
      <c r="S229" s="6"/>
      <c r="T229" s="15" t="s">
        <v>396</v>
      </c>
      <c r="U229" s="206" t="s">
        <v>397</v>
      </c>
      <c r="V229" s="208">
        <v>1023229504.74</v>
      </c>
      <c r="W229" s="208">
        <v>0</v>
      </c>
      <c r="X229" s="208">
        <v>0</v>
      </c>
      <c r="Y229" s="208">
        <v>0</v>
      </c>
      <c r="Z229" s="208">
        <v>0</v>
      </c>
      <c r="AA229" s="208">
        <v>0</v>
      </c>
      <c r="AB229" s="208">
        <v>1023229504.74</v>
      </c>
      <c r="AC229" s="208">
        <v>135779833</v>
      </c>
      <c r="AD229" s="208">
        <v>203864773</v>
      </c>
      <c r="AE229" s="208">
        <v>819364731.74000001</v>
      </c>
      <c r="AF229" s="208">
        <v>99516850</v>
      </c>
      <c r="AG229" s="208">
        <v>266581845</v>
      </c>
      <c r="AH229" s="208">
        <v>26530088</v>
      </c>
      <c r="AI229" s="208">
        <v>104678230</v>
      </c>
      <c r="AJ229" s="208">
        <v>279117165</v>
      </c>
      <c r="AK229" s="208">
        <v>75252392</v>
      </c>
      <c r="AL229" s="208">
        <v>744112339.74000001</v>
      </c>
      <c r="AM229" s="208">
        <v>0</v>
      </c>
    </row>
    <row r="230" spans="1:39" x14ac:dyDescent="0.25">
      <c r="A230" s="15" t="s">
        <v>398</v>
      </c>
      <c r="B230" s="1" t="s">
        <v>399</v>
      </c>
      <c r="C230" s="2">
        <v>836629504.74000001</v>
      </c>
      <c r="D230" s="2">
        <v>0</v>
      </c>
      <c r="E230" s="2">
        <v>0</v>
      </c>
      <c r="F230" s="2">
        <v>0</v>
      </c>
      <c r="G230" s="2">
        <f t="shared" si="95"/>
        <v>836629504.74000001</v>
      </c>
      <c r="H230" s="2">
        <v>77103620</v>
      </c>
      <c r="I230" s="2">
        <v>138351040</v>
      </c>
      <c r="J230" s="2">
        <f t="shared" si="96"/>
        <v>698278464.74000001</v>
      </c>
      <c r="K230" s="2">
        <v>73193177</v>
      </c>
      <c r="L230" s="208">
        <v>138351040</v>
      </c>
      <c r="M230" s="2">
        <f t="shared" si="97"/>
        <v>0</v>
      </c>
      <c r="N230" s="2">
        <v>67977967</v>
      </c>
      <c r="O230" s="2">
        <v>210054932</v>
      </c>
      <c r="P230" s="2">
        <f t="shared" si="98"/>
        <v>71703892</v>
      </c>
      <c r="Q230" s="2">
        <f t="shared" si="94"/>
        <v>626574572.74000001</v>
      </c>
      <c r="R230" s="2">
        <f t="shared" si="99"/>
        <v>138351040</v>
      </c>
      <c r="T230" s="15" t="s">
        <v>398</v>
      </c>
      <c r="U230" s="206" t="s">
        <v>399</v>
      </c>
      <c r="V230" s="208">
        <v>836629504.74000001</v>
      </c>
      <c r="W230" s="208">
        <v>0</v>
      </c>
      <c r="X230" s="208">
        <v>0</v>
      </c>
      <c r="Y230" s="208">
        <v>0</v>
      </c>
      <c r="Z230" s="208">
        <v>0</v>
      </c>
      <c r="AA230" s="208">
        <v>0</v>
      </c>
      <c r="AB230" s="208">
        <v>836629504.74000001</v>
      </c>
      <c r="AC230" s="208">
        <v>77103620</v>
      </c>
      <c r="AD230" s="208">
        <v>138351040</v>
      </c>
      <c r="AE230" s="208">
        <v>698278464.74000001</v>
      </c>
      <c r="AF230" s="208">
        <v>73193177</v>
      </c>
      <c r="AG230" s="208">
        <v>220179552</v>
      </c>
      <c r="AH230" s="208">
        <v>3418648</v>
      </c>
      <c r="AI230" s="208">
        <v>67977967</v>
      </c>
      <c r="AJ230" s="208">
        <v>210054932</v>
      </c>
      <c r="AK230" s="208">
        <v>71703892</v>
      </c>
      <c r="AL230" s="208">
        <v>626574572.74000001</v>
      </c>
      <c r="AM230" s="208">
        <v>0</v>
      </c>
    </row>
    <row r="231" spans="1:39" s="6" customFormat="1" x14ac:dyDescent="0.25">
      <c r="A231" s="15" t="s">
        <v>400</v>
      </c>
      <c r="B231" s="1" t="s">
        <v>401</v>
      </c>
      <c r="C231" s="2">
        <v>186600000</v>
      </c>
      <c r="D231" s="2">
        <v>0</v>
      </c>
      <c r="E231" s="2">
        <v>0</v>
      </c>
      <c r="F231" s="2">
        <v>0</v>
      </c>
      <c r="G231" s="2">
        <f t="shared" si="95"/>
        <v>186600000</v>
      </c>
      <c r="H231" s="2">
        <v>58676213</v>
      </c>
      <c r="I231" s="2">
        <v>65513733</v>
      </c>
      <c r="J231" s="2">
        <f t="shared" si="96"/>
        <v>121086267</v>
      </c>
      <c r="K231" s="2">
        <v>26323673</v>
      </c>
      <c r="L231" s="2">
        <v>46402293</v>
      </c>
      <c r="M231" s="2">
        <f t="shared" si="97"/>
        <v>19111440</v>
      </c>
      <c r="N231" s="2">
        <v>36700263</v>
      </c>
      <c r="O231" s="2">
        <v>69062233</v>
      </c>
      <c r="P231" s="2">
        <f t="shared" si="98"/>
        <v>3548500</v>
      </c>
      <c r="Q231" s="2">
        <f t="shared" si="94"/>
        <v>117537767</v>
      </c>
      <c r="R231" s="2">
        <f t="shared" si="99"/>
        <v>46402293</v>
      </c>
      <c r="S231"/>
      <c r="T231" s="15" t="s">
        <v>400</v>
      </c>
      <c r="U231" s="206" t="s">
        <v>401</v>
      </c>
      <c r="V231" s="208">
        <v>186600000</v>
      </c>
      <c r="W231" s="208">
        <v>0</v>
      </c>
      <c r="X231" s="208">
        <v>0</v>
      </c>
      <c r="Y231" s="208">
        <v>0</v>
      </c>
      <c r="Z231" s="208">
        <v>0</v>
      </c>
      <c r="AA231" s="208">
        <v>0</v>
      </c>
      <c r="AB231" s="208">
        <v>186600000</v>
      </c>
      <c r="AC231" s="208">
        <v>58676213</v>
      </c>
      <c r="AD231" s="208">
        <v>65513733</v>
      </c>
      <c r="AE231" s="208">
        <v>121086267</v>
      </c>
      <c r="AF231" s="208">
        <v>26323673</v>
      </c>
      <c r="AG231" s="208">
        <v>46402293</v>
      </c>
      <c r="AH231" s="208">
        <v>23111440</v>
      </c>
      <c r="AI231" s="208">
        <v>36700263</v>
      </c>
      <c r="AJ231" s="208">
        <v>69062233</v>
      </c>
      <c r="AK231" s="208">
        <v>3548500</v>
      </c>
      <c r="AL231" s="208">
        <v>117537767</v>
      </c>
      <c r="AM231" s="208">
        <v>0</v>
      </c>
    </row>
    <row r="232" spans="1:39" s="6" customFormat="1" x14ac:dyDescent="0.25">
      <c r="A232" s="13" t="s">
        <v>402</v>
      </c>
      <c r="B232" s="7" t="s">
        <v>403</v>
      </c>
      <c r="C232" s="8">
        <f>+C233+C250+C255</f>
        <v>3569675305.7749996</v>
      </c>
      <c r="D232" s="8">
        <f t="shared" ref="D232:P232" si="110">+D233+D250+D255</f>
        <v>0</v>
      </c>
      <c r="E232" s="8">
        <f t="shared" si="110"/>
        <v>0</v>
      </c>
      <c r="F232" s="8">
        <f t="shared" si="110"/>
        <v>0</v>
      </c>
      <c r="G232" s="8">
        <f t="shared" si="110"/>
        <v>3569675305.7749996</v>
      </c>
      <c r="H232" s="8">
        <f t="shared" si="110"/>
        <v>146933154.47</v>
      </c>
      <c r="I232" s="8">
        <f t="shared" si="110"/>
        <v>170958154.47</v>
      </c>
      <c r="J232" s="8">
        <f t="shared" si="110"/>
        <v>3398717151.3049998</v>
      </c>
      <c r="K232" s="8">
        <f t="shared" si="110"/>
        <v>35869259.469999999</v>
      </c>
      <c r="L232" s="8">
        <f t="shared" si="110"/>
        <v>37669259.469999999</v>
      </c>
      <c r="M232" s="8">
        <f t="shared" si="110"/>
        <v>133288895</v>
      </c>
      <c r="N232" s="8">
        <f t="shared" si="110"/>
        <v>102622998.90000001</v>
      </c>
      <c r="O232" s="8">
        <f t="shared" si="110"/>
        <v>1802347998.9000001</v>
      </c>
      <c r="P232" s="8">
        <f t="shared" si="110"/>
        <v>1631389844.4300001</v>
      </c>
      <c r="Q232" s="8">
        <f t="shared" si="94"/>
        <v>1767327306.8749995</v>
      </c>
      <c r="R232" s="8">
        <f t="shared" si="99"/>
        <v>37669259.469999999</v>
      </c>
      <c r="T232" s="15" t="s">
        <v>402</v>
      </c>
      <c r="U232" s="206" t="s">
        <v>403</v>
      </c>
      <c r="V232" s="208">
        <v>3569675305.7749996</v>
      </c>
      <c r="W232" s="208">
        <v>0</v>
      </c>
      <c r="X232" s="208">
        <v>0</v>
      </c>
      <c r="Y232" s="208">
        <v>0</v>
      </c>
      <c r="Z232" s="208">
        <v>0</v>
      </c>
      <c r="AA232" s="208">
        <v>0</v>
      </c>
      <c r="AB232" s="208">
        <v>3569675305.7749996</v>
      </c>
      <c r="AC232" s="208">
        <v>146933154.47</v>
      </c>
      <c r="AD232" s="208">
        <v>170958154.47</v>
      </c>
      <c r="AE232" s="208">
        <v>3398717151.3049998</v>
      </c>
      <c r="AF232" s="208">
        <v>35869259.469999999</v>
      </c>
      <c r="AG232" s="208">
        <v>59894259.469999999</v>
      </c>
      <c r="AH232" s="208">
        <v>133288895</v>
      </c>
      <c r="AI232" s="208">
        <v>102622998.90000001</v>
      </c>
      <c r="AJ232" s="208">
        <v>1802347998.9000001</v>
      </c>
      <c r="AK232" s="208">
        <v>1631389844.4300001</v>
      </c>
      <c r="AL232" s="208">
        <v>1767327306.8749995</v>
      </c>
      <c r="AM232" s="208">
        <v>0</v>
      </c>
    </row>
    <row r="233" spans="1:39" s="6" customFormat="1" x14ac:dyDescent="0.25">
      <c r="A233" s="16" t="s">
        <v>404</v>
      </c>
      <c r="B233" s="11" t="s">
        <v>405</v>
      </c>
      <c r="C233" s="12">
        <f>+C234+C237+C249</f>
        <v>1654658334.905</v>
      </c>
      <c r="D233" s="12">
        <f t="shared" ref="D233:P233" si="111">+D234+D237+D249</f>
        <v>0</v>
      </c>
      <c r="E233" s="12">
        <f t="shared" si="111"/>
        <v>0</v>
      </c>
      <c r="F233" s="12">
        <f t="shared" si="111"/>
        <v>0</v>
      </c>
      <c r="G233" s="12">
        <f t="shared" si="111"/>
        <v>1654658334.905</v>
      </c>
      <c r="H233" s="12">
        <f t="shared" si="111"/>
        <v>10233154.470000001</v>
      </c>
      <c r="I233" s="12">
        <f t="shared" si="111"/>
        <v>10433154.470000001</v>
      </c>
      <c r="J233" s="12">
        <f t="shared" si="111"/>
        <v>1644225180.4349999</v>
      </c>
      <c r="K233" s="12">
        <f t="shared" si="111"/>
        <v>9144259.4700000007</v>
      </c>
      <c r="L233" s="12">
        <f t="shared" si="111"/>
        <v>9344259.4700000007</v>
      </c>
      <c r="M233" s="12">
        <f t="shared" si="111"/>
        <v>1088895</v>
      </c>
      <c r="N233" s="12">
        <f t="shared" si="111"/>
        <v>1589846.9</v>
      </c>
      <c r="O233" s="12">
        <f t="shared" si="111"/>
        <v>177489846.90000001</v>
      </c>
      <c r="P233" s="12">
        <f t="shared" si="111"/>
        <v>167056692.43000001</v>
      </c>
      <c r="Q233" s="12">
        <f t="shared" si="94"/>
        <v>1477168488.0049999</v>
      </c>
      <c r="R233" s="12">
        <f t="shared" si="99"/>
        <v>9344259.4700000007</v>
      </c>
      <c r="T233" s="15" t="s">
        <v>404</v>
      </c>
      <c r="U233" s="206" t="s">
        <v>405</v>
      </c>
      <c r="V233" s="208">
        <v>1654658334.905</v>
      </c>
      <c r="W233" s="208">
        <v>0</v>
      </c>
      <c r="X233" s="208">
        <v>0</v>
      </c>
      <c r="Y233" s="208">
        <v>0</v>
      </c>
      <c r="Z233" s="208">
        <v>0</v>
      </c>
      <c r="AA233" s="208">
        <v>0</v>
      </c>
      <c r="AB233" s="208">
        <v>1654658334.905</v>
      </c>
      <c r="AC233" s="208">
        <v>10233154.470000001</v>
      </c>
      <c r="AD233" s="208">
        <v>10433154.470000001</v>
      </c>
      <c r="AE233" s="208">
        <v>1644225180.4349999</v>
      </c>
      <c r="AF233" s="208">
        <v>9144259.4700000007</v>
      </c>
      <c r="AG233" s="208">
        <v>9344259.4700000007</v>
      </c>
      <c r="AH233" s="208">
        <v>1088895</v>
      </c>
      <c r="AI233" s="208">
        <v>1589846.9</v>
      </c>
      <c r="AJ233" s="208">
        <v>177489846.90000001</v>
      </c>
      <c r="AK233" s="208">
        <v>167056692.43000001</v>
      </c>
      <c r="AL233" s="208">
        <v>1477168488.0049999</v>
      </c>
      <c r="AM233" s="208">
        <v>0</v>
      </c>
    </row>
    <row r="234" spans="1:39" x14ac:dyDescent="0.25">
      <c r="A234" s="16" t="s">
        <v>406</v>
      </c>
      <c r="B234" s="11" t="s">
        <v>407</v>
      </c>
      <c r="C234" s="12">
        <f>+C235+C236</f>
        <v>179069883.30000001</v>
      </c>
      <c r="D234" s="12">
        <f t="shared" ref="D234:P234" si="112">+D235+D236</f>
        <v>0</v>
      </c>
      <c r="E234" s="12">
        <f t="shared" si="112"/>
        <v>0</v>
      </c>
      <c r="F234" s="12">
        <f t="shared" si="112"/>
        <v>0</v>
      </c>
      <c r="G234" s="12">
        <f t="shared" si="112"/>
        <v>179069883.30000001</v>
      </c>
      <c r="H234" s="12">
        <f t="shared" si="112"/>
        <v>10233154.470000001</v>
      </c>
      <c r="I234" s="12">
        <f t="shared" si="112"/>
        <v>10433154.470000001</v>
      </c>
      <c r="J234" s="12">
        <f t="shared" si="112"/>
        <v>168636728.83000001</v>
      </c>
      <c r="K234" s="12">
        <f t="shared" si="112"/>
        <v>9144259.4700000007</v>
      </c>
      <c r="L234" s="12">
        <f t="shared" si="112"/>
        <v>9344259.4700000007</v>
      </c>
      <c r="M234" s="12">
        <f t="shared" si="112"/>
        <v>1088895</v>
      </c>
      <c r="N234" s="12">
        <f t="shared" si="112"/>
        <v>1589846.9</v>
      </c>
      <c r="O234" s="12">
        <f t="shared" si="112"/>
        <v>166589846.90000001</v>
      </c>
      <c r="P234" s="12">
        <f t="shared" si="112"/>
        <v>156156692.43000001</v>
      </c>
      <c r="Q234" s="12">
        <f t="shared" si="94"/>
        <v>12480036.400000006</v>
      </c>
      <c r="R234" s="12">
        <f t="shared" si="99"/>
        <v>9344259.4700000007</v>
      </c>
      <c r="S234" s="6"/>
      <c r="T234" s="15" t="s">
        <v>406</v>
      </c>
      <c r="U234" s="206" t="s">
        <v>407</v>
      </c>
      <c r="V234" s="208">
        <v>179069883.30000001</v>
      </c>
      <c r="W234" s="208">
        <v>0</v>
      </c>
      <c r="X234" s="208">
        <v>0</v>
      </c>
      <c r="Y234" s="208">
        <v>0</v>
      </c>
      <c r="Z234" s="208">
        <v>0</v>
      </c>
      <c r="AA234" s="208">
        <v>0</v>
      </c>
      <c r="AB234" s="208">
        <v>179069883.30000001</v>
      </c>
      <c r="AC234" s="208">
        <v>10233154.470000001</v>
      </c>
      <c r="AD234" s="208">
        <v>10433154.470000001</v>
      </c>
      <c r="AE234" s="208">
        <v>168636728.83000001</v>
      </c>
      <c r="AF234" s="208">
        <v>9144259.4700000007</v>
      </c>
      <c r="AG234" s="208">
        <v>9344259.4700000007</v>
      </c>
      <c r="AH234" s="208">
        <v>1088895</v>
      </c>
      <c r="AI234" s="208">
        <v>1589846.9</v>
      </c>
      <c r="AJ234" s="208">
        <v>166589846.90000001</v>
      </c>
      <c r="AK234" s="208">
        <v>156156692.43000001</v>
      </c>
      <c r="AL234" s="208">
        <v>12480036.400000006</v>
      </c>
      <c r="AM234" s="208">
        <v>0</v>
      </c>
    </row>
    <row r="235" spans="1:39" x14ac:dyDescent="0.25">
      <c r="A235" s="15" t="s">
        <v>408</v>
      </c>
      <c r="B235" s="1" t="s">
        <v>407</v>
      </c>
      <c r="C235" s="2">
        <v>177869883.30000001</v>
      </c>
      <c r="D235" s="2">
        <v>0</v>
      </c>
      <c r="E235" s="2">
        <v>0</v>
      </c>
      <c r="F235" s="2">
        <v>0</v>
      </c>
      <c r="G235" s="2">
        <f t="shared" si="95"/>
        <v>177869883.30000001</v>
      </c>
      <c r="H235" s="2">
        <v>9933154.4700000007</v>
      </c>
      <c r="I235" s="2">
        <v>10133154.470000001</v>
      </c>
      <c r="J235" s="2">
        <f t="shared" si="96"/>
        <v>167736728.83000001</v>
      </c>
      <c r="K235" s="2">
        <v>9144259.4700000007</v>
      </c>
      <c r="L235" s="2">
        <v>9344259.4700000007</v>
      </c>
      <c r="M235" s="2">
        <f t="shared" si="97"/>
        <v>788895</v>
      </c>
      <c r="N235" s="2">
        <v>1289846.8999999999</v>
      </c>
      <c r="O235" s="2">
        <v>166289846.90000001</v>
      </c>
      <c r="P235" s="2">
        <f t="shared" si="98"/>
        <v>156156692.43000001</v>
      </c>
      <c r="Q235" s="2">
        <f t="shared" si="94"/>
        <v>11580036.400000006</v>
      </c>
      <c r="R235" s="2">
        <f t="shared" si="99"/>
        <v>9344259.4700000007</v>
      </c>
      <c r="T235" s="15" t="s">
        <v>408</v>
      </c>
      <c r="U235" s="206" t="s">
        <v>407</v>
      </c>
      <c r="V235" s="208">
        <v>177869883.30000001</v>
      </c>
      <c r="W235" s="208">
        <v>0</v>
      </c>
      <c r="X235" s="208">
        <v>0</v>
      </c>
      <c r="Y235" s="208">
        <v>0</v>
      </c>
      <c r="Z235" s="208">
        <v>0</v>
      </c>
      <c r="AA235" s="208">
        <v>0</v>
      </c>
      <c r="AB235" s="208">
        <v>177869883.30000001</v>
      </c>
      <c r="AC235" s="208">
        <v>9933154.4700000007</v>
      </c>
      <c r="AD235" s="208">
        <v>10133154.470000001</v>
      </c>
      <c r="AE235" s="208">
        <v>167736728.83000001</v>
      </c>
      <c r="AF235" s="208">
        <v>9144259.4700000007</v>
      </c>
      <c r="AG235" s="208">
        <v>9344259.4700000007</v>
      </c>
      <c r="AH235" s="208">
        <v>788895</v>
      </c>
      <c r="AI235" s="208">
        <v>1289846.8999999999</v>
      </c>
      <c r="AJ235" s="208">
        <v>166289846.90000001</v>
      </c>
      <c r="AK235" s="208">
        <v>156156692.43000001</v>
      </c>
      <c r="AL235" s="208">
        <v>11580036.400000006</v>
      </c>
      <c r="AM235" s="208">
        <v>0</v>
      </c>
    </row>
    <row r="236" spans="1:39" s="6" customFormat="1" x14ac:dyDescent="0.25">
      <c r="A236" s="15" t="s">
        <v>409</v>
      </c>
      <c r="B236" s="1" t="s">
        <v>410</v>
      </c>
      <c r="C236" s="2">
        <v>1200000</v>
      </c>
      <c r="D236" s="2">
        <v>0</v>
      </c>
      <c r="E236" s="2">
        <v>0</v>
      </c>
      <c r="F236" s="2">
        <v>0</v>
      </c>
      <c r="G236" s="2">
        <f t="shared" si="95"/>
        <v>1200000</v>
      </c>
      <c r="H236" s="2">
        <v>300000</v>
      </c>
      <c r="I236" s="2">
        <v>300000</v>
      </c>
      <c r="J236" s="2">
        <f t="shared" si="96"/>
        <v>900000</v>
      </c>
      <c r="K236" s="2">
        <v>0</v>
      </c>
      <c r="L236" s="2">
        <v>0</v>
      </c>
      <c r="M236" s="2">
        <f t="shared" si="97"/>
        <v>300000</v>
      </c>
      <c r="N236" s="2">
        <v>300000</v>
      </c>
      <c r="O236" s="2">
        <v>300000</v>
      </c>
      <c r="P236" s="2">
        <f t="shared" si="98"/>
        <v>0</v>
      </c>
      <c r="Q236" s="2">
        <f t="shared" si="94"/>
        <v>900000</v>
      </c>
      <c r="R236" s="2">
        <f t="shared" si="99"/>
        <v>0</v>
      </c>
      <c r="S236"/>
      <c r="T236" s="15" t="s">
        <v>409</v>
      </c>
      <c r="U236" s="206" t="s">
        <v>410</v>
      </c>
      <c r="V236" s="208">
        <v>1200000</v>
      </c>
      <c r="W236" s="208">
        <v>0</v>
      </c>
      <c r="X236" s="208">
        <v>0</v>
      </c>
      <c r="Y236" s="208">
        <v>0</v>
      </c>
      <c r="Z236" s="208">
        <v>0</v>
      </c>
      <c r="AA236" s="208">
        <v>0</v>
      </c>
      <c r="AB236" s="208">
        <v>1200000</v>
      </c>
      <c r="AC236" s="208">
        <v>300000</v>
      </c>
      <c r="AD236" s="208">
        <v>300000</v>
      </c>
      <c r="AE236" s="208">
        <v>900000</v>
      </c>
      <c r="AF236" s="208">
        <v>0</v>
      </c>
      <c r="AG236" s="208">
        <v>0</v>
      </c>
      <c r="AH236" s="208">
        <v>300000</v>
      </c>
      <c r="AI236" s="208">
        <v>300000</v>
      </c>
      <c r="AJ236" s="208">
        <v>300000</v>
      </c>
      <c r="AK236" s="208">
        <v>0</v>
      </c>
      <c r="AL236" s="208">
        <v>900000</v>
      </c>
      <c r="AM236" s="208">
        <v>0</v>
      </c>
    </row>
    <row r="237" spans="1:39" x14ac:dyDescent="0.25">
      <c r="A237" s="16" t="s">
        <v>411</v>
      </c>
      <c r="B237" s="11" t="s">
        <v>412</v>
      </c>
      <c r="C237" s="12">
        <f>+C238+C239</f>
        <v>1447080451.605</v>
      </c>
      <c r="D237" s="12">
        <f t="shared" ref="D237:P237" si="113">+D238+D239</f>
        <v>0</v>
      </c>
      <c r="E237" s="12">
        <f t="shared" si="113"/>
        <v>0</v>
      </c>
      <c r="F237" s="12">
        <f t="shared" si="113"/>
        <v>0</v>
      </c>
      <c r="G237" s="12">
        <f t="shared" si="113"/>
        <v>1447080451.605</v>
      </c>
      <c r="H237" s="12">
        <f t="shared" si="113"/>
        <v>0</v>
      </c>
      <c r="I237" s="12">
        <f t="shared" si="113"/>
        <v>0</v>
      </c>
      <c r="J237" s="12">
        <f t="shared" si="113"/>
        <v>1447080451.605</v>
      </c>
      <c r="K237" s="12">
        <f t="shared" si="113"/>
        <v>0</v>
      </c>
      <c r="L237" s="12">
        <f t="shared" si="113"/>
        <v>0</v>
      </c>
      <c r="M237" s="12">
        <f t="shared" si="113"/>
        <v>0</v>
      </c>
      <c r="N237" s="12">
        <f t="shared" si="113"/>
        <v>0</v>
      </c>
      <c r="O237" s="12">
        <f t="shared" si="113"/>
        <v>10900000</v>
      </c>
      <c r="P237" s="12">
        <f t="shared" si="113"/>
        <v>10900000</v>
      </c>
      <c r="Q237" s="12">
        <f t="shared" si="94"/>
        <v>1436180451.605</v>
      </c>
      <c r="R237" s="12">
        <f t="shared" si="99"/>
        <v>0</v>
      </c>
      <c r="S237" s="6"/>
      <c r="T237" s="15" t="s">
        <v>411</v>
      </c>
      <c r="U237" s="206" t="s">
        <v>412</v>
      </c>
      <c r="V237" s="208">
        <v>1447080451.605</v>
      </c>
      <c r="W237" s="208">
        <v>0</v>
      </c>
      <c r="X237" s="208">
        <v>0</v>
      </c>
      <c r="Y237" s="208">
        <v>0</v>
      </c>
      <c r="Z237" s="208">
        <v>0</v>
      </c>
      <c r="AA237" s="208">
        <v>0</v>
      </c>
      <c r="AB237" s="208">
        <v>1447080451.605</v>
      </c>
      <c r="AC237" s="208">
        <v>0</v>
      </c>
      <c r="AD237" s="208">
        <v>0</v>
      </c>
      <c r="AE237" s="208">
        <v>1447080451.605</v>
      </c>
      <c r="AF237" s="208">
        <v>0</v>
      </c>
      <c r="AG237" s="208">
        <v>0</v>
      </c>
      <c r="AH237" s="208">
        <v>0</v>
      </c>
      <c r="AI237" s="208">
        <v>0</v>
      </c>
      <c r="AJ237" s="208">
        <v>10900000</v>
      </c>
      <c r="AK237" s="208">
        <v>10900000</v>
      </c>
      <c r="AL237" s="208">
        <v>1436180451.605</v>
      </c>
      <c r="AM237" s="208">
        <v>0</v>
      </c>
    </row>
    <row r="238" spans="1:39" s="6" customFormat="1" x14ac:dyDescent="0.25">
      <c r="A238" s="15" t="s">
        <v>413</v>
      </c>
      <c r="B238" s="1" t="s">
        <v>414</v>
      </c>
      <c r="C238" s="2">
        <v>400000000</v>
      </c>
      <c r="D238" s="2">
        <v>0</v>
      </c>
      <c r="E238" s="2">
        <v>0</v>
      </c>
      <c r="F238" s="2">
        <v>0</v>
      </c>
      <c r="G238" s="2">
        <f t="shared" si="95"/>
        <v>400000000</v>
      </c>
      <c r="H238" s="2">
        <v>0</v>
      </c>
      <c r="I238" s="2">
        <v>0</v>
      </c>
      <c r="J238" s="2">
        <f t="shared" si="96"/>
        <v>400000000</v>
      </c>
      <c r="K238" s="2">
        <v>0</v>
      </c>
      <c r="L238" s="2">
        <v>0</v>
      </c>
      <c r="M238" s="2">
        <f t="shared" si="97"/>
        <v>0</v>
      </c>
      <c r="N238" s="2">
        <v>0</v>
      </c>
      <c r="O238" s="2">
        <v>0</v>
      </c>
      <c r="P238" s="2">
        <f t="shared" si="98"/>
        <v>0</v>
      </c>
      <c r="Q238" s="2">
        <f t="shared" si="94"/>
        <v>400000000</v>
      </c>
      <c r="R238" s="2">
        <f t="shared" si="99"/>
        <v>0</v>
      </c>
      <c r="S238"/>
      <c r="T238" s="15" t="s">
        <v>413</v>
      </c>
      <c r="U238" s="206" t="s">
        <v>414</v>
      </c>
      <c r="V238" s="208">
        <v>400000000</v>
      </c>
      <c r="W238" s="208">
        <v>0</v>
      </c>
      <c r="X238" s="208">
        <v>0</v>
      </c>
      <c r="Y238" s="208">
        <v>0</v>
      </c>
      <c r="Z238" s="208">
        <v>0</v>
      </c>
      <c r="AA238" s="208">
        <v>0</v>
      </c>
      <c r="AB238" s="208">
        <v>400000000</v>
      </c>
      <c r="AC238" s="208">
        <v>0</v>
      </c>
      <c r="AD238" s="208">
        <v>0</v>
      </c>
      <c r="AE238" s="208">
        <v>400000000</v>
      </c>
      <c r="AF238" s="208">
        <v>0</v>
      </c>
      <c r="AG238" s="208">
        <v>0</v>
      </c>
      <c r="AH238" s="208">
        <v>0</v>
      </c>
      <c r="AI238" s="208">
        <v>0</v>
      </c>
      <c r="AJ238" s="208">
        <v>0</v>
      </c>
      <c r="AK238" s="208">
        <v>0</v>
      </c>
      <c r="AL238" s="208">
        <v>400000000</v>
      </c>
      <c r="AM238" s="208">
        <v>0</v>
      </c>
    </row>
    <row r="239" spans="1:39" x14ac:dyDescent="0.25">
      <c r="A239" s="16" t="s">
        <v>415</v>
      </c>
      <c r="B239" s="11" t="s">
        <v>416</v>
      </c>
      <c r="C239" s="12">
        <f>+C240+C241+C242+C243+C244+C245+C246+C247+C248</f>
        <v>1047080451.605</v>
      </c>
      <c r="D239" s="12">
        <f t="shared" ref="D239:P239" si="114">+D240+D241+D242+D243+D244+D245+D246+D247+D248</f>
        <v>0</v>
      </c>
      <c r="E239" s="12">
        <f t="shared" si="114"/>
        <v>0</v>
      </c>
      <c r="F239" s="12">
        <f t="shared" si="114"/>
        <v>0</v>
      </c>
      <c r="G239" s="12">
        <f t="shared" si="114"/>
        <v>1047080451.605</v>
      </c>
      <c r="H239" s="12">
        <f t="shared" si="114"/>
        <v>0</v>
      </c>
      <c r="I239" s="12">
        <f t="shared" si="114"/>
        <v>0</v>
      </c>
      <c r="J239" s="12">
        <f t="shared" si="114"/>
        <v>1047080451.605</v>
      </c>
      <c r="K239" s="12">
        <f t="shared" si="114"/>
        <v>0</v>
      </c>
      <c r="L239" s="12">
        <f t="shared" si="114"/>
        <v>0</v>
      </c>
      <c r="M239" s="12">
        <f t="shared" si="114"/>
        <v>0</v>
      </c>
      <c r="N239" s="12">
        <f t="shared" si="114"/>
        <v>0</v>
      </c>
      <c r="O239" s="12">
        <f t="shared" si="114"/>
        <v>10900000</v>
      </c>
      <c r="P239" s="12">
        <f t="shared" si="114"/>
        <v>10900000</v>
      </c>
      <c r="Q239" s="12">
        <f t="shared" si="94"/>
        <v>1036180451.605</v>
      </c>
      <c r="R239" s="12">
        <f t="shared" si="99"/>
        <v>0</v>
      </c>
      <c r="S239" s="6"/>
      <c r="T239" s="15" t="s">
        <v>415</v>
      </c>
      <c r="U239" s="206" t="s">
        <v>416</v>
      </c>
      <c r="V239" s="208">
        <v>1047080451.605</v>
      </c>
      <c r="W239" s="208">
        <v>0</v>
      </c>
      <c r="X239" s="208">
        <v>0</v>
      </c>
      <c r="Y239" s="208">
        <v>0</v>
      </c>
      <c r="Z239" s="208">
        <v>0</v>
      </c>
      <c r="AA239" s="208">
        <v>0</v>
      </c>
      <c r="AB239" s="208">
        <v>1047080451.605</v>
      </c>
      <c r="AC239" s="208">
        <v>0</v>
      </c>
      <c r="AD239" s="208">
        <v>0</v>
      </c>
      <c r="AE239" s="208">
        <v>1047080451.605</v>
      </c>
      <c r="AF239" s="208">
        <v>0</v>
      </c>
      <c r="AG239" s="208">
        <v>0</v>
      </c>
      <c r="AH239" s="208">
        <v>0</v>
      </c>
      <c r="AI239" s="208">
        <v>0</v>
      </c>
      <c r="AJ239" s="208">
        <v>10900000</v>
      </c>
      <c r="AK239" s="208">
        <v>10900000</v>
      </c>
      <c r="AL239" s="208">
        <v>1036180451.605</v>
      </c>
      <c r="AM239" s="208">
        <v>0</v>
      </c>
    </row>
    <row r="240" spans="1:39" x14ac:dyDescent="0.25">
      <c r="A240" s="15" t="s">
        <v>417</v>
      </c>
      <c r="B240" s="1" t="s">
        <v>418</v>
      </c>
      <c r="C240" s="2">
        <v>250000000</v>
      </c>
      <c r="D240" s="2">
        <v>0</v>
      </c>
      <c r="E240" s="2">
        <v>0</v>
      </c>
      <c r="F240" s="2">
        <v>0</v>
      </c>
      <c r="G240" s="2">
        <f t="shared" si="95"/>
        <v>250000000</v>
      </c>
      <c r="H240" s="2">
        <v>0</v>
      </c>
      <c r="I240" s="2">
        <v>0</v>
      </c>
      <c r="J240" s="2">
        <f t="shared" si="96"/>
        <v>250000000</v>
      </c>
      <c r="K240" s="2">
        <v>0</v>
      </c>
      <c r="L240" s="2">
        <v>0</v>
      </c>
      <c r="M240" s="2">
        <f t="shared" si="97"/>
        <v>0</v>
      </c>
      <c r="N240" s="2">
        <v>0</v>
      </c>
      <c r="O240" s="2">
        <v>0</v>
      </c>
      <c r="P240" s="2">
        <f t="shared" si="98"/>
        <v>0</v>
      </c>
      <c r="Q240" s="2">
        <f t="shared" si="94"/>
        <v>250000000</v>
      </c>
      <c r="R240" s="2">
        <f t="shared" si="99"/>
        <v>0</v>
      </c>
      <c r="T240" s="15" t="s">
        <v>417</v>
      </c>
      <c r="U240" s="206" t="s">
        <v>418</v>
      </c>
      <c r="V240" s="208">
        <v>250000000</v>
      </c>
      <c r="W240" s="208">
        <v>0</v>
      </c>
      <c r="X240" s="208">
        <v>0</v>
      </c>
      <c r="Y240" s="208">
        <v>0</v>
      </c>
      <c r="Z240" s="208">
        <v>0</v>
      </c>
      <c r="AA240" s="208">
        <v>0</v>
      </c>
      <c r="AB240" s="208">
        <v>250000000</v>
      </c>
      <c r="AC240" s="208">
        <v>0</v>
      </c>
      <c r="AD240" s="208">
        <v>0</v>
      </c>
      <c r="AE240" s="208">
        <v>250000000</v>
      </c>
      <c r="AF240" s="208">
        <v>0</v>
      </c>
      <c r="AG240" s="208">
        <v>0</v>
      </c>
      <c r="AH240" s="208">
        <v>0</v>
      </c>
      <c r="AI240" s="208">
        <v>0</v>
      </c>
      <c r="AJ240" s="208">
        <v>0</v>
      </c>
      <c r="AK240" s="208">
        <v>0</v>
      </c>
      <c r="AL240" s="208">
        <v>250000000</v>
      </c>
      <c r="AM240" s="208">
        <v>0</v>
      </c>
    </row>
    <row r="241" spans="1:39" x14ac:dyDescent="0.25">
      <c r="A241" s="15" t="s">
        <v>419</v>
      </c>
      <c r="B241" s="1" t="s">
        <v>420</v>
      </c>
      <c r="C241" s="2">
        <v>8000000</v>
      </c>
      <c r="D241" s="2">
        <v>0</v>
      </c>
      <c r="E241" s="2">
        <v>0</v>
      </c>
      <c r="F241" s="2">
        <v>0</v>
      </c>
      <c r="G241" s="2">
        <f t="shared" si="95"/>
        <v>8000000</v>
      </c>
      <c r="H241" s="2">
        <v>0</v>
      </c>
      <c r="I241" s="2">
        <v>0</v>
      </c>
      <c r="J241" s="2">
        <f t="shared" si="96"/>
        <v>8000000</v>
      </c>
      <c r="K241" s="2">
        <v>0</v>
      </c>
      <c r="L241" s="2">
        <v>0</v>
      </c>
      <c r="M241" s="2">
        <f t="shared" si="97"/>
        <v>0</v>
      </c>
      <c r="N241" s="2">
        <v>0</v>
      </c>
      <c r="O241" s="2">
        <v>0</v>
      </c>
      <c r="P241" s="2">
        <f t="shared" si="98"/>
        <v>0</v>
      </c>
      <c r="Q241" s="2">
        <f t="shared" si="94"/>
        <v>8000000</v>
      </c>
      <c r="R241" s="2">
        <f t="shared" si="99"/>
        <v>0</v>
      </c>
      <c r="T241" s="15" t="s">
        <v>419</v>
      </c>
      <c r="U241" s="206" t="s">
        <v>420</v>
      </c>
      <c r="V241" s="208">
        <v>8000000</v>
      </c>
      <c r="W241" s="208">
        <v>0</v>
      </c>
      <c r="X241" s="208">
        <v>0</v>
      </c>
      <c r="Y241" s="208">
        <v>0</v>
      </c>
      <c r="Z241" s="208">
        <v>0</v>
      </c>
      <c r="AA241" s="208">
        <v>0</v>
      </c>
      <c r="AB241" s="208">
        <v>8000000</v>
      </c>
      <c r="AC241" s="208">
        <v>0</v>
      </c>
      <c r="AD241" s="208">
        <v>0</v>
      </c>
      <c r="AE241" s="208">
        <v>8000000</v>
      </c>
      <c r="AF241" s="208">
        <v>0</v>
      </c>
      <c r="AG241" s="208">
        <v>0</v>
      </c>
      <c r="AH241" s="208">
        <v>0</v>
      </c>
      <c r="AI241" s="208">
        <v>0</v>
      </c>
      <c r="AJ241" s="208">
        <v>0</v>
      </c>
      <c r="AK241" s="208">
        <v>0</v>
      </c>
      <c r="AL241" s="208">
        <v>8000000</v>
      </c>
      <c r="AM241" s="208">
        <v>0</v>
      </c>
    </row>
    <row r="242" spans="1:39" x14ac:dyDescent="0.25">
      <c r="A242" s="15" t="s">
        <v>421</v>
      </c>
      <c r="B242" s="1" t="s">
        <v>422</v>
      </c>
      <c r="C242" s="2">
        <v>300000000</v>
      </c>
      <c r="D242" s="2">
        <v>0</v>
      </c>
      <c r="E242" s="2">
        <v>0</v>
      </c>
      <c r="F242" s="2">
        <v>0</v>
      </c>
      <c r="G242" s="2">
        <f t="shared" si="95"/>
        <v>300000000</v>
      </c>
      <c r="H242" s="2">
        <v>0</v>
      </c>
      <c r="I242" s="2">
        <v>0</v>
      </c>
      <c r="J242" s="2">
        <f t="shared" si="96"/>
        <v>300000000</v>
      </c>
      <c r="K242" s="2">
        <v>0</v>
      </c>
      <c r="L242" s="2">
        <v>0</v>
      </c>
      <c r="M242" s="2">
        <f t="shared" si="97"/>
        <v>0</v>
      </c>
      <c r="N242" s="2">
        <v>0</v>
      </c>
      <c r="O242" s="2">
        <v>0</v>
      </c>
      <c r="P242" s="2">
        <f t="shared" si="98"/>
        <v>0</v>
      </c>
      <c r="Q242" s="2">
        <f t="shared" si="94"/>
        <v>300000000</v>
      </c>
      <c r="R242" s="2">
        <f t="shared" si="99"/>
        <v>0</v>
      </c>
      <c r="T242" s="15" t="s">
        <v>421</v>
      </c>
      <c r="U242" s="206" t="s">
        <v>422</v>
      </c>
      <c r="V242" s="208">
        <v>300000000</v>
      </c>
      <c r="W242" s="208">
        <v>0</v>
      </c>
      <c r="X242" s="208">
        <v>0</v>
      </c>
      <c r="Y242" s="208">
        <v>0</v>
      </c>
      <c r="Z242" s="208">
        <v>0</v>
      </c>
      <c r="AA242" s="208">
        <v>0</v>
      </c>
      <c r="AB242" s="208">
        <v>300000000</v>
      </c>
      <c r="AC242" s="208">
        <v>0</v>
      </c>
      <c r="AD242" s="208">
        <v>0</v>
      </c>
      <c r="AE242" s="208">
        <v>300000000</v>
      </c>
      <c r="AF242" s="208">
        <v>0</v>
      </c>
      <c r="AG242" s="208">
        <v>0</v>
      </c>
      <c r="AH242" s="208">
        <v>0</v>
      </c>
      <c r="AI242" s="208">
        <v>0</v>
      </c>
      <c r="AJ242" s="208">
        <v>0</v>
      </c>
      <c r="AK242" s="208">
        <v>0</v>
      </c>
      <c r="AL242" s="208">
        <v>300000000</v>
      </c>
      <c r="AM242" s="208">
        <v>0</v>
      </c>
    </row>
    <row r="243" spans="1:39" x14ac:dyDescent="0.25">
      <c r="A243" s="15" t="s">
        <v>423</v>
      </c>
      <c r="B243" s="1" t="s">
        <v>424</v>
      </c>
      <c r="C243" s="2">
        <v>252680451.60499999</v>
      </c>
      <c r="D243" s="2">
        <v>0</v>
      </c>
      <c r="E243" s="2">
        <v>0</v>
      </c>
      <c r="F243" s="2">
        <v>0</v>
      </c>
      <c r="G243" s="2">
        <f t="shared" si="95"/>
        <v>252680451.60499999</v>
      </c>
      <c r="H243" s="2">
        <v>0</v>
      </c>
      <c r="I243" s="2">
        <v>0</v>
      </c>
      <c r="J243" s="2">
        <f t="shared" si="96"/>
        <v>252680451.60499999</v>
      </c>
      <c r="K243" s="2">
        <v>0</v>
      </c>
      <c r="L243" s="2">
        <v>0</v>
      </c>
      <c r="M243" s="2">
        <f t="shared" si="97"/>
        <v>0</v>
      </c>
      <c r="N243" s="2">
        <v>0</v>
      </c>
      <c r="O243" s="2">
        <v>0</v>
      </c>
      <c r="P243" s="2">
        <f t="shared" si="98"/>
        <v>0</v>
      </c>
      <c r="Q243" s="2">
        <f t="shared" si="94"/>
        <v>252680451.60499999</v>
      </c>
      <c r="R243" s="2">
        <f t="shared" si="99"/>
        <v>0</v>
      </c>
      <c r="T243" s="15" t="s">
        <v>423</v>
      </c>
      <c r="U243" s="206" t="s">
        <v>424</v>
      </c>
      <c r="V243" s="208">
        <v>252680451.60499999</v>
      </c>
      <c r="W243" s="208">
        <v>0</v>
      </c>
      <c r="X243" s="208">
        <v>0</v>
      </c>
      <c r="Y243" s="208">
        <v>0</v>
      </c>
      <c r="Z243" s="208">
        <v>0</v>
      </c>
      <c r="AA243" s="208">
        <v>0</v>
      </c>
      <c r="AB243" s="208">
        <v>252680451.60499999</v>
      </c>
      <c r="AC243" s="208">
        <v>0</v>
      </c>
      <c r="AD243" s="208">
        <v>0</v>
      </c>
      <c r="AE243" s="208">
        <v>252680451.60499999</v>
      </c>
      <c r="AF243" s="208">
        <v>0</v>
      </c>
      <c r="AG243" s="208">
        <v>0</v>
      </c>
      <c r="AH243" s="208">
        <v>0</v>
      </c>
      <c r="AI243" s="208">
        <v>0</v>
      </c>
      <c r="AJ243" s="208">
        <v>0</v>
      </c>
      <c r="AK243" s="208">
        <v>0</v>
      </c>
      <c r="AL243" s="208">
        <v>252680451.60499999</v>
      </c>
      <c r="AM243" s="208">
        <v>0</v>
      </c>
    </row>
    <row r="244" spans="1:39" x14ac:dyDescent="0.25">
      <c r="A244" s="15" t="s">
        <v>425</v>
      </c>
      <c r="B244" s="1" t="s">
        <v>426</v>
      </c>
      <c r="C244" s="2">
        <v>8000000</v>
      </c>
      <c r="D244" s="2">
        <v>0</v>
      </c>
      <c r="E244" s="2">
        <v>0</v>
      </c>
      <c r="F244" s="2">
        <v>0</v>
      </c>
      <c r="G244" s="2">
        <f t="shared" si="95"/>
        <v>8000000</v>
      </c>
      <c r="H244" s="2">
        <v>0</v>
      </c>
      <c r="I244" s="2">
        <v>0</v>
      </c>
      <c r="J244" s="2">
        <f t="shared" si="96"/>
        <v>8000000</v>
      </c>
      <c r="K244" s="2">
        <v>0</v>
      </c>
      <c r="L244" s="2">
        <v>0</v>
      </c>
      <c r="M244" s="2">
        <f t="shared" si="97"/>
        <v>0</v>
      </c>
      <c r="N244" s="2">
        <v>0</v>
      </c>
      <c r="O244" s="2">
        <v>0</v>
      </c>
      <c r="P244" s="2">
        <f t="shared" si="98"/>
        <v>0</v>
      </c>
      <c r="Q244" s="2">
        <f t="shared" si="94"/>
        <v>8000000</v>
      </c>
      <c r="R244" s="2">
        <f t="shared" si="99"/>
        <v>0</v>
      </c>
      <c r="T244" s="15" t="s">
        <v>425</v>
      </c>
      <c r="U244" s="206" t="s">
        <v>426</v>
      </c>
      <c r="V244" s="208">
        <v>8000000</v>
      </c>
      <c r="W244" s="208">
        <v>0</v>
      </c>
      <c r="X244" s="208">
        <v>0</v>
      </c>
      <c r="Y244" s="208">
        <v>0</v>
      </c>
      <c r="Z244" s="208">
        <v>0</v>
      </c>
      <c r="AA244" s="208">
        <v>0</v>
      </c>
      <c r="AB244" s="208">
        <v>8000000</v>
      </c>
      <c r="AC244" s="208">
        <v>0</v>
      </c>
      <c r="AD244" s="208">
        <v>0</v>
      </c>
      <c r="AE244" s="208">
        <v>8000000</v>
      </c>
      <c r="AF244" s="208">
        <v>0</v>
      </c>
      <c r="AG244" s="208">
        <v>0</v>
      </c>
      <c r="AH244" s="208">
        <v>0</v>
      </c>
      <c r="AI244" s="208">
        <v>0</v>
      </c>
      <c r="AJ244" s="208">
        <v>0</v>
      </c>
      <c r="AK244" s="208">
        <v>0</v>
      </c>
      <c r="AL244" s="208">
        <v>8000000</v>
      </c>
      <c r="AM244" s="208">
        <v>0</v>
      </c>
    </row>
    <row r="245" spans="1:39" x14ac:dyDescent="0.25">
      <c r="A245" s="15" t="s">
        <v>427</v>
      </c>
      <c r="B245" s="1" t="s">
        <v>428</v>
      </c>
      <c r="C245" s="2">
        <v>35400000</v>
      </c>
      <c r="D245" s="2">
        <v>0</v>
      </c>
      <c r="E245" s="2">
        <v>0</v>
      </c>
      <c r="F245" s="2">
        <v>0</v>
      </c>
      <c r="G245" s="2">
        <f t="shared" si="95"/>
        <v>35400000</v>
      </c>
      <c r="H245" s="2">
        <v>0</v>
      </c>
      <c r="I245" s="2">
        <v>0</v>
      </c>
      <c r="J245" s="2">
        <f t="shared" si="96"/>
        <v>35400000</v>
      </c>
      <c r="K245" s="2">
        <v>0</v>
      </c>
      <c r="L245" s="2">
        <v>0</v>
      </c>
      <c r="M245" s="2">
        <f t="shared" si="97"/>
        <v>0</v>
      </c>
      <c r="N245" s="2">
        <v>0</v>
      </c>
      <c r="O245" s="2">
        <v>5400000</v>
      </c>
      <c r="P245" s="2">
        <f t="shared" si="98"/>
        <v>5400000</v>
      </c>
      <c r="Q245" s="2">
        <f t="shared" si="94"/>
        <v>30000000</v>
      </c>
      <c r="R245" s="2">
        <f t="shared" si="99"/>
        <v>0</v>
      </c>
      <c r="T245" s="15" t="s">
        <v>427</v>
      </c>
      <c r="U245" s="206" t="s">
        <v>428</v>
      </c>
      <c r="V245" s="208">
        <v>35400000</v>
      </c>
      <c r="W245" s="208">
        <v>0</v>
      </c>
      <c r="X245" s="208">
        <v>0</v>
      </c>
      <c r="Y245" s="208">
        <v>0</v>
      </c>
      <c r="Z245" s="208">
        <v>0</v>
      </c>
      <c r="AA245" s="208">
        <v>0</v>
      </c>
      <c r="AB245" s="208">
        <v>35400000</v>
      </c>
      <c r="AC245" s="208">
        <v>0</v>
      </c>
      <c r="AD245" s="208">
        <v>0</v>
      </c>
      <c r="AE245" s="208">
        <v>35400000</v>
      </c>
      <c r="AF245" s="208">
        <v>0</v>
      </c>
      <c r="AG245" s="208">
        <v>0</v>
      </c>
      <c r="AH245" s="208">
        <v>0</v>
      </c>
      <c r="AI245" s="208">
        <v>0</v>
      </c>
      <c r="AJ245" s="208">
        <v>5400000</v>
      </c>
      <c r="AK245" s="208">
        <v>5400000</v>
      </c>
      <c r="AL245" s="208">
        <v>30000000</v>
      </c>
      <c r="AM245" s="208">
        <v>0</v>
      </c>
    </row>
    <row r="246" spans="1:39" x14ac:dyDescent="0.25">
      <c r="A246" s="15" t="s">
        <v>429</v>
      </c>
      <c r="B246" s="1" t="s">
        <v>430</v>
      </c>
      <c r="C246" s="2">
        <v>40000000</v>
      </c>
      <c r="D246" s="2">
        <v>0</v>
      </c>
      <c r="E246" s="2">
        <v>0</v>
      </c>
      <c r="F246" s="2">
        <v>0</v>
      </c>
      <c r="G246" s="2">
        <f t="shared" si="95"/>
        <v>40000000</v>
      </c>
      <c r="H246" s="2">
        <v>0</v>
      </c>
      <c r="I246" s="2">
        <v>0</v>
      </c>
      <c r="J246" s="2">
        <f t="shared" si="96"/>
        <v>40000000</v>
      </c>
      <c r="K246" s="2">
        <v>0</v>
      </c>
      <c r="L246" s="2">
        <v>0</v>
      </c>
      <c r="M246" s="2">
        <f t="shared" si="97"/>
        <v>0</v>
      </c>
      <c r="N246" s="2">
        <v>0</v>
      </c>
      <c r="O246" s="2">
        <v>0</v>
      </c>
      <c r="P246" s="2">
        <f t="shared" si="98"/>
        <v>0</v>
      </c>
      <c r="Q246" s="2">
        <f t="shared" si="94"/>
        <v>40000000</v>
      </c>
      <c r="R246" s="2">
        <f t="shared" si="99"/>
        <v>0</v>
      </c>
      <c r="T246" s="15" t="s">
        <v>429</v>
      </c>
      <c r="U246" s="206" t="s">
        <v>430</v>
      </c>
      <c r="V246" s="208">
        <v>40000000</v>
      </c>
      <c r="W246" s="208">
        <v>0</v>
      </c>
      <c r="X246" s="208">
        <v>0</v>
      </c>
      <c r="Y246" s="208">
        <v>0</v>
      </c>
      <c r="Z246" s="208">
        <v>0</v>
      </c>
      <c r="AA246" s="208">
        <v>0</v>
      </c>
      <c r="AB246" s="208">
        <v>40000000</v>
      </c>
      <c r="AC246" s="208">
        <v>0</v>
      </c>
      <c r="AD246" s="208">
        <v>0</v>
      </c>
      <c r="AE246" s="208">
        <v>40000000</v>
      </c>
      <c r="AF246" s="208">
        <v>0</v>
      </c>
      <c r="AG246" s="208">
        <v>0</v>
      </c>
      <c r="AH246" s="208">
        <v>0</v>
      </c>
      <c r="AI246" s="208">
        <v>0</v>
      </c>
      <c r="AJ246" s="208">
        <v>0</v>
      </c>
      <c r="AK246" s="208">
        <v>0</v>
      </c>
      <c r="AL246" s="208">
        <v>40000000</v>
      </c>
      <c r="AM246" s="208">
        <v>0</v>
      </c>
    </row>
    <row r="247" spans="1:39" x14ac:dyDescent="0.25">
      <c r="A247" s="15" t="s">
        <v>431</v>
      </c>
      <c r="B247" s="1" t="s">
        <v>432</v>
      </c>
      <c r="C247" s="2">
        <v>80000000</v>
      </c>
      <c r="D247" s="2">
        <v>0</v>
      </c>
      <c r="E247" s="2">
        <v>0</v>
      </c>
      <c r="F247" s="2">
        <v>0</v>
      </c>
      <c r="G247" s="2">
        <f t="shared" si="95"/>
        <v>80000000</v>
      </c>
      <c r="H247" s="2">
        <v>0</v>
      </c>
      <c r="I247" s="2">
        <v>0</v>
      </c>
      <c r="J247" s="2">
        <f t="shared" si="96"/>
        <v>80000000</v>
      </c>
      <c r="K247" s="2">
        <v>0</v>
      </c>
      <c r="L247" s="2">
        <v>0</v>
      </c>
      <c r="M247" s="2">
        <f t="shared" si="97"/>
        <v>0</v>
      </c>
      <c r="N247" s="2">
        <v>0</v>
      </c>
      <c r="O247" s="2">
        <v>5500000</v>
      </c>
      <c r="P247" s="2">
        <f t="shared" si="98"/>
        <v>5500000</v>
      </c>
      <c r="Q247" s="2">
        <f t="shared" si="94"/>
        <v>74500000</v>
      </c>
      <c r="R247" s="2">
        <f t="shared" si="99"/>
        <v>0</v>
      </c>
      <c r="T247" s="15" t="s">
        <v>431</v>
      </c>
      <c r="U247" s="206" t="s">
        <v>432</v>
      </c>
      <c r="V247" s="208">
        <v>80000000</v>
      </c>
      <c r="W247" s="208">
        <v>0</v>
      </c>
      <c r="X247" s="208">
        <v>0</v>
      </c>
      <c r="Y247" s="208">
        <v>0</v>
      </c>
      <c r="Z247" s="208">
        <v>0</v>
      </c>
      <c r="AA247" s="208">
        <v>0</v>
      </c>
      <c r="AB247" s="208">
        <v>80000000</v>
      </c>
      <c r="AC247" s="208">
        <v>0</v>
      </c>
      <c r="AD247" s="208">
        <v>0</v>
      </c>
      <c r="AE247" s="208">
        <v>80000000</v>
      </c>
      <c r="AF247" s="208">
        <v>0</v>
      </c>
      <c r="AG247" s="208">
        <v>0</v>
      </c>
      <c r="AH247" s="208">
        <v>0</v>
      </c>
      <c r="AI247" s="208">
        <v>0</v>
      </c>
      <c r="AJ247" s="208">
        <v>5500000</v>
      </c>
      <c r="AK247" s="208">
        <v>5500000</v>
      </c>
      <c r="AL247" s="208">
        <v>74500000</v>
      </c>
      <c r="AM247" s="208">
        <v>0</v>
      </c>
    </row>
    <row r="248" spans="1:39" x14ac:dyDescent="0.25">
      <c r="A248" s="15" t="s">
        <v>433</v>
      </c>
      <c r="B248" s="1" t="s">
        <v>434</v>
      </c>
      <c r="C248" s="2">
        <v>73000000</v>
      </c>
      <c r="D248" s="2">
        <v>0</v>
      </c>
      <c r="E248" s="2">
        <v>0</v>
      </c>
      <c r="F248" s="2">
        <v>0</v>
      </c>
      <c r="G248" s="2">
        <f t="shared" si="95"/>
        <v>73000000</v>
      </c>
      <c r="H248" s="2">
        <v>0</v>
      </c>
      <c r="I248" s="2">
        <v>0</v>
      </c>
      <c r="J248" s="2">
        <f t="shared" si="96"/>
        <v>73000000</v>
      </c>
      <c r="K248" s="2">
        <v>0</v>
      </c>
      <c r="L248" s="2">
        <v>0</v>
      </c>
      <c r="M248" s="2">
        <f t="shared" si="97"/>
        <v>0</v>
      </c>
      <c r="N248" s="2">
        <v>0</v>
      </c>
      <c r="O248" s="2">
        <v>0</v>
      </c>
      <c r="P248" s="2">
        <f t="shared" si="98"/>
        <v>0</v>
      </c>
      <c r="Q248" s="2">
        <f t="shared" si="94"/>
        <v>73000000</v>
      </c>
      <c r="R248" s="2">
        <f t="shared" si="99"/>
        <v>0</v>
      </c>
      <c r="T248" s="15" t="s">
        <v>433</v>
      </c>
      <c r="U248" s="206" t="s">
        <v>434</v>
      </c>
      <c r="V248" s="208">
        <v>73000000</v>
      </c>
      <c r="W248" s="208">
        <v>0</v>
      </c>
      <c r="X248" s="208">
        <v>0</v>
      </c>
      <c r="Y248" s="208">
        <v>0</v>
      </c>
      <c r="Z248" s="208">
        <v>0</v>
      </c>
      <c r="AA248" s="208">
        <v>0</v>
      </c>
      <c r="AB248" s="208">
        <v>73000000</v>
      </c>
      <c r="AC248" s="208">
        <v>0</v>
      </c>
      <c r="AD248" s="208">
        <v>0</v>
      </c>
      <c r="AE248" s="208">
        <v>73000000</v>
      </c>
      <c r="AF248" s="208">
        <v>0</v>
      </c>
      <c r="AG248" s="208">
        <v>0</v>
      </c>
      <c r="AH248" s="208">
        <v>0</v>
      </c>
      <c r="AI248" s="208">
        <v>0</v>
      </c>
      <c r="AJ248" s="208">
        <v>0</v>
      </c>
      <c r="AK248" s="208">
        <v>0</v>
      </c>
      <c r="AL248" s="208">
        <v>73000000</v>
      </c>
      <c r="AM248" s="208">
        <v>0</v>
      </c>
    </row>
    <row r="249" spans="1:39" s="6" customFormat="1" x14ac:dyDescent="0.25">
      <c r="A249" s="15" t="s">
        <v>435</v>
      </c>
      <c r="B249" s="1" t="s">
        <v>436</v>
      </c>
      <c r="C249" s="2">
        <v>28508000</v>
      </c>
      <c r="D249" s="2">
        <v>0</v>
      </c>
      <c r="E249" s="2">
        <v>0</v>
      </c>
      <c r="F249" s="2">
        <v>0</v>
      </c>
      <c r="G249" s="2">
        <f t="shared" si="95"/>
        <v>28508000</v>
      </c>
      <c r="H249" s="2">
        <v>0</v>
      </c>
      <c r="I249" s="2">
        <v>0</v>
      </c>
      <c r="J249" s="2">
        <f t="shared" si="96"/>
        <v>28508000</v>
      </c>
      <c r="K249" s="2">
        <v>0</v>
      </c>
      <c r="L249" s="2">
        <v>0</v>
      </c>
      <c r="M249" s="2">
        <f t="shared" si="97"/>
        <v>0</v>
      </c>
      <c r="N249" s="2">
        <v>0</v>
      </c>
      <c r="O249" s="2">
        <v>0</v>
      </c>
      <c r="P249" s="2">
        <f t="shared" si="98"/>
        <v>0</v>
      </c>
      <c r="Q249" s="2">
        <f t="shared" si="94"/>
        <v>28508000</v>
      </c>
      <c r="R249" s="2">
        <f t="shared" si="99"/>
        <v>0</v>
      </c>
      <c r="S249"/>
      <c r="T249" s="15" t="s">
        <v>435</v>
      </c>
      <c r="U249" s="206" t="s">
        <v>436</v>
      </c>
      <c r="V249" s="208">
        <v>28508000</v>
      </c>
      <c r="W249" s="208">
        <v>0</v>
      </c>
      <c r="X249" s="208">
        <v>0</v>
      </c>
      <c r="Y249" s="208">
        <v>0</v>
      </c>
      <c r="Z249" s="208">
        <v>0</v>
      </c>
      <c r="AA249" s="208">
        <v>0</v>
      </c>
      <c r="AB249" s="208">
        <v>28508000</v>
      </c>
      <c r="AC249" s="208">
        <v>0</v>
      </c>
      <c r="AD249" s="208">
        <v>0</v>
      </c>
      <c r="AE249" s="208">
        <v>28508000</v>
      </c>
      <c r="AF249" s="208">
        <v>0</v>
      </c>
      <c r="AG249" s="208">
        <v>0</v>
      </c>
      <c r="AH249" s="208">
        <v>0</v>
      </c>
      <c r="AI249" s="208">
        <v>0</v>
      </c>
      <c r="AJ249" s="208">
        <v>0</v>
      </c>
      <c r="AK249" s="208">
        <v>0</v>
      </c>
      <c r="AL249" s="208">
        <v>28508000</v>
      </c>
      <c r="AM249" s="208">
        <v>0</v>
      </c>
    </row>
    <row r="250" spans="1:39" s="6" customFormat="1" x14ac:dyDescent="0.25">
      <c r="A250" s="16" t="s">
        <v>437</v>
      </c>
      <c r="B250" s="11" t="s">
        <v>438</v>
      </c>
      <c r="C250" s="12">
        <f>+C251+C253</f>
        <v>1899016970.8699999</v>
      </c>
      <c r="D250" s="12">
        <f t="shared" ref="D250:P250" si="115">+D251+D253</f>
        <v>0</v>
      </c>
      <c r="E250" s="12">
        <f t="shared" si="115"/>
        <v>0</v>
      </c>
      <c r="F250" s="12">
        <f t="shared" si="115"/>
        <v>0</v>
      </c>
      <c r="G250" s="12">
        <f t="shared" si="115"/>
        <v>1899016970.8699999</v>
      </c>
      <c r="H250" s="12">
        <f t="shared" si="115"/>
        <v>136700000</v>
      </c>
      <c r="I250" s="12">
        <f t="shared" si="115"/>
        <v>160525000</v>
      </c>
      <c r="J250" s="12">
        <f t="shared" si="115"/>
        <v>1738491970.8699999</v>
      </c>
      <c r="K250" s="12">
        <f t="shared" si="115"/>
        <v>26725000</v>
      </c>
      <c r="L250" s="12">
        <f t="shared" si="115"/>
        <v>28325000</v>
      </c>
      <c r="M250" s="12">
        <f t="shared" si="115"/>
        <v>132200000</v>
      </c>
      <c r="N250" s="12">
        <f t="shared" si="115"/>
        <v>101033152</v>
      </c>
      <c r="O250" s="12">
        <f t="shared" si="115"/>
        <v>1624858152</v>
      </c>
      <c r="P250" s="12">
        <f t="shared" si="115"/>
        <v>1464333152</v>
      </c>
      <c r="Q250" s="12">
        <f t="shared" si="94"/>
        <v>274158818.86999989</v>
      </c>
      <c r="R250" s="12">
        <f t="shared" si="99"/>
        <v>28325000</v>
      </c>
      <c r="T250" s="15" t="s">
        <v>437</v>
      </c>
      <c r="U250" s="206" t="s">
        <v>438</v>
      </c>
      <c r="V250" s="208">
        <v>1899016970.8699999</v>
      </c>
      <c r="W250" s="208">
        <v>0</v>
      </c>
      <c r="X250" s="208">
        <v>0</v>
      </c>
      <c r="Y250" s="208">
        <v>0</v>
      </c>
      <c r="Z250" s="208">
        <v>0</v>
      </c>
      <c r="AA250" s="208">
        <v>0</v>
      </c>
      <c r="AB250" s="208">
        <v>1899016970.8699999</v>
      </c>
      <c r="AC250" s="208">
        <v>136700000</v>
      </c>
      <c r="AD250" s="208">
        <v>160525000</v>
      </c>
      <c r="AE250" s="208">
        <v>1738491970.8699999</v>
      </c>
      <c r="AF250" s="208">
        <v>26725000</v>
      </c>
      <c r="AG250" s="208">
        <v>50550000</v>
      </c>
      <c r="AH250" s="208">
        <v>132200000</v>
      </c>
      <c r="AI250" s="208">
        <v>101033152</v>
      </c>
      <c r="AJ250" s="208">
        <v>1624858152</v>
      </c>
      <c r="AK250" s="208">
        <v>1464333152</v>
      </c>
      <c r="AL250" s="208">
        <v>274158818.86999989</v>
      </c>
      <c r="AM250" s="208">
        <v>0</v>
      </c>
    </row>
    <row r="251" spans="1:39" x14ac:dyDescent="0.25">
      <c r="A251" s="16" t="s">
        <v>439</v>
      </c>
      <c r="B251" s="11" t="s">
        <v>440</v>
      </c>
      <c r="C251" s="12">
        <f>+C252</f>
        <v>328537373.90200001</v>
      </c>
      <c r="D251" s="12">
        <f t="shared" ref="D251:P251" si="116">+D252</f>
        <v>0</v>
      </c>
      <c r="E251" s="12">
        <f t="shared" si="116"/>
        <v>0</v>
      </c>
      <c r="F251" s="12">
        <f t="shared" si="116"/>
        <v>0</v>
      </c>
      <c r="G251" s="12">
        <f t="shared" si="116"/>
        <v>328537373.90200001</v>
      </c>
      <c r="H251" s="12">
        <f t="shared" si="116"/>
        <v>4500000</v>
      </c>
      <c r="I251" s="12">
        <f t="shared" si="116"/>
        <v>28325000</v>
      </c>
      <c r="J251" s="12">
        <f t="shared" si="116"/>
        <v>300212373.90200001</v>
      </c>
      <c r="K251" s="12">
        <f t="shared" si="116"/>
        <v>26725000</v>
      </c>
      <c r="L251" s="12">
        <f t="shared" si="116"/>
        <v>28325000</v>
      </c>
      <c r="M251" s="12">
        <f t="shared" si="116"/>
        <v>0</v>
      </c>
      <c r="N251" s="12">
        <f t="shared" si="116"/>
        <v>101033152</v>
      </c>
      <c r="O251" s="12">
        <f t="shared" si="116"/>
        <v>124858152</v>
      </c>
      <c r="P251" s="12">
        <f t="shared" si="116"/>
        <v>96533152</v>
      </c>
      <c r="Q251" s="12">
        <f t="shared" si="94"/>
        <v>203679221.90200001</v>
      </c>
      <c r="R251" s="12">
        <f t="shared" si="99"/>
        <v>28325000</v>
      </c>
      <c r="S251" s="6"/>
      <c r="T251" s="15" t="s">
        <v>439</v>
      </c>
      <c r="U251" s="206" t="s">
        <v>440</v>
      </c>
      <c r="V251" s="208">
        <v>328537373.90200001</v>
      </c>
      <c r="W251" s="208">
        <v>0</v>
      </c>
      <c r="X251" s="208">
        <v>0</v>
      </c>
      <c r="Y251" s="208">
        <v>0</v>
      </c>
      <c r="Z251" s="208">
        <v>0</v>
      </c>
      <c r="AA251" s="208">
        <v>0</v>
      </c>
      <c r="AB251" s="208">
        <v>328537373.90200001</v>
      </c>
      <c r="AC251" s="208">
        <v>4500000</v>
      </c>
      <c r="AD251" s="208">
        <v>28325000</v>
      </c>
      <c r="AE251" s="208">
        <v>300212373.90200001</v>
      </c>
      <c r="AF251" s="208">
        <v>26725000</v>
      </c>
      <c r="AG251" s="208">
        <v>50550000</v>
      </c>
      <c r="AH251" s="208">
        <v>0</v>
      </c>
      <c r="AI251" s="208">
        <v>101033152</v>
      </c>
      <c r="AJ251" s="208">
        <v>124858152</v>
      </c>
      <c r="AK251" s="208">
        <v>96533152</v>
      </c>
      <c r="AL251" s="208">
        <v>203679221.90200001</v>
      </c>
      <c r="AM251" s="208">
        <v>0</v>
      </c>
    </row>
    <row r="252" spans="1:39" x14ac:dyDescent="0.25">
      <c r="A252" s="15" t="s">
        <v>441</v>
      </c>
      <c r="B252" s="1" t="s">
        <v>442</v>
      </c>
      <c r="C252" s="2">
        <v>328537373.90200001</v>
      </c>
      <c r="D252" s="2">
        <v>0</v>
      </c>
      <c r="E252" s="2">
        <v>0</v>
      </c>
      <c r="F252" s="2">
        <v>0</v>
      </c>
      <c r="G252" s="2">
        <f t="shared" si="95"/>
        <v>328537373.90200001</v>
      </c>
      <c r="H252" s="2">
        <v>4500000</v>
      </c>
      <c r="I252" s="2">
        <v>28325000</v>
      </c>
      <c r="J252" s="2">
        <f t="shared" si="96"/>
        <v>300212373.90200001</v>
      </c>
      <c r="K252" s="2">
        <v>26725000</v>
      </c>
      <c r="L252" s="208">
        <v>28325000</v>
      </c>
      <c r="M252" s="2">
        <f t="shared" si="97"/>
        <v>0</v>
      </c>
      <c r="N252" s="2">
        <v>101033152</v>
      </c>
      <c r="O252" s="2">
        <v>124858152</v>
      </c>
      <c r="P252" s="2">
        <f t="shared" si="98"/>
        <v>96533152</v>
      </c>
      <c r="Q252" s="2">
        <f t="shared" si="94"/>
        <v>203679221.90200001</v>
      </c>
      <c r="R252" s="2">
        <f t="shared" si="99"/>
        <v>28325000</v>
      </c>
      <c r="T252" s="15" t="s">
        <v>441</v>
      </c>
      <c r="U252" s="206" t="s">
        <v>442</v>
      </c>
      <c r="V252" s="208">
        <v>328537373.90200001</v>
      </c>
      <c r="W252" s="208">
        <v>0</v>
      </c>
      <c r="X252" s="208">
        <v>0</v>
      </c>
      <c r="Y252" s="208">
        <v>0</v>
      </c>
      <c r="Z252" s="208">
        <v>0</v>
      </c>
      <c r="AA252" s="208">
        <v>0</v>
      </c>
      <c r="AB252" s="208">
        <v>328537373.90200001</v>
      </c>
      <c r="AC252" s="208">
        <v>4500000</v>
      </c>
      <c r="AD252" s="208">
        <v>28325000</v>
      </c>
      <c r="AE252" s="208">
        <v>300212373.90200001</v>
      </c>
      <c r="AF252" s="208">
        <v>26725000</v>
      </c>
      <c r="AG252" s="208">
        <v>50550000</v>
      </c>
      <c r="AH252" s="208">
        <v>0</v>
      </c>
      <c r="AI252" s="208">
        <v>101033152</v>
      </c>
      <c r="AJ252" s="208">
        <v>124858152</v>
      </c>
      <c r="AK252" s="208">
        <v>96533152</v>
      </c>
      <c r="AL252" s="208">
        <v>203679221.90200001</v>
      </c>
      <c r="AM252" s="208">
        <v>0</v>
      </c>
    </row>
    <row r="253" spans="1:39" s="6" customFormat="1" x14ac:dyDescent="0.25">
      <c r="A253" s="16" t="s">
        <v>443</v>
      </c>
      <c r="B253" s="11" t="s">
        <v>444</v>
      </c>
      <c r="C253" s="12">
        <f>+C254</f>
        <v>1570479596.9679999</v>
      </c>
      <c r="D253" s="12">
        <f t="shared" ref="D253:P253" si="117">+D254</f>
        <v>0</v>
      </c>
      <c r="E253" s="12">
        <f t="shared" si="117"/>
        <v>0</v>
      </c>
      <c r="F253" s="12">
        <f t="shared" si="117"/>
        <v>0</v>
      </c>
      <c r="G253" s="12">
        <f t="shared" si="117"/>
        <v>1570479596.9679999</v>
      </c>
      <c r="H253" s="12">
        <f t="shared" si="117"/>
        <v>132200000</v>
      </c>
      <c r="I253" s="12">
        <f t="shared" si="117"/>
        <v>132200000</v>
      </c>
      <c r="J253" s="12">
        <f t="shared" si="117"/>
        <v>1438279596.9679999</v>
      </c>
      <c r="K253" s="12">
        <f t="shared" si="117"/>
        <v>0</v>
      </c>
      <c r="L253" s="12">
        <f t="shared" si="117"/>
        <v>0</v>
      </c>
      <c r="M253" s="12">
        <f t="shared" si="117"/>
        <v>132200000</v>
      </c>
      <c r="N253" s="12">
        <f t="shared" si="117"/>
        <v>0</v>
      </c>
      <c r="O253" s="12">
        <f t="shared" si="117"/>
        <v>1500000000</v>
      </c>
      <c r="P253" s="12">
        <f t="shared" si="117"/>
        <v>1367800000</v>
      </c>
      <c r="Q253" s="12">
        <f t="shared" si="94"/>
        <v>70479596.967999935</v>
      </c>
      <c r="R253" s="12">
        <f t="shared" si="99"/>
        <v>0</v>
      </c>
      <c r="T253" s="15" t="s">
        <v>443</v>
      </c>
      <c r="U253" s="206" t="s">
        <v>444</v>
      </c>
      <c r="V253" s="208">
        <v>1570479596.9679999</v>
      </c>
      <c r="W253" s="208">
        <v>0</v>
      </c>
      <c r="X253" s="208">
        <v>0</v>
      </c>
      <c r="Y253" s="208">
        <v>0</v>
      </c>
      <c r="Z253" s="208">
        <v>0</v>
      </c>
      <c r="AA253" s="208">
        <v>0</v>
      </c>
      <c r="AB253" s="208">
        <v>1570479596.9679999</v>
      </c>
      <c r="AC253" s="208">
        <v>132200000</v>
      </c>
      <c r="AD253" s="208">
        <v>132200000</v>
      </c>
      <c r="AE253" s="208">
        <v>1438279596.9679999</v>
      </c>
      <c r="AF253" s="208">
        <v>0</v>
      </c>
      <c r="AG253" s="208">
        <v>0</v>
      </c>
      <c r="AH253" s="208">
        <v>132200000</v>
      </c>
      <c r="AI253" s="208">
        <v>0</v>
      </c>
      <c r="AJ253" s="208">
        <v>1500000000</v>
      </c>
      <c r="AK253" s="208">
        <v>1367800000</v>
      </c>
      <c r="AL253" s="208">
        <v>70479596.967999935</v>
      </c>
      <c r="AM253" s="208">
        <v>0</v>
      </c>
    </row>
    <row r="254" spans="1:39" s="6" customFormat="1" x14ac:dyDescent="0.25">
      <c r="A254" s="15" t="s">
        <v>445</v>
      </c>
      <c r="B254" s="1" t="s">
        <v>446</v>
      </c>
      <c r="C254" s="2">
        <v>1570479596.9679999</v>
      </c>
      <c r="D254" s="2">
        <v>0</v>
      </c>
      <c r="E254" s="2">
        <v>0</v>
      </c>
      <c r="F254" s="2">
        <v>0</v>
      </c>
      <c r="G254" s="2">
        <f t="shared" si="95"/>
        <v>1570479596.9679999</v>
      </c>
      <c r="H254" s="2">
        <v>132200000</v>
      </c>
      <c r="I254" s="2">
        <v>132200000</v>
      </c>
      <c r="J254" s="2">
        <f t="shared" si="96"/>
        <v>1438279596.9679999</v>
      </c>
      <c r="K254" s="2">
        <v>0</v>
      </c>
      <c r="L254" s="2">
        <v>0</v>
      </c>
      <c r="M254" s="2">
        <f t="shared" si="97"/>
        <v>132200000</v>
      </c>
      <c r="N254" s="2">
        <v>0</v>
      </c>
      <c r="O254" s="2">
        <v>1500000000</v>
      </c>
      <c r="P254" s="2">
        <f t="shared" si="98"/>
        <v>1367800000</v>
      </c>
      <c r="Q254" s="2">
        <f t="shared" si="94"/>
        <v>70479596.967999935</v>
      </c>
      <c r="R254" s="2">
        <f t="shared" si="99"/>
        <v>0</v>
      </c>
      <c r="S254"/>
      <c r="T254" s="15" t="s">
        <v>445</v>
      </c>
      <c r="U254" s="206" t="s">
        <v>446</v>
      </c>
      <c r="V254" s="208">
        <v>1570479596.9679999</v>
      </c>
      <c r="W254" s="208">
        <v>0</v>
      </c>
      <c r="X254" s="208">
        <v>0</v>
      </c>
      <c r="Y254" s="208">
        <v>0</v>
      </c>
      <c r="Z254" s="208">
        <v>0</v>
      </c>
      <c r="AA254" s="208">
        <v>0</v>
      </c>
      <c r="AB254" s="208">
        <v>1570479596.9679999</v>
      </c>
      <c r="AC254" s="208">
        <v>132200000</v>
      </c>
      <c r="AD254" s="208">
        <v>132200000</v>
      </c>
      <c r="AE254" s="208">
        <v>1438279596.9679999</v>
      </c>
      <c r="AF254" s="208">
        <v>0</v>
      </c>
      <c r="AG254" s="208">
        <v>0</v>
      </c>
      <c r="AH254" s="208">
        <v>132200000</v>
      </c>
      <c r="AI254" s="208">
        <v>0</v>
      </c>
      <c r="AJ254" s="208">
        <v>1500000000</v>
      </c>
      <c r="AK254" s="208">
        <v>1367800000</v>
      </c>
      <c r="AL254" s="208">
        <v>70479596.967999935</v>
      </c>
      <c r="AM254" s="208">
        <v>0</v>
      </c>
    </row>
    <row r="255" spans="1:39" x14ac:dyDescent="0.25">
      <c r="A255" s="16" t="s">
        <v>447</v>
      </c>
      <c r="B255" s="11" t="s">
        <v>448</v>
      </c>
      <c r="C255" s="12">
        <f>+C256</f>
        <v>16000000</v>
      </c>
      <c r="D255" s="12">
        <f t="shared" ref="D255:P255" si="118">+D256</f>
        <v>0</v>
      </c>
      <c r="E255" s="12">
        <f t="shared" si="118"/>
        <v>0</v>
      </c>
      <c r="F255" s="12">
        <f t="shared" si="118"/>
        <v>0</v>
      </c>
      <c r="G255" s="12">
        <f t="shared" si="118"/>
        <v>16000000</v>
      </c>
      <c r="H255" s="12">
        <f t="shared" si="118"/>
        <v>0</v>
      </c>
      <c r="I255" s="12">
        <f t="shared" si="118"/>
        <v>0</v>
      </c>
      <c r="J255" s="12">
        <f t="shared" si="118"/>
        <v>16000000</v>
      </c>
      <c r="K255" s="12">
        <f t="shared" si="118"/>
        <v>0</v>
      </c>
      <c r="L255" s="12">
        <f t="shared" si="118"/>
        <v>0</v>
      </c>
      <c r="M255" s="12">
        <f t="shared" si="118"/>
        <v>0</v>
      </c>
      <c r="N255" s="12">
        <f t="shared" si="118"/>
        <v>0</v>
      </c>
      <c r="O255" s="12">
        <f t="shared" si="118"/>
        <v>0</v>
      </c>
      <c r="P255" s="12">
        <f t="shared" si="118"/>
        <v>0</v>
      </c>
      <c r="Q255" s="12">
        <f t="shared" si="94"/>
        <v>16000000</v>
      </c>
      <c r="R255" s="12">
        <f t="shared" si="99"/>
        <v>0</v>
      </c>
      <c r="S255" s="6"/>
      <c r="T255" s="15" t="s">
        <v>447</v>
      </c>
      <c r="U255" s="206" t="s">
        <v>448</v>
      </c>
      <c r="V255" s="208">
        <v>16000000</v>
      </c>
      <c r="W255" s="208">
        <v>0</v>
      </c>
      <c r="X255" s="208">
        <v>0</v>
      </c>
      <c r="Y255" s="208">
        <v>0</v>
      </c>
      <c r="Z255" s="208">
        <v>0</v>
      </c>
      <c r="AA255" s="208">
        <v>0</v>
      </c>
      <c r="AB255" s="208">
        <v>16000000</v>
      </c>
      <c r="AC255" s="208">
        <v>0</v>
      </c>
      <c r="AD255" s="208">
        <v>0</v>
      </c>
      <c r="AE255" s="208">
        <v>16000000</v>
      </c>
      <c r="AF255" s="208">
        <v>0</v>
      </c>
      <c r="AG255" s="208">
        <v>0</v>
      </c>
      <c r="AH255" s="208">
        <v>0</v>
      </c>
      <c r="AI255" s="208">
        <v>0</v>
      </c>
      <c r="AJ255" s="208">
        <v>0</v>
      </c>
      <c r="AK255" s="208">
        <v>0</v>
      </c>
      <c r="AL255" s="208">
        <v>16000000</v>
      </c>
      <c r="AM255" s="208">
        <v>0</v>
      </c>
    </row>
    <row r="256" spans="1:39" s="6" customFormat="1" x14ac:dyDescent="0.25">
      <c r="A256" s="15" t="s">
        <v>449</v>
      </c>
      <c r="B256" s="1" t="s">
        <v>450</v>
      </c>
      <c r="C256" s="2">
        <v>16000000</v>
      </c>
      <c r="D256" s="2">
        <v>0</v>
      </c>
      <c r="E256" s="2">
        <v>0</v>
      </c>
      <c r="F256" s="2">
        <v>0</v>
      </c>
      <c r="G256" s="2">
        <f t="shared" si="95"/>
        <v>16000000</v>
      </c>
      <c r="H256" s="2">
        <v>0</v>
      </c>
      <c r="I256" s="2">
        <v>0</v>
      </c>
      <c r="J256" s="2">
        <f t="shared" si="96"/>
        <v>16000000</v>
      </c>
      <c r="K256" s="2">
        <v>0</v>
      </c>
      <c r="L256" s="2">
        <v>0</v>
      </c>
      <c r="M256" s="2">
        <f t="shared" si="97"/>
        <v>0</v>
      </c>
      <c r="N256" s="2">
        <v>0</v>
      </c>
      <c r="O256" s="2">
        <v>0</v>
      </c>
      <c r="P256" s="2">
        <f t="shared" si="98"/>
        <v>0</v>
      </c>
      <c r="Q256" s="2">
        <f t="shared" si="94"/>
        <v>16000000</v>
      </c>
      <c r="R256" s="2">
        <f t="shared" si="99"/>
        <v>0</v>
      </c>
      <c r="S256"/>
      <c r="T256" s="15" t="s">
        <v>449</v>
      </c>
      <c r="U256" s="206" t="s">
        <v>450</v>
      </c>
      <c r="V256" s="208">
        <v>16000000</v>
      </c>
      <c r="W256" s="208">
        <v>0</v>
      </c>
      <c r="X256" s="208">
        <v>0</v>
      </c>
      <c r="Y256" s="208">
        <v>0</v>
      </c>
      <c r="Z256" s="208">
        <v>0</v>
      </c>
      <c r="AA256" s="208">
        <v>0</v>
      </c>
      <c r="AB256" s="208">
        <v>16000000</v>
      </c>
      <c r="AC256" s="208">
        <v>0</v>
      </c>
      <c r="AD256" s="208">
        <v>0</v>
      </c>
      <c r="AE256" s="208">
        <v>16000000</v>
      </c>
      <c r="AF256" s="208">
        <v>0</v>
      </c>
      <c r="AG256" s="208">
        <v>0</v>
      </c>
      <c r="AH256" s="208">
        <v>0</v>
      </c>
      <c r="AI256" s="208">
        <v>0</v>
      </c>
      <c r="AJ256" s="208">
        <v>0</v>
      </c>
      <c r="AK256" s="208">
        <v>0</v>
      </c>
      <c r="AL256" s="208">
        <v>16000000</v>
      </c>
      <c r="AM256" s="208">
        <v>0</v>
      </c>
    </row>
    <row r="257" spans="1:39" s="6" customFormat="1" x14ac:dyDescent="0.25">
      <c r="A257" s="13" t="s">
        <v>451</v>
      </c>
      <c r="B257" s="7" t="s">
        <v>452</v>
      </c>
      <c r="C257" s="8">
        <f>+C258+C260+C269+C273+C278+C281+C293</f>
        <v>5757588011.8199997</v>
      </c>
      <c r="D257" s="8">
        <f t="shared" ref="D257:P257" si="119">+D258+D260+D269+D273+D278+D281+D293</f>
        <v>0</v>
      </c>
      <c r="E257" s="8">
        <f t="shared" si="119"/>
        <v>0</v>
      </c>
      <c r="F257" s="8">
        <f t="shared" si="119"/>
        <v>0</v>
      </c>
      <c r="G257" s="8">
        <f t="shared" si="119"/>
        <v>5757588011.8199997</v>
      </c>
      <c r="H257" s="8">
        <f t="shared" si="119"/>
        <v>1762933092.9300001</v>
      </c>
      <c r="I257" s="8">
        <f t="shared" si="119"/>
        <v>3389580590.6700001</v>
      </c>
      <c r="J257" s="8">
        <f t="shared" si="119"/>
        <v>2368007421.1500001</v>
      </c>
      <c r="K257" s="8">
        <f t="shared" si="119"/>
        <v>98680165</v>
      </c>
      <c r="L257" s="8">
        <f t="shared" si="119"/>
        <v>214163487</v>
      </c>
      <c r="M257" s="8">
        <f t="shared" si="119"/>
        <v>3175417103.6700001</v>
      </c>
      <c r="N257" s="8">
        <f t="shared" si="119"/>
        <v>337831893.06999999</v>
      </c>
      <c r="O257" s="8">
        <f t="shared" si="119"/>
        <v>4363536790.0699997</v>
      </c>
      <c r="P257" s="8">
        <f t="shared" si="119"/>
        <v>973956199.39999998</v>
      </c>
      <c r="Q257" s="8">
        <f t="shared" si="94"/>
        <v>1394051221.75</v>
      </c>
      <c r="R257" s="8">
        <f t="shared" si="99"/>
        <v>214163487</v>
      </c>
      <c r="T257" s="15" t="s">
        <v>451</v>
      </c>
      <c r="U257" s="206" t="s">
        <v>452</v>
      </c>
      <c r="V257" s="208">
        <v>5757588011.8199997</v>
      </c>
      <c r="W257" s="208">
        <v>0</v>
      </c>
      <c r="X257" s="208">
        <v>0</v>
      </c>
      <c r="Y257" s="208">
        <v>0</v>
      </c>
      <c r="Z257" s="208">
        <v>0</v>
      </c>
      <c r="AA257" s="208">
        <v>0</v>
      </c>
      <c r="AB257" s="208">
        <v>5757588011.8199997</v>
      </c>
      <c r="AC257" s="208">
        <v>1762933092.9300001</v>
      </c>
      <c r="AD257" s="208">
        <v>3389580590.6700001</v>
      </c>
      <c r="AE257" s="208">
        <v>2368007421.1499996</v>
      </c>
      <c r="AF257" s="208">
        <v>98680165</v>
      </c>
      <c r="AG257" s="208">
        <v>214163487</v>
      </c>
      <c r="AH257" s="208">
        <v>3220322811.6700001</v>
      </c>
      <c r="AI257" s="208">
        <v>337831893.06999999</v>
      </c>
      <c r="AJ257" s="208">
        <v>4363536790.0699997</v>
      </c>
      <c r="AK257" s="208">
        <v>973956199.39999962</v>
      </c>
      <c r="AL257" s="208">
        <v>1394051221.75</v>
      </c>
      <c r="AM257" s="208">
        <v>0</v>
      </c>
    </row>
    <row r="258" spans="1:39" x14ac:dyDescent="0.25">
      <c r="A258" s="16" t="s">
        <v>453</v>
      </c>
      <c r="B258" s="11" t="s">
        <v>454</v>
      </c>
      <c r="C258" s="12">
        <f>+C259</f>
        <v>708500000</v>
      </c>
      <c r="D258" s="12">
        <f t="shared" ref="D258:P258" si="120">+D259</f>
        <v>0</v>
      </c>
      <c r="E258" s="12">
        <f t="shared" si="120"/>
        <v>0</v>
      </c>
      <c r="F258" s="12">
        <f t="shared" si="120"/>
        <v>0</v>
      </c>
      <c r="G258" s="12">
        <f t="shared" si="120"/>
        <v>708500000</v>
      </c>
      <c r="H258" s="12">
        <f t="shared" si="120"/>
        <v>2500000</v>
      </c>
      <c r="I258" s="12">
        <f t="shared" si="120"/>
        <v>707499492</v>
      </c>
      <c r="J258" s="12">
        <f t="shared" si="120"/>
        <v>1000508</v>
      </c>
      <c r="K258" s="12">
        <f t="shared" si="120"/>
        <v>12977272</v>
      </c>
      <c r="L258" s="12">
        <f t="shared" si="120"/>
        <v>15577272</v>
      </c>
      <c r="M258" s="12">
        <f t="shared" si="120"/>
        <v>691922220</v>
      </c>
      <c r="N258" s="12">
        <f t="shared" si="120"/>
        <v>0</v>
      </c>
      <c r="O258" s="12">
        <f t="shared" si="120"/>
        <v>708500000</v>
      </c>
      <c r="P258" s="12">
        <f t="shared" si="120"/>
        <v>1000508</v>
      </c>
      <c r="Q258" s="12">
        <f t="shared" si="94"/>
        <v>0</v>
      </c>
      <c r="R258" s="12">
        <f t="shared" si="99"/>
        <v>15577272</v>
      </c>
      <c r="S258" s="6"/>
      <c r="T258" s="15" t="s">
        <v>453</v>
      </c>
      <c r="U258" s="206" t="s">
        <v>454</v>
      </c>
      <c r="V258" s="208">
        <v>708500000</v>
      </c>
      <c r="W258" s="208">
        <v>0</v>
      </c>
      <c r="X258" s="208">
        <v>0</v>
      </c>
      <c r="Y258" s="208">
        <v>0</v>
      </c>
      <c r="Z258" s="208">
        <v>0</v>
      </c>
      <c r="AA258" s="208">
        <v>0</v>
      </c>
      <c r="AB258" s="208">
        <v>708500000</v>
      </c>
      <c r="AC258" s="208">
        <v>2500000</v>
      </c>
      <c r="AD258" s="208">
        <v>707499492</v>
      </c>
      <c r="AE258" s="208">
        <v>1000508</v>
      </c>
      <c r="AF258" s="208">
        <v>12977272</v>
      </c>
      <c r="AG258" s="208">
        <v>15577272</v>
      </c>
      <c r="AH258" s="208">
        <v>691922220</v>
      </c>
      <c r="AI258" s="208">
        <v>0</v>
      </c>
      <c r="AJ258" s="208">
        <v>708500000</v>
      </c>
      <c r="AK258" s="208">
        <v>1000508</v>
      </c>
      <c r="AL258" s="208">
        <v>0</v>
      </c>
      <c r="AM258" s="208">
        <v>0</v>
      </c>
    </row>
    <row r="259" spans="1:39" s="6" customFormat="1" x14ac:dyDescent="0.25">
      <c r="A259" s="15" t="s">
        <v>455</v>
      </c>
      <c r="B259" s="1" t="s">
        <v>456</v>
      </c>
      <c r="C259" s="2">
        <v>708500000</v>
      </c>
      <c r="D259" s="2">
        <v>0</v>
      </c>
      <c r="E259" s="2">
        <v>0</v>
      </c>
      <c r="F259" s="2">
        <v>0</v>
      </c>
      <c r="G259" s="2">
        <f t="shared" si="95"/>
        <v>708500000</v>
      </c>
      <c r="H259" s="2">
        <v>2500000</v>
      </c>
      <c r="I259" s="2">
        <v>707499492</v>
      </c>
      <c r="J259" s="2">
        <f t="shared" si="96"/>
        <v>1000508</v>
      </c>
      <c r="K259" s="2">
        <v>12977272</v>
      </c>
      <c r="L259" s="2">
        <v>15577272</v>
      </c>
      <c r="M259" s="2">
        <f t="shared" si="97"/>
        <v>691922220</v>
      </c>
      <c r="N259" s="2">
        <v>0</v>
      </c>
      <c r="O259" s="2">
        <v>708500000</v>
      </c>
      <c r="P259" s="2">
        <f t="shared" si="98"/>
        <v>1000508</v>
      </c>
      <c r="Q259" s="2">
        <f t="shared" si="94"/>
        <v>0</v>
      </c>
      <c r="R259" s="2">
        <f t="shared" si="99"/>
        <v>15577272</v>
      </c>
      <c r="S259"/>
      <c r="T259" s="15" t="s">
        <v>455</v>
      </c>
      <c r="U259" s="206" t="s">
        <v>456</v>
      </c>
      <c r="V259" s="208">
        <v>708500000</v>
      </c>
      <c r="W259" s="208">
        <v>0</v>
      </c>
      <c r="X259" s="208">
        <v>0</v>
      </c>
      <c r="Y259" s="208">
        <v>0</v>
      </c>
      <c r="Z259" s="208">
        <v>0</v>
      </c>
      <c r="AA259" s="208">
        <v>0</v>
      </c>
      <c r="AB259" s="208">
        <v>708500000</v>
      </c>
      <c r="AC259" s="208">
        <v>2500000</v>
      </c>
      <c r="AD259" s="208">
        <v>707499492</v>
      </c>
      <c r="AE259" s="208">
        <v>1000508</v>
      </c>
      <c r="AF259" s="208">
        <v>12977272</v>
      </c>
      <c r="AG259" s="208">
        <v>15577272</v>
      </c>
      <c r="AH259" s="208">
        <v>691922220</v>
      </c>
      <c r="AI259" s="208">
        <v>0</v>
      </c>
      <c r="AJ259" s="208">
        <v>708500000</v>
      </c>
      <c r="AK259" s="208">
        <v>1000508</v>
      </c>
      <c r="AL259" s="208">
        <v>0</v>
      </c>
      <c r="AM259" s="208">
        <v>0</v>
      </c>
    </row>
    <row r="260" spans="1:39" s="6" customFormat="1" x14ac:dyDescent="0.25">
      <c r="A260" s="16" t="s">
        <v>457</v>
      </c>
      <c r="B260" s="11" t="s">
        <v>458</v>
      </c>
      <c r="C260" s="12">
        <f>+C261+C265+C266+C267+C268</f>
        <v>3326909669.2950001</v>
      </c>
      <c r="D260" s="12">
        <f t="shared" ref="D260:P260" si="121">+D261+D265+D266+D267+D268</f>
        <v>0</v>
      </c>
      <c r="E260" s="12">
        <f t="shared" si="121"/>
        <v>0</v>
      </c>
      <c r="F260" s="12">
        <f t="shared" si="121"/>
        <v>0</v>
      </c>
      <c r="G260" s="12">
        <f t="shared" si="121"/>
        <v>3326909669.2950001</v>
      </c>
      <c r="H260" s="12">
        <f t="shared" si="121"/>
        <v>1434405864.9300001</v>
      </c>
      <c r="I260" s="12">
        <f t="shared" si="121"/>
        <v>2054000982.6700001</v>
      </c>
      <c r="J260" s="12">
        <f t="shared" si="121"/>
        <v>1272908686.625</v>
      </c>
      <c r="K260" s="12">
        <f t="shared" si="121"/>
        <v>114636333</v>
      </c>
      <c r="L260" s="12">
        <f t="shared" si="121"/>
        <v>128160333</v>
      </c>
      <c r="M260" s="12">
        <f t="shared" si="121"/>
        <v>1925840649.6700001</v>
      </c>
      <c r="N260" s="12">
        <f t="shared" si="121"/>
        <v>197425267.06999999</v>
      </c>
      <c r="O260" s="12">
        <f t="shared" si="121"/>
        <v>2958343623.0699997</v>
      </c>
      <c r="P260" s="12">
        <f t="shared" si="121"/>
        <v>904342640.39999998</v>
      </c>
      <c r="Q260" s="12">
        <f t="shared" si="94"/>
        <v>368566046.22500038</v>
      </c>
      <c r="R260" s="12">
        <f t="shared" si="99"/>
        <v>128160333</v>
      </c>
      <c r="T260" s="15" t="s">
        <v>457</v>
      </c>
      <c r="U260" s="206" t="s">
        <v>458</v>
      </c>
      <c r="V260" s="208">
        <v>3326909669.2950001</v>
      </c>
      <c r="W260" s="208">
        <v>0</v>
      </c>
      <c r="X260" s="208">
        <v>0</v>
      </c>
      <c r="Y260" s="208">
        <v>0</v>
      </c>
      <c r="Z260" s="208">
        <v>0</v>
      </c>
      <c r="AA260" s="208">
        <v>0</v>
      </c>
      <c r="AB260" s="208">
        <v>3326909669.2950001</v>
      </c>
      <c r="AC260" s="208">
        <v>1434405864.9300001</v>
      </c>
      <c r="AD260" s="208">
        <v>2054000982.6700001</v>
      </c>
      <c r="AE260" s="208">
        <v>1272908686.625</v>
      </c>
      <c r="AF260" s="208">
        <v>114636333</v>
      </c>
      <c r="AG260" s="208">
        <v>128160333</v>
      </c>
      <c r="AH260" s="208">
        <v>1925840649.6700001</v>
      </c>
      <c r="AI260" s="208">
        <v>197425267.06999999</v>
      </c>
      <c r="AJ260" s="208">
        <v>2958343623.0699997</v>
      </c>
      <c r="AK260" s="208">
        <v>904342640.39999962</v>
      </c>
      <c r="AL260" s="208">
        <v>368566046.22500038</v>
      </c>
      <c r="AM260" s="208">
        <v>0</v>
      </c>
    </row>
    <row r="261" spans="1:39" x14ac:dyDescent="0.25">
      <c r="A261" s="16" t="s">
        <v>459</v>
      </c>
      <c r="B261" s="11" t="s">
        <v>460</v>
      </c>
      <c r="C261" s="12">
        <f>+C262+C263+C264</f>
        <v>589108000</v>
      </c>
      <c r="D261" s="12">
        <f t="shared" ref="D261:P261" si="122">+D262+D263+D264</f>
        <v>0</v>
      </c>
      <c r="E261" s="12">
        <f t="shared" si="122"/>
        <v>0</v>
      </c>
      <c r="F261" s="12">
        <f t="shared" si="122"/>
        <v>0</v>
      </c>
      <c r="G261" s="12">
        <f t="shared" si="122"/>
        <v>589108000</v>
      </c>
      <c r="H261" s="12">
        <f t="shared" si="122"/>
        <v>279966256.93000001</v>
      </c>
      <c r="I261" s="12">
        <f t="shared" si="122"/>
        <v>476776659.60000002</v>
      </c>
      <c r="J261" s="12">
        <f t="shared" si="122"/>
        <v>112331340.39999998</v>
      </c>
      <c r="K261" s="12">
        <f t="shared" si="122"/>
        <v>35760000</v>
      </c>
      <c r="L261" s="12">
        <f t="shared" si="122"/>
        <v>49284000</v>
      </c>
      <c r="M261" s="12">
        <f t="shared" si="122"/>
        <v>427492659.60000002</v>
      </c>
      <c r="N261" s="12">
        <f t="shared" si="122"/>
        <v>49225267.07</v>
      </c>
      <c r="O261" s="12">
        <f t="shared" si="122"/>
        <v>574131736</v>
      </c>
      <c r="P261" s="12">
        <f t="shared" si="122"/>
        <v>97355076.399999976</v>
      </c>
      <c r="Q261" s="12">
        <f t="shared" si="94"/>
        <v>14976264</v>
      </c>
      <c r="R261" s="12">
        <f t="shared" si="99"/>
        <v>49284000</v>
      </c>
      <c r="S261" s="6"/>
      <c r="T261" s="15" t="s">
        <v>459</v>
      </c>
      <c r="U261" s="206" t="s">
        <v>460</v>
      </c>
      <c r="V261" s="208">
        <v>589108000</v>
      </c>
      <c r="W261" s="208">
        <v>0</v>
      </c>
      <c r="X261" s="208">
        <v>0</v>
      </c>
      <c r="Y261" s="208">
        <v>0</v>
      </c>
      <c r="Z261" s="208">
        <v>0</v>
      </c>
      <c r="AA261" s="208">
        <v>0</v>
      </c>
      <c r="AB261" s="208">
        <v>589108000</v>
      </c>
      <c r="AC261" s="208">
        <v>279966256.93000001</v>
      </c>
      <c r="AD261" s="208">
        <v>476776659.60000002</v>
      </c>
      <c r="AE261" s="208">
        <v>112331340.39999998</v>
      </c>
      <c r="AF261" s="208">
        <v>35760000</v>
      </c>
      <c r="AG261" s="208">
        <v>49284000</v>
      </c>
      <c r="AH261" s="208">
        <v>427492659.60000002</v>
      </c>
      <c r="AI261" s="208">
        <v>49225267.07</v>
      </c>
      <c r="AJ261" s="208">
        <v>574131736</v>
      </c>
      <c r="AK261" s="208">
        <v>97355076.399999976</v>
      </c>
      <c r="AL261" s="208">
        <v>14976264</v>
      </c>
      <c r="AM261" s="208">
        <v>0</v>
      </c>
    </row>
    <row r="262" spans="1:39" x14ac:dyDescent="0.25">
      <c r="A262" s="15" t="s">
        <v>461</v>
      </c>
      <c r="B262" s="1" t="s">
        <v>462</v>
      </c>
      <c r="C262" s="2">
        <v>30000000</v>
      </c>
      <c r="D262" s="2">
        <v>0</v>
      </c>
      <c r="E262" s="2">
        <v>0</v>
      </c>
      <c r="F262" s="2">
        <v>0</v>
      </c>
      <c r="G262" s="2">
        <f t="shared" si="95"/>
        <v>30000000</v>
      </c>
      <c r="H262" s="2">
        <v>0</v>
      </c>
      <c r="I262" s="2">
        <v>0</v>
      </c>
      <c r="J262" s="2">
        <f t="shared" si="96"/>
        <v>30000000</v>
      </c>
      <c r="K262" s="2">
        <v>0</v>
      </c>
      <c r="L262" s="2">
        <v>0</v>
      </c>
      <c r="M262" s="2">
        <f t="shared" si="97"/>
        <v>0</v>
      </c>
      <c r="N262" s="2">
        <v>25000000</v>
      </c>
      <c r="O262" s="2">
        <v>25000000</v>
      </c>
      <c r="P262" s="2">
        <f t="shared" si="98"/>
        <v>25000000</v>
      </c>
      <c r="Q262" s="2">
        <f t="shared" si="94"/>
        <v>5000000</v>
      </c>
      <c r="R262" s="2">
        <f t="shared" si="99"/>
        <v>0</v>
      </c>
      <c r="T262" s="15" t="s">
        <v>461</v>
      </c>
      <c r="U262" s="206" t="s">
        <v>462</v>
      </c>
      <c r="V262" s="208">
        <v>30000000</v>
      </c>
      <c r="W262" s="208">
        <v>0</v>
      </c>
      <c r="X262" s="208">
        <v>0</v>
      </c>
      <c r="Y262" s="208">
        <v>0</v>
      </c>
      <c r="Z262" s="208">
        <v>0</v>
      </c>
      <c r="AA262" s="208">
        <v>0</v>
      </c>
      <c r="AB262" s="208">
        <v>30000000</v>
      </c>
      <c r="AC262" s="208">
        <v>0</v>
      </c>
      <c r="AD262" s="208">
        <v>0</v>
      </c>
      <c r="AE262" s="208">
        <v>30000000</v>
      </c>
      <c r="AF262" s="208">
        <v>0</v>
      </c>
      <c r="AG262" s="208">
        <v>0</v>
      </c>
      <c r="AH262" s="208">
        <v>0</v>
      </c>
      <c r="AI262" s="208">
        <v>25000000</v>
      </c>
      <c r="AJ262" s="208">
        <v>25000000</v>
      </c>
      <c r="AK262" s="208">
        <v>25000000</v>
      </c>
      <c r="AL262" s="208">
        <v>5000000</v>
      </c>
      <c r="AM262" s="208">
        <v>0</v>
      </c>
    </row>
    <row r="263" spans="1:39" x14ac:dyDescent="0.25">
      <c r="A263" s="15" t="s">
        <v>463</v>
      </c>
      <c r="B263" s="1" t="s">
        <v>464</v>
      </c>
      <c r="C263" s="2">
        <v>100000000</v>
      </c>
      <c r="D263" s="2">
        <v>0</v>
      </c>
      <c r="E263" s="2">
        <v>0</v>
      </c>
      <c r="F263" s="2">
        <v>0</v>
      </c>
      <c r="G263" s="2">
        <f t="shared" si="95"/>
        <v>100000000</v>
      </c>
      <c r="H263" s="2">
        <v>0</v>
      </c>
      <c r="I263" s="2">
        <v>100000000</v>
      </c>
      <c r="J263" s="2">
        <f t="shared" si="96"/>
        <v>0</v>
      </c>
      <c r="K263" s="2">
        <v>0</v>
      </c>
      <c r="L263" s="2">
        <v>0</v>
      </c>
      <c r="M263" s="2">
        <f t="shared" si="97"/>
        <v>100000000</v>
      </c>
      <c r="N263" s="2">
        <v>0</v>
      </c>
      <c r="O263" s="2">
        <v>100000000</v>
      </c>
      <c r="P263" s="2">
        <f t="shared" si="98"/>
        <v>0</v>
      </c>
      <c r="Q263" s="2">
        <f t="shared" si="94"/>
        <v>0</v>
      </c>
      <c r="R263" s="2">
        <f t="shared" si="99"/>
        <v>0</v>
      </c>
      <c r="T263" s="15" t="s">
        <v>463</v>
      </c>
      <c r="U263" s="206" t="s">
        <v>464</v>
      </c>
      <c r="V263" s="208">
        <v>100000000</v>
      </c>
      <c r="W263" s="208">
        <v>0</v>
      </c>
      <c r="X263" s="208">
        <v>0</v>
      </c>
      <c r="Y263" s="208">
        <v>0</v>
      </c>
      <c r="Z263" s="208">
        <v>0</v>
      </c>
      <c r="AA263" s="208">
        <v>0</v>
      </c>
      <c r="AB263" s="208">
        <v>100000000</v>
      </c>
      <c r="AC263" s="208">
        <v>0</v>
      </c>
      <c r="AD263" s="208">
        <v>100000000</v>
      </c>
      <c r="AE263" s="208">
        <v>0</v>
      </c>
      <c r="AF263" s="208">
        <v>0</v>
      </c>
      <c r="AG263" s="208">
        <v>0</v>
      </c>
      <c r="AH263" s="208">
        <v>100000000</v>
      </c>
      <c r="AI263" s="208">
        <v>0</v>
      </c>
      <c r="AJ263" s="208">
        <v>100000000</v>
      </c>
      <c r="AK263" s="208">
        <v>0</v>
      </c>
      <c r="AL263" s="208">
        <v>0</v>
      </c>
      <c r="AM263" s="208">
        <v>0</v>
      </c>
    </row>
    <row r="264" spans="1:39" x14ac:dyDescent="0.25">
      <c r="A264" s="15" t="s">
        <v>465</v>
      </c>
      <c r="B264" s="1" t="s">
        <v>466</v>
      </c>
      <c r="C264" s="2">
        <v>459108000</v>
      </c>
      <c r="D264" s="2">
        <v>0</v>
      </c>
      <c r="E264" s="2">
        <v>0</v>
      </c>
      <c r="F264" s="2">
        <v>0</v>
      </c>
      <c r="G264" s="2">
        <f t="shared" ref="G264:G327" si="123">+C264+D264-E264+F264</f>
        <v>459108000</v>
      </c>
      <c r="H264" s="2">
        <v>279966256.93000001</v>
      </c>
      <c r="I264" s="2">
        <v>376776659.60000002</v>
      </c>
      <c r="J264" s="2">
        <f t="shared" si="96"/>
        <v>82331340.399999976</v>
      </c>
      <c r="K264" s="2">
        <v>35760000</v>
      </c>
      <c r="L264" s="2">
        <v>49284000</v>
      </c>
      <c r="M264" s="2">
        <f t="shared" si="97"/>
        <v>327492659.60000002</v>
      </c>
      <c r="N264" s="2">
        <v>24225267.07</v>
      </c>
      <c r="O264" s="2">
        <v>449131736</v>
      </c>
      <c r="P264" s="2">
        <f t="shared" si="98"/>
        <v>72355076.399999976</v>
      </c>
      <c r="Q264" s="2">
        <f t="shared" ref="Q264:Q326" si="124">+G264-O264</f>
        <v>9976264</v>
      </c>
      <c r="R264" s="2">
        <f t="shared" si="99"/>
        <v>49284000</v>
      </c>
      <c r="T264" s="15" t="s">
        <v>465</v>
      </c>
      <c r="U264" s="206" t="s">
        <v>466</v>
      </c>
      <c r="V264" s="208">
        <v>459108000</v>
      </c>
      <c r="W264" s="208">
        <v>0</v>
      </c>
      <c r="X264" s="208">
        <v>0</v>
      </c>
      <c r="Y264" s="208">
        <v>0</v>
      </c>
      <c r="Z264" s="208">
        <v>0</v>
      </c>
      <c r="AA264" s="208">
        <v>0</v>
      </c>
      <c r="AB264" s="208">
        <v>459108000</v>
      </c>
      <c r="AC264" s="208">
        <v>279966256.93000001</v>
      </c>
      <c r="AD264" s="208">
        <v>376776659.60000002</v>
      </c>
      <c r="AE264" s="208">
        <v>82331340.399999976</v>
      </c>
      <c r="AF264" s="208">
        <v>35760000</v>
      </c>
      <c r="AG264" s="208">
        <v>49284000</v>
      </c>
      <c r="AH264" s="208">
        <v>327492659.60000002</v>
      </c>
      <c r="AI264" s="208">
        <v>24225267.07</v>
      </c>
      <c r="AJ264" s="208">
        <v>449131736</v>
      </c>
      <c r="AK264" s="208">
        <v>72355076.399999976</v>
      </c>
      <c r="AL264" s="208">
        <v>9976264</v>
      </c>
      <c r="AM264" s="208">
        <v>0</v>
      </c>
    </row>
    <row r="265" spans="1:39" x14ac:dyDescent="0.25">
      <c r="A265" s="15" t="s">
        <v>467</v>
      </c>
      <c r="B265" s="1" t="s">
        <v>468</v>
      </c>
      <c r="C265" s="2">
        <v>60000000</v>
      </c>
      <c r="D265" s="2">
        <v>0</v>
      </c>
      <c r="E265" s="2">
        <v>0</v>
      </c>
      <c r="F265" s="2">
        <v>0</v>
      </c>
      <c r="G265" s="2">
        <f t="shared" si="123"/>
        <v>60000000</v>
      </c>
      <c r="H265" s="2">
        <v>17005000</v>
      </c>
      <c r="I265" s="2">
        <v>29005000</v>
      </c>
      <c r="J265" s="2">
        <f t="shared" ref="J265:J307" si="125">+G265-I265</f>
        <v>30995000</v>
      </c>
      <c r="K265" s="2">
        <v>6000000</v>
      </c>
      <c r="L265" s="2">
        <v>6000000</v>
      </c>
      <c r="M265" s="2">
        <f t="shared" ref="M265:M326" si="126">+I265-L265</f>
        <v>23005000</v>
      </c>
      <c r="N265" s="2">
        <v>0</v>
      </c>
      <c r="O265" s="2">
        <v>58005000</v>
      </c>
      <c r="P265" s="2">
        <f t="shared" ref="P265:P326" si="127">+O265-I265</f>
        <v>29000000</v>
      </c>
      <c r="Q265" s="2">
        <f t="shared" si="124"/>
        <v>1995000</v>
      </c>
      <c r="R265" s="2">
        <f t="shared" si="99"/>
        <v>6000000</v>
      </c>
      <c r="T265" s="15" t="s">
        <v>467</v>
      </c>
      <c r="U265" s="206" t="s">
        <v>468</v>
      </c>
      <c r="V265" s="208">
        <v>60000000</v>
      </c>
      <c r="W265" s="208">
        <v>0</v>
      </c>
      <c r="X265" s="208">
        <v>0</v>
      </c>
      <c r="Y265" s="208">
        <v>0</v>
      </c>
      <c r="Z265" s="208">
        <v>0</v>
      </c>
      <c r="AA265" s="208">
        <v>0</v>
      </c>
      <c r="AB265" s="208">
        <v>60000000</v>
      </c>
      <c r="AC265" s="208">
        <v>17005000</v>
      </c>
      <c r="AD265" s="208">
        <v>29005000</v>
      </c>
      <c r="AE265" s="208">
        <v>30995000</v>
      </c>
      <c r="AF265" s="208">
        <v>6000000</v>
      </c>
      <c r="AG265" s="208">
        <v>6000000</v>
      </c>
      <c r="AH265" s="208">
        <v>23005000</v>
      </c>
      <c r="AI265" s="208">
        <v>0</v>
      </c>
      <c r="AJ265" s="208">
        <v>58005000</v>
      </c>
      <c r="AK265" s="208">
        <v>29000000</v>
      </c>
      <c r="AL265" s="208">
        <v>1995000</v>
      </c>
      <c r="AM265" s="208">
        <v>0</v>
      </c>
    </row>
    <row r="266" spans="1:39" x14ac:dyDescent="0.25">
      <c r="A266" s="15" t="s">
        <v>469</v>
      </c>
      <c r="B266" s="1" t="s">
        <v>470</v>
      </c>
      <c r="C266" s="2">
        <v>654000000</v>
      </c>
      <c r="D266" s="2">
        <v>0</v>
      </c>
      <c r="E266" s="2">
        <v>0</v>
      </c>
      <c r="F266" s="2">
        <v>0</v>
      </c>
      <c r="G266" s="2">
        <f t="shared" si="123"/>
        <v>654000000</v>
      </c>
      <c r="H266" s="2">
        <v>188204000</v>
      </c>
      <c r="I266" s="2">
        <v>214404000</v>
      </c>
      <c r="J266" s="2">
        <f t="shared" si="125"/>
        <v>439596000</v>
      </c>
      <c r="K266" s="2">
        <v>0</v>
      </c>
      <c r="L266" s="2">
        <v>0</v>
      </c>
      <c r="M266" s="2">
        <f t="shared" si="126"/>
        <v>214404000</v>
      </c>
      <c r="N266" s="2">
        <v>2700000</v>
      </c>
      <c r="O266" s="2">
        <v>593134780</v>
      </c>
      <c r="P266" s="2">
        <f t="shared" si="127"/>
        <v>378730780</v>
      </c>
      <c r="Q266" s="2">
        <f t="shared" si="124"/>
        <v>60865220</v>
      </c>
      <c r="R266" s="2">
        <f t="shared" si="99"/>
        <v>0</v>
      </c>
      <c r="T266" s="15" t="s">
        <v>469</v>
      </c>
      <c r="U266" s="206" t="s">
        <v>470</v>
      </c>
      <c r="V266" s="208">
        <v>654000000</v>
      </c>
      <c r="W266" s="208">
        <v>0</v>
      </c>
      <c r="X266" s="208">
        <v>0</v>
      </c>
      <c r="Y266" s="208">
        <v>0</v>
      </c>
      <c r="Z266" s="208">
        <v>0</v>
      </c>
      <c r="AA266" s="208">
        <v>0</v>
      </c>
      <c r="AB266" s="208">
        <v>654000000</v>
      </c>
      <c r="AC266" s="208">
        <v>188204000</v>
      </c>
      <c r="AD266" s="208">
        <v>214404000</v>
      </c>
      <c r="AE266" s="208">
        <v>439596000</v>
      </c>
      <c r="AF266" s="208">
        <v>0</v>
      </c>
      <c r="AG266" s="208">
        <v>0</v>
      </c>
      <c r="AH266" s="208">
        <v>214404000</v>
      </c>
      <c r="AI266" s="208">
        <v>2700000</v>
      </c>
      <c r="AJ266" s="208">
        <v>593134780</v>
      </c>
      <c r="AK266" s="208">
        <v>378730780</v>
      </c>
      <c r="AL266" s="208">
        <v>60865220</v>
      </c>
      <c r="AM266" s="208">
        <v>0</v>
      </c>
    </row>
    <row r="267" spans="1:39" x14ac:dyDescent="0.25">
      <c r="A267" s="15" t="s">
        <v>471</v>
      </c>
      <c r="B267" s="1" t="s">
        <v>472</v>
      </c>
      <c r="C267" s="2">
        <v>79273263.724999994</v>
      </c>
      <c r="D267" s="2">
        <v>0</v>
      </c>
      <c r="E267" s="2">
        <v>0</v>
      </c>
      <c r="F267" s="2">
        <v>0</v>
      </c>
      <c r="G267" s="2">
        <f t="shared" si="123"/>
        <v>79273263.724999994</v>
      </c>
      <c r="H267" s="2">
        <v>23800000</v>
      </c>
      <c r="I267" s="2">
        <v>23800000</v>
      </c>
      <c r="J267" s="2">
        <f t="shared" si="125"/>
        <v>55473263.724999994</v>
      </c>
      <c r="K267" s="2">
        <v>0</v>
      </c>
      <c r="L267" s="2">
        <v>0</v>
      </c>
      <c r="M267" s="2">
        <f t="shared" si="126"/>
        <v>23800000</v>
      </c>
      <c r="N267" s="2">
        <v>23800000</v>
      </c>
      <c r="O267" s="2">
        <v>25400000</v>
      </c>
      <c r="P267" s="2">
        <f t="shared" si="127"/>
        <v>1600000</v>
      </c>
      <c r="Q267" s="2">
        <f t="shared" si="124"/>
        <v>53873263.724999994</v>
      </c>
      <c r="R267" s="2">
        <f t="shared" si="99"/>
        <v>0</v>
      </c>
      <c r="T267" s="15" t="s">
        <v>471</v>
      </c>
      <c r="U267" s="206" t="s">
        <v>472</v>
      </c>
      <c r="V267" s="208">
        <v>79273263.724999994</v>
      </c>
      <c r="W267" s="208">
        <v>0</v>
      </c>
      <c r="X267" s="208">
        <v>0</v>
      </c>
      <c r="Y267" s="208">
        <v>0</v>
      </c>
      <c r="Z267" s="208">
        <v>0</v>
      </c>
      <c r="AA267" s="208">
        <v>0</v>
      </c>
      <c r="AB267" s="208">
        <v>79273263.724999994</v>
      </c>
      <c r="AC267" s="208">
        <v>23800000</v>
      </c>
      <c r="AD267" s="208">
        <v>23800000</v>
      </c>
      <c r="AE267" s="208">
        <v>55473263.724999994</v>
      </c>
      <c r="AF267" s="208">
        <v>0</v>
      </c>
      <c r="AG267" s="208">
        <v>0</v>
      </c>
      <c r="AH267" s="208">
        <v>23800000</v>
      </c>
      <c r="AI267" s="208">
        <v>23800000</v>
      </c>
      <c r="AJ267" s="208">
        <v>25400000</v>
      </c>
      <c r="AK267" s="208">
        <v>1600000</v>
      </c>
      <c r="AL267" s="208">
        <v>53873263.724999994</v>
      </c>
      <c r="AM267" s="208">
        <v>0</v>
      </c>
    </row>
    <row r="268" spans="1:39" s="6" customFormat="1" x14ac:dyDescent="0.25">
      <c r="A268" s="15" t="s">
        <v>473</v>
      </c>
      <c r="B268" s="1" t="s">
        <v>474</v>
      </c>
      <c r="C268" s="2">
        <v>1944528405.5699999</v>
      </c>
      <c r="D268" s="2">
        <v>0</v>
      </c>
      <c r="E268" s="2">
        <v>0</v>
      </c>
      <c r="F268" s="2">
        <v>0</v>
      </c>
      <c r="G268" s="2">
        <f t="shared" si="123"/>
        <v>1944528405.5699999</v>
      </c>
      <c r="H268" s="2">
        <v>925430608</v>
      </c>
      <c r="I268" s="2">
        <v>1310015323.0699999</v>
      </c>
      <c r="J268" s="2">
        <f t="shared" si="125"/>
        <v>634513082.5</v>
      </c>
      <c r="K268" s="2">
        <v>72876333</v>
      </c>
      <c r="L268" s="2">
        <v>72876333</v>
      </c>
      <c r="M268" s="2">
        <f t="shared" si="126"/>
        <v>1237138990.0699999</v>
      </c>
      <c r="N268" s="2">
        <v>121700000</v>
      </c>
      <c r="O268" s="2">
        <v>1707672107.0699999</v>
      </c>
      <c r="P268" s="2">
        <f t="shared" si="127"/>
        <v>397656784</v>
      </c>
      <c r="Q268" s="2">
        <f t="shared" si="124"/>
        <v>236856298.5</v>
      </c>
      <c r="R268" s="2">
        <f t="shared" si="99"/>
        <v>72876333</v>
      </c>
      <c r="S268"/>
      <c r="T268" s="15" t="s">
        <v>473</v>
      </c>
      <c r="U268" s="206" t="s">
        <v>474</v>
      </c>
      <c r="V268" s="208">
        <v>1944528405.5699999</v>
      </c>
      <c r="W268" s="208">
        <v>0</v>
      </c>
      <c r="X268" s="208">
        <v>0</v>
      </c>
      <c r="Y268" s="208">
        <v>0</v>
      </c>
      <c r="Z268" s="208">
        <v>0</v>
      </c>
      <c r="AA268" s="208">
        <v>0</v>
      </c>
      <c r="AB268" s="208">
        <v>1944528405.5699999</v>
      </c>
      <c r="AC268" s="208">
        <v>925430608</v>
      </c>
      <c r="AD268" s="208">
        <v>1310015323.0699999</v>
      </c>
      <c r="AE268" s="208">
        <v>634513082.5</v>
      </c>
      <c r="AF268" s="208">
        <v>72876333</v>
      </c>
      <c r="AG268" s="208">
        <v>72876333</v>
      </c>
      <c r="AH268" s="208">
        <v>1237138990.0699999</v>
      </c>
      <c r="AI268" s="208">
        <v>121700000</v>
      </c>
      <c r="AJ268" s="208">
        <v>1707672107.0699999</v>
      </c>
      <c r="AK268" s="208">
        <v>397656784</v>
      </c>
      <c r="AL268" s="208">
        <v>236856298.5</v>
      </c>
      <c r="AM268" s="208">
        <v>0</v>
      </c>
    </row>
    <row r="269" spans="1:39" x14ac:dyDescent="0.25">
      <c r="A269" s="16" t="s">
        <v>475</v>
      </c>
      <c r="B269" s="11" t="s">
        <v>476</v>
      </c>
      <c r="C269" s="12">
        <f>+C270+C271+C272</f>
        <v>339000000</v>
      </c>
      <c r="D269" s="12">
        <f t="shared" ref="D269:P269" si="128">+D270+D271+D272</f>
        <v>0</v>
      </c>
      <c r="E269" s="12">
        <f t="shared" si="128"/>
        <v>0</v>
      </c>
      <c r="F269" s="12">
        <f t="shared" si="128"/>
        <v>0</v>
      </c>
      <c r="G269" s="12">
        <f t="shared" si="128"/>
        <v>339000000</v>
      </c>
      <c r="H269" s="12">
        <f t="shared" si="128"/>
        <v>60053858</v>
      </c>
      <c r="I269" s="12">
        <f t="shared" si="128"/>
        <v>288088746</v>
      </c>
      <c r="J269" s="12">
        <f t="shared" si="128"/>
        <v>50911254</v>
      </c>
      <c r="K269" s="12">
        <f t="shared" si="128"/>
        <v>-44258848</v>
      </c>
      <c r="L269" s="12">
        <f t="shared" si="128"/>
        <v>53600474</v>
      </c>
      <c r="M269" s="12">
        <f t="shared" si="128"/>
        <v>234488272</v>
      </c>
      <c r="N269" s="12">
        <f t="shared" si="128"/>
        <v>24302205</v>
      </c>
      <c r="O269" s="12">
        <f t="shared" si="128"/>
        <v>303088746</v>
      </c>
      <c r="P269" s="12">
        <f t="shared" si="128"/>
        <v>15000000</v>
      </c>
      <c r="Q269" s="12">
        <f t="shared" si="124"/>
        <v>35911254</v>
      </c>
      <c r="R269" s="12">
        <f t="shared" ref="R269:R332" si="129">+L269</f>
        <v>53600474</v>
      </c>
      <c r="S269" s="6"/>
      <c r="T269" s="15" t="s">
        <v>475</v>
      </c>
      <c r="U269" s="206" t="s">
        <v>476</v>
      </c>
      <c r="V269" s="208">
        <v>339000000</v>
      </c>
      <c r="W269" s="208">
        <v>0</v>
      </c>
      <c r="X269" s="208">
        <v>0</v>
      </c>
      <c r="Y269" s="208">
        <v>0</v>
      </c>
      <c r="Z269" s="208">
        <v>0</v>
      </c>
      <c r="AA269" s="208">
        <v>0</v>
      </c>
      <c r="AB269" s="208">
        <v>339000000</v>
      </c>
      <c r="AC269" s="208">
        <v>60053858</v>
      </c>
      <c r="AD269" s="208">
        <v>288088746</v>
      </c>
      <c r="AE269" s="208">
        <v>50911254</v>
      </c>
      <c r="AF269" s="208">
        <v>-44258848</v>
      </c>
      <c r="AG269" s="208">
        <v>53600474</v>
      </c>
      <c r="AH269" s="208">
        <v>279393980</v>
      </c>
      <c r="AI269" s="208">
        <v>24302205</v>
      </c>
      <c r="AJ269" s="208">
        <v>303088746</v>
      </c>
      <c r="AK269" s="208">
        <v>15000000</v>
      </c>
      <c r="AL269" s="208">
        <v>35911254</v>
      </c>
      <c r="AM269" s="208">
        <v>0</v>
      </c>
    </row>
    <row r="270" spans="1:39" x14ac:dyDescent="0.25">
      <c r="A270" s="15" t="s">
        <v>477</v>
      </c>
      <c r="B270" s="1" t="s">
        <v>478</v>
      </c>
      <c r="C270" s="2">
        <v>144000000</v>
      </c>
      <c r="D270" s="2">
        <v>0</v>
      </c>
      <c r="E270" s="2">
        <v>0</v>
      </c>
      <c r="F270" s="2">
        <v>0</v>
      </c>
      <c r="G270" s="2">
        <f t="shared" si="123"/>
        <v>144000000</v>
      </c>
      <c r="H270" s="2">
        <v>53702205</v>
      </c>
      <c r="I270" s="2">
        <v>108088746</v>
      </c>
      <c r="J270" s="2">
        <f t="shared" si="125"/>
        <v>35911254</v>
      </c>
      <c r="K270" s="2">
        <v>-44258848</v>
      </c>
      <c r="L270" s="2">
        <v>45046860</v>
      </c>
      <c r="M270" s="2">
        <f t="shared" si="126"/>
        <v>63041886</v>
      </c>
      <c r="N270" s="2">
        <v>9302205</v>
      </c>
      <c r="O270" s="2">
        <v>108088746</v>
      </c>
      <c r="P270" s="2">
        <f t="shared" si="127"/>
        <v>0</v>
      </c>
      <c r="Q270" s="2">
        <f t="shared" si="124"/>
        <v>35911254</v>
      </c>
      <c r="R270" s="2">
        <f t="shared" si="129"/>
        <v>45046860</v>
      </c>
      <c r="T270" s="15" t="s">
        <v>477</v>
      </c>
      <c r="U270" s="206" t="s">
        <v>478</v>
      </c>
      <c r="V270" s="208">
        <v>144000000</v>
      </c>
      <c r="W270" s="208">
        <v>0</v>
      </c>
      <c r="X270" s="208">
        <v>0</v>
      </c>
      <c r="Y270" s="208">
        <v>0</v>
      </c>
      <c r="Z270" s="208">
        <v>0</v>
      </c>
      <c r="AA270" s="208">
        <v>0</v>
      </c>
      <c r="AB270" s="208">
        <v>144000000</v>
      </c>
      <c r="AC270" s="208">
        <v>53702205</v>
      </c>
      <c r="AD270" s="208">
        <v>108088746</v>
      </c>
      <c r="AE270" s="208">
        <v>35911254</v>
      </c>
      <c r="AF270" s="208">
        <v>-44258848</v>
      </c>
      <c r="AG270" s="208">
        <v>45046860</v>
      </c>
      <c r="AH270" s="208">
        <v>107947594</v>
      </c>
      <c r="AI270" s="208">
        <v>9302205</v>
      </c>
      <c r="AJ270" s="208">
        <v>108088746</v>
      </c>
      <c r="AK270" s="208">
        <v>0</v>
      </c>
      <c r="AL270" s="208">
        <v>35911254</v>
      </c>
      <c r="AM270" s="208">
        <v>0</v>
      </c>
    </row>
    <row r="271" spans="1:39" x14ac:dyDescent="0.25">
      <c r="A271" s="15" t="s">
        <v>479</v>
      </c>
      <c r="B271" s="1" t="s">
        <v>480</v>
      </c>
      <c r="C271" s="2">
        <v>180000000</v>
      </c>
      <c r="D271" s="2">
        <v>0</v>
      </c>
      <c r="E271" s="2">
        <v>0</v>
      </c>
      <c r="F271" s="2">
        <v>0</v>
      </c>
      <c r="G271" s="2">
        <f t="shared" si="123"/>
        <v>180000000</v>
      </c>
      <c r="H271" s="2">
        <v>6351653</v>
      </c>
      <c r="I271" s="2">
        <v>180000000</v>
      </c>
      <c r="J271" s="2">
        <f t="shared" si="125"/>
        <v>0</v>
      </c>
      <c r="K271" s="2">
        <v>0</v>
      </c>
      <c r="L271" s="2">
        <v>8553614</v>
      </c>
      <c r="M271" s="2">
        <f t="shared" si="126"/>
        <v>171446386</v>
      </c>
      <c r="N271" s="2">
        <v>0</v>
      </c>
      <c r="O271" s="2">
        <v>180000000</v>
      </c>
      <c r="P271" s="2">
        <f t="shared" si="127"/>
        <v>0</v>
      </c>
      <c r="Q271" s="2">
        <f t="shared" si="124"/>
        <v>0</v>
      </c>
      <c r="R271" s="2">
        <f t="shared" si="129"/>
        <v>8553614</v>
      </c>
      <c r="T271" s="15" t="s">
        <v>479</v>
      </c>
      <c r="U271" s="206" t="s">
        <v>480</v>
      </c>
      <c r="V271" s="208">
        <v>180000000</v>
      </c>
      <c r="W271" s="208">
        <v>0</v>
      </c>
      <c r="X271" s="208">
        <v>0</v>
      </c>
      <c r="Y271" s="208">
        <v>0</v>
      </c>
      <c r="Z271" s="208">
        <v>0</v>
      </c>
      <c r="AA271" s="208">
        <v>0</v>
      </c>
      <c r="AB271" s="208">
        <v>180000000</v>
      </c>
      <c r="AC271" s="208">
        <v>6351653</v>
      </c>
      <c r="AD271" s="208">
        <v>180000000</v>
      </c>
      <c r="AE271" s="208">
        <v>0</v>
      </c>
      <c r="AF271" s="208">
        <v>0</v>
      </c>
      <c r="AG271" s="208">
        <v>8553614</v>
      </c>
      <c r="AH271" s="208">
        <v>171446386</v>
      </c>
      <c r="AI271" s="208">
        <v>0</v>
      </c>
      <c r="AJ271" s="208">
        <v>180000000</v>
      </c>
      <c r="AK271" s="208">
        <v>0</v>
      </c>
      <c r="AL271" s="208">
        <v>0</v>
      </c>
      <c r="AM271" s="208">
        <v>0</v>
      </c>
    </row>
    <row r="272" spans="1:39" s="6" customFormat="1" x14ac:dyDescent="0.25">
      <c r="A272" s="15" t="s">
        <v>481</v>
      </c>
      <c r="B272" s="1" t="s">
        <v>482</v>
      </c>
      <c r="C272" s="2">
        <v>15000000</v>
      </c>
      <c r="D272" s="2">
        <v>0</v>
      </c>
      <c r="E272" s="2">
        <v>0</v>
      </c>
      <c r="F272" s="2">
        <v>0</v>
      </c>
      <c r="G272" s="2">
        <f t="shared" si="123"/>
        <v>15000000</v>
      </c>
      <c r="H272" s="2">
        <v>0</v>
      </c>
      <c r="I272" s="2">
        <v>0</v>
      </c>
      <c r="J272" s="2">
        <f t="shared" si="125"/>
        <v>15000000</v>
      </c>
      <c r="K272" s="2">
        <v>0</v>
      </c>
      <c r="L272" s="2">
        <v>0</v>
      </c>
      <c r="M272" s="2">
        <f t="shared" si="126"/>
        <v>0</v>
      </c>
      <c r="N272" s="2">
        <v>15000000</v>
      </c>
      <c r="O272" s="2">
        <v>15000000</v>
      </c>
      <c r="P272" s="2">
        <f t="shared" si="127"/>
        <v>15000000</v>
      </c>
      <c r="Q272" s="2">
        <f t="shared" si="124"/>
        <v>0</v>
      </c>
      <c r="R272" s="2">
        <f t="shared" si="129"/>
        <v>0</v>
      </c>
      <c r="S272"/>
      <c r="T272" s="15" t="s">
        <v>481</v>
      </c>
      <c r="U272" s="206" t="s">
        <v>482</v>
      </c>
      <c r="V272" s="208">
        <v>15000000</v>
      </c>
      <c r="W272" s="208">
        <v>0</v>
      </c>
      <c r="X272" s="208">
        <v>0</v>
      </c>
      <c r="Y272" s="208">
        <v>0</v>
      </c>
      <c r="Z272" s="208">
        <v>0</v>
      </c>
      <c r="AA272" s="208">
        <v>0</v>
      </c>
      <c r="AB272" s="208">
        <v>15000000</v>
      </c>
      <c r="AC272" s="208">
        <v>0</v>
      </c>
      <c r="AD272" s="208">
        <v>0</v>
      </c>
      <c r="AE272" s="208">
        <v>15000000</v>
      </c>
      <c r="AF272" s="208">
        <v>0</v>
      </c>
      <c r="AG272" s="208">
        <v>0</v>
      </c>
      <c r="AH272" s="208">
        <v>0</v>
      </c>
      <c r="AI272" s="208">
        <v>15000000</v>
      </c>
      <c r="AJ272" s="208">
        <v>15000000</v>
      </c>
      <c r="AK272" s="208">
        <v>15000000</v>
      </c>
      <c r="AL272" s="208">
        <v>0</v>
      </c>
      <c r="AM272" s="208">
        <v>0</v>
      </c>
    </row>
    <row r="273" spans="1:39" x14ac:dyDescent="0.25">
      <c r="A273" s="16" t="s">
        <v>483</v>
      </c>
      <c r="B273" s="11" t="s">
        <v>484</v>
      </c>
      <c r="C273" s="12">
        <f>+C274+C275+C276</f>
        <v>836258755</v>
      </c>
      <c r="D273" s="12">
        <f t="shared" ref="D273:P273" si="130">+D274+D275+D276</f>
        <v>0</v>
      </c>
      <c r="E273" s="12">
        <f t="shared" si="130"/>
        <v>0</v>
      </c>
      <c r="F273" s="12">
        <f t="shared" si="130"/>
        <v>0</v>
      </c>
      <c r="G273" s="12">
        <f t="shared" si="130"/>
        <v>836258755</v>
      </c>
      <c r="H273" s="12">
        <f t="shared" si="130"/>
        <v>99124370</v>
      </c>
      <c r="I273" s="12">
        <f t="shared" si="130"/>
        <v>116942370</v>
      </c>
      <c r="J273" s="12">
        <f t="shared" si="130"/>
        <v>719316385</v>
      </c>
      <c r="K273" s="12">
        <f t="shared" si="130"/>
        <v>236408</v>
      </c>
      <c r="L273" s="12">
        <f t="shared" si="130"/>
        <v>236408</v>
      </c>
      <c r="M273" s="12">
        <f t="shared" si="130"/>
        <v>116705962</v>
      </c>
      <c r="N273" s="12">
        <f t="shared" si="130"/>
        <v>91255421</v>
      </c>
      <c r="O273" s="12">
        <f t="shared" si="130"/>
        <v>128755421</v>
      </c>
      <c r="P273" s="12">
        <f t="shared" si="130"/>
        <v>11813051</v>
      </c>
      <c r="Q273" s="12">
        <f t="shared" si="124"/>
        <v>707503334</v>
      </c>
      <c r="R273" s="12">
        <f t="shared" si="129"/>
        <v>236408</v>
      </c>
      <c r="S273" s="6"/>
      <c r="T273" s="15" t="s">
        <v>483</v>
      </c>
      <c r="U273" s="206" t="s">
        <v>484</v>
      </c>
      <c r="V273" s="208">
        <v>836258755</v>
      </c>
      <c r="W273" s="208">
        <v>0</v>
      </c>
      <c r="X273" s="208">
        <v>0</v>
      </c>
      <c r="Y273" s="208">
        <v>0</v>
      </c>
      <c r="Z273" s="208">
        <v>0</v>
      </c>
      <c r="AA273" s="208">
        <v>0</v>
      </c>
      <c r="AB273" s="208">
        <v>836258755</v>
      </c>
      <c r="AC273" s="208">
        <v>99124370</v>
      </c>
      <c r="AD273" s="208">
        <v>116942370</v>
      </c>
      <c r="AE273" s="208">
        <v>719316385</v>
      </c>
      <c r="AF273" s="208">
        <v>236408</v>
      </c>
      <c r="AG273" s="208">
        <v>236408</v>
      </c>
      <c r="AH273" s="208">
        <v>116705962</v>
      </c>
      <c r="AI273" s="208">
        <v>91255421</v>
      </c>
      <c r="AJ273" s="208">
        <v>128755421</v>
      </c>
      <c r="AK273" s="208">
        <v>11813051</v>
      </c>
      <c r="AL273" s="208">
        <v>707503334</v>
      </c>
      <c r="AM273" s="208">
        <v>0</v>
      </c>
    </row>
    <row r="274" spans="1:39" x14ac:dyDescent="0.25">
      <c r="A274" s="15" t="s">
        <v>485</v>
      </c>
      <c r="B274" s="1" t="s">
        <v>486</v>
      </c>
      <c r="C274" s="2">
        <v>773758755</v>
      </c>
      <c r="D274" s="2">
        <v>0</v>
      </c>
      <c r="E274" s="2">
        <v>0</v>
      </c>
      <c r="F274" s="2">
        <v>0</v>
      </c>
      <c r="G274" s="2">
        <f t="shared" si="123"/>
        <v>773758755</v>
      </c>
      <c r="H274" s="2">
        <v>86752497</v>
      </c>
      <c r="I274" s="2">
        <v>86752497</v>
      </c>
      <c r="J274" s="2">
        <f t="shared" si="125"/>
        <v>687006258</v>
      </c>
      <c r="K274" s="2">
        <v>236408</v>
      </c>
      <c r="L274" s="2">
        <v>236408</v>
      </c>
      <c r="M274" s="2">
        <f t="shared" si="126"/>
        <v>86516089</v>
      </c>
      <c r="N274" s="2">
        <v>91255421</v>
      </c>
      <c r="O274" s="2">
        <v>91255421</v>
      </c>
      <c r="P274" s="2">
        <f t="shared" si="127"/>
        <v>4502924</v>
      </c>
      <c r="Q274" s="2">
        <f t="shared" si="124"/>
        <v>682503334</v>
      </c>
      <c r="R274" s="2">
        <f t="shared" si="129"/>
        <v>236408</v>
      </c>
      <c r="T274" s="15" t="s">
        <v>485</v>
      </c>
      <c r="U274" s="206" t="s">
        <v>486</v>
      </c>
      <c r="V274" s="208">
        <v>773758755</v>
      </c>
      <c r="W274" s="208">
        <v>0</v>
      </c>
      <c r="X274" s="208">
        <v>0</v>
      </c>
      <c r="Y274" s="208">
        <v>0</v>
      </c>
      <c r="Z274" s="208">
        <v>0</v>
      </c>
      <c r="AA274" s="208">
        <v>0</v>
      </c>
      <c r="AB274" s="208">
        <v>773758755</v>
      </c>
      <c r="AC274" s="208">
        <v>86752497</v>
      </c>
      <c r="AD274" s="208">
        <v>86752497</v>
      </c>
      <c r="AE274" s="208">
        <v>687006258</v>
      </c>
      <c r="AF274" s="208">
        <v>236408</v>
      </c>
      <c r="AG274" s="208">
        <v>236408</v>
      </c>
      <c r="AH274" s="208">
        <v>86516089</v>
      </c>
      <c r="AI274" s="208">
        <v>91255421</v>
      </c>
      <c r="AJ274" s="208">
        <v>91255421</v>
      </c>
      <c r="AK274" s="208">
        <v>4502924</v>
      </c>
      <c r="AL274" s="208">
        <v>682503334</v>
      </c>
      <c r="AM274" s="208">
        <v>0</v>
      </c>
    </row>
    <row r="275" spans="1:39" x14ac:dyDescent="0.25">
      <c r="A275" s="15" t="s">
        <v>487</v>
      </c>
      <c r="B275" s="1" t="s">
        <v>488</v>
      </c>
      <c r="C275" s="2">
        <v>37500000</v>
      </c>
      <c r="D275" s="2">
        <v>0</v>
      </c>
      <c r="E275" s="2">
        <v>0</v>
      </c>
      <c r="F275" s="2">
        <v>0</v>
      </c>
      <c r="G275" s="2">
        <f t="shared" si="123"/>
        <v>37500000</v>
      </c>
      <c r="H275" s="2">
        <v>12371873</v>
      </c>
      <c r="I275" s="2">
        <v>30189873</v>
      </c>
      <c r="J275" s="2">
        <f t="shared" si="125"/>
        <v>7310127</v>
      </c>
      <c r="K275" s="2">
        <v>0</v>
      </c>
      <c r="L275" s="2">
        <v>0</v>
      </c>
      <c r="M275" s="2">
        <f t="shared" si="126"/>
        <v>30189873</v>
      </c>
      <c r="N275" s="2">
        <v>0</v>
      </c>
      <c r="O275" s="2">
        <v>37500000</v>
      </c>
      <c r="P275" s="2">
        <f t="shared" si="127"/>
        <v>7310127</v>
      </c>
      <c r="Q275" s="2">
        <f t="shared" si="124"/>
        <v>0</v>
      </c>
      <c r="R275" s="2">
        <f t="shared" si="129"/>
        <v>0</v>
      </c>
      <c r="T275" s="15" t="s">
        <v>487</v>
      </c>
      <c r="U275" s="206" t="s">
        <v>488</v>
      </c>
      <c r="V275" s="208">
        <v>37500000</v>
      </c>
      <c r="W275" s="208">
        <v>0</v>
      </c>
      <c r="X275" s="208">
        <v>0</v>
      </c>
      <c r="Y275" s="208">
        <v>0</v>
      </c>
      <c r="Z275" s="208">
        <v>0</v>
      </c>
      <c r="AA275" s="208">
        <v>0</v>
      </c>
      <c r="AB275" s="208">
        <v>37500000</v>
      </c>
      <c r="AC275" s="208">
        <v>12371873</v>
      </c>
      <c r="AD275" s="208">
        <v>30189873</v>
      </c>
      <c r="AE275" s="208">
        <v>7310127</v>
      </c>
      <c r="AF275" s="208">
        <v>0</v>
      </c>
      <c r="AG275" s="208">
        <v>0</v>
      </c>
      <c r="AH275" s="208">
        <v>30189873</v>
      </c>
      <c r="AI275" s="208">
        <v>0</v>
      </c>
      <c r="AJ275" s="208">
        <v>37500000</v>
      </c>
      <c r="AK275" s="208">
        <v>7310127</v>
      </c>
      <c r="AL275" s="208">
        <v>0</v>
      </c>
      <c r="AM275" s="208">
        <v>0</v>
      </c>
    </row>
    <row r="276" spans="1:39" x14ac:dyDescent="0.25">
      <c r="A276" s="15" t="s">
        <v>489</v>
      </c>
      <c r="B276" s="1" t="s">
        <v>490</v>
      </c>
      <c r="C276" s="2">
        <f>+C277</f>
        <v>25000000</v>
      </c>
      <c r="D276" s="2">
        <v>0</v>
      </c>
      <c r="E276" s="2">
        <v>0</v>
      </c>
      <c r="F276" s="2">
        <v>0</v>
      </c>
      <c r="G276" s="2">
        <f t="shared" si="123"/>
        <v>25000000</v>
      </c>
      <c r="H276" s="2">
        <v>0</v>
      </c>
      <c r="I276" s="2">
        <v>0</v>
      </c>
      <c r="J276" s="2">
        <f t="shared" si="125"/>
        <v>25000000</v>
      </c>
      <c r="K276" s="2">
        <v>0</v>
      </c>
      <c r="L276" s="2">
        <v>0</v>
      </c>
      <c r="M276" s="2">
        <f t="shared" si="126"/>
        <v>0</v>
      </c>
      <c r="N276" s="2">
        <v>0</v>
      </c>
      <c r="O276" s="2">
        <v>0</v>
      </c>
      <c r="P276" s="2">
        <f t="shared" si="127"/>
        <v>0</v>
      </c>
      <c r="Q276" s="2">
        <f t="shared" si="124"/>
        <v>25000000</v>
      </c>
      <c r="R276" s="2">
        <f t="shared" si="129"/>
        <v>0</v>
      </c>
      <c r="T276" s="15" t="s">
        <v>489</v>
      </c>
      <c r="U276" s="206" t="s">
        <v>490</v>
      </c>
      <c r="V276" s="208">
        <v>25000000</v>
      </c>
      <c r="W276" s="208">
        <v>0</v>
      </c>
      <c r="X276" s="208">
        <v>0</v>
      </c>
      <c r="Y276" s="208">
        <v>0</v>
      </c>
      <c r="Z276" s="208">
        <v>0</v>
      </c>
      <c r="AA276" s="208">
        <v>0</v>
      </c>
      <c r="AB276" s="208">
        <v>25000000</v>
      </c>
      <c r="AC276" s="208">
        <v>0</v>
      </c>
      <c r="AD276" s="208">
        <v>0</v>
      </c>
      <c r="AE276" s="208">
        <v>25000000</v>
      </c>
      <c r="AF276" s="208">
        <v>0</v>
      </c>
      <c r="AG276" s="208">
        <v>0</v>
      </c>
      <c r="AH276" s="208">
        <v>0</v>
      </c>
      <c r="AI276" s="208">
        <v>0</v>
      </c>
      <c r="AJ276" s="208">
        <v>0</v>
      </c>
      <c r="AK276" s="208">
        <v>0</v>
      </c>
      <c r="AL276" s="208">
        <v>25000000</v>
      </c>
      <c r="AM276" s="208">
        <v>0</v>
      </c>
    </row>
    <row r="277" spans="1:39" s="6" customFormat="1" x14ac:dyDescent="0.25">
      <c r="A277" s="15" t="s">
        <v>491</v>
      </c>
      <c r="B277" s="1" t="s">
        <v>492</v>
      </c>
      <c r="C277" s="2">
        <v>25000000</v>
      </c>
      <c r="D277" s="2">
        <v>0</v>
      </c>
      <c r="E277" s="2">
        <v>0</v>
      </c>
      <c r="F277" s="2">
        <v>0</v>
      </c>
      <c r="G277" s="2">
        <f t="shared" si="123"/>
        <v>25000000</v>
      </c>
      <c r="H277" s="2">
        <v>0</v>
      </c>
      <c r="I277" s="2">
        <v>0</v>
      </c>
      <c r="J277" s="2">
        <f t="shared" si="125"/>
        <v>25000000</v>
      </c>
      <c r="K277" s="2">
        <v>0</v>
      </c>
      <c r="L277" s="2">
        <v>0</v>
      </c>
      <c r="M277" s="2">
        <f t="shared" si="126"/>
        <v>0</v>
      </c>
      <c r="N277" s="2">
        <v>0</v>
      </c>
      <c r="O277" s="2">
        <v>0</v>
      </c>
      <c r="P277" s="2">
        <f t="shared" si="127"/>
        <v>0</v>
      </c>
      <c r="Q277" s="2">
        <f t="shared" si="124"/>
        <v>25000000</v>
      </c>
      <c r="R277" s="2">
        <f t="shared" si="129"/>
        <v>0</v>
      </c>
      <c r="S277"/>
      <c r="T277" s="15" t="s">
        <v>491</v>
      </c>
      <c r="U277" s="206" t="s">
        <v>492</v>
      </c>
      <c r="V277" s="208">
        <v>25000000</v>
      </c>
      <c r="W277" s="208">
        <v>0</v>
      </c>
      <c r="X277" s="208">
        <v>0</v>
      </c>
      <c r="Y277" s="208">
        <v>0</v>
      </c>
      <c r="Z277" s="208">
        <v>0</v>
      </c>
      <c r="AA277" s="208">
        <v>0</v>
      </c>
      <c r="AB277" s="208">
        <v>25000000</v>
      </c>
      <c r="AC277" s="208">
        <v>0</v>
      </c>
      <c r="AD277" s="208">
        <v>0</v>
      </c>
      <c r="AE277" s="208">
        <v>25000000</v>
      </c>
      <c r="AF277" s="208">
        <v>0</v>
      </c>
      <c r="AG277" s="208">
        <v>0</v>
      </c>
      <c r="AH277" s="208">
        <v>0</v>
      </c>
      <c r="AI277" s="208">
        <v>0</v>
      </c>
      <c r="AJ277" s="208">
        <v>0</v>
      </c>
      <c r="AK277" s="208">
        <v>0</v>
      </c>
      <c r="AL277" s="208">
        <v>25000000</v>
      </c>
      <c r="AM277" s="208">
        <v>0</v>
      </c>
    </row>
    <row r="278" spans="1:39" x14ac:dyDescent="0.25">
      <c r="A278" s="16" t="s">
        <v>493</v>
      </c>
      <c r="B278" s="11" t="s">
        <v>494</v>
      </c>
      <c r="C278" s="12">
        <f>+C279+C280</f>
        <v>41600000</v>
      </c>
      <c r="D278" s="12">
        <f t="shared" ref="D278:P278" si="131">+D279+D280</f>
        <v>0</v>
      </c>
      <c r="E278" s="12">
        <f t="shared" si="131"/>
        <v>0</v>
      </c>
      <c r="F278" s="12">
        <f t="shared" si="131"/>
        <v>0</v>
      </c>
      <c r="G278" s="12">
        <f t="shared" si="131"/>
        <v>41600000</v>
      </c>
      <c r="H278" s="12">
        <f t="shared" si="131"/>
        <v>0</v>
      </c>
      <c r="I278" s="12">
        <f t="shared" si="131"/>
        <v>0</v>
      </c>
      <c r="J278" s="12">
        <f t="shared" si="131"/>
        <v>41600000</v>
      </c>
      <c r="K278" s="12">
        <f t="shared" si="131"/>
        <v>0</v>
      </c>
      <c r="L278" s="12">
        <f t="shared" si="131"/>
        <v>0</v>
      </c>
      <c r="M278" s="12">
        <f t="shared" si="131"/>
        <v>0</v>
      </c>
      <c r="N278" s="12">
        <f t="shared" si="131"/>
        <v>0</v>
      </c>
      <c r="O278" s="12">
        <f t="shared" si="131"/>
        <v>21600000</v>
      </c>
      <c r="P278" s="12">
        <f t="shared" si="131"/>
        <v>21600000</v>
      </c>
      <c r="Q278" s="12">
        <f t="shared" si="124"/>
        <v>20000000</v>
      </c>
      <c r="R278" s="12">
        <f t="shared" si="129"/>
        <v>0</v>
      </c>
      <c r="S278" s="6"/>
      <c r="T278" s="15" t="s">
        <v>493</v>
      </c>
      <c r="U278" s="206" t="s">
        <v>494</v>
      </c>
      <c r="V278" s="208">
        <v>41600000</v>
      </c>
      <c r="W278" s="208">
        <v>0</v>
      </c>
      <c r="X278" s="208">
        <v>0</v>
      </c>
      <c r="Y278" s="208">
        <v>0</v>
      </c>
      <c r="Z278" s="208">
        <v>0</v>
      </c>
      <c r="AA278" s="208">
        <v>0</v>
      </c>
      <c r="AB278" s="208">
        <v>41600000</v>
      </c>
      <c r="AC278" s="208">
        <v>0</v>
      </c>
      <c r="AD278" s="208">
        <v>0</v>
      </c>
      <c r="AE278" s="208">
        <v>41600000</v>
      </c>
      <c r="AF278" s="208">
        <v>0</v>
      </c>
      <c r="AG278" s="208">
        <v>0</v>
      </c>
      <c r="AH278" s="208">
        <v>0</v>
      </c>
      <c r="AI278" s="208">
        <v>0</v>
      </c>
      <c r="AJ278" s="208">
        <v>21600000</v>
      </c>
      <c r="AK278" s="208">
        <v>21600000</v>
      </c>
      <c r="AL278" s="208">
        <v>20000000</v>
      </c>
      <c r="AM278" s="208">
        <v>0</v>
      </c>
    </row>
    <row r="279" spans="1:39" x14ac:dyDescent="0.25">
      <c r="A279" s="15" t="s">
        <v>495</v>
      </c>
      <c r="B279" s="1" t="s">
        <v>496</v>
      </c>
      <c r="C279" s="2">
        <v>21600000</v>
      </c>
      <c r="D279" s="2">
        <v>0</v>
      </c>
      <c r="E279" s="2">
        <v>0</v>
      </c>
      <c r="F279" s="2">
        <v>0</v>
      </c>
      <c r="G279" s="2">
        <f t="shared" si="123"/>
        <v>21600000</v>
      </c>
      <c r="H279" s="2">
        <v>0</v>
      </c>
      <c r="I279" s="2">
        <v>0</v>
      </c>
      <c r="J279" s="2">
        <f t="shared" si="125"/>
        <v>21600000</v>
      </c>
      <c r="K279" s="2">
        <v>0</v>
      </c>
      <c r="L279" s="2">
        <v>0</v>
      </c>
      <c r="M279" s="2">
        <f t="shared" si="126"/>
        <v>0</v>
      </c>
      <c r="N279" s="2">
        <v>0</v>
      </c>
      <c r="O279" s="2">
        <v>21600000</v>
      </c>
      <c r="P279" s="2">
        <f t="shared" si="127"/>
        <v>21600000</v>
      </c>
      <c r="Q279" s="2">
        <f t="shared" si="124"/>
        <v>0</v>
      </c>
      <c r="R279" s="2">
        <f t="shared" si="129"/>
        <v>0</v>
      </c>
      <c r="T279" s="15" t="s">
        <v>495</v>
      </c>
      <c r="U279" s="206" t="s">
        <v>496</v>
      </c>
      <c r="V279" s="208">
        <v>21600000</v>
      </c>
      <c r="W279" s="208">
        <v>0</v>
      </c>
      <c r="X279" s="208">
        <v>0</v>
      </c>
      <c r="Y279" s="208">
        <v>0</v>
      </c>
      <c r="Z279" s="208">
        <v>0</v>
      </c>
      <c r="AA279" s="208">
        <v>0</v>
      </c>
      <c r="AB279" s="208">
        <v>21600000</v>
      </c>
      <c r="AC279" s="208">
        <v>0</v>
      </c>
      <c r="AD279" s="208">
        <v>0</v>
      </c>
      <c r="AE279" s="208">
        <v>21600000</v>
      </c>
      <c r="AF279" s="208">
        <v>0</v>
      </c>
      <c r="AG279" s="208">
        <v>0</v>
      </c>
      <c r="AH279" s="208">
        <v>0</v>
      </c>
      <c r="AI279" s="208">
        <v>0</v>
      </c>
      <c r="AJ279" s="208">
        <v>21600000</v>
      </c>
      <c r="AK279" s="208">
        <v>21600000</v>
      </c>
      <c r="AL279" s="208">
        <v>0</v>
      </c>
      <c r="AM279" s="208">
        <v>0</v>
      </c>
    </row>
    <row r="280" spans="1:39" s="6" customFormat="1" x14ac:dyDescent="0.25">
      <c r="A280" s="15" t="s">
        <v>497</v>
      </c>
      <c r="B280" s="1" t="s">
        <v>498</v>
      </c>
      <c r="C280" s="2">
        <v>20000000</v>
      </c>
      <c r="D280" s="2">
        <v>0</v>
      </c>
      <c r="E280" s="2">
        <v>0</v>
      </c>
      <c r="F280" s="2">
        <v>0</v>
      </c>
      <c r="G280" s="2">
        <f t="shared" si="123"/>
        <v>20000000</v>
      </c>
      <c r="H280" s="2">
        <v>0</v>
      </c>
      <c r="I280" s="2">
        <v>0</v>
      </c>
      <c r="J280" s="2">
        <f t="shared" si="125"/>
        <v>20000000</v>
      </c>
      <c r="K280" s="2">
        <v>0</v>
      </c>
      <c r="L280" s="2">
        <v>0</v>
      </c>
      <c r="M280" s="2">
        <f t="shared" si="126"/>
        <v>0</v>
      </c>
      <c r="N280" s="2">
        <v>0</v>
      </c>
      <c r="O280" s="2">
        <v>0</v>
      </c>
      <c r="P280" s="2">
        <f t="shared" si="127"/>
        <v>0</v>
      </c>
      <c r="Q280" s="2">
        <f t="shared" si="124"/>
        <v>20000000</v>
      </c>
      <c r="R280" s="2">
        <f t="shared" si="129"/>
        <v>0</v>
      </c>
      <c r="S280"/>
      <c r="T280" s="15" t="s">
        <v>497</v>
      </c>
      <c r="U280" s="206" t="s">
        <v>498</v>
      </c>
      <c r="V280" s="208">
        <v>20000000</v>
      </c>
      <c r="W280" s="208">
        <v>0</v>
      </c>
      <c r="X280" s="208">
        <v>0</v>
      </c>
      <c r="Y280" s="208">
        <v>0</v>
      </c>
      <c r="Z280" s="208">
        <v>0</v>
      </c>
      <c r="AA280" s="208">
        <v>0</v>
      </c>
      <c r="AB280" s="208">
        <v>20000000</v>
      </c>
      <c r="AC280" s="208">
        <v>0</v>
      </c>
      <c r="AD280" s="208">
        <v>0</v>
      </c>
      <c r="AE280" s="208">
        <v>20000000</v>
      </c>
      <c r="AF280" s="208">
        <v>0</v>
      </c>
      <c r="AG280" s="208">
        <v>0</v>
      </c>
      <c r="AH280" s="208">
        <v>0</v>
      </c>
      <c r="AI280" s="208">
        <v>0</v>
      </c>
      <c r="AJ280" s="208">
        <v>0</v>
      </c>
      <c r="AK280" s="208">
        <v>0</v>
      </c>
      <c r="AL280" s="208">
        <v>20000000</v>
      </c>
      <c r="AM280" s="208">
        <v>0</v>
      </c>
    </row>
    <row r="281" spans="1:39" s="6" customFormat="1" x14ac:dyDescent="0.25">
      <c r="A281" s="16" t="s">
        <v>499</v>
      </c>
      <c r="B281" s="11" t="s">
        <v>500</v>
      </c>
      <c r="C281" s="12">
        <f>+C282+C288+C291</f>
        <v>290119587.52499998</v>
      </c>
      <c r="D281" s="12">
        <f t="shared" ref="D281:P281" si="132">+D282+D288+D291</f>
        <v>0</v>
      </c>
      <c r="E281" s="12">
        <f t="shared" si="132"/>
        <v>0</v>
      </c>
      <c r="F281" s="12">
        <f t="shared" si="132"/>
        <v>0</v>
      </c>
      <c r="G281" s="12">
        <f t="shared" si="132"/>
        <v>290119587.52499998</v>
      </c>
      <c r="H281" s="12">
        <f t="shared" si="132"/>
        <v>19849000</v>
      </c>
      <c r="I281" s="12">
        <f t="shared" si="132"/>
        <v>23049000</v>
      </c>
      <c r="J281" s="12">
        <f t="shared" si="132"/>
        <v>267070587.52500001</v>
      </c>
      <c r="K281" s="12">
        <f t="shared" si="132"/>
        <v>9889000</v>
      </c>
      <c r="L281" s="12">
        <f t="shared" si="132"/>
        <v>11389000</v>
      </c>
      <c r="M281" s="12">
        <f t="shared" si="132"/>
        <v>11660000</v>
      </c>
      <c r="N281" s="12">
        <f t="shared" si="132"/>
        <v>24849000</v>
      </c>
      <c r="O281" s="12">
        <f t="shared" si="132"/>
        <v>28049000</v>
      </c>
      <c r="P281" s="12">
        <f t="shared" si="132"/>
        <v>5000000</v>
      </c>
      <c r="Q281" s="12">
        <f t="shared" si="124"/>
        <v>262070587.52499998</v>
      </c>
      <c r="R281" s="12">
        <f t="shared" si="129"/>
        <v>11389000</v>
      </c>
      <c r="T281" s="15" t="s">
        <v>499</v>
      </c>
      <c r="U281" s="206" t="s">
        <v>500</v>
      </c>
      <c r="V281" s="208">
        <v>290119587.52499998</v>
      </c>
      <c r="W281" s="208">
        <v>0</v>
      </c>
      <c r="X281" s="208">
        <v>0</v>
      </c>
      <c r="Y281" s="208">
        <v>0</v>
      </c>
      <c r="Z281" s="208">
        <v>0</v>
      </c>
      <c r="AA281" s="208">
        <v>0</v>
      </c>
      <c r="AB281" s="208">
        <v>290119587.52499998</v>
      </c>
      <c r="AC281" s="208">
        <v>19849000</v>
      </c>
      <c r="AD281" s="208">
        <v>23049000</v>
      </c>
      <c r="AE281" s="208">
        <v>267070587.52499998</v>
      </c>
      <c r="AF281" s="208">
        <v>9889000</v>
      </c>
      <c r="AG281" s="208">
        <v>11389000</v>
      </c>
      <c r="AH281" s="208">
        <v>11660000</v>
      </c>
      <c r="AI281" s="208">
        <v>24849000</v>
      </c>
      <c r="AJ281" s="208">
        <v>28049000</v>
      </c>
      <c r="AK281" s="208">
        <v>5000000</v>
      </c>
      <c r="AL281" s="208">
        <v>262070587.52499998</v>
      </c>
      <c r="AM281" s="208">
        <v>0</v>
      </c>
    </row>
    <row r="282" spans="1:39" x14ac:dyDescent="0.25">
      <c r="A282" s="16" t="s">
        <v>501</v>
      </c>
      <c r="B282" s="11" t="s">
        <v>502</v>
      </c>
      <c r="C282" s="12">
        <f>+C283+C284+C285+C286+C287</f>
        <v>112701730.52500001</v>
      </c>
      <c r="D282" s="12">
        <f t="shared" ref="D282:P282" si="133">+D283+D284+D285+D286+D287</f>
        <v>0</v>
      </c>
      <c r="E282" s="12">
        <f t="shared" si="133"/>
        <v>0</v>
      </c>
      <c r="F282" s="12">
        <f t="shared" si="133"/>
        <v>0</v>
      </c>
      <c r="G282" s="12">
        <f t="shared" si="133"/>
        <v>112701730.52500001</v>
      </c>
      <c r="H282" s="12">
        <f t="shared" si="133"/>
        <v>16349000</v>
      </c>
      <c r="I282" s="12">
        <f t="shared" si="133"/>
        <v>19549000</v>
      </c>
      <c r="J282" s="12">
        <f t="shared" si="133"/>
        <v>93152730.525000006</v>
      </c>
      <c r="K282" s="12">
        <f t="shared" si="133"/>
        <v>8389000</v>
      </c>
      <c r="L282" s="12">
        <f t="shared" si="133"/>
        <v>9889000</v>
      </c>
      <c r="M282" s="12">
        <f t="shared" si="133"/>
        <v>9660000</v>
      </c>
      <c r="N282" s="12">
        <f t="shared" si="133"/>
        <v>21349000</v>
      </c>
      <c r="O282" s="12">
        <f t="shared" si="133"/>
        <v>24549000</v>
      </c>
      <c r="P282" s="12">
        <f t="shared" si="133"/>
        <v>5000000</v>
      </c>
      <c r="Q282" s="12">
        <f t="shared" si="124"/>
        <v>88152730.525000006</v>
      </c>
      <c r="R282" s="12">
        <f t="shared" si="129"/>
        <v>9889000</v>
      </c>
      <c r="S282" s="6"/>
      <c r="T282" s="15" t="s">
        <v>501</v>
      </c>
      <c r="U282" s="206" t="s">
        <v>502</v>
      </c>
      <c r="V282" s="208">
        <v>112701730.52500001</v>
      </c>
      <c r="W282" s="208">
        <v>0</v>
      </c>
      <c r="X282" s="208">
        <v>0</v>
      </c>
      <c r="Y282" s="208">
        <v>0</v>
      </c>
      <c r="Z282" s="208">
        <v>0</v>
      </c>
      <c r="AA282" s="208">
        <v>0</v>
      </c>
      <c r="AB282" s="208">
        <v>112701730.52500001</v>
      </c>
      <c r="AC282" s="208">
        <v>16349000</v>
      </c>
      <c r="AD282" s="208">
        <v>19549000</v>
      </c>
      <c r="AE282" s="208">
        <v>93152730.525000006</v>
      </c>
      <c r="AF282" s="208">
        <v>8389000</v>
      </c>
      <c r="AG282" s="208">
        <v>9889000</v>
      </c>
      <c r="AH282" s="208">
        <v>9660000</v>
      </c>
      <c r="AI282" s="208">
        <v>21349000</v>
      </c>
      <c r="AJ282" s="208">
        <v>24549000</v>
      </c>
      <c r="AK282" s="208">
        <v>5000000</v>
      </c>
      <c r="AL282" s="208">
        <v>88152730.525000006</v>
      </c>
      <c r="AM282" s="208">
        <v>0</v>
      </c>
    </row>
    <row r="283" spans="1:39" ht="45" x14ac:dyDescent="0.25">
      <c r="A283" s="15" t="s">
        <v>503</v>
      </c>
      <c r="B283" s="46" t="s">
        <v>504</v>
      </c>
      <c r="C283" s="2">
        <v>1000000</v>
      </c>
      <c r="D283" s="2">
        <v>0</v>
      </c>
      <c r="E283" s="2">
        <v>0</v>
      </c>
      <c r="F283" s="2">
        <v>0</v>
      </c>
      <c r="G283" s="2">
        <f t="shared" si="123"/>
        <v>1000000</v>
      </c>
      <c r="H283" s="2">
        <v>0</v>
      </c>
      <c r="I283" s="2">
        <v>0</v>
      </c>
      <c r="J283" s="2">
        <f t="shared" si="125"/>
        <v>1000000</v>
      </c>
      <c r="K283" s="2">
        <v>0</v>
      </c>
      <c r="L283" s="2">
        <v>0</v>
      </c>
      <c r="M283" s="2">
        <f t="shared" si="126"/>
        <v>0</v>
      </c>
      <c r="N283" s="2">
        <v>0</v>
      </c>
      <c r="O283" s="2">
        <v>0</v>
      </c>
      <c r="P283" s="2">
        <f t="shared" si="127"/>
        <v>0</v>
      </c>
      <c r="Q283" s="2">
        <f t="shared" si="124"/>
        <v>1000000</v>
      </c>
      <c r="R283" s="2">
        <f t="shared" si="129"/>
        <v>0</v>
      </c>
      <c r="T283" s="15" t="s">
        <v>503</v>
      </c>
      <c r="U283" s="206" t="s">
        <v>504</v>
      </c>
      <c r="V283" s="208">
        <v>1000000</v>
      </c>
      <c r="W283" s="208">
        <v>0</v>
      </c>
      <c r="X283" s="208">
        <v>0</v>
      </c>
      <c r="Y283" s="208">
        <v>0</v>
      </c>
      <c r="Z283" s="208">
        <v>0</v>
      </c>
      <c r="AA283" s="208">
        <v>0</v>
      </c>
      <c r="AB283" s="208">
        <v>1000000</v>
      </c>
      <c r="AC283" s="208">
        <v>0</v>
      </c>
      <c r="AD283" s="208">
        <v>0</v>
      </c>
      <c r="AE283" s="208">
        <v>1000000</v>
      </c>
      <c r="AF283" s="208">
        <v>0</v>
      </c>
      <c r="AG283" s="208">
        <v>0</v>
      </c>
      <c r="AH283" s="208">
        <v>0</v>
      </c>
      <c r="AI283" s="208">
        <v>0</v>
      </c>
      <c r="AJ283" s="208">
        <v>0</v>
      </c>
      <c r="AK283" s="208">
        <v>0</v>
      </c>
      <c r="AL283" s="208">
        <v>1000000</v>
      </c>
      <c r="AM283" s="208">
        <v>0</v>
      </c>
    </row>
    <row r="284" spans="1:39" ht="30" x14ac:dyDescent="0.25">
      <c r="A284" s="15" t="s">
        <v>505</v>
      </c>
      <c r="B284" s="46" t="s">
        <v>506</v>
      </c>
      <c r="C284" s="2">
        <v>1000000</v>
      </c>
      <c r="D284" s="2">
        <v>0</v>
      </c>
      <c r="E284" s="2">
        <v>0</v>
      </c>
      <c r="F284" s="2">
        <v>0</v>
      </c>
      <c r="G284" s="2">
        <f t="shared" si="123"/>
        <v>1000000</v>
      </c>
      <c r="H284" s="2">
        <v>0</v>
      </c>
      <c r="I284" s="2">
        <v>0</v>
      </c>
      <c r="J284" s="2">
        <f t="shared" si="125"/>
        <v>1000000</v>
      </c>
      <c r="K284" s="2">
        <v>0</v>
      </c>
      <c r="L284" s="2">
        <v>0</v>
      </c>
      <c r="M284" s="2">
        <f t="shared" si="126"/>
        <v>0</v>
      </c>
      <c r="N284" s="2">
        <v>0</v>
      </c>
      <c r="O284" s="2">
        <v>0</v>
      </c>
      <c r="P284" s="2">
        <f t="shared" si="127"/>
        <v>0</v>
      </c>
      <c r="Q284" s="2">
        <f t="shared" si="124"/>
        <v>1000000</v>
      </c>
      <c r="R284" s="2">
        <f t="shared" si="129"/>
        <v>0</v>
      </c>
      <c r="T284" s="15" t="s">
        <v>505</v>
      </c>
      <c r="U284" s="206" t="s">
        <v>506</v>
      </c>
      <c r="V284" s="208">
        <v>1000000</v>
      </c>
      <c r="W284" s="208">
        <v>0</v>
      </c>
      <c r="X284" s="208">
        <v>0</v>
      </c>
      <c r="Y284" s="208">
        <v>0</v>
      </c>
      <c r="Z284" s="208">
        <v>0</v>
      </c>
      <c r="AA284" s="208">
        <v>0</v>
      </c>
      <c r="AB284" s="208">
        <v>1000000</v>
      </c>
      <c r="AC284" s="208">
        <v>0</v>
      </c>
      <c r="AD284" s="208">
        <v>0</v>
      </c>
      <c r="AE284" s="208">
        <v>1000000</v>
      </c>
      <c r="AF284" s="208">
        <v>0</v>
      </c>
      <c r="AG284" s="208">
        <v>0</v>
      </c>
      <c r="AH284" s="208">
        <v>0</v>
      </c>
      <c r="AI284" s="208">
        <v>0</v>
      </c>
      <c r="AJ284" s="208">
        <v>0</v>
      </c>
      <c r="AK284" s="208">
        <v>0</v>
      </c>
      <c r="AL284" s="208">
        <v>1000000</v>
      </c>
      <c r="AM284" s="208">
        <v>0</v>
      </c>
    </row>
    <row r="285" spans="1:39" ht="30" x14ac:dyDescent="0.25">
      <c r="A285" s="15" t="s">
        <v>507</v>
      </c>
      <c r="B285" s="46" t="s">
        <v>508</v>
      </c>
      <c r="C285" s="2">
        <v>21000000</v>
      </c>
      <c r="D285" s="2">
        <v>0</v>
      </c>
      <c r="E285" s="2">
        <v>0</v>
      </c>
      <c r="F285" s="2">
        <v>0</v>
      </c>
      <c r="G285" s="2">
        <f t="shared" si="123"/>
        <v>21000000</v>
      </c>
      <c r="H285" s="2">
        <v>3500000</v>
      </c>
      <c r="I285" s="2">
        <v>3500000</v>
      </c>
      <c r="J285" s="2">
        <f t="shared" si="125"/>
        <v>17500000</v>
      </c>
      <c r="K285" s="2">
        <v>3500000</v>
      </c>
      <c r="L285" s="2">
        <v>3500000</v>
      </c>
      <c r="M285" s="2">
        <f t="shared" si="126"/>
        <v>0</v>
      </c>
      <c r="N285" s="2">
        <v>3500000</v>
      </c>
      <c r="O285" s="2">
        <v>3500000</v>
      </c>
      <c r="P285" s="2">
        <f t="shared" si="127"/>
        <v>0</v>
      </c>
      <c r="Q285" s="2">
        <f t="shared" si="124"/>
        <v>17500000</v>
      </c>
      <c r="R285" s="2">
        <f t="shared" si="129"/>
        <v>3500000</v>
      </c>
      <c r="T285" s="15" t="s">
        <v>507</v>
      </c>
      <c r="U285" s="206" t="s">
        <v>508</v>
      </c>
      <c r="V285" s="208">
        <v>21000000</v>
      </c>
      <c r="W285" s="208">
        <v>0</v>
      </c>
      <c r="X285" s="208">
        <v>0</v>
      </c>
      <c r="Y285" s="208">
        <v>0</v>
      </c>
      <c r="Z285" s="208">
        <v>0</v>
      </c>
      <c r="AA285" s="208">
        <v>0</v>
      </c>
      <c r="AB285" s="208">
        <v>21000000</v>
      </c>
      <c r="AC285" s="208">
        <v>3500000</v>
      </c>
      <c r="AD285" s="208">
        <v>3500000</v>
      </c>
      <c r="AE285" s="208">
        <v>17500000</v>
      </c>
      <c r="AF285" s="208">
        <v>3500000</v>
      </c>
      <c r="AG285" s="208">
        <v>3500000</v>
      </c>
      <c r="AH285" s="208">
        <v>0</v>
      </c>
      <c r="AI285" s="208">
        <v>3500000</v>
      </c>
      <c r="AJ285" s="208">
        <v>3500000</v>
      </c>
      <c r="AK285" s="208">
        <v>0</v>
      </c>
      <c r="AL285" s="208">
        <v>17500000</v>
      </c>
      <c r="AM285" s="208">
        <v>0</v>
      </c>
    </row>
    <row r="286" spans="1:39" ht="30" x14ac:dyDescent="0.25">
      <c r="A286" s="15" t="s">
        <v>509</v>
      </c>
      <c r="B286" s="46" t="s">
        <v>510</v>
      </c>
      <c r="C286" s="2">
        <v>26270192.524999999</v>
      </c>
      <c r="D286" s="2">
        <v>0</v>
      </c>
      <c r="E286" s="2">
        <v>0</v>
      </c>
      <c r="F286" s="2">
        <v>0</v>
      </c>
      <c r="G286" s="2">
        <f t="shared" si="123"/>
        <v>26270192.524999999</v>
      </c>
      <c r="H286" s="2">
        <v>7389000</v>
      </c>
      <c r="I286" s="2">
        <v>10589000</v>
      </c>
      <c r="J286" s="2">
        <f t="shared" si="125"/>
        <v>15681192.524999999</v>
      </c>
      <c r="K286" s="2">
        <v>4889000</v>
      </c>
      <c r="L286" s="2">
        <v>6389000</v>
      </c>
      <c r="M286" s="2">
        <f t="shared" si="126"/>
        <v>4200000</v>
      </c>
      <c r="N286" s="2">
        <v>12389000</v>
      </c>
      <c r="O286" s="2">
        <v>15589000</v>
      </c>
      <c r="P286" s="2">
        <f t="shared" si="127"/>
        <v>5000000</v>
      </c>
      <c r="Q286" s="2">
        <f t="shared" si="124"/>
        <v>10681192.524999999</v>
      </c>
      <c r="R286" s="2">
        <f t="shared" si="129"/>
        <v>6389000</v>
      </c>
      <c r="T286" s="15" t="s">
        <v>509</v>
      </c>
      <c r="U286" s="206" t="s">
        <v>510</v>
      </c>
      <c r="V286" s="208">
        <v>26270192.524999999</v>
      </c>
      <c r="W286" s="208">
        <v>0</v>
      </c>
      <c r="X286" s="208">
        <v>0</v>
      </c>
      <c r="Y286" s="208">
        <v>0</v>
      </c>
      <c r="Z286" s="208">
        <v>0</v>
      </c>
      <c r="AA286" s="208">
        <v>0</v>
      </c>
      <c r="AB286" s="208">
        <v>26270192.524999999</v>
      </c>
      <c r="AC286" s="208">
        <v>7389000</v>
      </c>
      <c r="AD286" s="208">
        <v>10589000</v>
      </c>
      <c r="AE286" s="208">
        <v>15681192.524999999</v>
      </c>
      <c r="AF286" s="208">
        <v>4889000</v>
      </c>
      <c r="AG286" s="208">
        <v>6389000</v>
      </c>
      <c r="AH286" s="208">
        <v>4200000</v>
      </c>
      <c r="AI286" s="208">
        <v>12389000</v>
      </c>
      <c r="AJ286" s="208">
        <v>15589000</v>
      </c>
      <c r="AK286" s="208">
        <v>5000000</v>
      </c>
      <c r="AL286" s="208">
        <v>10681192.524999999</v>
      </c>
      <c r="AM286" s="208">
        <v>0</v>
      </c>
    </row>
    <row r="287" spans="1:39" s="6" customFormat="1" ht="30" x14ac:dyDescent="0.25">
      <c r="A287" s="15" t="s">
        <v>511</v>
      </c>
      <c r="B287" s="46" t="s">
        <v>512</v>
      </c>
      <c r="C287" s="2">
        <v>63431538</v>
      </c>
      <c r="D287" s="2">
        <v>0</v>
      </c>
      <c r="E287" s="2">
        <v>0</v>
      </c>
      <c r="F287" s="2">
        <v>0</v>
      </c>
      <c r="G287" s="2">
        <f t="shared" si="123"/>
        <v>63431538</v>
      </c>
      <c r="H287" s="2">
        <v>5460000</v>
      </c>
      <c r="I287" s="2">
        <v>5460000</v>
      </c>
      <c r="J287" s="2">
        <f t="shared" si="125"/>
        <v>57971538</v>
      </c>
      <c r="K287" s="2">
        <v>0</v>
      </c>
      <c r="L287" s="2">
        <v>0</v>
      </c>
      <c r="M287" s="2">
        <f t="shared" si="126"/>
        <v>5460000</v>
      </c>
      <c r="N287" s="2">
        <v>5460000</v>
      </c>
      <c r="O287" s="2">
        <v>5460000</v>
      </c>
      <c r="P287" s="2">
        <f t="shared" si="127"/>
        <v>0</v>
      </c>
      <c r="Q287" s="2">
        <f t="shared" si="124"/>
        <v>57971538</v>
      </c>
      <c r="R287" s="2">
        <f t="shared" si="129"/>
        <v>0</v>
      </c>
      <c r="S287"/>
      <c r="T287" s="15" t="s">
        <v>511</v>
      </c>
      <c r="U287" s="206" t="s">
        <v>512</v>
      </c>
      <c r="V287" s="208">
        <v>63431538</v>
      </c>
      <c r="W287" s="208">
        <v>0</v>
      </c>
      <c r="X287" s="208">
        <v>0</v>
      </c>
      <c r="Y287" s="208">
        <v>0</v>
      </c>
      <c r="Z287" s="208">
        <v>0</v>
      </c>
      <c r="AA287" s="208">
        <v>0</v>
      </c>
      <c r="AB287" s="208">
        <v>63431538</v>
      </c>
      <c r="AC287" s="208">
        <v>5460000</v>
      </c>
      <c r="AD287" s="208">
        <v>5460000</v>
      </c>
      <c r="AE287" s="208">
        <v>57971538</v>
      </c>
      <c r="AF287" s="208">
        <v>0</v>
      </c>
      <c r="AG287" s="208">
        <v>0</v>
      </c>
      <c r="AH287" s="208">
        <v>5460000</v>
      </c>
      <c r="AI287" s="208">
        <v>5460000</v>
      </c>
      <c r="AJ287" s="208">
        <v>5460000</v>
      </c>
      <c r="AK287" s="208">
        <v>0</v>
      </c>
      <c r="AL287" s="208">
        <v>57971538</v>
      </c>
      <c r="AM287" s="208">
        <v>0</v>
      </c>
    </row>
    <row r="288" spans="1:39" x14ac:dyDescent="0.25">
      <c r="A288" s="16" t="s">
        <v>513</v>
      </c>
      <c r="B288" s="11" t="s">
        <v>514</v>
      </c>
      <c r="C288" s="12">
        <f>+C289+C290</f>
        <v>137417857</v>
      </c>
      <c r="D288" s="12">
        <f t="shared" ref="D288:P288" si="134">+D289+D290</f>
        <v>0</v>
      </c>
      <c r="E288" s="12">
        <f t="shared" si="134"/>
        <v>0</v>
      </c>
      <c r="F288" s="12">
        <f t="shared" si="134"/>
        <v>0</v>
      </c>
      <c r="G288" s="12">
        <f t="shared" si="134"/>
        <v>137417857</v>
      </c>
      <c r="H288" s="12">
        <f t="shared" si="134"/>
        <v>3500000</v>
      </c>
      <c r="I288" s="12">
        <f t="shared" si="134"/>
        <v>3500000</v>
      </c>
      <c r="J288" s="12">
        <f t="shared" si="134"/>
        <v>133917857</v>
      </c>
      <c r="K288" s="12">
        <f t="shared" si="134"/>
        <v>1500000</v>
      </c>
      <c r="L288" s="12">
        <f t="shared" si="134"/>
        <v>1500000</v>
      </c>
      <c r="M288" s="12">
        <f t="shared" si="134"/>
        <v>2000000</v>
      </c>
      <c r="N288" s="12">
        <f t="shared" si="134"/>
        <v>3500000</v>
      </c>
      <c r="O288" s="12">
        <f t="shared" si="134"/>
        <v>3500000</v>
      </c>
      <c r="P288" s="12">
        <f t="shared" si="134"/>
        <v>0</v>
      </c>
      <c r="Q288" s="12">
        <f t="shared" si="124"/>
        <v>133917857</v>
      </c>
      <c r="R288" s="12">
        <f t="shared" si="129"/>
        <v>1500000</v>
      </c>
      <c r="S288" s="6"/>
      <c r="T288" s="15" t="s">
        <v>513</v>
      </c>
      <c r="U288" s="206" t="s">
        <v>514</v>
      </c>
      <c r="V288" s="208">
        <v>137417857</v>
      </c>
      <c r="W288" s="208">
        <v>0</v>
      </c>
      <c r="X288" s="208">
        <v>0</v>
      </c>
      <c r="Y288" s="208">
        <v>0</v>
      </c>
      <c r="Z288" s="208">
        <v>0</v>
      </c>
      <c r="AA288" s="208">
        <v>0</v>
      </c>
      <c r="AB288" s="208">
        <v>137417857</v>
      </c>
      <c r="AC288" s="208">
        <v>3500000</v>
      </c>
      <c r="AD288" s="208">
        <v>3500000</v>
      </c>
      <c r="AE288" s="208">
        <v>133917857</v>
      </c>
      <c r="AF288" s="208">
        <v>1500000</v>
      </c>
      <c r="AG288" s="208">
        <v>1500000</v>
      </c>
      <c r="AH288" s="208">
        <v>2000000</v>
      </c>
      <c r="AI288" s="208">
        <v>3500000</v>
      </c>
      <c r="AJ288" s="208">
        <v>3500000</v>
      </c>
      <c r="AK288" s="208">
        <v>0</v>
      </c>
      <c r="AL288" s="208">
        <v>133917857</v>
      </c>
      <c r="AM288" s="208">
        <v>0</v>
      </c>
    </row>
    <row r="289" spans="1:39" x14ac:dyDescent="0.25">
      <c r="A289" s="15" t="s">
        <v>515</v>
      </c>
      <c r="B289" s="1" t="s">
        <v>516</v>
      </c>
      <c r="C289" s="2">
        <v>99417857</v>
      </c>
      <c r="D289" s="2">
        <v>0</v>
      </c>
      <c r="E289" s="2">
        <v>0</v>
      </c>
      <c r="F289" s="2">
        <v>0</v>
      </c>
      <c r="G289" s="2">
        <f t="shared" si="123"/>
        <v>99417857</v>
      </c>
      <c r="H289" s="2">
        <v>0</v>
      </c>
      <c r="I289" s="2">
        <v>0</v>
      </c>
      <c r="J289" s="2">
        <f t="shared" si="125"/>
        <v>99417857</v>
      </c>
      <c r="K289" s="2">
        <v>0</v>
      </c>
      <c r="L289" s="2">
        <v>0</v>
      </c>
      <c r="M289" s="2">
        <f t="shared" si="126"/>
        <v>0</v>
      </c>
      <c r="N289" s="2">
        <v>0</v>
      </c>
      <c r="O289" s="2">
        <v>0</v>
      </c>
      <c r="P289" s="2">
        <f t="shared" si="127"/>
        <v>0</v>
      </c>
      <c r="Q289" s="2">
        <f t="shared" si="124"/>
        <v>99417857</v>
      </c>
      <c r="R289" s="2">
        <f t="shared" si="129"/>
        <v>0</v>
      </c>
      <c r="T289" s="15" t="s">
        <v>515</v>
      </c>
      <c r="U289" s="206" t="s">
        <v>516</v>
      </c>
      <c r="V289" s="208">
        <v>99417857</v>
      </c>
      <c r="W289" s="208">
        <v>0</v>
      </c>
      <c r="X289" s="208">
        <v>0</v>
      </c>
      <c r="Y289" s="208">
        <v>0</v>
      </c>
      <c r="Z289" s="208">
        <v>0</v>
      </c>
      <c r="AA289" s="208">
        <v>0</v>
      </c>
      <c r="AB289" s="208">
        <v>99417857</v>
      </c>
      <c r="AC289" s="208">
        <v>0</v>
      </c>
      <c r="AD289" s="208">
        <v>0</v>
      </c>
      <c r="AE289" s="208">
        <v>99417857</v>
      </c>
      <c r="AF289" s="208">
        <v>0</v>
      </c>
      <c r="AG289" s="208">
        <v>0</v>
      </c>
      <c r="AH289" s="208">
        <v>0</v>
      </c>
      <c r="AI289" s="208">
        <v>0</v>
      </c>
      <c r="AJ289" s="208">
        <v>0</v>
      </c>
      <c r="AK289" s="208">
        <v>0</v>
      </c>
      <c r="AL289" s="208">
        <v>99417857</v>
      </c>
      <c r="AM289" s="208">
        <v>0</v>
      </c>
    </row>
    <row r="290" spans="1:39" s="6" customFormat="1" ht="30" x14ac:dyDescent="0.25">
      <c r="A290" s="15" t="s">
        <v>517</v>
      </c>
      <c r="B290" s="46" t="s">
        <v>518</v>
      </c>
      <c r="C290" s="2">
        <v>38000000</v>
      </c>
      <c r="D290" s="2">
        <v>0</v>
      </c>
      <c r="E290" s="2">
        <v>0</v>
      </c>
      <c r="F290" s="2">
        <v>0</v>
      </c>
      <c r="G290" s="2">
        <f t="shared" si="123"/>
        <v>38000000</v>
      </c>
      <c r="H290" s="2">
        <v>3500000</v>
      </c>
      <c r="I290" s="2">
        <v>3500000</v>
      </c>
      <c r="J290" s="2">
        <f t="shared" si="125"/>
        <v>34500000</v>
      </c>
      <c r="K290" s="2">
        <v>1500000</v>
      </c>
      <c r="L290" s="2">
        <v>1500000</v>
      </c>
      <c r="M290" s="2">
        <f t="shared" si="126"/>
        <v>2000000</v>
      </c>
      <c r="N290" s="2">
        <v>3500000</v>
      </c>
      <c r="O290" s="2">
        <v>3500000</v>
      </c>
      <c r="P290" s="2">
        <f t="shared" si="127"/>
        <v>0</v>
      </c>
      <c r="Q290" s="2">
        <f t="shared" si="124"/>
        <v>34500000</v>
      </c>
      <c r="R290" s="2">
        <f t="shared" si="129"/>
        <v>1500000</v>
      </c>
      <c r="S290"/>
      <c r="T290" s="15" t="s">
        <v>517</v>
      </c>
      <c r="U290" s="206" t="s">
        <v>518</v>
      </c>
      <c r="V290" s="208">
        <v>38000000</v>
      </c>
      <c r="W290" s="208">
        <v>0</v>
      </c>
      <c r="X290" s="208">
        <v>0</v>
      </c>
      <c r="Y290" s="208">
        <v>0</v>
      </c>
      <c r="Z290" s="208">
        <v>0</v>
      </c>
      <c r="AA290" s="208">
        <v>0</v>
      </c>
      <c r="AB290" s="208">
        <v>38000000</v>
      </c>
      <c r="AC290" s="208">
        <v>3500000</v>
      </c>
      <c r="AD290" s="208">
        <v>3500000</v>
      </c>
      <c r="AE290" s="208">
        <v>34500000</v>
      </c>
      <c r="AF290" s="208">
        <v>1500000</v>
      </c>
      <c r="AG290" s="208">
        <v>1500000</v>
      </c>
      <c r="AH290" s="208">
        <v>2000000</v>
      </c>
      <c r="AI290" s="208">
        <v>3500000</v>
      </c>
      <c r="AJ290" s="208">
        <v>3500000</v>
      </c>
      <c r="AK290" s="208">
        <v>0</v>
      </c>
      <c r="AL290" s="208">
        <v>34500000</v>
      </c>
      <c r="AM290" s="208">
        <v>0</v>
      </c>
    </row>
    <row r="291" spans="1:39" ht="30" x14ac:dyDescent="0.25">
      <c r="A291" s="16" t="s">
        <v>519</v>
      </c>
      <c r="B291" s="202" t="s">
        <v>520</v>
      </c>
      <c r="C291" s="12">
        <f>+C292</f>
        <v>40000000</v>
      </c>
      <c r="D291" s="12">
        <f t="shared" ref="D291:P291" si="135">+D292</f>
        <v>0</v>
      </c>
      <c r="E291" s="12">
        <f t="shared" si="135"/>
        <v>0</v>
      </c>
      <c r="F291" s="12">
        <f t="shared" si="135"/>
        <v>0</v>
      </c>
      <c r="G291" s="12">
        <f t="shared" si="135"/>
        <v>40000000</v>
      </c>
      <c r="H291" s="12">
        <f t="shared" si="135"/>
        <v>0</v>
      </c>
      <c r="I291" s="12">
        <f t="shared" si="135"/>
        <v>0</v>
      </c>
      <c r="J291" s="12">
        <f t="shared" si="135"/>
        <v>40000000</v>
      </c>
      <c r="K291" s="12">
        <f t="shared" si="135"/>
        <v>0</v>
      </c>
      <c r="L291" s="12">
        <f t="shared" si="135"/>
        <v>0</v>
      </c>
      <c r="M291" s="12">
        <f t="shared" si="135"/>
        <v>0</v>
      </c>
      <c r="N291" s="12">
        <f t="shared" si="135"/>
        <v>0</v>
      </c>
      <c r="O291" s="12">
        <f t="shared" si="135"/>
        <v>0</v>
      </c>
      <c r="P291" s="12">
        <f t="shared" si="135"/>
        <v>0</v>
      </c>
      <c r="Q291" s="12">
        <f t="shared" si="124"/>
        <v>40000000</v>
      </c>
      <c r="R291" s="12">
        <f t="shared" si="129"/>
        <v>0</v>
      </c>
      <c r="S291" s="6"/>
      <c r="T291" s="15" t="s">
        <v>519</v>
      </c>
      <c r="U291" s="206" t="s">
        <v>520</v>
      </c>
      <c r="V291" s="208">
        <v>40000000</v>
      </c>
      <c r="W291" s="208">
        <v>0</v>
      </c>
      <c r="X291" s="208">
        <v>0</v>
      </c>
      <c r="Y291" s="208">
        <v>0</v>
      </c>
      <c r="Z291" s="208">
        <v>0</v>
      </c>
      <c r="AA291" s="208">
        <v>0</v>
      </c>
      <c r="AB291" s="208">
        <v>40000000</v>
      </c>
      <c r="AC291" s="208">
        <v>0</v>
      </c>
      <c r="AD291" s="208">
        <v>0</v>
      </c>
      <c r="AE291" s="208">
        <v>40000000</v>
      </c>
      <c r="AF291" s="208">
        <v>0</v>
      </c>
      <c r="AG291" s="208">
        <v>0</v>
      </c>
      <c r="AH291" s="208">
        <v>0</v>
      </c>
      <c r="AI291" s="208">
        <v>0</v>
      </c>
      <c r="AJ291" s="208">
        <v>0</v>
      </c>
      <c r="AK291" s="208">
        <v>0</v>
      </c>
      <c r="AL291" s="208">
        <v>40000000</v>
      </c>
      <c r="AM291" s="208">
        <v>0</v>
      </c>
    </row>
    <row r="292" spans="1:39" s="6" customFormat="1" ht="30" x14ac:dyDescent="0.25">
      <c r="A292" s="15" t="s">
        <v>521</v>
      </c>
      <c r="B292" s="46" t="s">
        <v>522</v>
      </c>
      <c r="C292" s="2">
        <v>40000000</v>
      </c>
      <c r="D292" s="2">
        <v>0</v>
      </c>
      <c r="E292" s="2">
        <v>0</v>
      </c>
      <c r="F292" s="2">
        <v>0</v>
      </c>
      <c r="G292" s="2">
        <f t="shared" si="123"/>
        <v>40000000</v>
      </c>
      <c r="H292" s="2">
        <v>0</v>
      </c>
      <c r="I292" s="2">
        <v>0</v>
      </c>
      <c r="J292" s="2">
        <f t="shared" si="125"/>
        <v>40000000</v>
      </c>
      <c r="K292" s="2">
        <v>0</v>
      </c>
      <c r="L292" s="2">
        <v>0</v>
      </c>
      <c r="M292" s="2">
        <f t="shared" si="126"/>
        <v>0</v>
      </c>
      <c r="N292" s="2">
        <v>0</v>
      </c>
      <c r="O292" s="2">
        <v>0</v>
      </c>
      <c r="P292" s="2">
        <f t="shared" si="127"/>
        <v>0</v>
      </c>
      <c r="Q292" s="2">
        <f t="shared" si="124"/>
        <v>40000000</v>
      </c>
      <c r="R292" s="2">
        <f t="shared" si="129"/>
        <v>0</v>
      </c>
      <c r="S292"/>
      <c r="T292" s="15" t="s">
        <v>521</v>
      </c>
      <c r="U292" s="206" t="s">
        <v>522</v>
      </c>
      <c r="V292" s="208">
        <v>40000000</v>
      </c>
      <c r="W292" s="208">
        <v>0</v>
      </c>
      <c r="X292" s="208">
        <v>0</v>
      </c>
      <c r="Y292" s="208">
        <v>0</v>
      </c>
      <c r="Z292" s="208">
        <v>0</v>
      </c>
      <c r="AA292" s="208">
        <v>0</v>
      </c>
      <c r="AB292" s="208">
        <v>40000000</v>
      </c>
      <c r="AC292" s="208">
        <v>0</v>
      </c>
      <c r="AD292" s="208">
        <v>0</v>
      </c>
      <c r="AE292" s="208">
        <v>40000000</v>
      </c>
      <c r="AF292" s="208">
        <v>0</v>
      </c>
      <c r="AG292" s="208">
        <v>0</v>
      </c>
      <c r="AH292" s="208">
        <v>0</v>
      </c>
      <c r="AI292" s="208">
        <v>0</v>
      </c>
      <c r="AJ292" s="208">
        <v>0</v>
      </c>
      <c r="AK292" s="208">
        <v>0</v>
      </c>
      <c r="AL292" s="208">
        <v>40000000</v>
      </c>
      <c r="AM292" s="208">
        <v>0</v>
      </c>
    </row>
    <row r="293" spans="1:39" ht="45" x14ac:dyDescent="0.25">
      <c r="A293" s="16" t="s">
        <v>523</v>
      </c>
      <c r="B293" s="202" t="s">
        <v>524</v>
      </c>
      <c r="C293" s="12">
        <f>+C294</f>
        <v>215200000</v>
      </c>
      <c r="D293" s="12">
        <f t="shared" ref="D293:P293" si="136">+D294</f>
        <v>0</v>
      </c>
      <c r="E293" s="12">
        <f t="shared" si="136"/>
        <v>0</v>
      </c>
      <c r="F293" s="12">
        <f t="shared" si="136"/>
        <v>0</v>
      </c>
      <c r="G293" s="12">
        <f t="shared" si="136"/>
        <v>215200000</v>
      </c>
      <c r="H293" s="12">
        <f t="shared" si="136"/>
        <v>147000000</v>
      </c>
      <c r="I293" s="12">
        <f t="shared" si="136"/>
        <v>200000000</v>
      </c>
      <c r="J293" s="12">
        <f t="shared" si="136"/>
        <v>15200000</v>
      </c>
      <c r="K293" s="12">
        <f t="shared" si="136"/>
        <v>5200000</v>
      </c>
      <c r="L293" s="12">
        <f t="shared" si="136"/>
        <v>5200000</v>
      </c>
      <c r="M293" s="12">
        <f t="shared" si="136"/>
        <v>194800000</v>
      </c>
      <c r="N293" s="12">
        <f t="shared" si="136"/>
        <v>0</v>
      </c>
      <c r="O293" s="12">
        <f t="shared" si="136"/>
        <v>215200000</v>
      </c>
      <c r="P293" s="12">
        <f t="shared" si="136"/>
        <v>15200000</v>
      </c>
      <c r="Q293" s="12">
        <f t="shared" si="124"/>
        <v>0</v>
      </c>
      <c r="R293" s="12">
        <f t="shared" si="129"/>
        <v>5200000</v>
      </c>
      <c r="S293" s="6"/>
      <c r="T293" s="15" t="s">
        <v>523</v>
      </c>
      <c r="U293" s="206" t="s">
        <v>524</v>
      </c>
      <c r="V293" s="208">
        <v>215200000</v>
      </c>
      <c r="W293" s="208">
        <v>0</v>
      </c>
      <c r="X293" s="208">
        <v>0</v>
      </c>
      <c r="Y293" s="208">
        <v>0</v>
      </c>
      <c r="Z293" s="208">
        <v>0</v>
      </c>
      <c r="AA293" s="208">
        <v>0</v>
      </c>
      <c r="AB293" s="208">
        <v>215200000</v>
      </c>
      <c r="AC293" s="208">
        <v>147000000</v>
      </c>
      <c r="AD293" s="208">
        <v>200000000</v>
      </c>
      <c r="AE293" s="208">
        <v>15200000</v>
      </c>
      <c r="AF293" s="208">
        <v>5200000</v>
      </c>
      <c r="AG293" s="208">
        <v>5200000</v>
      </c>
      <c r="AH293" s="208">
        <v>194800000</v>
      </c>
      <c r="AI293" s="208">
        <v>0</v>
      </c>
      <c r="AJ293" s="208">
        <v>215200000</v>
      </c>
      <c r="AK293" s="208">
        <v>15200000</v>
      </c>
      <c r="AL293" s="208">
        <v>0</v>
      </c>
      <c r="AM293" s="208">
        <v>0</v>
      </c>
    </row>
    <row r="294" spans="1:39" s="6" customFormat="1" ht="30" x14ac:dyDescent="0.25">
      <c r="A294" s="15" t="s">
        <v>525</v>
      </c>
      <c r="B294" s="46" t="s">
        <v>526</v>
      </c>
      <c r="C294" s="2">
        <v>215200000</v>
      </c>
      <c r="D294" s="2">
        <v>0</v>
      </c>
      <c r="E294" s="2">
        <v>0</v>
      </c>
      <c r="F294" s="2">
        <v>0</v>
      </c>
      <c r="G294" s="2">
        <f t="shared" si="123"/>
        <v>215200000</v>
      </c>
      <c r="H294" s="2">
        <v>147000000</v>
      </c>
      <c r="I294" s="2">
        <v>200000000</v>
      </c>
      <c r="J294" s="2">
        <f t="shared" si="125"/>
        <v>15200000</v>
      </c>
      <c r="K294" s="2">
        <v>5200000</v>
      </c>
      <c r="L294" s="2">
        <v>5200000</v>
      </c>
      <c r="M294" s="2">
        <f t="shared" si="126"/>
        <v>194800000</v>
      </c>
      <c r="N294" s="2">
        <v>0</v>
      </c>
      <c r="O294" s="2">
        <v>215200000</v>
      </c>
      <c r="P294" s="2">
        <f t="shared" si="127"/>
        <v>15200000</v>
      </c>
      <c r="Q294" s="2">
        <f t="shared" si="124"/>
        <v>0</v>
      </c>
      <c r="R294" s="2">
        <f t="shared" si="129"/>
        <v>5200000</v>
      </c>
      <c r="S294"/>
      <c r="T294" s="15" t="s">
        <v>525</v>
      </c>
      <c r="U294" s="206" t="s">
        <v>526</v>
      </c>
      <c r="V294" s="208">
        <v>215200000</v>
      </c>
      <c r="W294" s="208">
        <v>0</v>
      </c>
      <c r="X294" s="208">
        <v>0</v>
      </c>
      <c r="Y294" s="208">
        <v>0</v>
      </c>
      <c r="Z294" s="208">
        <v>0</v>
      </c>
      <c r="AA294" s="208">
        <v>0</v>
      </c>
      <c r="AB294" s="208">
        <v>215200000</v>
      </c>
      <c r="AC294" s="208">
        <v>147000000</v>
      </c>
      <c r="AD294" s="208">
        <v>200000000</v>
      </c>
      <c r="AE294" s="208">
        <v>15200000</v>
      </c>
      <c r="AF294" s="208">
        <v>5200000</v>
      </c>
      <c r="AG294" s="208">
        <v>5200000</v>
      </c>
      <c r="AH294" s="208">
        <v>194800000</v>
      </c>
      <c r="AI294" s="208">
        <v>0</v>
      </c>
      <c r="AJ294" s="208">
        <v>215200000</v>
      </c>
      <c r="AK294" s="208">
        <v>15200000</v>
      </c>
      <c r="AL294" s="208">
        <v>0</v>
      </c>
      <c r="AM294" s="208">
        <v>0</v>
      </c>
    </row>
    <row r="295" spans="1:39" s="6" customFormat="1" ht="30" x14ac:dyDescent="0.25">
      <c r="A295" s="13" t="s">
        <v>527</v>
      </c>
      <c r="B295" s="203" t="s">
        <v>528</v>
      </c>
      <c r="C295" s="8">
        <f>+C296+C299+C301+C304</f>
        <v>668448367.35500002</v>
      </c>
      <c r="D295" s="8">
        <f t="shared" ref="D295:P295" si="137">+D296+D299+D301+D304</f>
        <v>0</v>
      </c>
      <c r="E295" s="8">
        <f t="shared" si="137"/>
        <v>0</v>
      </c>
      <c r="F295" s="8">
        <f t="shared" si="137"/>
        <v>0</v>
      </c>
      <c r="G295" s="8">
        <f t="shared" si="137"/>
        <v>668448367.35500002</v>
      </c>
      <c r="H295" s="8">
        <f t="shared" si="137"/>
        <v>281115059.06999999</v>
      </c>
      <c r="I295" s="8">
        <f t="shared" si="137"/>
        <v>378262580</v>
      </c>
      <c r="J295" s="8">
        <f t="shared" si="137"/>
        <v>290185787.35499996</v>
      </c>
      <c r="K295" s="8">
        <f t="shared" si="137"/>
        <v>15640000</v>
      </c>
      <c r="L295" s="8">
        <f t="shared" si="137"/>
        <v>19254580</v>
      </c>
      <c r="M295" s="8">
        <f t="shared" si="137"/>
        <v>359008000</v>
      </c>
      <c r="N295" s="8">
        <f t="shared" si="137"/>
        <v>11974732.93</v>
      </c>
      <c r="O295" s="8">
        <f t="shared" si="137"/>
        <v>509229312.93000001</v>
      </c>
      <c r="P295" s="8">
        <f t="shared" si="137"/>
        <v>130966732.93000001</v>
      </c>
      <c r="Q295" s="8">
        <f t="shared" si="124"/>
        <v>159219054.42500001</v>
      </c>
      <c r="R295" s="8">
        <f t="shared" si="129"/>
        <v>19254580</v>
      </c>
      <c r="T295" s="15" t="s">
        <v>527</v>
      </c>
      <c r="U295" s="206" t="s">
        <v>528</v>
      </c>
      <c r="V295" s="208">
        <v>668448367.3549999</v>
      </c>
      <c r="W295" s="208">
        <v>0</v>
      </c>
      <c r="X295" s="208">
        <v>0</v>
      </c>
      <c r="Y295" s="208">
        <v>0</v>
      </c>
      <c r="Z295" s="208">
        <v>0</v>
      </c>
      <c r="AA295" s="208">
        <v>0</v>
      </c>
      <c r="AB295" s="208">
        <v>668448367.3549999</v>
      </c>
      <c r="AC295" s="208">
        <v>281115059.06999999</v>
      </c>
      <c r="AD295" s="208">
        <v>378262580</v>
      </c>
      <c r="AE295" s="208">
        <v>290185787.3549999</v>
      </c>
      <c r="AF295" s="208">
        <v>15640000</v>
      </c>
      <c r="AG295" s="208">
        <v>19254580</v>
      </c>
      <c r="AH295" s="208">
        <v>359008000</v>
      </c>
      <c r="AI295" s="208">
        <v>11974732.93</v>
      </c>
      <c r="AJ295" s="208">
        <v>509229312.93000001</v>
      </c>
      <c r="AK295" s="208">
        <v>130966732.93000001</v>
      </c>
      <c r="AL295" s="208">
        <v>159219054.42499989</v>
      </c>
      <c r="AM295" s="208">
        <v>0</v>
      </c>
    </row>
    <row r="296" spans="1:39" x14ac:dyDescent="0.25">
      <c r="A296" s="16" t="s">
        <v>529</v>
      </c>
      <c r="B296" s="202" t="s">
        <v>530</v>
      </c>
      <c r="C296" s="12">
        <f>+C297+C298</f>
        <v>545150400</v>
      </c>
      <c r="D296" s="12">
        <f t="shared" ref="D296:P296" si="138">+D297+D298</f>
        <v>0</v>
      </c>
      <c r="E296" s="12">
        <f t="shared" si="138"/>
        <v>0</v>
      </c>
      <c r="F296" s="12">
        <f t="shared" si="138"/>
        <v>0</v>
      </c>
      <c r="G296" s="12">
        <f t="shared" si="138"/>
        <v>545150400</v>
      </c>
      <c r="H296" s="12">
        <f t="shared" si="138"/>
        <v>232515059.06999999</v>
      </c>
      <c r="I296" s="12">
        <f t="shared" si="138"/>
        <v>328548000</v>
      </c>
      <c r="J296" s="12">
        <f t="shared" si="138"/>
        <v>216602400</v>
      </c>
      <c r="K296" s="12">
        <f t="shared" si="138"/>
        <v>14640000</v>
      </c>
      <c r="L296" s="12">
        <f t="shared" si="138"/>
        <v>17140000</v>
      </c>
      <c r="M296" s="12">
        <f t="shared" si="138"/>
        <v>311408000</v>
      </c>
      <c r="N296" s="12">
        <f t="shared" si="138"/>
        <v>10874732.93</v>
      </c>
      <c r="O296" s="12">
        <f t="shared" si="138"/>
        <v>459514732.93000001</v>
      </c>
      <c r="P296" s="12">
        <f t="shared" si="138"/>
        <v>130966732.93000001</v>
      </c>
      <c r="Q296" s="12">
        <f t="shared" si="124"/>
        <v>85635667.069999993</v>
      </c>
      <c r="R296" s="12">
        <f t="shared" si="129"/>
        <v>17140000</v>
      </c>
      <c r="S296" s="6"/>
      <c r="T296" s="15" t="s">
        <v>529</v>
      </c>
      <c r="U296" s="206" t="s">
        <v>530</v>
      </c>
      <c r="V296" s="208">
        <v>545150400</v>
      </c>
      <c r="W296" s="208">
        <v>0</v>
      </c>
      <c r="X296" s="208">
        <v>0</v>
      </c>
      <c r="Y296" s="208">
        <v>0</v>
      </c>
      <c r="Z296" s="208">
        <v>0</v>
      </c>
      <c r="AA296" s="208">
        <v>0</v>
      </c>
      <c r="AB296" s="208">
        <v>545150400</v>
      </c>
      <c r="AC296" s="208">
        <v>232515059.06999999</v>
      </c>
      <c r="AD296" s="208">
        <v>328548000</v>
      </c>
      <c r="AE296" s="208">
        <v>216602400</v>
      </c>
      <c r="AF296" s="208">
        <v>14640000</v>
      </c>
      <c r="AG296" s="208">
        <v>17140000</v>
      </c>
      <c r="AH296" s="208">
        <v>311408000</v>
      </c>
      <c r="AI296" s="208">
        <v>10874732.93</v>
      </c>
      <c r="AJ296" s="208">
        <v>459514732.93000001</v>
      </c>
      <c r="AK296" s="208">
        <v>130966732.93000001</v>
      </c>
      <c r="AL296" s="208">
        <v>85635667.069999993</v>
      </c>
      <c r="AM296" s="208">
        <v>0</v>
      </c>
    </row>
    <row r="297" spans="1:39" ht="30" x14ac:dyDescent="0.25">
      <c r="A297" s="15" t="s">
        <v>531</v>
      </c>
      <c r="B297" s="46" t="s">
        <v>532</v>
      </c>
      <c r="C297" s="2">
        <v>40000000</v>
      </c>
      <c r="D297" s="2">
        <v>0</v>
      </c>
      <c r="E297" s="2">
        <v>0</v>
      </c>
      <c r="F297" s="2">
        <v>0</v>
      </c>
      <c r="G297" s="2">
        <f t="shared" si="123"/>
        <v>40000000</v>
      </c>
      <c r="H297" s="2">
        <v>14720000</v>
      </c>
      <c r="I297" s="2">
        <v>14720000</v>
      </c>
      <c r="J297" s="2">
        <f t="shared" si="125"/>
        <v>25280000</v>
      </c>
      <c r="K297" s="2">
        <v>0</v>
      </c>
      <c r="L297" s="2">
        <v>0</v>
      </c>
      <c r="M297" s="2">
        <f t="shared" si="126"/>
        <v>14720000</v>
      </c>
      <c r="N297" s="2">
        <v>0</v>
      </c>
      <c r="O297" s="2">
        <v>20240000</v>
      </c>
      <c r="P297" s="2">
        <f t="shared" si="127"/>
        <v>5520000</v>
      </c>
      <c r="Q297" s="2">
        <f t="shared" si="124"/>
        <v>19760000</v>
      </c>
      <c r="R297" s="2">
        <f t="shared" si="129"/>
        <v>0</v>
      </c>
      <c r="T297" s="15" t="s">
        <v>531</v>
      </c>
      <c r="U297" s="206" t="s">
        <v>532</v>
      </c>
      <c r="V297" s="208">
        <v>40000000</v>
      </c>
      <c r="W297" s="208">
        <v>0</v>
      </c>
      <c r="X297" s="208">
        <v>0</v>
      </c>
      <c r="Y297" s="208">
        <v>0</v>
      </c>
      <c r="Z297" s="208">
        <v>0</v>
      </c>
      <c r="AA297" s="208">
        <v>0</v>
      </c>
      <c r="AB297" s="208">
        <v>40000000</v>
      </c>
      <c r="AC297" s="208">
        <v>14720000</v>
      </c>
      <c r="AD297" s="208">
        <v>14720000</v>
      </c>
      <c r="AE297" s="208">
        <v>25280000</v>
      </c>
      <c r="AF297" s="208">
        <v>0</v>
      </c>
      <c r="AG297" s="208">
        <v>0</v>
      </c>
      <c r="AH297" s="208">
        <v>14720000</v>
      </c>
      <c r="AI297" s="208">
        <v>0</v>
      </c>
      <c r="AJ297" s="208">
        <v>20240000</v>
      </c>
      <c r="AK297" s="208">
        <v>5520000</v>
      </c>
      <c r="AL297" s="208">
        <v>19760000</v>
      </c>
      <c r="AM297" s="208">
        <v>0</v>
      </c>
    </row>
    <row r="298" spans="1:39" s="6" customFormat="1" ht="30" x14ac:dyDescent="0.25">
      <c r="A298" s="15" t="s">
        <v>533</v>
      </c>
      <c r="B298" s="46" t="s">
        <v>534</v>
      </c>
      <c r="C298" s="2">
        <v>505150400</v>
      </c>
      <c r="D298" s="2">
        <v>0</v>
      </c>
      <c r="E298" s="2">
        <v>0</v>
      </c>
      <c r="F298" s="2">
        <v>0</v>
      </c>
      <c r="G298" s="2">
        <f t="shared" si="123"/>
        <v>505150400</v>
      </c>
      <c r="H298" s="2">
        <v>217795059.06999999</v>
      </c>
      <c r="I298" s="2">
        <v>313828000</v>
      </c>
      <c r="J298" s="2">
        <f t="shared" si="125"/>
        <v>191322400</v>
      </c>
      <c r="K298" s="2">
        <v>14640000</v>
      </c>
      <c r="L298" s="2">
        <v>17140000</v>
      </c>
      <c r="M298" s="2">
        <f t="shared" si="126"/>
        <v>296688000</v>
      </c>
      <c r="N298" s="2">
        <v>10874732.93</v>
      </c>
      <c r="O298" s="2">
        <v>439274732.93000001</v>
      </c>
      <c r="P298" s="2">
        <f t="shared" si="127"/>
        <v>125446732.93000001</v>
      </c>
      <c r="Q298" s="2">
        <f t="shared" si="124"/>
        <v>65875667.069999993</v>
      </c>
      <c r="R298" s="2">
        <f t="shared" si="129"/>
        <v>17140000</v>
      </c>
      <c r="S298"/>
      <c r="T298" s="15" t="s">
        <v>533</v>
      </c>
      <c r="U298" s="206" t="s">
        <v>534</v>
      </c>
      <c r="V298" s="208">
        <v>505150400</v>
      </c>
      <c r="W298" s="208">
        <v>0</v>
      </c>
      <c r="X298" s="208">
        <v>0</v>
      </c>
      <c r="Y298" s="208">
        <v>0</v>
      </c>
      <c r="Z298" s="208">
        <v>0</v>
      </c>
      <c r="AA298" s="208">
        <v>0</v>
      </c>
      <c r="AB298" s="208">
        <v>505150400</v>
      </c>
      <c r="AC298" s="208">
        <v>217795059.06999999</v>
      </c>
      <c r="AD298" s="208">
        <v>313828000</v>
      </c>
      <c r="AE298" s="208">
        <v>191322400</v>
      </c>
      <c r="AF298" s="208">
        <v>14640000</v>
      </c>
      <c r="AG298" s="208">
        <v>17140000</v>
      </c>
      <c r="AH298" s="208">
        <v>296688000</v>
      </c>
      <c r="AI298" s="208">
        <v>10874732.93</v>
      </c>
      <c r="AJ298" s="208">
        <v>439274732.93000001</v>
      </c>
      <c r="AK298" s="208">
        <v>125446732.93000001</v>
      </c>
      <c r="AL298" s="208">
        <v>65875667.069999993</v>
      </c>
      <c r="AM298" s="208">
        <v>0</v>
      </c>
    </row>
    <row r="299" spans="1:39" ht="30" x14ac:dyDescent="0.25">
      <c r="A299" s="16" t="s">
        <v>535</v>
      </c>
      <c r="B299" s="202" t="s">
        <v>536</v>
      </c>
      <c r="C299" s="12">
        <f>+C300</f>
        <v>14000000</v>
      </c>
      <c r="D299" s="12">
        <f t="shared" ref="D299:P299" si="139">+D300</f>
        <v>0</v>
      </c>
      <c r="E299" s="12">
        <f t="shared" si="139"/>
        <v>0</v>
      </c>
      <c r="F299" s="12">
        <f t="shared" si="139"/>
        <v>0</v>
      </c>
      <c r="G299" s="12">
        <f t="shared" si="139"/>
        <v>14000000</v>
      </c>
      <c r="H299" s="12">
        <f t="shared" si="139"/>
        <v>0</v>
      </c>
      <c r="I299" s="12">
        <f t="shared" si="139"/>
        <v>0</v>
      </c>
      <c r="J299" s="12">
        <f t="shared" si="139"/>
        <v>14000000</v>
      </c>
      <c r="K299" s="12">
        <f t="shared" si="139"/>
        <v>0</v>
      </c>
      <c r="L299" s="12">
        <f t="shared" si="139"/>
        <v>0</v>
      </c>
      <c r="M299" s="12">
        <f t="shared" si="139"/>
        <v>0</v>
      </c>
      <c r="N299" s="12">
        <f t="shared" si="139"/>
        <v>0</v>
      </c>
      <c r="O299" s="12">
        <f t="shared" si="139"/>
        <v>0</v>
      </c>
      <c r="P299" s="12">
        <f t="shared" si="139"/>
        <v>0</v>
      </c>
      <c r="Q299" s="12">
        <f t="shared" si="124"/>
        <v>14000000</v>
      </c>
      <c r="R299" s="12">
        <f t="shared" si="129"/>
        <v>0</v>
      </c>
      <c r="S299" s="6"/>
      <c r="T299" s="15" t="s">
        <v>535</v>
      </c>
      <c r="U299" s="206" t="s">
        <v>536</v>
      </c>
      <c r="V299" s="208">
        <v>14000000</v>
      </c>
      <c r="W299" s="208">
        <v>0</v>
      </c>
      <c r="X299" s="208">
        <v>0</v>
      </c>
      <c r="Y299" s="208">
        <v>0</v>
      </c>
      <c r="Z299" s="208">
        <v>0</v>
      </c>
      <c r="AA299" s="208">
        <v>0</v>
      </c>
      <c r="AB299" s="208">
        <v>14000000</v>
      </c>
      <c r="AC299" s="208">
        <v>0</v>
      </c>
      <c r="AD299" s="208">
        <v>0</v>
      </c>
      <c r="AE299" s="208">
        <v>14000000</v>
      </c>
      <c r="AF299" s="208">
        <v>0</v>
      </c>
      <c r="AG299" s="208">
        <v>0</v>
      </c>
      <c r="AH299" s="208">
        <v>0</v>
      </c>
      <c r="AI299" s="208">
        <v>0</v>
      </c>
      <c r="AJ299" s="208">
        <v>0</v>
      </c>
      <c r="AK299" s="208">
        <v>0</v>
      </c>
      <c r="AL299" s="208">
        <v>14000000</v>
      </c>
      <c r="AM299" s="208">
        <v>0</v>
      </c>
    </row>
    <row r="300" spans="1:39" s="6" customFormat="1" x14ac:dyDescent="0.25">
      <c r="A300" s="15" t="s">
        <v>537</v>
      </c>
      <c r="B300" s="46" t="s">
        <v>538</v>
      </c>
      <c r="C300" s="2">
        <v>14000000</v>
      </c>
      <c r="D300" s="2">
        <v>0</v>
      </c>
      <c r="E300" s="2">
        <v>0</v>
      </c>
      <c r="F300" s="2">
        <v>0</v>
      </c>
      <c r="G300" s="2">
        <f t="shared" si="123"/>
        <v>14000000</v>
      </c>
      <c r="H300" s="2">
        <v>0</v>
      </c>
      <c r="I300" s="2">
        <v>0</v>
      </c>
      <c r="J300" s="2">
        <f t="shared" si="125"/>
        <v>14000000</v>
      </c>
      <c r="K300" s="2">
        <v>0</v>
      </c>
      <c r="L300" s="2">
        <v>0</v>
      </c>
      <c r="M300" s="2">
        <f t="shared" si="126"/>
        <v>0</v>
      </c>
      <c r="N300" s="2">
        <v>0</v>
      </c>
      <c r="O300" s="2">
        <v>0</v>
      </c>
      <c r="P300" s="2">
        <f t="shared" si="127"/>
        <v>0</v>
      </c>
      <c r="Q300" s="2">
        <f t="shared" si="124"/>
        <v>14000000</v>
      </c>
      <c r="R300" s="2">
        <f t="shared" si="129"/>
        <v>0</v>
      </c>
      <c r="S300"/>
      <c r="T300" s="15" t="s">
        <v>537</v>
      </c>
      <c r="U300" s="206" t="s">
        <v>538</v>
      </c>
      <c r="V300" s="208">
        <v>14000000</v>
      </c>
      <c r="W300" s="208">
        <v>0</v>
      </c>
      <c r="X300" s="208">
        <v>0</v>
      </c>
      <c r="Y300" s="208">
        <v>0</v>
      </c>
      <c r="Z300" s="208">
        <v>0</v>
      </c>
      <c r="AA300" s="208">
        <v>0</v>
      </c>
      <c r="AB300" s="208">
        <v>14000000</v>
      </c>
      <c r="AC300" s="208">
        <v>0</v>
      </c>
      <c r="AD300" s="208">
        <v>0</v>
      </c>
      <c r="AE300" s="208">
        <v>14000000</v>
      </c>
      <c r="AF300" s="208">
        <v>0</v>
      </c>
      <c r="AG300" s="208">
        <v>0</v>
      </c>
      <c r="AH300" s="208">
        <v>0</v>
      </c>
      <c r="AI300" s="208">
        <v>0</v>
      </c>
      <c r="AJ300" s="208">
        <v>0</v>
      </c>
      <c r="AK300" s="208">
        <v>0</v>
      </c>
      <c r="AL300" s="208">
        <v>14000000</v>
      </c>
      <c r="AM300" s="208">
        <v>0</v>
      </c>
    </row>
    <row r="301" spans="1:39" ht="45" x14ac:dyDescent="0.25">
      <c r="A301" s="16" t="s">
        <v>539</v>
      </c>
      <c r="B301" s="202" t="s">
        <v>540</v>
      </c>
      <c r="C301" s="12">
        <f>+C302+C303</f>
        <v>108829731.82800001</v>
      </c>
      <c r="D301" s="12">
        <f t="shared" ref="D301:P301" si="140">+D302+D303</f>
        <v>0</v>
      </c>
      <c r="E301" s="12">
        <f t="shared" si="140"/>
        <v>0</v>
      </c>
      <c r="F301" s="12">
        <f t="shared" si="140"/>
        <v>0</v>
      </c>
      <c r="G301" s="12">
        <f t="shared" si="140"/>
        <v>108829731.82800001</v>
      </c>
      <c r="H301" s="12">
        <f t="shared" si="140"/>
        <v>48600000</v>
      </c>
      <c r="I301" s="12">
        <f t="shared" si="140"/>
        <v>49714580</v>
      </c>
      <c r="J301" s="12">
        <f t="shared" si="140"/>
        <v>59115151.828000002</v>
      </c>
      <c r="K301" s="12">
        <f t="shared" si="140"/>
        <v>1000000</v>
      </c>
      <c r="L301" s="12">
        <f t="shared" si="140"/>
        <v>2114580</v>
      </c>
      <c r="M301" s="12">
        <f t="shared" si="140"/>
        <v>47600000</v>
      </c>
      <c r="N301" s="12">
        <f t="shared" si="140"/>
        <v>1100000</v>
      </c>
      <c r="O301" s="12">
        <f t="shared" si="140"/>
        <v>49714580</v>
      </c>
      <c r="P301" s="12">
        <f t="shared" si="140"/>
        <v>0</v>
      </c>
      <c r="Q301" s="12">
        <f t="shared" si="124"/>
        <v>59115151.828000009</v>
      </c>
      <c r="R301" s="12">
        <f t="shared" si="129"/>
        <v>2114580</v>
      </c>
      <c r="S301" s="6"/>
      <c r="T301" s="15" t="s">
        <v>539</v>
      </c>
      <c r="U301" s="206" t="s">
        <v>540</v>
      </c>
      <c r="V301" s="208">
        <v>108829731.82800001</v>
      </c>
      <c r="W301" s="208">
        <v>0</v>
      </c>
      <c r="X301" s="208">
        <v>0</v>
      </c>
      <c r="Y301" s="208">
        <v>0</v>
      </c>
      <c r="Z301" s="208">
        <v>0</v>
      </c>
      <c r="AA301" s="208">
        <v>0</v>
      </c>
      <c r="AB301" s="208">
        <v>108829731.82800001</v>
      </c>
      <c r="AC301" s="208">
        <v>48600000</v>
      </c>
      <c r="AD301" s="208">
        <v>49714580</v>
      </c>
      <c r="AE301" s="208">
        <v>59115151.828000009</v>
      </c>
      <c r="AF301" s="208">
        <v>1000000</v>
      </c>
      <c r="AG301" s="208">
        <v>2114580</v>
      </c>
      <c r="AH301" s="208">
        <v>47600000</v>
      </c>
      <c r="AI301" s="208">
        <v>1100000</v>
      </c>
      <c r="AJ301" s="208">
        <v>49714580</v>
      </c>
      <c r="AK301" s="208">
        <v>0</v>
      </c>
      <c r="AL301" s="208">
        <v>59115151.828000009</v>
      </c>
      <c r="AM301" s="208">
        <v>0</v>
      </c>
    </row>
    <row r="302" spans="1:39" ht="30" x14ac:dyDescent="0.25">
      <c r="A302" s="15" t="s">
        <v>541</v>
      </c>
      <c r="B302" s="46" t="s">
        <v>542</v>
      </c>
      <c r="C302" s="2">
        <v>80000000</v>
      </c>
      <c r="D302" s="2">
        <v>0</v>
      </c>
      <c r="E302" s="2">
        <v>0</v>
      </c>
      <c r="F302" s="2">
        <v>0</v>
      </c>
      <c r="G302" s="2">
        <f t="shared" si="123"/>
        <v>80000000</v>
      </c>
      <c r="H302" s="2">
        <v>31100000</v>
      </c>
      <c r="I302" s="2">
        <v>32214580</v>
      </c>
      <c r="J302" s="2">
        <f t="shared" si="125"/>
        <v>47785420</v>
      </c>
      <c r="K302" s="2">
        <v>1000000</v>
      </c>
      <c r="L302" s="2">
        <v>2114580</v>
      </c>
      <c r="M302" s="2">
        <f t="shared" si="126"/>
        <v>30100000</v>
      </c>
      <c r="N302" s="2">
        <v>1100000</v>
      </c>
      <c r="O302" s="2">
        <v>32214580</v>
      </c>
      <c r="P302" s="2">
        <f t="shared" si="127"/>
        <v>0</v>
      </c>
      <c r="Q302" s="2">
        <f t="shared" si="124"/>
        <v>47785420</v>
      </c>
      <c r="R302" s="2">
        <f t="shared" si="129"/>
        <v>2114580</v>
      </c>
      <c r="T302" s="15" t="s">
        <v>541</v>
      </c>
      <c r="U302" s="206" t="s">
        <v>542</v>
      </c>
      <c r="V302" s="208">
        <v>80000000</v>
      </c>
      <c r="W302" s="208">
        <v>0</v>
      </c>
      <c r="X302" s="208">
        <v>0</v>
      </c>
      <c r="Y302" s="208">
        <v>0</v>
      </c>
      <c r="Z302" s="208">
        <v>0</v>
      </c>
      <c r="AA302" s="208">
        <v>0</v>
      </c>
      <c r="AB302" s="208">
        <v>80000000</v>
      </c>
      <c r="AC302" s="208">
        <v>31100000</v>
      </c>
      <c r="AD302" s="208">
        <v>32214580</v>
      </c>
      <c r="AE302" s="208">
        <v>47785420</v>
      </c>
      <c r="AF302" s="208">
        <v>1000000</v>
      </c>
      <c r="AG302" s="208">
        <v>2114580</v>
      </c>
      <c r="AH302" s="208">
        <v>30100000</v>
      </c>
      <c r="AI302" s="208">
        <v>1100000</v>
      </c>
      <c r="AJ302" s="208">
        <v>32214580</v>
      </c>
      <c r="AK302" s="208">
        <v>0</v>
      </c>
      <c r="AL302" s="208">
        <v>47785420</v>
      </c>
      <c r="AM302" s="208">
        <v>0</v>
      </c>
    </row>
    <row r="303" spans="1:39" s="6" customFormat="1" ht="30" x14ac:dyDescent="0.25">
      <c r="A303" s="15" t="s">
        <v>543</v>
      </c>
      <c r="B303" s="46" t="s">
        <v>544</v>
      </c>
      <c r="C303" s="2">
        <v>28829731.828000002</v>
      </c>
      <c r="D303" s="2">
        <v>0</v>
      </c>
      <c r="E303" s="2">
        <v>0</v>
      </c>
      <c r="F303" s="2">
        <v>0</v>
      </c>
      <c r="G303" s="2">
        <f t="shared" si="123"/>
        <v>28829731.828000002</v>
      </c>
      <c r="H303" s="2">
        <v>17500000</v>
      </c>
      <c r="I303" s="2">
        <v>17500000</v>
      </c>
      <c r="J303" s="2">
        <f t="shared" si="125"/>
        <v>11329731.828000002</v>
      </c>
      <c r="K303" s="2">
        <v>0</v>
      </c>
      <c r="L303" s="2">
        <v>0</v>
      </c>
      <c r="M303" s="2">
        <f t="shared" si="126"/>
        <v>17500000</v>
      </c>
      <c r="N303" s="2">
        <v>0</v>
      </c>
      <c r="O303" s="2">
        <v>17500000</v>
      </c>
      <c r="P303" s="2">
        <f t="shared" si="127"/>
        <v>0</v>
      </c>
      <c r="Q303" s="2">
        <f t="shared" si="124"/>
        <v>11329731.828000002</v>
      </c>
      <c r="R303" s="2">
        <f t="shared" si="129"/>
        <v>0</v>
      </c>
      <c r="S303"/>
      <c r="T303" s="15" t="s">
        <v>543</v>
      </c>
      <c r="U303" s="206" t="s">
        <v>544</v>
      </c>
      <c r="V303" s="208">
        <v>28829731.828000002</v>
      </c>
      <c r="W303" s="208">
        <v>0</v>
      </c>
      <c r="X303" s="208">
        <v>0</v>
      </c>
      <c r="Y303" s="208">
        <v>0</v>
      </c>
      <c r="Z303" s="208">
        <v>0</v>
      </c>
      <c r="AA303" s="208">
        <v>0</v>
      </c>
      <c r="AB303" s="208">
        <v>28829731.828000002</v>
      </c>
      <c r="AC303" s="208">
        <v>17500000</v>
      </c>
      <c r="AD303" s="208">
        <v>17500000</v>
      </c>
      <c r="AE303" s="208">
        <v>11329731.828000002</v>
      </c>
      <c r="AF303" s="208">
        <v>0</v>
      </c>
      <c r="AG303" s="208">
        <v>0</v>
      </c>
      <c r="AH303" s="208">
        <v>17500000</v>
      </c>
      <c r="AI303" s="208">
        <v>0</v>
      </c>
      <c r="AJ303" s="208">
        <v>17500000</v>
      </c>
      <c r="AK303" s="208">
        <v>0</v>
      </c>
      <c r="AL303" s="208">
        <v>11329731.828000002</v>
      </c>
      <c r="AM303" s="208">
        <v>0</v>
      </c>
    </row>
    <row r="304" spans="1:39" x14ac:dyDescent="0.25">
      <c r="A304" s="16" t="s">
        <v>545</v>
      </c>
      <c r="B304" s="11" t="s">
        <v>546</v>
      </c>
      <c r="C304" s="12">
        <f>+C305</f>
        <v>468235.52699997998</v>
      </c>
      <c r="D304" s="12">
        <f t="shared" ref="D304:P304" si="141">+D305</f>
        <v>0</v>
      </c>
      <c r="E304" s="12">
        <f t="shared" si="141"/>
        <v>0</v>
      </c>
      <c r="F304" s="12">
        <f t="shared" si="141"/>
        <v>0</v>
      </c>
      <c r="G304" s="12">
        <f t="shared" si="141"/>
        <v>468235.52699997998</v>
      </c>
      <c r="H304" s="12">
        <f t="shared" si="141"/>
        <v>0</v>
      </c>
      <c r="I304" s="12">
        <f t="shared" si="141"/>
        <v>0</v>
      </c>
      <c r="J304" s="12">
        <f t="shared" si="141"/>
        <v>468235.52699997998</v>
      </c>
      <c r="K304" s="12">
        <f t="shared" si="141"/>
        <v>0</v>
      </c>
      <c r="L304" s="12">
        <f t="shared" si="141"/>
        <v>0</v>
      </c>
      <c r="M304" s="12">
        <f t="shared" si="141"/>
        <v>0</v>
      </c>
      <c r="N304" s="12">
        <f t="shared" si="141"/>
        <v>0</v>
      </c>
      <c r="O304" s="12">
        <f t="shared" si="141"/>
        <v>0</v>
      </c>
      <c r="P304" s="12">
        <f t="shared" si="141"/>
        <v>0</v>
      </c>
      <c r="Q304" s="12">
        <f t="shared" si="124"/>
        <v>468235.52699997998</v>
      </c>
      <c r="R304" s="12">
        <f t="shared" si="129"/>
        <v>0</v>
      </c>
      <c r="S304" s="6"/>
      <c r="T304" s="15" t="s">
        <v>545</v>
      </c>
      <c r="U304" s="206" t="s">
        <v>546</v>
      </c>
      <c r="V304" s="208">
        <v>468235.52699997998</v>
      </c>
      <c r="W304" s="208">
        <v>0</v>
      </c>
      <c r="X304" s="208">
        <v>0</v>
      </c>
      <c r="Y304" s="208">
        <v>0</v>
      </c>
      <c r="Z304" s="208">
        <v>0</v>
      </c>
      <c r="AA304" s="208">
        <v>0</v>
      </c>
      <c r="AB304" s="208">
        <v>468235.52699997998</v>
      </c>
      <c r="AC304" s="208">
        <v>0</v>
      </c>
      <c r="AD304" s="208">
        <v>0</v>
      </c>
      <c r="AE304" s="208">
        <v>468235.52699997998</v>
      </c>
      <c r="AF304" s="208">
        <v>0</v>
      </c>
      <c r="AG304" s="208">
        <v>0</v>
      </c>
      <c r="AH304" s="208">
        <v>0</v>
      </c>
      <c r="AI304" s="208">
        <v>0</v>
      </c>
      <c r="AJ304" s="208">
        <v>0</v>
      </c>
      <c r="AK304" s="208">
        <v>0</v>
      </c>
      <c r="AL304" s="208">
        <v>468235.52699997998</v>
      </c>
      <c r="AM304" s="208">
        <v>0</v>
      </c>
    </row>
    <row r="305" spans="1:39" s="6" customFormat="1" x14ac:dyDescent="0.25">
      <c r="A305" s="15" t="s">
        <v>547</v>
      </c>
      <c r="B305" s="1" t="s">
        <v>548</v>
      </c>
      <c r="C305" s="2">
        <v>468235.52699997998</v>
      </c>
      <c r="D305" s="2">
        <v>0</v>
      </c>
      <c r="E305" s="2">
        <v>0</v>
      </c>
      <c r="F305" s="2">
        <v>0</v>
      </c>
      <c r="G305" s="2">
        <f t="shared" si="123"/>
        <v>468235.52699997998</v>
      </c>
      <c r="H305" s="2">
        <v>0</v>
      </c>
      <c r="I305" s="2">
        <v>0</v>
      </c>
      <c r="J305" s="2">
        <f t="shared" si="125"/>
        <v>468235.52699997998</v>
      </c>
      <c r="K305" s="2">
        <v>0</v>
      </c>
      <c r="L305" s="2">
        <v>0</v>
      </c>
      <c r="M305" s="2">
        <f t="shared" si="126"/>
        <v>0</v>
      </c>
      <c r="N305" s="2">
        <v>0</v>
      </c>
      <c r="O305" s="2">
        <v>0</v>
      </c>
      <c r="P305" s="2">
        <f t="shared" si="127"/>
        <v>0</v>
      </c>
      <c r="Q305" s="2">
        <f t="shared" si="124"/>
        <v>468235.52699997998</v>
      </c>
      <c r="R305" s="2">
        <f t="shared" si="129"/>
        <v>0</v>
      </c>
      <c r="S305"/>
      <c r="T305" s="15" t="s">
        <v>547</v>
      </c>
      <c r="U305" s="206" t="s">
        <v>548</v>
      </c>
      <c r="V305" s="208">
        <v>468235.52699997998</v>
      </c>
      <c r="W305" s="208">
        <v>0</v>
      </c>
      <c r="X305" s="208">
        <v>0</v>
      </c>
      <c r="Y305" s="208">
        <v>0</v>
      </c>
      <c r="Z305" s="208">
        <v>0</v>
      </c>
      <c r="AA305" s="208">
        <v>0</v>
      </c>
      <c r="AB305" s="208">
        <v>468235.52699997998</v>
      </c>
      <c r="AC305" s="208">
        <v>0</v>
      </c>
      <c r="AD305" s="208">
        <v>0</v>
      </c>
      <c r="AE305" s="208">
        <v>468235.52699997998</v>
      </c>
      <c r="AF305" s="208">
        <v>0</v>
      </c>
      <c r="AG305" s="208">
        <v>0</v>
      </c>
      <c r="AH305" s="208">
        <v>0</v>
      </c>
      <c r="AI305" s="208">
        <v>0</v>
      </c>
      <c r="AJ305" s="208">
        <v>0</v>
      </c>
      <c r="AK305" s="208">
        <v>0</v>
      </c>
      <c r="AL305" s="208">
        <v>468235.52699997998</v>
      </c>
      <c r="AM305" s="208">
        <v>0</v>
      </c>
    </row>
    <row r="306" spans="1:39" x14ac:dyDescent="0.25">
      <c r="A306" s="13" t="s">
        <v>549</v>
      </c>
      <c r="B306" s="7" t="s">
        <v>46</v>
      </c>
      <c r="C306" s="8">
        <f>+C307</f>
        <v>386883923.94</v>
      </c>
      <c r="D306" s="8">
        <f t="shared" ref="D306:P306" si="142">+D307</f>
        <v>0</v>
      </c>
      <c r="E306" s="8">
        <f t="shared" si="142"/>
        <v>0</v>
      </c>
      <c r="F306" s="8">
        <f t="shared" si="142"/>
        <v>0</v>
      </c>
      <c r="G306" s="8">
        <f t="shared" si="142"/>
        <v>386883923.94</v>
      </c>
      <c r="H306" s="8">
        <f t="shared" si="142"/>
        <v>89739692</v>
      </c>
      <c r="I306" s="8">
        <f t="shared" si="142"/>
        <v>125356961</v>
      </c>
      <c r="J306" s="8">
        <f t="shared" si="142"/>
        <v>261526962.94</v>
      </c>
      <c r="K306" s="8">
        <f t="shared" si="142"/>
        <v>74329404</v>
      </c>
      <c r="L306" s="8">
        <f t="shared" si="142"/>
        <v>103980783</v>
      </c>
      <c r="M306" s="8">
        <f t="shared" si="142"/>
        <v>21376178</v>
      </c>
      <c r="N306" s="8">
        <f t="shared" si="142"/>
        <v>88941964</v>
      </c>
      <c r="O306" s="8">
        <f t="shared" si="142"/>
        <v>138694461</v>
      </c>
      <c r="P306" s="8">
        <f t="shared" si="142"/>
        <v>13337500</v>
      </c>
      <c r="Q306" s="8">
        <f t="shared" si="124"/>
        <v>248189462.94</v>
      </c>
      <c r="R306" s="8">
        <f t="shared" si="129"/>
        <v>103980783</v>
      </c>
      <c r="S306" s="6"/>
      <c r="T306" s="15" t="s">
        <v>549</v>
      </c>
      <c r="U306" s="206" t="s">
        <v>46</v>
      </c>
      <c r="V306" s="208">
        <v>386883925.86400002</v>
      </c>
      <c r="W306" s="208">
        <v>0</v>
      </c>
      <c r="X306" s="208">
        <v>0</v>
      </c>
      <c r="Y306" s="208">
        <v>0</v>
      </c>
      <c r="Z306" s="208">
        <v>0</v>
      </c>
      <c r="AA306" s="208">
        <v>0</v>
      </c>
      <c r="AB306" s="208">
        <v>386883925.86400002</v>
      </c>
      <c r="AC306" s="208">
        <v>89739692</v>
      </c>
      <c r="AD306" s="208">
        <v>125356961</v>
      </c>
      <c r="AE306" s="208">
        <v>261526964.86400002</v>
      </c>
      <c r="AF306" s="208">
        <v>74329404</v>
      </c>
      <c r="AG306" s="208">
        <v>103980783</v>
      </c>
      <c r="AH306" s="208">
        <v>26630120</v>
      </c>
      <c r="AI306" s="208">
        <v>88941964</v>
      </c>
      <c r="AJ306" s="208">
        <v>138694461</v>
      </c>
      <c r="AK306" s="208">
        <v>13337500</v>
      </c>
      <c r="AL306" s="208">
        <v>248189464.86400002</v>
      </c>
      <c r="AM306" s="208">
        <v>0</v>
      </c>
    </row>
    <row r="307" spans="1:39" s="6" customFormat="1" x14ac:dyDescent="0.25">
      <c r="A307" s="15" t="s">
        <v>550</v>
      </c>
      <c r="B307" s="1" t="s">
        <v>46</v>
      </c>
      <c r="C307" s="2">
        <v>386883923.94</v>
      </c>
      <c r="D307" s="2">
        <v>0</v>
      </c>
      <c r="E307" s="2">
        <v>0</v>
      </c>
      <c r="F307" s="2">
        <v>0</v>
      </c>
      <c r="G307" s="2">
        <f t="shared" si="123"/>
        <v>386883923.94</v>
      </c>
      <c r="H307" s="2">
        <v>89739692</v>
      </c>
      <c r="I307" s="2">
        <v>125356961</v>
      </c>
      <c r="J307" s="2">
        <f t="shared" si="125"/>
        <v>261526962.94</v>
      </c>
      <c r="K307" s="2">
        <v>74329404</v>
      </c>
      <c r="L307" s="2">
        <v>103980783</v>
      </c>
      <c r="M307" s="2">
        <f t="shared" si="126"/>
        <v>21376178</v>
      </c>
      <c r="N307" s="2">
        <v>88941964</v>
      </c>
      <c r="O307" s="2">
        <v>138694461</v>
      </c>
      <c r="P307" s="2">
        <f t="shared" si="127"/>
        <v>13337500</v>
      </c>
      <c r="Q307" s="2">
        <f t="shared" si="124"/>
        <v>248189462.94</v>
      </c>
      <c r="R307" s="2">
        <f t="shared" si="129"/>
        <v>103980783</v>
      </c>
      <c r="S307"/>
      <c r="T307" s="15" t="s">
        <v>550</v>
      </c>
      <c r="U307" s="206" t="s">
        <v>46</v>
      </c>
      <c r="V307" s="208">
        <v>386883925.86400002</v>
      </c>
      <c r="W307" s="208">
        <v>0</v>
      </c>
      <c r="X307" s="208">
        <v>0</v>
      </c>
      <c r="Y307" s="208">
        <v>0</v>
      </c>
      <c r="Z307" s="208">
        <v>0</v>
      </c>
      <c r="AA307" s="208">
        <v>0</v>
      </c>
      <c r="AB307" s="208">
        <v>386883925.86400002</v>
      </c>
      <c r="AC307" s="208">
        <v>89739692</v>
      </c>
      <c r="AD307" s="208">
        <v>125356961</v>
      </c>
      <c r="AE307" s="208">
        <v>261526964.86400002</v>
      </c>
      <c r="AF307" s="208">
        <v>74329404</v>
      </c>
      <c r="AG307" s="208">
        <v>103980783</v>
      </c>
      <c r="AH307" s="208">
        <v>26630120</v>
      </c>
      <c r="AI307" s="208">
        <v>88941964</v>
      </c>
      <c r="AJ307" s="208">
        <v>138694461</v>
      </c>
      <c r="AK307" s="208">
        <v>13337500</v>
      </c>
      <c r="AL307" s="208">
        <v>248189464.86400002</v>
      </c>
      <c r="AM307" s="208">
        <v>0</v>
      </c>
    </row>
    <row r="308" spans="1:39" s="6" customFormat="1" x14ac:dyDescent="0.25">
      <c r="A308" s="13" t="s">
        <v>551</v>
      </c>
      <c r="B308" s="7" t="s">
        <v>552</v>
      </c>
      <c r="C308" s="8">
        <f>+C309</f>
        <v>186961876.208</v>
      </c>
      <c r="D308" s="8">
        <f t="shared" ref="D308:P311" si="143">+D309</f>
        <v>0</v>
      </c>
      <c r="E308" s="8">
        <f t="shared" si="143"/>
        <v>0</v>
      </c>
      <c r="F308" s="8">
        <f t="shared" si="143"/>
        <v>0</v>
      </c>
      <c r="G308" s="8">
        <f t="shared" si="143"/>
        <v>186961876.208</v>
      </c>
      <c r="H308" s="8">
        <f t="shared" si="143"/>
        <v>73886567.9980001</v>
      </c>
      <c r="I308" s="8">
        <f t="shared" si="143"/>
        <v>80846567.9980001</v>
      </c>
      <c r="J308" s="8">
        <f t="shared" si="143"/>
        <v>106115308.2099999</v>
      </c>
      <c r="K308" s="8">
        <f t="shared" si="143"/>
        <v>71549643.9980001</v>
      </c>
      <c r="L308" s="8">
        <f t="shared" si="143"/>
        <v>75319643.9980001</v>
      </c>
      <c r="M308" s="8">
        <f t="shared" si="143"/>
        <v>5526924</v>
      </c>
      <c r="N308" s="8">
        <f t="shared" si="143"/>
        <v>74166567.9980001</v>
      </c>
      <c r="O308" s="8">
        <f t="shared" si="143"/>
        <v>81126567.9980001</v>
      </c>
      <c r="P308" s="8">
        <f t="shared" si="143"/>
        <v>280000</v>
      </c>
      <c r="Q308" s="8">
        <f t="shared" si="124"/>
        <v>105835308.2099999</v>
      </c>
      <c r="R308" s="8">
        <f t="shared" si="129"/>
        <v>75319643.9980001</v>
      </c>
      <c r="T308" s="15" t="s">
        <v>551</v>
      </c>
      <c r="U308" s="206" t="s">
        <v>552</v>
      </c>
      <c r="V308" s="208">
        <v>186961876.208</v>
      </c>
      <c r="W308" s="208">
        <v>0</v>
      </c>
      <c r="X308" s="208">
        <v>0</v>
      </c>
      <c r="Y308" s="208">
        <v>0</v>
      </c>
      <c r="Z308" s="208">
        <v>0</v>
      </c>
      <c r="AA308" s="208">
        <v>0</v>
      </c>
      <c r="AB308" s="208">
        <v>186961876.208</v>
      </c>
      <c r="AC308" s="208">
        <v>73886567.9980001</v>
      </c>
      <c r="AD308" s="208">
        <v>80846567.9980001</v>
      </c>
      <c r="AE308" s="208">
        <v>106115308.2099999</v>
      </c>
      <c r="AF308" s="208">
        <v>71549643.9980001</v>
      </c>
      <c r="AG308" s="208">
        <v>75319643.9980001</v>
      </c>
      <c r="AH308" s="208">
        <v>5526924</v>
      </c>
      <c r="AI308" s="208">
        <v>74166567.9980001</v>
      </c>
      <c r="AJ308" s="208">
        <v>81126567.9980001</v>
      </c>
      <c r="AK308" s="208">
        <v>280000</v>
      </c>
      <c r="AL308" s="208">
        <v>105835308.2099999</v>
      </c>
      <c r="AM308" s="208">
        <v>0</v>
      </c>
    </row>
    <row r="309" spans="1:39" s="6" customFormat="1" x14ac:dyDescent="0.25">
      <c r="A309" s="13" t="s">
        <v>553</v>
      </c>
      <c r="B309" s="7" t="s">
        <v>554</v>
      </c>
      <c r="C309" s="8">
        <f>+C310</f>
        <v>186961876.208</v>
      </c>
      <c r="D309" s="8">
        <f t="shared" si="143"/>
        <v>0</v>
      </c>
      <c r="E309" s="8">
        <f t="shared" si="143"/>
        <v>0</v>
      </c>
      <c r="F309" s="8">
        <f t="shared" si="143"/>
        <v>0</v>
      </c>
      <c r="G309" s="8">
        <f t="shared" si="143"/>
        <v>186961876.208</v>
      </c>
      <c r="H309" s="8">
        <f t="shared" si="143"/>
        <v>73886567.9980001</v>
      </c>
      <c r="I309" s="8">
        <f t="shared" si="143"/>
        <v>80846567.9980001</v>
      </c>
      <c r="J309" s="8">
        <f t="shared" si="143"/>
        <v>106115308.2099999</v>
      </c>
      <c r="K309" s="8">
        <f t="shared" si="143"/>
        <v>71549643.9980001</v>
      </c>
      <c r="L309" s="8">
        <f t="shared" si="143"/>
        <v>75319643.9980001</v>
      </c>
      <c r="M309" s="8">
        <f t="shared" si="143"/>
        <v>5526924</v>
      </c>
      <c r="N309" s="8">
        <f t="shared" si="143"/>
        <v>74166567.9980001</v>
      </c>
      <c r="O309" s="8">
        <f t="shared" si="143"/>
        <v>81126567.9980001</v>
      </c>
      <c r="P309" s="8">
        <f t="shared" si="143"/>
        <v>280000</v>
      </c>
      <c r="Q309" s="8">
        <f t="shared" si="124"/>
        <v>105835308.2099999</v>
      </c>
      <c r="R309" s="8">
        <f t="shared" si="129"/>
        <v>75319643.9980001</v>
      </c>
      <c r="T309" s="15" t="s">
        <v>553</v>
      </c>
      <c r="U309" s="206" t="s">
        <v>554</v>
      </c>
      <c r="V309" s="208">
        <v>186961876.208</v>
      </c>
      <c r="W309" s="208">
        <v>0</v>
      </c>
      <c r="X309" s="208">
        <v>0</v>
      </c>
      <c r="Y309" s="208">
        <v>0</v>
      </c>
      <c r="Z309" s="208">
        <v>0</v>
      </c>
      <c r="AA309" s="208">
        <v>0</v>
      </c>
      <c r="AB309" s="208">
        <v>186961876.208</v>
      </c>
      <c r="AC309" s="208">
        <v>73886567.9980001</v>
      </c>
      <c r="AD309" s="208">
        <v>80846567.9980001</v>
      </c>
      <c r="AE309" s="208">
        <v>106115308.2099999</v>
      </c>
      <c r="AF309" s="208">
        <v>71549643.9980001</v>
      </c>
      <c r="AG309" s="208">
        <v>75319643.9980001</v>
      </c>
      <c r="AH309" s="208">
        <v>5526924</v>
      </c>
      <c r="AI309" s="208">
        <v>74166567.9980001</v>
      </c>
      <c r="AJ309" s="208">
        <v>81126567.9980001</v>
      </c>
      <c r="AK309" s="208">
        <v>280000</v>
      </c>
      <c r="AL309" s="208">
        <v>105835308.2099999</v>
      </c>
      <c r="AM309" s="208">
        <v>0</v>
      </c>
    </row>
    <row r="310" spans="1:39" s="6" customFormat="1" x14ac:dyDescent="0.25">
      <c r="A310" s="13" t="s">
        <v>555</v>
      </c>
      <c r="B310" s="7" t="s">
        <v>556</v>
      </c>
      <c r="C310" s="8">
        <f>+C311</f>
        <v>186961876.208</v>
      </c>
      <c r="D310" s="8">
        <f t="shared" si="143"/>
        <v>0</v>
      </c>
      <c r="E310" s="8">
        <f t="shared" si="143"/>
        <v>0</v>
      </c>
      <c r="F310" s="8">
        <f t="shared" si="143"/>
        <v>0</v>
      </c>
      <c r="G310" s="8">
        <f t="shared" si="143"/>
        <v>186961876.208</v>
      </c>
      <c r="H310" s="8">
        <f t="shared" si="143"/>
        <v>73886567.9980001</v>
      </c>
      <c r="I310" s="8">
        <f t="shared" si="143"/>
        <v>80846567.9980001</v>
      </c>
      <c r="J310" s="8">
        <f t="shared" si="143"/>
        <v>106115308.2099999</v>
      </c>
      <c r="K310" s="8">
        <f t="shared" si="143"/>
        <v>71549643.9980001</v>
      </c>
      <c r="L310" s="8">
        <f t="shared" si="143"/>
        <v>75319643.9980001</v>
      </c>
      <c r="M310" s="8">
        <f t="shared" si="143"/>
        <v>5526924</v>
      </c>
      <c r="N310" s="8">
        <f t="shared" si="143"/>
        <v>74166567.9980001</v>
      </c>
      <c r="O310" s="8">
        <f t="shared" si="143"/>
        <v>81126567.9980001</v>
      </c>
      <c r="P310" s="8">
        <f t="shared" si="143"/>
        <v>280000</v>
      </c>
      <c r="Q310" s="8">
        <f t="shared" si="124"/>
        <v>105835308.2099999</v>
      </c>
      <c r="R310" s="8">
        <f t="shared" si="129"/>
        <v>75319643.9980001</v>
      </c>
      <c r="T310" s="15" t="s">
        <v>555</v>
      </c>
      <c r="U310" s="206" t="s">
        <v>556</v>
      </c>
      <c r="V310" s="208">
        <v>186961876.208</v>
      </c>
      <c r="W310" s="208">
        <v>0</v>
      </c>
      <c r="X310" s="208">
        <v>0</v>
      </c>
      <c r="Y310" s="208">
        <v>0</v>
      </c>
      <c r="Z310" s="208">
        <v>0</v>
      </c>
      <c r="AA310" s="208">
        <v>0</v>
      </c>
      <c r="AB310" s="208">
        <v>186961876.208</v>
      </c>
      <c r="AC310" s="208">
        <v>73886567.9980001</v>
      </c>
      <c r="AD310" s="208">
        <v>80846567.9980001</v>
      </c>
      <c r="AE310" s="208">
        <v>106115308.2099999</v>
      </c>
      <c r="AF310" s="208">
        <v>71549643.9980001</v>
      </c>
      <c r="AG310" s="208">
        <v>75319643.9980001</v>
      </c>
      <c r="AH310" s="208">
        <v>5526924</v>
      </c>
      <c r="AI310" s="208">
        <v>74166567.9980001</v>
      </c>
      <c r="AJ310" s="208">
        <v>81126567.9980001</v>
      </c>
      <c r="AK310" s="208">
        <v>280000</v>
      </c>
      <c r="AL310" s="208">
        <v>105835308.2099999</v>
      </c>
      <c r="AM310" s="208">
        <v>0</v>
      </c>
    </row>
    <row r="311" spans="1:39" x14ac:dyDescent="0.25">
      <c r="A311" s="16" t="s">
        <v>557</v>
      </c>
      <c r="B311" s="11" t="s">
        <v>556</v>
      </c>
      <c r="C311" s="12">
        <f>+C312</f>
        <v>186961876.208</v>
      </c>
      <c r="D311" s="12">
        <f t="shared" si="143"/>
        <v>0</v>
      </c>
      <c r="E311" s="12">
        <f t="shared" si="143"/>
        <v>0</v>
      </c>
      <c r="F311" s="12">
        <f t="shared" si="143"/>
        <v>0</v>
      </c>
      <c r="G311" s="12">
        <f t="shared" si="143"/>
        <v>186961876.208</v>
      </c>
      <c r="H311" s="12">
        <f t="shared" si="143"/>
        <v>73886567.9980001</v>
      </c>
      <c r="I311" s="12">
        <f t="shared" si="143"/>
        <v>80846567.9980001</v>
      </c>
      <c r="J311" s="12">
        <f t="shared" si="143"/>
        <v>106115308.2099999</v>
      </c>
      <c r="K311" s="12">
        <f t="shared" si="143"/>
        <v>71549643.9980001</v>
      </c>
      <c r="L311" s="12">
        <f t="shared" si="143"/>
        <v>75319643.9980001</v>
      </c>
      <c r="M311" s="12">
        <f t="shared" si="143"/>
        <v>5526924</v>
      </c>
      <c r="N311" s="12">
        <f t="shared" si="143"/>
        <v>74166567.9980001</v>
      </c>
      <c r="O311" s="12">
        <f t="shared" si="143"/>
        <v>81126567.9980001</v>
      </c>
      <c r="P311" s="12">
        <f t="shared" si="143"/>
        <v>280000</v>
      </c>
      <c r="Q311" s="12">
        <f t="shared" si="124"/>
        <v>105835308.2099999</v>
      </c>
      <c r="R311" s="12">
        <f t="shared" si="129"/>
        <v>75319643.9980001</v>
      </c>
      <c r="S311" s="6"/>
      <c r="T311" s="15" t="s">
        <v>557</v>
      </c>
      <c r="U311" s="206" t="s">
        <v>556</v>
      </c>
      <c r="V311" s="208">
        <v>186961876.208</v>
      </c>
      <c r="W311" s="208">
        <v>0</v>
      </c>
      <c r="X311" s="208">
        <v>0</v>
      </c>
      <c r="Y311" s="208">
        <v>0</v>
      </c>
      <c r="Z311" s="208">
        <v>0</v>
      </c>
      <c r="AA311" s="208">
        <v>0</v>
      </c>
      <c r="AB311" s="208">
        <v>186961876.208</v>
      </c>
      <c r="AC311" s="208">
        <v>73886567.9980001</v>
      </c>
      <c r="AD311" s="208">
        <v>80846567.9980001</v>
      </c>
      <c r="AE311" s="208">
        <v>106115308.2099999</v>
      </c>
      <c r="AF311" s="208">
        <v>71549643.9980001</v>
      </c>
      <c r="AG311" s="208">
        <v>75319643.9980001</v>
      </c>
      <c r="AH311" s="208">
        <v>5526924</v>
      </c>
      <c r="AI311" s="208">
        <v>74166567.9980001</v>
      </c>
      <c r="AJ311" s="208">
        <v>81126567.9980001</v>
      </c>
      <c r="AK311" s="208">
        <v>280000</v>
      </c>
      <c r="AL311" s="208">
        <v>105835308.2099999</v>
      </c>
      <c r="AM311" s="208">
        <v>0</v>
      </c>
    </row>
    <row r="312" spans="1:39" s="6" customFormat="1" x14ac:dyDescent="0.25">
      <c r="A312" s="15" t="s">
        <v>558</v>
      </c>
      <c r="B312" s="1" t="s">
        <v>556</v>
      </c>
      <c r="C312" s="2">
        <v>186961876.208</v>
      </c>
      <c r="D312" s="2">
        <v>0</v>
      </c>
      <c r="E312" s="2">
        <v>0</v>
      </c>
      <c r="F312" s="2">
        <v>0</v>
      </c>
      <c r="G312" s="2">
        <f t="shared" si="123"/>
        <v>186961876.208</v>
      </c>
      <c r="H312" s="2">
        <v>73886567.9980001</v>
      </c>
      <c r="I312" s="2">
        <v>80846567.9980001</v>
      </c>
      <c r="J312" s="2">
        <f t="shared" ref="J312:J375" si="144">+G312-I312</f>
        <v>106115308.2099999</v>
      </c>
      <c r="K312" s="2">
        <v>71549643.9980001</v>
      </c>
      <c r="L312" s="2">
        <v>75319643.9980001</v>
      </c>
      <c r="M312" s="2">
        <f t="shared" si="126"/>
        <v>5526924</v>
      </c>
      <c r="N312" s="2">
        <v>74166567.9980001</v>
      </c>
      <c r="O312" s="2">
        <v>81126567.9980001</v>
      </c>
      <c r="P312" s="2">
        <f t="shared" si="127"/>
        <v>280000</v>
      </c>
      <c r="Q312" s="2">
        <f t="shared" si="124"/>
        <v>105835308.2099999</v>
      </c>
      <c r="R312" s="2">
        <f t="shared" si="129"/>
        <v>75319643.9980001</v>
      </c>
      <c r="S312"/>
      <c r="T312" s="15" t="s">
        <v>558</v>
      </c>
      <c r="U312" s="206" t="s">
        <v>556</v>
      </c>
      <c r="V312" s="208">
        <v>186961876.208</v>
      </c>
      <c r="W312" s="208">
        <v>0</v>
      </c>
      <c r="X312" s="208">
        <v>0</v>
      </c>
      <c r="Y312" s="208">
        <v>0</v>
      </c>
      <c r="Z312" s="208">
        <v>0</v>
      </c>
      <c r="AA312" s="208">
        <v>0</v>
      </c>
      <c r="AB312" s="208">
        <v>186961876.208</v>
      </c>
      <c r="AC312" s="208">
        <v>73886567.9980001</v>
      </c>
      <c r="AD312" s="208">
        <v>80846567.9980001</v>
      </c>
      <c r="AE312" s="208">
        <v>106115308.2099999</v>
      </c>
      <c r="AF312" s="208">
        <v>71549643.9980001</v>
      </c>
      <c r="AG312" s="208">
        <v>75319643.9980001</v>
      </c>
      <c r="AH312" s="208">
        <v>5526924</v>
      </c>
      <c r="AI312" s="208">
        <v>74166567.9980001</v>
      </c>
      <c r="AJ312" s="208">
        <v>81126567.9980001</v>
      </c>
      <c r="AK312" s="208">
        <v>280000</v>
      </c>
      <c r="AL312" s="208">
        <v>105835308.2099999</v>
      </c>
      <c r="AM312" s="208">
        <v>0</v>
      </c>
    </row>
    <row r="313" spans="1:39" s="6" customFormat="1" x14ac:dyDescent="0.25">
      <c r="A313" s="13" t="s">
        <v>559</v>
      </c>
      <c r="B313" s="7" t="s">
        <v>560</v>
      </c>
      <c r="C313" s="8">
        <f>+C314+C318+C322</f>
        <v>623469823.82200003</v>
      </c>
      <c r="D313" s="8">
        <f t="shared" ref="D313:P313" si="145">+D314+D318+D322</f>
        <v>0</v>
      </c>
      <c r="E313" s="8">
        <f t="shared" si="145"/>
        <v>0</v>
      </c>
      <c r="F313" s="8">
        <f t="shared" si="145"/>
        <v>0</v>
      </c>
      <c r="G313" s="8">
        <f t="shared" si="145"/>
        <v>623469823.82200003</v>
      </c>
      <c r="H313" s="8">
        <f t="shared" si="145"/>
        <v>403216096.25999999</v>
      </c>
      <c r="I313" s="8">
        <f t="shared" si="145"/>
        <v>435620621.25999999</v>
      </c>
      <c r="J313" s="8">
        <f t="shared" si="144"/>
        <v>187849202.56200004</v>
      </c>
      <c r="K313" s="8">
        <f t="shared" si="145"/>
        <v>413102836.25999999</v>
      </c>
      <c r="L313" s="8">
        <f t="shared" si="145"/>
        <v>414746661.25999999</v>
      </c>
      <c r="M313" s="8">
        <f t="shared" si="145"/>
        <v>20873960</v>
      </c>
      <c r="N313" s="8">
        <f t="shared" si="145"/>
        <v>385230564.25999999</v>
      </c>
      <c r="O313" s="8">
        <f t="shared" si="145"/>
        <v>442635089.25999999</v>
      </c>
      <c r="P313" s="8">
        <f t="shared" si="145"/>
        <v>7014468</v>
      </c>
      <c r="Q313" s="8">
        <f t="shared" si="124"/>
        <v>180834734.56200004</v>
      </c>
      <c r="R313" s="8">
        <f t="shared" si="129"/>
        <v>414746661.25999999</v>
      </c>
      <c r="T313" s="15" t="s">
        <v>559</v>
      </c>
      <c r="U313" s="206" t="s">
        <v>560</v>
      </c>
      <c r="V313" s="208">
        <v>623469823.82200003</v>
      </c>
      <c r="W313" s="208">
        <v>0</v>
      </c>
      <c r="X313" s="208">
        <v>0</v>
      </c>
      <c r="Y313" s="208">
        <v>0</v>
      </c>
      <c r="Z313" s="208">
        <v>0</v>
      </c>
      <c r="AA313" s="208">
        <v>0</v>
      </c>
      <c r="AB313" s="208">
        <v>623469823.82200003</v>
      </c>
      <c r="AC313" s="208">
        <v>403216096.25999999</v>
      </c>
      <c r="AD313" s="208">
        <v>435620621.25999999</v>
      </c>
      <c r="AE313" s="208">
        <v>187849202.56200004</v>
      </c>
      <c r="AF313" s="208">
        <v>413102836.25999999</v>
      </c>
      <c r="AG313" s="208">
        <v>414746661.25999999</v>
      </c>
      <c r="AH313" s="208">
        <v>20873960</v>
      </c>
      <c r="AI313" s="208">
        <v>385230564.25999999</v>
      </c>
      <c r="AJ313" s="208">
        <v>442635089.25999999</v>
      </c>
      <c r="AK313" s="208">
        <v>7014468</v>
      </c>
      <c r="AL313" s="208">
        <v>180834734.56200004</v>
      </c>
      <c r="AM313" s="208">
        <v>0</v>
      </c>
    </row>
    <row r="314" spans="1:39" s="6" customFormat="1" x14ac:dyDescent="0.25">
      <c r="A314" s="13" t="s">
        <v>561</v>
      </c>
      <c r="B314" s="7" t="s">
        <v>562</v>
      </c>
      <c r="C314" s="8">
        <f>+C315</f>
        <v>102380000</v>
      </c>
      <c r="D314" s="8">
        <f t="shared" ref="D314:P316" si="146">+D315</f>
        <v>0</v>
      </c>
      <c r="E314" s="8">
        <f t="shared" si="146"/>
        <v>0</v>
      </c>
      <c r="F314" s="8">
        <f t="shared" si="146"/>
        <v>0</v>
      </c>
      <c r="G314" s="8">
        <f t="shared" si="146"/>
        <v>102380000</v>
      </c>
      <c r="H314" s="8">
        <f t="shared" si="146"/>
        <v>1049914</v>
      </c>
      <c r="I314" s="8">
        <f t="shared" si="146"/>
        <v>31810614</v>
      </c>
      <c r="J314" s="8">
        <f t="shared" si="144"/>
        <v>70569386</v>
      </c>
      <c r="K314" s="8">
        <f t="shared" si="146"/>
        <v>31810614</v>
      </c>
      <c r="L314" s="8">
        <f t="shared" si="146"/>
        <v>31810614</v>
      </c>
      <c r="M314" s="8">
        <f t="shared" si="146"/>
        <v>0</v>
      </c>
      <c r="N314" s="8">
        <f t="shared" si="146"/>
        <v>1049914</v>
      </c>
      <c r="O314" s="8">
        <f t="shared" si="146"/>
        <v>31810614</v>
      </c>
      <c r="P314" s="8">
        <f t="shared" si="146"/>
        <v>0</v>
      </c>
      <c r="Q314" s="8">
        <f t="shared" si="124"/>
        <v>70569386</v>
      </c>
      <c r="R314" s="8">
        <f t="shared" si="129"/>
        <v>31810614</v>
      </c>
      <c r="T314" s="15" t="s">
        <v>561</v>
      </c>
      <c r="U314" s="206" t="s">
        <v>562</v>
      </c>
      <c r="V314" s="208">
        <v>102380000</v>
      </c>
      <c r="W314" s="208">
        <v>0</v>
      </c>
      <c r="X314" s="208">
        <v>0</v>
      </c>
      <c r="Y314" s="208">
        <v>0</v>
      </c>
      <c r="Z314" s="208">
        <v>0</v>
      </c>
      <c r="AA314" s="208">
        <v>0</v>
      </c>
      <c r="AB314" s="208">
        <v>102380000</v>
      </c>
      <c r="AC314" s="208">
        <v>1049914</v>
      </c>
      <c r="AD314" s="208">
        <v>31810614</v>
      </c>
      <c r="AE314" s="208">
        <v>70569386</v>
      </c>
      <c r="AF314" s="208">
        <v>31810614</v>
      </c>
      <c r="AG314" s="208">
        <v>31810614</v>
      </c>
      <c r="AH314" s="208">
        <v>0</v>
      </c>
      <c r="AI314" s="208">
        <v>1049914</v>
      </c>
      <c r="AJ314" s="208">
        <v>31810614</v>
      </c>
      <c r="AK314" s="208">
        <v>0</v>
      </c>
      <c r="AL314" s="208">
        <v>70569386</v>
      </c>
      <c r="AM314" s="208">
        <v>0</v>
      </c>
    </row>
    <row r="315" spans="1:39" s="6" customFormat="1" x14ac:dyDescent="0.25">
      <c r="A315" s="13" t="s">
        <v>563</v>
      </c>
      <c r="B315" s="7" t="s">
        <v>564</v>
      </c>
      <c r="C315" s="8">
        <f>+C316</f>
        <v>102380000</v>
      </c>
      <c r="D315" s="8">
        <f t="shared" si="146"/>
        <v>0</v>
      </c>
      <c r="E315" s="8">
        <f t="shared" si="146"/>
        <v>0</v>
      </c>
      <c r="F315" s="8">
        <f t="shared" si="146"/>
        <v>0</v>
      </c>
      <c r="G315" s="8">
        <f t="shared" si="146"/>
        <v>102380000</v>
      </c>
      <c r="H315" s="8">
        <f t="shared" si="146"/>
        <v>1049914</v>
      </c>
      <c r="I315" s="8">
        <f t="shared" si="146"/>
        <v>31810614</v>
      </c>
      <c r="J315" s="8">
        <f t="shared" si="144"/>
        <v>70569386</v>
      </c>
      <c r="K315" s="8">
        <f t="shared" si="146"/>
        <v>31810614</v>
      </c>
      <c r="L315" s="8">
        <f t="shared" si="146"/>
        <v>31810614</v>
      </c>
      <c r="M315" s="8">
        <f t="shared" si="146"/>
        <v>0</v>
      </c>
      <c r="N315" s="8">
        <f t="shared" si="146"/>
        <v>1049914</v>
      </c>
      <c r="O315" s="8">
        <f t="shared" si="146"/>
        <v>31810614</v>
      </c>
      <c r="P315" s="8">
        <f t="shared" si="146"/>
        <v>0</v>
      </c>
      <c r="Q315" s="8">
        <f t="shared" si="124"/>
        <v>70569386</v>
      </c>
      <c r="R315" s="8">
        <f t="shared" si="129"/>
        <v>31810614</v>
      </c>
      <c r="T315" s="15" t="s">
        <v>563</v>
      </c>
      <c r="U315" s="206" t="s">
        <v>564</v>
      </c>
      <c r="V315" s="208">
        <v>102380000</v>
      </c>
      <c r="W315" s="208">
        <v>0</v>
      </c>
      <c r="X315" s="208">
        <v>0</v>
      </c>
      <c r="Y315" s="208">
        <v>0</v>
      </c>
      <c r="Z315" s="208">
        <v>0</v>
      </c>
      <c r="AA315" s="208">
        <v>0</v>
      </c>
      <c r="AB315" s="208">
        <v>102380000</v>
      </c>
      <c r="AC315" s="208">
        <v>1049914</v>
      </c>
      <c r="AD315" s="208">
        <v>31810614</v>
      </c>
      <c r="AE315" s="208">
        <v>70569386</v>
      </c>
      <c r="AF315" s="208">
        <v>31810614</v>
      </c>
      <c r="AG315" s="208">
        <v>31810614</v>
      </c>
      <c r="AH315" s="208">
        <v>0</v>
      </c>
      <c r="AI315" s="208">
        <v>1049914</v>
      </c>
      <c r="AJ315" s="208">
        <v>31810614</v>
      </c>
      <c r="AK315" s="208">
        <v>0</v>
      </c>
      <c r="AL315" s="208">
        <v>70569386</v>
      </c>
      <c r="AM315" s="208">
        <v>0</v>
      </c>
    </row>
    <row r="316" spans="1:39" x14ac:dyDescent="0.25">
      <c r="A316" s="16" t="s">
        <v>565</v>
      </c>
      <c r="B316" s="11" t="s">
        <v>564</v>
      </c>
      <c r="C316" s="12">
        <f>+C317</f>
        <v>102380000</v>
      </c>
      <c r="D316" s="12">
        <f t="shared" si="146"/>
        <v>0</v>
      </c>
      <c r="E316" s="12">
        <f t="shared" si="146"/>
        <v>0</v>
      </c>
      <c r="F316" s="12">
        <f t="shared" si="146"/>
        <v>0</v>
      </c>
      <c r="G316" s="12">
        <f t="shared" si="146"/>
        <v>102380000</v>
      </c>
      <c r="H316" s="12">
        <f t="shared" si="146"/>
        <v>1049914</v>
      </c>
      <c r="I316" s="12">
        <f t="shared" si="146"/>
        <v>31810614</v>
      </c>
      <c r="J316" s="12">
        <f t="shared" si="144"/>
        <v>70569386</v>
      </c>
      <c r="K316" s="12">
        <f t="shared" si="146"/>
        <v>31810614</v>
      </c>
      <c r="L316" s="12">
        <f t="shared" si="146"/>
        <v>31810614</v>
      </c>
      <c r="M316" s="12">
        <f t="shared" si="146"/>
        <v>0</v>
      </c>
      <c r="N316" s="12">
        <f t="shared" si="146"/>
        <v>1049914</v>
      </c>
      <c r="O316" s="12">
        <f t="shared" si="146"/>
        <v>31810614</v>
      </c>
      <c r="P316" s="12">
        <f t="shared" si="146"/>
        <v>0</v>
      </c>
      <c r="Q316" s="12">
        <f t="shared" si="124"/>
        <v>70569386</v>
      </c>
      <c r="R316" s="12">
        <f t="shared" si="129"/>
        <v>31810614</v>
      </c>
      <c r="S316" s="6"/>
      <c r="T316" s="15" t="s">
        <v>565</v>
      </c>
      <c r="U316" s="206" t="s">
        <v>564</v>
      </c>
      <c r="V316" s="208">
        <v>102380000</v>
      </c>
      <c r="W316" s="208">
        <v>0</v>
      </c>
      <c r="X316" s="208">
        <v>0</v>
      </c>
      <c r="Y316" s="208">
        <v>0</v>
      </c>
      <c r="Z316" s="208">
        <v>0</v>
      </c>
      <c r="AA316" s="208">
        <v>0</v>
      </c>
      <c r="AB316" s="208">
        <v>102380000</v>
      </c>
      <c r="AC316" s="208">
        <v>1049914</v>
      </c>
      <c r="AD316" s="208">
        <v>31810614</v>
      </c>
      <c r="AE316" s="208">
        <v>70569386</v>
      </c>
      <c r="AF316" s="208">
        <v>31810614</v>
      </c>
      <c r="AG316" s="208">
        <v>31810614</v>
      </c>
      <c r="AH316" s="208">
        <v>0</v>
      </c>
      <c r="AI316" s="208">
        <v>1049914</v>
      </c>
      <c r="AJ316" s="208">
        <v>31810614</v>
      </c>
      <c r="AK316" s="208">
        <v>0</v>
      </c>
      <c r="AL316" s="208">
        <v>70569386</v>
      </c>
      <c r="AM316" s="208">
        <v>0</v>
      </c>
    </row>
    <row r="317" spans="1:39" s="6" customFormat="1" x14ac:dyDescent="0.25">
      <c r="A317" s="15" t="s">
        <v>566</v>
      </c>
      <c r="B317" s="1" t="s">
        <v>567</v>
      </c>
      <c r="C317" s="2">
        <v>102380000</v>
      </c>
      <c r="D317" s="2">
        <v>0</v>
      </c>
      <c r="E317" s="2">
        <v>0</v>
      </c>
      <c r="F317" s="2">
        <v>0</v>
      </c>
      <c r="G317" s="2">
        <f t="shared" si="123"/>
        <v>102380000</v>
      </c>
      <c r="H317" s="2">
        <v>1049914</v>
      </c>
      <c r="I317" s="2">
        <v>31810614</v>
      </c>
      <c r="J317" s="2">
        <f t="shared" si="144"/>
        <v>70569386</v>
      </c>
      <c r="K317" s="2">
        <v>31810614</v>
      </c>
      <c r="L317" s="2">
        <v>31810614</v>
      </c>
      <c r="M317" s="2">
        <f t="shared" si="126"/>
        <v>0</v>
      </c>
      <c r="N317" s="2">
        <v>1049914</v>
      </c>
      <c r="O317" s="2">
        <v>31810614</v>
      </c>
      <c r="P317" s="2">
        <f t="shared" si="127"/>
        <v>0</v>
      </c>
      <c r="Q317" s="2">
        <f t="shared" si="124"/>
        <v>70569386</v>
      </c>
      <c r="R317" s="2">
        <f t="shared" si="129"/>
        <v>31810614</v>
      </c>
      <c r="S317"/>
      <c r="T317" s="15" t="s">
        <v>566</v>
      </c>
      <c r="U317" s="206" t="s">
        <v>567</v>
      </c>
      <c r="V317" s="208">
        <v>102380000</v>
      </c>
      <c r="W317" s="208">
        <v>0</v>
      </c>
      <c r="X317" s="208">
        <v>0</v>
      </c>
      <c r="Y317" s="208">
        <v>0</v>
      </c>
      <c r="Z317" s="208">
        <v>0</v>
      </c>
      <c r="AA317" s="208">
        <v>0</v>
      </c>
      <c r="AB317" s="208">
        <v>102380000</v>
      </c>
      <c r="AC317" s="208">
        <v>1049914</v>
      </c>
      <c r="AD317" s="208">
        <v>31810614</v>
      </c>
      <c r="AE317" s="208">
        <v>70569386</v>
      </c>
      <c r="AF317" s="208">
        <v>31810614</v>
      </c>
      <c r="AG317" s="208">
        <v>31810614</v>
      </c>
      <c r="AH317" s="208">
        <v>0</v>
      </c>
      <c r="AI317" s="208">
        <v>1049914</v>
      </c>
      <c r="AJ317" s="208">
        <v>31810614</v>
      </c>
      <c r="AK317" s="208">
        <v>0</v>
      </c>
      <c r="AL317" s="208">
        <v>70569386</v>
      </c>
      <c r="AM317" s="208">
        <v>0</v>
      </c>
    </row>
    <row r="318" spans="1:39" s="6" customFormat="1" x14ac:dyDescent="0.25">
      <c r="A318" s="13" t="s">
        <v>568</v>
      </c>
      <c r="B318" s="7" t="s">
        <v>569</v>
      </c>
      <c r="C318" s="8">
        <f>+C319</f>
        <v>119330360.822</v>
      </c>
      <c r="D318" s="8">
        <f t="shared" ref="D318:P320" si="147">+D319</f>
        <v>0</v>
      </c>
      <c r="E318" s="8">
        <f t="shared" si="147"/>
        <v>0</v>
      </c>
      <c r="F318" s="8">
        <f t="shared" si="147"/>
        <v>0</v>
      </c>
      <c r="G318" s="8">
        <f t="shared" si="147"/>
        <v>119330360.822</v>
      </c>
      <c r="H318" s="8">
        <f t="shared" si="147"/>
        <v>40406720</v>
      </c>
      <c r="I318" s="8">
        <f t="shared" si="147"/>
        <v>42050545</v>
      </c>
      <c r="J318" s="8">
        <f t="shared" si="144"/>
        <v>77279815.821999997</v>
      </c>
      <c r="K318" s="8">
        <f t="shared" si="147"/>
        <v>19532760</v>
      </c>
      <c r="L318" s="8">
        <f t="shared" si="147"/>
        <v>21176585</v>
      </c>
      <c r="M318" s="8">
        <f t="shared" si="147"/>
        <v>20873960</v>
      </c>
      <c r="N318" s="8">
        <f t="shared" si="147"/>
        <v>22421188</v>
      </c>
      <c r="O318" s="8">
        <f t="shared" si="147"/>
        <v>49065013</v>
      </c>
      <c r="P318" s="8">
        <f t="shared" si="147"/>
        <v>7014468</v>
      </c>
      <c r="Q318" s="8">
        <f t="shared" si="124"/>
        <v>70265347.821999997</v>
      </c>
      <c r="R318" s="8">
        <f t="shared" si="129"/>
        <v>21176585</v>
      </c>
      <c r="T318" s="15" t="s">
        <v>568</v>
      </c>
      <c r="U318" s="206" t="s">
        <v>569</v>
      </c>
      <c r="V318" s="208">
        <v>119330360.822</v>
      </c>
      <c r="W318" s="208">
        <v>0</v>
      </c>
      <c r="X318" s="208">
        <v>0</v>
      </c>
      <c r="Y318" s="208">
        <v>0</v>
      </c>
      <c r="Z318" s="208">
        <v>0</v>
      </c>
      <c r="AA318" s="208">
        <v>0</v>
      </c>
      <c r="AB318" s="208">
        <v>119330360.822</v>
      </c>
      <c r="AC318" s="208">
        <v>40406720</v>
      </c>
      <c r="AD318" s="208">
        <v>42050545</v>
      </c>
      <c r="AE318" s="208">
        <v>77279815.821999997</v>
      </c>
      <c r="AF318" s="208">
        <v>19532760</v>
      </c>
      <c r="AG318" s="208">
        <v>21176585</v>
      </c>
      <c r="AH318" s="208">
        <v>20873960</v>
      </c>
      <c r="AI318" s="208">
        <v>22421188</v>
      </c>
      <c r="AJ318" s="208">
        <v>49065013</v>
      </c>
      <c r="AK318" s="208">
        <v>7014468</v>
      </c>
      <c r="AL318" s="208">
        <v>70265347.821999997</v>
      </c>
      <c r="AM318" s="208">
        <v>0</v>
      </c>
    </row>
    <row r="319" spans="1:39" s="6" customFormat="1" x14ac:dyDescent="0.25">
      <c r="A319" s="13" t="s">
        <v>570</v>
      </c>
      <c r="B319" s="7" t="s">
        <v>569</v>
      </c>
      <c r="C319" s="8">
        <f>+C320</f>
        <v>119330360.822</v>
      </c>
      <c r="D319" s="8">
        <f t="shared" si="147"/>
        <v>0</v>
      </c>
      <c r="E319" s="8">
        <f t="shared" si="147"/>
        <v>0</v>
      </c>
      <c r="F319" s="8">
        <f t="shared" si="147"/>
        <v>0</v>
      </c>
      <c r="G319" s="8">
        <f t="shared" si="147"/>
        <v>119330360.822</v>
      </c>
      <c r="H319" s="8">
        <f t="shared" si="147"/>
        <v>40406720</v>
      </c>
      <c r="I319" s="8">
        <f t="shared" si="147"/>
        <v>42050545</v>
      </c>
      <c r="J319" s="8">
        <f t="shared" si="144"/>
        <v>77279815.821999997</v>
      </c>
      <c r="K319" s="8">
        <f t="shared" si="147"/>
        <v>19532760</v>
      </c>
      <c r="L319" s="8">
        <f t="shared" si="147"/>
        <v>21176585</v>
      </c>
      <c r="M319" s="8">
        <f t="shared" si="147"/>
        <v>20873960</v>
      </c>
      <c r="N319" s="8">
        <f t="shared" si="147"/>
        <v>22421188</v>
      </c>
      <c r="O319" s="8">
        <f t="shared" si="147"/>
        <v>49065013</v>
      </c>
      <c r="P319" s="8">
        <f t="shared" si="147"/>
        <v>7014468</v>
      </c>
      <c r="Q319" s="8">
        <f t="shared" si="124"/>
        <v>70265347.821999997</v>
      </c>
      <c r="R319" s="8">
        <f t="shared" si="129"/>
        <v>21176585</v>
      </c>
      <c r="T319" s="15" t="s">
        <v>570</v>
      </c>
      <c r="U319" s="206" t="s">
        <v>569</v>
      </c>
      <c r="V319" s="208">
        <v>119330360.822</v>
      </c>
      <c r="W319" s="208">
        <v>0</v>
      </c>
      <c r="X319" s="208">
        <v>0</v>
      </c>
      <c r="Y319" s="208">
        <v>0</v>
      </c>
      <c r="Z319" s="208">
        <v>0</v>
      </c>
      <c r="AA319" s="208">
        <v>0</v>
      </c>
      <c r="AB319" s="208">
        <v>119330360.822</v>
      </c>
      <c r="AC319" s="208">
        <v>40406720</v>
      </c>
      <c r="AD319" s="208">
        <v>42050545</v>
      </c>
      <c r="AE319" s="208">
        <v>77279815.821999997</v>
      </c>
      <c r="AF319" s="208">
        <v>19532760</v>
      </c>
      <c r="AG319" s="208">
        <v>21176585</v>
      </c>
      <c r="AH319" s="208">
        <v>20873960</v>
      </c>
      <c r="AI319" s="208">
        <v>22421188</v>
      </c>
      <c r="AJ319" s="208">
        <v>49065013</v>
      </c>
      <c r="AK319" s="208">
        <v>7014468</v>
      </c>
      <c r="AL319" s="208">
        <v>70265347.821999997</v>
      </c>
      <c r="AM319" s="208">
        <v>0</v>
      </c>
    </row>
    <row r="320" spans="1:39" x14ac:dyDescent="0.25">
      <c r="A320" s="16" t="s">
        <v>571</v>
      </c>
      <c r="B320" s="11" t="s">
        <v>569</v>
      </c>
      <c r="C320" s="12">
        <f>+C321</f>
        <v>119330360.822</v>
      </c>
      <c r="D320" s="12">
        <f t="shared" si="147"/>
        <v>0</v>
      </c>
      <c r="E320" s="12">
        <f t="shared" si="147"/>
        <v>0</v>
      </c>
      <c r="F320" s="12">
        <f t="shared" si="147"/>
        <v>0</v>
      </c>
      <c r="G320" s="12">
        <f t="shared" si="147"/>
        <v>119330360.822</v>
      </c>
      <c r="H320" s="12">
        <f t="shared" si="147"/>
        <v>40406720</v>
      </c>
      <c r="I320" s="12">
        <f t="shared" si="147"/>
        <v>42050545</v>
      </c>
      <c r="J320" s="12">
        <f t="shared" si="144"/>
        <v>77279815.821999997</v>
      </c>
      <c r="K320" s="12">
        <f t="shared" si="147"/>
        <v>19532760</v>
      </c>
      <c r="L320" s="12">
        <f t="shared" si="147"/>
        <v>21176585</v>
      </c>
      <c r="M320" s="12">
        <f t="shared" si="147"/>
        <v>20873960</v>
      </c>
      <c r="N320" s="12">
        <f t="shared" si="147"/>
        <v>22421188</v>
      </c>
      <c r="O320" s="12">
        <f t="shared" si="147"/>
        <v>49065013</v>
      </c>
      <c r="P320" s="12">
        <f t="shared" si="147"/>
        <v>7014468</v>
      </c>
      <c r="Q320" s="12">
        <f t="shared" si="124"/>
        <v>70265347.821999997</v>
      </c>
      <c r="R320" s="12">
        <f t="shared" si="129"/>
        <v>21176585</v>
      </c>
      <c r="S320" s="6"/>
      <c r="T320" s="15" t="s">
        <v>571</v>
      </c>
      <c r="U320" s="206" t="s">
        <v>569</v>
      </c>
      <c r="V320" s="208">
        <v>119330360.822</v>
      </c>
      <c r="W320" s="208">
        <v>0</v>
      </c>
      <c r="X320" s="208">
        <v>0</v>
      </c>
      <c r="Y320" s="208">
        <v>0</v>
      </c>
      <c r="Z320" s="208">
        <v>0</v>
      </c>
      <c r="AA320" s="208">
        <v>0</v>
      </c>
      <c r="AB320" s="208">
        <v>119330360.822</v>
      </c>
      <c r="AC320" s="208">
        <v>40406720</v>
      </c>
      <c r="AD320" s="208">
        <v>42050545</v>
      </c>
      <c r="AE320" s="208">
        <v>77279815.821999997</v>
      </c>
      <c r="AF320" s="208">
        <v>19532760</v>
      </c>
      <c r="AG320" s="208">
        <v>21176585</v>
      </c>
      <c r="AH320" s="208">
        <v>20873960</v>
      </c>
      <c r="AI320" s="208">
        <v>22421188</v>
      </c>
      <c r="AJ320" s="208">
        <v>49065013</v>
      </c>
      <c r="AK320" s="208">
        <v>7014468</v>
      </c>
      <c r="AL320" s="208">
        <v>70265347.821999997</v>
      </c>
      <c r="AM320" s="208">
        <v>0</v>
      </c>
    </row>
    <row r="321" spans="1:39" s="6" customFormat="1" x14ac:dyDescent="0.25">
      <c r="A321" s="15" t="s">
        <v>572</v>
      </c>
      <c r="B321" s="1" t="s">
        <v>569</v>
      </c>
      <c r="C321" s="2">
        <v>119330360.822</v>
      </c>
      <c r="D321" s="2">
        <v>0</v>
      </c>
      <c r="E321" s="2">
        <v>0</v>
      </c>
      <c r="F321" s="2">
        <v>0</v>
      </c>
      <c r="G321" s="2">
        <f t="shared" si="123"/>
        <v>119330360.822</v>
      </c>
      <c r="H321" s="2">
        <v>40406720</v>
      </c>
      <c r="I321" s="2">
        <v>42050545</v>
      </c>
      <c r="J321" s="2">
        <f t="shared" si="144"/>
        <v>77279815.821999997</v>
      </c>
      <c r="K321" s="2">
        <v>19532760</v>
      </c>
      <c r="L321" s="2">
        <v>21176585</v>
      </c>
      <c r="M321" s="2">
        <f t="shared" si="126"/>
        <v>20873960</v>
      </c>
      <c r="N321" s="2">
        <v>22421188</v>
      </c>
      <c r="O321" s="2">
        <v>49065013</v>
      </c>
      <c r="P321" s="2">
        <f t="shared" si="127"/>
        <v>7014468</v>
      </c>
      <c r="Q321" s="2">
        <f t="shared" si="124"/>
        <v>70265347.821999997</v>
      </c>
      <c r="R321" s="2">
        <f t="shared" si="129"/>
        <v>21176585</v>
      </c>
      <c r="S321"/>
      <c r="T321" s="15" t="s">
        <v>572</v>
      </c>
      <c r="U321" s="206" t="s">
        <v>569</v>
      </c>
      <c r="V321" s="208">
        <v>119330360.822</v>
      </c>
      <c r="W321" s="208">
        <v>0</v>
      </c>
      <c r="X321" s="208">
        <v>0</v>
      </c>
      <c r="Y321" s="208">
        <v>0</v>
      </c>
      <c r="Z321" s="208">
        <v>0</v>
      </c>
      <c r="AA321" s="208">
        <v>0</v>
      </c>
      <c r="AB321" s="208">
        <v>119330360.822</v>
      </c>
      <c r="AC321" s="208">
        <v>40406720</v>
      </c>
      <c r="AD321" s="208">
        <v>42050545</v>
      </c>
      <c r="AE321" s="208">
        <v>77279815.821999997</v>
      </c>
      <c r="AF321" s="208">
        <v>19532760</v>
      </c>
      <c r="AG321" s="208">
        <v>21176585</v>
      </c>
      <c r="AH321" s="208">
        <v>20873960</v>
      </c>
      <c r="AI321" s="208">
        <v>22421188</v>
      </c>
      <c r="AJ321" s="208">
        <v>49065013</v>
      </c>
      <c r="AK321" s="208">
        <v>7014468</v>
      </c>
      <c r="AL321" s="208">
        <v>70265347.821999997</v>
      </c>
      <c r="AM321" s="208">
        <v>0</v>
      </c>
    </row>
    <row r="322" spans="1:39" s="6" customFormat="1" x14ac:dyDescent="0.25">
      <c r="A322" s="13" t="s">
        <v>573</v>
      </c>
      <c r="B322" s="7" t="s">
        <v>574</v>
      </c>
      <c r="C322" s="8">
        <f>+C323+C325</f>
        <v>401759463</v>
      </c>
      <c r="D322" s="8">
        <f t="shared" ref="D322:P322" si="148">+D323+D325</f>
        <v>0</v>
      </c>
      <c r="E322" s="8">
        <f t="shared" si="148"/>
        <v>0</v>
      </c>
      <c r="F322" s="8">
        <f t="shared" si="148"/>
        <v>0</v>
      </c>
      <c r="G322" s="8">
        <f t="shared" si="148"/>
        <v>401759463</v>
      </c>
      <c r="H322" s="8">
        <f t="shared" si="148"/>
        <v>361759462.25999999</v>
      </c>
      <c r="I322" s="8">
        <f t="shared" si="148"/>
        <v>361759462.25999999</v>
      </c>
      <c r="J322" s="8">
        <f t="shared" si="144"/>
        <v>40000000.74000001</v>
      </c>
      <c r="K322" s="8">
        <f t="shared" si="148"/>
        <v>361759462.25999999</v>
      </c>
      <c r="L322" s="8">
        <f t="shared" si="148"/>
        <v>361759462.25999999</v>
      </c>
      <c r="M322" s="8">
        <f t="shared" si="148"/>
        <v>0</v>
      </c>
      <c r="N322" s="8">
        <f t="shared" si="148"/>
        <v>361759462.25999999</v>
      </c>
      <c r="O322" s="8">
        <f t="shared" si="148"/>
        <v>361759462.25999999</v>
      </c>
      <c r="P322" s="8">
        <f t="shared" si="148"/>
        <v>0</v>
      </c>
      <c r="Q322" s="8">
        <f t="shared" si="124"/>
        <v>40000000.74000001</v>
      </c>
      <c r="R322" s="8">
        <f t="shared" si="129"/>
        <v>361759462.25999999</v>
      </c>
      <c r="T322" s="15" t="s">
        <v>573</v>
      </c>
      <c r="U322" s="206" t="s">
        <v>574</v>
      </c>
      <c r="V322" s="208">
        <v>401759463</v>
      </c>
      <c r="W322" s="208">
        <v>0</v>
      </c>
      <c r="X322" s="208">
        <v>0</v>
      </c>
      <c r="Y322" s="208">
        <v>0</v>
      </c>
      <c r="Z322" s="208">
        <v>0</v>
      </c>
      <c r="AA322" s="208">
        <v>0</v>
      </c>
      <c r="AB322" s="208">
        <v>401759463</v>
      </c>
      <c r="AC322" s="208">
        <v>361759462.25999999</v>
      </c>
      <c r="AD322" s="208">
        <v>361759462.25999999</v>
      </c>
      <c r="AE322" s="208">
        <v>40000000.74000001</v>
      </c>
      <c r="AF322" s="208">
        <v>361759462.25999999</v>
      </c>
      <c r="AG322" s="208">
        <v>361759462.25999999</v>
      </c>
      <c r="AH322" s="208">
        <v>0</v>
      </c>
      <c r="AI322" s="208">
        <v>361759462.25999999</v>
      </c>
      <c r="AJ322" s="208">
        <v>361759462.25999999</v>
      </c>
      <c r="AK322" s="208">
        <v>0</v>
      </c>
      <c r="AL322" s="208">
        <v>40000000.74000001</v>
      </c>
      <c r="AM322" s="208">
        <v>0</v>
      </c>
    </row>
    <row r="323" spans="1:39" x14ac:dyDescent="0.25">
      <c r="A323" s="16" t="s">
        <v>575</v>
      </c>
      <c r="B323" s="11" t="s">
        <v>576</v>
      </c>
      <c r="C323" s="12">
        <f>+C324</f>
        <v>361759463</v>
      </c>
      <c r="D323" s="12">
        <f t="shared" ref="D323:P323" si="149">+D324</f>
        <v>0</v>
      </c>
      <c r="E323" s="12">
        <f t="shared" si="149"/>
        <v>0</v>
      </c>
      <c r="F323" s="12">
        <f t="shared" si="149"/>
        <v>0</v>
      </c>
      <c r="G323" s="12">
        <f t="shared" si="149"/>
        <v>361759463</v>
      </c>
      <c r="H323" s="12">
        <f t="shared" si="149"/>
        <v>361759462.25999999</v>
      </c>
      <c r="I323" s="12">
        <f t="shared" si="149"/>
        <v>361759462.25999999</v>
      </c>
      <c r="J323" s="12">
        <f t="shared" si="144"/>
        <v>0.74000000953674316</v>
      </c>
      <c r="K323" s="12">
        <f t="shared" si="149"/>
        <v>361759462.25999999</v>
      </c>
      <c r="L323" s="12">
        <f t="shared" si="149"/>
        <v>361759462.25999999</v>
      </c>
      <c r="M323" s="12">
        <f t="shared" si="149"/>
        <v>0</v>
      </c>
      <c r="N323" s="12">
        <f t="shared" si="149"/>
        <v>361759462.25999999</v>
      </c>
      <c r="O323" s="12">
        <f t="shared" si="149"/>
        <v>361759462.25999999</v>
      </c>
      <c r="P323" s="12">
        <f t="shared" si="149"/>
        <v>0</v>
      </c>
      <c r="Q323" s="12">
        <f t="shared" si="124"/>
        <v>0.74000000953674316</v>
      </c>
      <c r="R323" s="12">
        <f t="shared" si="129"/>
        <v>361759462.25999999</v>
      </c>
      <c r="S323" s="6"/>
      <c r="T323" s="15" t="s">
        <v>575</v>
      </c>
      <c r="U323" s="206" t="s">
        <v>576</v>
      </c>
      <c r="V323" s="208">
        <v>361759463</v>
      </c>
      <c r="W323" s="208">
        <v>0</v>
      </c>
      <c r="X323" s="208">
        <v>0</v>
      </c>
      <c r="Y323" s="208">
        <v>0</v>
      </c>
      <c r="Z323" s="208">
        <v>0</v>
      </c>
      <c r="AA323" s="208">
        <v>0</v>
      </c>
      <c r="AB323" s="208">
        <v>361759463</v>
      </c>
      <c r="AC323" s="208">
        <v>361759462.25999999</v>
      </c>
      <c r="AD323" s="208">
        <v>361759462.25999999</v>
      </c>
      <c r="AE323" s="208">
        <v>0.74000000953674316</v>
      </c>
      <c r="AF323" s="208">
        <v>361759462.25999999</v>
      </c>
      <c r="AG323" s="208">
        <v>361759462.25999999</v>
      </c>
      <c r="AH323" s="208">
        <v>0</v>
      </c>
      <c r="AI323" s="208">
        <v>361759462.25999999</v>
      </c>
      <c r="AJ323" s="208">
        <v>361759462.25999999</v>
      </c>
      <c r="AK323" s="208">
        <v>0</v>
      </c>
      <c r="AL323" s="208">
        <v>0.74000000953674316</v>
      </c>
      <c r="AM323" s="208">
        <v>0</v>
      </c>
    </row>
    <row r="324" spans="1:39" s="6" customFormat="1" x14ac:dyDescent="0.25">
      <c r="A324" s="15" t="s">
        <v>577</v>
      </c>
      <c r="B324" s="1" t="s">
        <v>576</v>
      </c>
      <c r="C324" s="2">
        <v>361759463</v>
      </c>
      <c r="D324" s="2">
        <v>0</v>
      </c>
      <c r="E324" s="2">
        <v>0</v>
      </c>
      <c r="F324" s="2">
        <v>0</v>
      </c>
      <c r="G324" s="2">
        <f t="shared" si="123"/>
        <v>361759463</v>
      </c>
      <c r="H324" s="2">
        <v>361759462.25999999</v>
      </c>
      <c r="I324" s="2">
        <v>361759462.25999999</v>
      </c>
      <c r="J324" s="2">
        <f t="shared" si="144"/>
        <v>0.74000000953674316</v>
      </c>
      <c r="K324" s="2">
        <v>361759462.25999999</v>
      </c>
      <c r="L324" s="2">
        <v>361759462.25999999</v>
      </c>
      <c r="M324" s="2">
        <f t="shared" si="126"/>
        <v>0</v>
      </c>
      <c r="N324" s="2">
        <v>361759462.25999999</v>
      </c>
      <c r="O324" s="2">
        <v>361759462.25999999</v>
      </c>
      <c r="P324" s="2">
        <f t="shared" si="127"/>
        <v>0</v>
      </c>
      <c r="Q324" s="2">
        <f t="shared" si="124"/>
        <v>0.74000000953674316</v>
      </c>
      <c r="R324" s="2">
        <f t="shared" si="129"/>
        <v>361759462.25999999</v>
      </c>
      <c r="S324"/>
      <c r="T324" s="15" t="s">
        <v>577</v>
      </c>
      <c r="U324" s="206" t="s">
        <v>576</v>
      </c>
      <c r="V324" s="208">
        <v>361759463</v>
      </c>
      <c r="W324" s="208">
        <v>0</v>
      </c>
      <c r="X324" s="208">
        <v>0</v>
      </c>
      <c r="Y324" s="208">
        <v>0</v>
      </c>
      <c r="Z324" s="208">
        <v>0</v>
      </c>
      <c r="AA324" s="208">
        <v>0</v>
      </c>
      <c r="AB324" s="208">
        <v>361759463</v>
      </c>
      <c r="AC324" s="208">
        <v>361759462.25999999</v>
      </c>
      <c r="AD324" s="208">
        <v>361759462.25999999</v>
      </c>
      <c r="AE324" s="208">
        <v>0.74000000953674316</v>
      </c>
      <c r="AF324" s="208">
        <v>361759462.25999999</v>
      </c>
      <c r="AG324" s="208">
        <v>361759462.25999999</v>
      </c>
      <c r="AH324" s="208">
        <v>0</v>
      </c>
      <c r="AI324" s="208">
        <v>361759462.25999999</v>
      </c>
      <c r="AJ324" s="208">
        <v>361759462.25999999</v>
      </c>
      <c r="AK324" s="208">
        <v>0</v>
      </c>
      <c r="AL324" s="208">
        <v>0.74000000953674316</v>
      </c>
      <c r="AM324" s="208">
        <v>0</v>
      </c>
    </row>
    <row r="325" spans="1:39" x14ac:dyDescent="0.25">
      <c r="A325" s="16" t="s">
        <v>578</v>
      </c>
      <c r="B325" s="11" t="s">
        <v>579</v>
      </c>
      <c r="C325" s="12">
        <f>+C326</f>
        <v>40000000</v>
      </c>
      <c r="D325" s="12">
        <f t="shared" ref="D325:P325" si="150">+D326</f>
        <v>0</v>
      </c>
      <c r="E325" s="12">
        <f t="shared" si="150"/>
        <v>0</v>
      </c>
      <c r="F325" s="12">
        <f t="shared" si="150"/>
        <v>0</v>
      </c>
      <c r="G325" s="12">
        <f t="shared" si="150"/>
        <v>40000000</v>
      </c>
      <c r="H325" s="12">
        <f t="shared" si="150"/>
        <v>0</v>
      </c>
      <c r="I325" s="12">
        <f t="shared" si="150"/>
        <v>0</v>
      </c>
      <c r="J325" s="12">
        <f t="shared" si="144"/>
        <v>40000000</v>
      </c>
      <c r="K325" s="12">
        <f t="shared" si="150"/>
        <v>0</v>
      </c>
      <c r="L325" s="12">
        <f t="shared" si="150"/>
        <v>0</v>
      </c>
      <c r="M325" s="12">
        <f t="shared" si="150"/>
        <v>0</v>
      </c>
      <c r="N325" s="12">
        <f t="shared" si="150"/>
        <v>0</v>
      </c>
      <c r="O325" s="12">
        <f t="shared" si="150"/>
        <v>0</v>
      </c>
      <c r="P325" s="12">
        <f t="shared" si="150"/>
        <v>0</v>
      </c>
      <c r="Q325" s="12">
        <f t="shared" si="124"/>
        <v>40000000</v>
      </c>
      <c r="R325" s="12">
        <f t="shared" si="129"/>
        <v>0</v>
      </c>
      <c r="S325" s="6"/>
      <c r="T325" s="15" t="s">
        <v>578</v>
      </c>
      <c r="U325" s="206" t="s">
        <v>579</v>
      </c>
      <c r="V325" s="208">
        <v>40000000</v>
      </c>
      <c r="W325" s="208">
        <v>0</v>
      </c>
      <c r="X325" s="208">
        <v>0</v>
      </c>
      <c r="Y325" s="208">
        <v>0</v>
      </c>
      <c r="Z325" s="208">
        <v>0</v>
      </c>
      <c r="AA325" s="208">
        <v>0</v>
      </c>
      <c r="AB325" s="208">
        <v>40000000</v>
      </c>
      <c r="AC325" s="208">
        <v>0</v>
      </c>
      <c r="AD325" s="208">
        <v>0</v>
      </c>
      <c r="AE325" s="208">
        <v>40000000</v>
      </c>
      <c r="AF325" s="208">
        <v>0</v>
      </c>
      <c r="AG325" s="208">
        <v>0</v>
      </c>
      <c r="AH325" s="208">
        <v>0</v>
      </c>
      <c r="AI325" s="208">
        <v>0</v>
      </c>
      <c r="AJ325" s="208">
        <v>0</v>
      </c>
      <c r="AK325" s="208">
        <v>0</v>
      </c>
      <c r="AL325" s="208">
        <v>40000000</v>
      </c>
      <c r="AM325" s="208">
        <v>0</v>
      </c>
    </row>
    <row r="326" spans="1:39" s="6" customFormat="1" x14ac:dyDescent="0.25">
      <c r="A326" s="15" t="s">
        <v>580</v>
      </c>
      <c r="B326" s="1" t="s">
        <v>579</v>
      </c>
      <c r="C326" s="2">
        <v>40000000</v>
      </c>
      <c r="D326" s="2">
        <v>0</v>
      </c>
      <c r="E326" s="2">
        <v>0</v>
      </c>
      <c r="F326" s="2">
        <v>0</v>
      </c>
      <c r="G326" s="2">
        <f t="shared" si="123"/>
        <v>40000000</v>
      </c>
      <c r="H326" s="2">
        <v>0</v>
      </c>
      <c r="I326" s="2">
        <v>0</v>
      </c>
      <c r="J326" s="2">
        <f t="shared" si="144"/>
        <v>40000000</v>
      </c>
      <c r="K326" s="2">
        <v>0</v>
      </c>
      <c r="L326" s="2">
        <v>0</v>
      </c>
      <c r="M326" s="2">
        <f t="shared" si="126"/>
        <v>0</v>
      </c>
      <c r="N326" s="2">
        <v>0</v>
      </c>
      <c r="O326" s="2">
        <v>0</v>
      </c>
      <c r="P326" s="2">
        <f t="shared" si="127"/>
        <v>0</v>
      </c>
      <c r="Q326" s="2">
        <f t="shared" si="124"/>
        <v>40000000</v>
      </c>
      <c r="R326" s="2">
        <f t="shared" si="129"/>
        <v>0</v>
      </c>
      <c r="S326"/>
      <c r="T326" s="15" t="s">
        <v>580</v>
      </c>
      <c r="U326" s="206" t="s">
        <v>579</v>
      </c>
      <c r="V326" s="208">
        <v>40000000</v>
      </c>
      <c r="W326" s="208">
        <v>0</v>
      </c>
      <c r="X326" s="208">
        <v>0</v>
      </c>
      <c r="Y326" s="208">
        <v>0</v>
      </c>
      <c r="Z326" s="208">
        <v>0</v>
      </c>
      <c r="AA326" s="208">
        <v>0</v>
      </c>
      <c r="AB326" s="208">
        <v>40000000</v>
      </c>
      <c r="AC326" s="208">
        <v>0</v>
      </c>
      <c r="AD326" s="208">
        <v>0</v>
      </c>
      <c r="AE326" s="208">
        <v>40000000</v>
      </c>
      <c r="AF326" s="208">
        <v>0</v>
      </c>
      <c r="AG326" s="208">
        <v>0</v>
      </c>
      <c r="AH326" s="208">
        <v>0</v>
      </c>
      <c r="AI326" s="208">
        <v>0</v>
      </c>
      <c r="AJ326" s="208">
        <v>0</v>
      </c>
      <c r="AK326" s="208">
        <v>0</v>
      </c>
      <c r="AL326" s="208">
        <v>40000000</v>
      </c>
      <c r="AM326" s="208">
        <v>0</v>
      </c>
    </row>
    <row r="327" spans="1:39" s="6" customFormat="1" x14ac:dyDescent="0.25">
      <c r="A327" s="13">
        <v>3</v>
      </c>
      <c r="B327" s="7" t="s">
        <v>581</v>
      </c>
      <c r="C327" s="8">
        <f>+C328+C373+C479+C489+C513+C518</f>
        <v>20687865055.099998</v>
      </c>
      <c r="D327" s="8">
        <f t="shared" ref="D327:F327" si="151">+D328+D373+D479+D489+D513+D518</f>
        <v>800000000</v>
      </c>
      <c r="E327" s="8">
        <f t="shared" si="151"/>
        <v>0</v>
      </c>
      <c r="F327" s="8">
        <f t="shared" si="151"/>
        <v>2409927752</v>
      </c>
      <c r="G327" s="8">
        <f t="shared" si="123"/>
        <v>23897792807.099998</v>
      </c>
      <c r="H327" s="8">
        <f t="shared" ref="H327:R327" si="152">+H328+H373+H479+H489+H513+H518</f>
        <v>2277213657</v>
      </c>
      <c r="I327" s="8">
        <f t="shared" si="152"/>
        <v>3864375821</v>
      </c>
      <c r="J327" s="8">
        <f t="shared" si="152"/>
        <v>20033416986.099998</v>
      </c>
      <c r="K327" s="8">
        <f t="shared" si="152"/>
        <v>1435424739</v>
      </c>
      <c r="L327" s="8">
        <f t="shared" si="152"/>
        <v>2173377210</v>
      </c>
      <c r="M327" s="8">
        <f t="shared" si="152"/>
        <v>1524198611</v>
      </c>
      <c r="N327" s="8">
        <f t="shared" si="152"/>
        <v>2676761572</v>
      </c>
      <c r="O327" s="8">
        <f t="shared" si="152"/>
        <v>6959204109</v>
      </c>
      <c r="P327" s="8">
        <f t="shared" si="152"/>
        <v>3074828288</v>
      </c>
      <c r="Q327" s="8">
        <f t="shared" si="152"/>
        <v>16938588698.1</v>
      </c>
      <c r="R327" s="8">
        <f t="shared" si="152"/>
        <v>2173377210</v>
      </c>
      <c r="T327" s="5">
        <v>3</v>
      </c>
      <c r="U327" s="206" t="s">
        <v>581</v>
      </c>
      <c r="V327" s="208">
        <v>15817979652.1</v>
      </c>
      <c r="W327" s="208">
        <v>800000000</v>
      </c>
      <c r="X327" s="208">
        <v>0</v>
      </c>
      <c r="Y327" s="208">
        <v>0</v>
      </c>
      <c r="Z327" s="208">
        <v>0</v>
      </c>
      <c r="AA327" s="208">
        <v>16053209054.139999</v>
      </c>
      <c r="AB327" s="208">
        <v>32671188706.239998</v>
      </c>
      <c r="AC327" s="208">
        <v>2007280840</v>
      </c>
      <c r="AD327" s="208">
        <v>3402317414</v>
      </c>
      <c r="AE327" s="208">
        <v>29268871292.239998</v>
      </c>
      <c r="AF327" s="208">
        <v>1348163746</v>
      </c>
      <c r="AG327" s="208">
        <v>2242056364</v>
      </c>
      <c r="AH327" s="208">
        <v>1494744300</v>
      </c>
      <c r="AI327" s="208">
        <v>3291305453.1999998</v>
      </c>
      <c r="AJ327" s="208">
        <v>6628656913.1999998</v>
      </c>
      <c r="AK327" s="208">
        <v>3226339499.1999998</v>
      </c>
      <c r="AL327" s="208">
        <v>26042531793.039997</v>
      </c>
      <c r="AM327" s="208">
        <v>0</v>
      </c>
    </row>
    <row r="328" spans="1:39" s="6" customFormat="1" x14ac:dyDescent="0.25">
      <c r="A328" s="13">
        <v>301</v>
      </c>
      <c r="B328" s="7" t="s">
        <v>582</v>
      </c>
      <c r="C328" s="8">
        <f>+C329+C342+C354+C365+C370</f>
        <v>6881297847</v>
      </c>
      <c r="D328" s="8">
        <f t="shared" ref="D328:F328" si="153">+D329+D342+D354+D365+D370</f>
        <v>300000000</v>
      </c>
      <c r="E328" s="8">
        <f t="shared" si="153"/>
        <v>0</v>
      </c>
      <c r="F328" s="8">
        <f t="shared" si="153"/>
        <v>0</v>
      </c>
      <c r="G328" s="8">
        <f t="shared" ref="G328:G391" si="154">+C328+D328-E328+F328</f>
        <v>7181297847</v>
      </c>
      <c r="H328" s="8">
        <f t="shared" ref="H328:P328" si="155">+H329+H342+H354+H365+H370</f>
        <v>705930419</v>
      </c>
      <c r="I328" s="8">
        <f t="shared" si="155"/>
        <v>2234998807</v>
      </c>
      <c r="J328" s="8">
        <f t="shared" si="144"/>
        <v>4946299040</v>
      </c>
      <c r="K328" s="8">
        <f t="shared" si="155"/>
        <v>1195849231</v>
      </c>
      <c r="L328" s="8">
        <f t="shared" si="155"/>
        <v>1863336802</v>
      </c>
      <c r="M328" s="8">
        <f t="shared" si="155"/>
        <v>371662005</v>
      </c>
      <c r="N328" s="8">
        <f t="shared" si="155"/>
        <v>536030419</v>
      </c>
      <c r="O328" s="8">
        <f t="shared" si="155"/>
        <v>2334128807</v>
      </c>
      <c r="P328" s="8">
        <f t="shared" si="155"/>
        <v>99130000</v>
      </c>
      <c r="Q328" s="8">
        <f t="shared" ref="Q328:Q391" si="156">+G328-O328</f>
        <v>4847169040</v>
      </c>
      <c r="R328" s="8">
        <f t="shared" si="129"/>
        <v>1863336802</v>
      </c>
      <c r="T328" s="5">
        <v>301</v>
      </c>
      <c r="U328" s="206" t="s">
        <v>582</v>
      </c>
      <c r="V328" s="208">
        <v>6881297847</v>
      </c>
      <c r="W328" s="208">
        <v>300000000</v>
      </c>
      <c r="X328" s="208">
        <v>0</v>
      </c>
      <c r="Y328" s="208">
        <v>0</v>
      </c>
      <c r="Z328" s="208">
        <v>0</v>
      </c>
      <c r="AA328" s="208">
        <v>0</v>
      </c>
      <c r="AB328" s="208">
        <v>7181297847</v>
      </c>
      <c r="AC328" s="208">
        <v>705930419</v>
      </c>
      <c r="AD328" s="208">
        <v>2234998807</v>
      </c>
      <c r="AE328" s="208">
        <v>4946299040</v>
      </c>
      <c r="AF328" s="208">
        <v>1195275846</v>
      </c>
      <c r="AG328" s="208">
        <v>1863336802</v>
      </c>
      <c r="AH328" s="208">
        <v>480313593</v>
      </c>
      <c r="AI328" s="208">
        <v>536030419</v>
      </c>
      <c r="AJ328" s="208">
        <v>2334128807</v>
      </c>
      <c r="AK328" s="208">
        <v>99130000</v>
      </c>
      <c r="AL328" s="208">
        <v>4847169040</v>
      </c>
      <c r="AM328" s="208">
        <v>0</v>
      </c>
    </row>
    <row r="329" spans="1:39" s="6" customFormat="1" x14ac:dyDescent="0.25">
      <c r="A329" s="13">
        <v>30101</v>
      </c>
      <c r="B329" s="7" t="s">
        <v>583</v>
      </c>
      <c r="C329" s="8">
        <f>+C330+C334</f>
        <v>1250000000</v>
      </c>
      <c r="D329" s="8">
        <f t="shared" ref="D329:F329" si="157">+D330+D334</f>
        <v>0</v>
      </c>
      <c r="E329" s="8">
        <f t="shared" si="157"/>
        <v>0</v>
      </c>
      <c r="F329" s="8">
        <f t="shared" si="157"/>
        <v>0</v>
      </c>
      <c r="G329" s="8">
        <f t="shared" si="154"/>
        <v>1250000000</v>
      </c>
      <c r="H329" s="8">
        <f t="shared" ref="H329:P329" si="158">+H330+H334</f>
        <v>212800000</v>
      </c>
      <c r="I329" s="8">
        <f t="shared" si="158"/>
        <v>223280000</v>
      </c>
      <c r="J329" s="8">
        <f t="shared" si="144"/>
        <v>1026720000</v>
      </c>
      <c r="K329" s="8">
        <f t="shared" si="158"/>
        <v>480000</v>
      </c>
      <c r="L329" s="8">
        <f t="shared" si="158"/>
        <v>10480000</v>
      </c>
      <c r="M329" s="8">
        <f t="shared" si="158"/>
        <v>212800000</v>
      </c>
      <c r="N329" s="8">
        <f t="shared" si="158"/>
        <v>140800000</v>
      </c>
      <c r="O329" s="8">
        <f t="shared" si="158"/>
        <v>257760000</v>
      </c>
      <c r="P329" s="8">
        <f t="shared" si="158"/>
        <v>34480000</v>
      </c>
      <c r="Q329" s="8">
        <f t="shared" si="156"/>
        <v>992240000</v>
      </c>
      <c r="R329" s="8">
        <f t="shared" si="129"/>
        <v>10480000</v>
      </c>
      <c r="T329" s="5">
        <v>30101</v>
      </c>
      <c r="U329" s="206" t="s">
        <v>583</v>
      </c>
      <c r="V329" s="208">
        <v>1250000000</v>
      </c>
      <c r="W329" s="208">
        <v>0</v>
      </c>
      <c r="X329" s="208">
        <v>0</v>
      </c>
      <c r="Y329" s="208">
        <v>0</v>
      </c>
      <c r="Z329" s="208">
        <v>0</v>
      </c>
      <c r="AA329" s="208">
        <v>0</v>
      </c>
      <c r="AB329" s="208">
        <v>1250000000</v>
      </c>
      <c r="AC329" s="208">
        <v>212800000</v>
      </c>
      <c r="AD329" s="208">
        <v>223280000</v>
      </c>
      <c r="AE329" s="208">
        <v>1026720000</v>
      </c>
      <c r="AF329" s="208">
        <v>-93385</v>
      </c>
      <c r="AG329" s="208">
        <v>10480000</v>
      </c>
      <c r="AH329" s="208">
        <v>213373385</v>
      </c>
      <c r="AI329" s="208">
        <v>140800000</v>
      </c>
      <c r="AJ329" s="208">
        <v>257760000</v>
      </c>
      <c r="AK329" s="208">
        <v>34480000</v>
      </c>
      <c r="AL329" s="208">
        <v>992240000</v>
      </c>
      <c r="AM329" s="208">
        <v>0</v>
      </c>
    </row>
    <row r="330" spans="1:39" x14ac:dyDescent="0.25">
      <c r="A330" s="16">
        <v>3010101</v>
      </c>
      <c r="B330" s="11" t="s">
        <v>584</v>
      </c>
      <c r="C330" s="12">
        <f>+C331+C332+C333</f>
        <v>500000000</v>
      </c>
      <c r="D330" s="12">
        <f t="shared" ref="D330:F330" si="159">+D331+D332+D333</f>
        <v>0</v>
      </c>
      <c r="E330" s="12">
        <f t="shared" si="159"/>
        <v>0</v>
      </c>
      <c r="F330" s="12">
        <f t="shared" si="159"/>
        <v>0</v>
      </c>
      <c r="G330" s="12">
        <f t="shared" si="154"/>
        <v>500000000</v>
      </c>
      <c r="H330" s="12">
        <f t="shared" ref="H330:P330" si="160">+H331+H332+H333</f>
        <v>192800000</v>
      </c>
      <c r="I330" s="12">
        <f t="shared" si="160"/>
        <v>192800000</v>
      </c>
      <c r="J330" s="12">
        <f t="shared" si="144"/>
        <v>307200000</v>
      </c>
      <c r="K330" s="12">
        <f t="shared" si="160"/>
        <v>0</v>
      </c>
      <c r="L330" s="12">
        <f t="shared" si="160"/>
        <v>0</v>
      </c>
      <c r="M330" s="12">
        <f t="shared" si="160"/>
        <v>192800000</v>
      </c>
      <c r="N330" s="12">
        <f t="shared" si="160"/>
        <v>120800000</v>
      </c>
      <c r="O330" s="12">
        <f t="shared" si="160"/>
        <v>226800000</v>
      </c>
      <c r="P330" s="12">
        <f t="shared" si="160"/>
        <v>34000000</v>
      </c>
      <c r="Q330" s="12">
        <f t="shared" si="156"/>
        <v>273200000</v>
      </c>
      <c r="R330" s="12">
        <f t="shared" si="129"/>
        <v>0</v>
      </c>
      <c r="S330" s="6"/>
      <c r="T330" s="5">
        <v>3010101</v>
      </c>
      <c r="U330" s="206" t="s">
        <v>584</v>
      </c>
      <c r="V330" s="208">
        <v>500000000</v>
      </c>
      <c r="W330" s="208">
        <v>0</v>
      </c>
      <c r="X330" s="208">
        <v>0</v>
      </c>
      <c r="Y330" s="208">
        <v>0</v>
      </c>
      <c r="Z330" s="208">
        <v>0</v>
      </c>
      <c r="AA330" s="208">
        <v>0</v>
      </c>
      <c r="AB330" s="208">
        <v>500000000</v>
      </c>
      <c r="AC330" s="208">
        <v>192800000</v>
      </c>
      <c r="AD330" s="208">
        <v>192800000</v>
      </c>
      <c r="AE330" s="208">
        <v>307200000</v>
      </c>
      <c r="AF330" s="208">
        <v>0</v>
      </c>
      <c r="AG330" s="208">
        <v>0</v>
      </c>
      <c r="AH330" s="208">
        <v>192800000</v>
      </c>
      <c r="AI330" s="208">
        <v>120800000</v>
      </c>
      <c r="AJ330" s="208">
        <v>226800000</v>
      </c>
      <c r="AK330" s="208">
        <v>34000000</v>
      </c>
      <c r="AL330" s="208">
        <v>273200000</v>
      </c>
      <c r="AM330" s="208">
        <v>0</v>
      </c>
    </row>
    <row r="331" spans="1:39" x14ac:dyDescent="0.25">
      <c r="A331" s="48">
        <v>301010101</v>
      </c>
      <c r="B331" s="1" t="s">
        <v>585</v>
      </c>
      <c r="C331" s="2">
        <v>50000000</v>
      </c>
      <c r="D331" s="2">
        <v>0</v>
      </c>
      <c r="E331" s="2">
        <v>0</v>
      </c>
      <c r="F331" s="2">
        <v>0</v>
      </c>
      <c r="G331" s="2">
        <f t="shared" ref="G331" si="161">+C331+D331-E331+F331</f>
        <v>50000000</v>
      </c>
      <c r="H331" s="2">
        <v>0</v>
      </c>
      <c r="I331" s="2">
        <v>0</v>
      </c>
      <c r="J331" s="2">
        <f t="shared" si="144"/>
        <v>50000000</v>
      </c>
      <c r="K331" s="2">
        <v>0</v>
      </c>
      <c r="L331" s="2">
        <v>0</v>
      </c>
      <c r="M331" s="2">
        <f t="shared" ref="M331:M391" si="162">+I331-L331</f>
        <v>0</v>
      </c>
      <c r="N331" s="2">
        <v>0</v>
      </c>
      <c r="O331" s="2">
        <v>0</v>
      </c>
      <c r="P331" s="2">
        <f t="shared" ref="P331:P391" si="163">+O331-I331</f>
        <v>0</v>
      </c>
      <c r="Q331" s="2">
        <f t="shared" si="156"/>
        <v>50000000</v>
      </c>
      <c r="R331" s="2">
        <f t="shared" si="129"/>
        <v>0</v>
      </c>
      <c r="T331" s="5">
        <v>301010101</v>
      </c>
      <c r="U331" s="206" t="s">
        <v>585</v>
      </c>
      <c r="V331" s="208">
        <v>50000000</v>
      </c>
      <c r="W331" s="208">
        <v>0</v>
      </c>
      <c r="X331" s="208">
        <v>0</v>
      </c>
      <c r="Y331" s="208">
        <v>0</v>
      </c>
      <c r="Z331" s="208">
        <v>0</v>
      </c>
      <c r="AA331" s="208">
        <v>0</v>
      </c>
      <c r="AB331" s="208">
        <v>50000000</v>
      </c>
      <c r="AC331" s="208">
        <v>0</v>
      </c>
      <c r="AD331" s="208">
        <v>0</v>
      </c>
      <c r="AE331" s="208">
        <v>50000000</v>
      </c>
      <c r="AF331" s="208">
        <v>0</v>
      </c>
      <c r="AG331" s="208">
        <v>0</v>
      </c>
      <c r="AH331" s="208">
        <v>0</v>
      </c>
      <c r="AI331" s="208">
        <v>0</v>
      </c>
      <c r="AJ331" s="208">
        <v>0</v>
      </c>
      <c r="AK331" s="208">
        <v>0</v>
      </c>
      <c r="AL331" s="208">
        <v>50000000</v>
      </c>
      <c r="AM331" s="208">
        <v>0</v>
      </c>
    </row>
    <row r="332" spans="1:39" x14ac:dyDescent="0.25">
      <c r="A332" s="49">
        <v>301010102</v>
      </c>
      <c r="B332" s="1" t="s">
        <v>586</v>
      </c>
      <c r="C332" s="2">
        <v>25000000</v>
      </c>
      <c r="D332" s="2">
        <v>0</v>
      </c>
      <c r="E332" s="2">
        <v>0</v>
      </c>
      <c r="F332" s="2">
        <v>0</v>
      </c>
      <c r="G332" s="2">
        <f t="shared" si="154"/>
        <v>25000000</v>
      </c>
      <c r="H332" s="2">
        <v>0</v>
      </c>
      <c r="I332" s="2">
        <v>0</v>
      </c>
      <c r="J332" s="2">
        <f t="shared" si="144"/>
        <v>25000000</v>
      </c>
      <c r="K332" s="2">
        <v>0</v>
      </c>
      <c r="L332" s="2">
        <v>0</v>
      </c>
      <c r="M332" s="2">
        <f t="shared" si="162"/>
        <v>0</v>
      </c>
      <c r="N332" s="2">
        <v>0</v>
      </c>
      <c r="O332" s="2">
        <v>0</v>
      </c>
      <c r="P332" s="2">
        <f t="shared" si="163"/>
        <v>0</v>
      </c>
      <c r="Q332" s="2">
        <f t="shared" si="156"/>
        <v>25000000</v>
      </c>
      <c r="R332" s="2">
        <f t="shared" si="129"/>
        <v>0</v>
      </c>
      <c r="T332" s="5">
        <v>301010102</v>
      </c>
      <c r="U332" s="206" t="s">
        <v>586</v>
      </c>
      <c r="V332" s="208">
        <v>25000000</v>
      </c>
      <c r="W332" s="208">
        <v>0</v>
      </c>
      <c r="X332" s="208">
        <v>0</v>
      </c>
      <c r="Y332" s="208">
        <v>0</v>
      </c>
      <c r="Z332" s="208">
        <v>0</v>
      </c>
      <c r="AA332" s="208">
        <v>0</v>
      </c>
      <c r="AB332" s="208">
        <v>25000000</v>
      </c>
      <c r="AC332" s="208">
        <v>0</v>
      </c>
      <c r="AD332" s="208">
        <v>0</v>
      </c>
      <c r="AE332" s="208">
        <v>25000000</v>
      </c>
      <c r="AF332" s="208">
        <v>0</v>
      </c>
      <c r="AG332" s="208">
        <v>0</v>
      </c>
      <c r="AH332" s="208">
        <v>0</v>
      </c>
      <c r="AI332" s="208">
        <v>0</v>
      </c>
      <c r="AJ332" s="208">
        <v>0</v>
      </c>
      <c r="AK332" s="208">
        <v>0</v>
      </c>
      <c r="AL332" s="208">
        <v>25000000</v>
      </c>
      <c r="AM332" s="208">
        <v>0</v>
      </c>
    </row>
    <row r="333" spans="1:39" s="6" customFormat="1" x14ac:dyDescent="0.25">
      <c r="A333" s="50">
        <v>301010103</v>
      </c>
      <c r="B333" s="1" t="s">
        <v>587</v>
      </c>
      <c r="C333" s="2">
        <v>425000000</v>
      </c>
      <c r="D333" s="2">
        <v>0</v>
      </c>
      <c r="E333" s="2">
        <v>0</v>
      </c>
      <c r="F333" s="2">
        <v>0</v>
      </c>
      <c r="G333" s="2">
        <f t="shared" si="154"/>
        <v>425000000</v>
      </c>
      <c r="H333" s="2">
        <v>192800000</v>
      </c>
      <c r="I333" s="2">
        <v>192800000</v>
      </c>
      <c r="J333" s="2">
        <f t="shared" si="144"/>
        <v>232200000</v>
      </c>
      <c r="K333" s="2">
        <v>0</v>
      </c>
      <c r="L333" s="2">
        <v>0</v>
      </c>
      <c r="M333" s="2">
        <f t="shared" si="162"/>
        <v>192800000</v>
      </c>
      <c r="N333" s="2">
        <v>120800000</v>
      </c>
      <c r="O333" s="2">
        <v>226800000</v>
      </c>
      <c r="P333" s="2">
        <f t="shared" si="163"/>
        <v>34000000</v>
      </c>
      <c r="Q333" s="2">
        <f t="shared" si="156"/>
        <v>198200000</v>
      </c>
      <c r="R333" s="2">
        <f t="shared" ref="R333:R396" si="164">+L333</f>
        <v>0</v>
      </c>
      <c r="S333"/>
      <c r="T333" s="5">
        <v>301010103</v>
      </c>
      <c r="U333" s="206" t="s">
        <v>587</v>
      </c>
      <c r="V333" s="208">
        <v>425000000</v>
      </c>
      <c r="W333" s="208">
        <v>0</v>
      </c>
      <c r="X333" s="208">
        <v>0</v>
      </c>
      <c r="Y333" s="208">
        <v>0</v>
      </c>
      <c r="Z333" s="208">
        <v>0</v>
      </c>
      <c r="AA333" s="208">
        <v>0</v>
      </c>
      <c r="AB333" s="208">
        <v>425000000</v>
      </c>
      <c r="AC333" s="208">
        <v>192800000</v>
      </c>
      <c r="AD333" s="208">
        <v>192800000</v>
      </c>
      <c r="AE333" s="208">
        <v>232200000</v>
      </c>
      <c r="AF333" s="208">
        <v>0</v>
      </c>
      <c r="AG333" s="208">
        <v>0</v>
      </c>
      <c r="AH333" s="208">
        <v>192800000</v>
      </c>
      <c r="AI333" s="208">
        <v>120800000</v>
      </c>
      <c r="AJ333" s="208">
        <v>226800000</v>
      </c>
      <c r="AK333" s="208">
        <v>34000000</v>
      </c>
      <c r="AL333" s="208">
        <v>198200000</v>
      </c>
      <c r="AM333" s="208">
        <v>0</v>
      </c>
    </row>
    <row r="334" spans="1:39" s="6" customFormat="1" x14ac:dyDescent="0.25">
      <c r="A334" s="13">
        <v>3010102</v>
      </c>
      <c r="B334" s="7" t="s">
        <v>588</v>
      </c>
      <c r="C334" s="8">
        <f>+C335+C339</f>
        <v>750000000</v>
      </c>
      <c r="D334" s="8">
        <f t="shared" ref="D334:P334" si="165">+D335+D339</f>
        <v>0</v>
      </c>
      <c r="E334" s="8">
        <f t="shared" si="165"/>
        <v>0</v>
      </c>
      <c r="F334" s="8">
        <f t="shared" si="165"/>
        <v>0</v>
      </c>
      <c r="G334" s="8">
        <f t="shared" si="154"/>
        <v>750000000</v>
      </c>
      <c r="H334" s="8">
        <f t="shared" si="165"/>
        <v>20000000</v>
      </c>
      <c r="I334" s="8">
        <f t="shared" si="165"/>
        <v>30480000</v>
      </c>
      <c r="J334" s="8">
        <f t="shared" si="144"/>
        <v>719520000</v>
      </c>
      <c r="K334" s="8">
        <f t="shared" si="165"/>
        <v>480000</v>
      </c>
      <c r="L334" s="8">
        <f t="shared" si="165"/>
        <v>10480000</v>
      </c>
      <c r="M334" s="8">
        <f t="shared" si="165"/>
        <v>20000000</v>
      </c>
      <c r="N334" s="8">
        <f t="shared" si="165"/>
        <v>20000000</v>
      </c>
      <c r="O334" s="8">
        <f t="shared" si="165"/>
        <v>30960000</v>
      </c>
      <c r="P334" s="8">
        <f t="shared" si="165"/>
        <v>480000</v>
      </c>
      <c r="Q334" s="8">
        <f t="shared" si="156"/>
        <v>719040000</v>
      </c>
      <c r="R334" s="8">
        <f t="shared" si="164"/>
        <v>10480000</v>
      </c>
      <c r="T334" s="5">
        <v>3010102</v>
      </c>
      <c r="U334" s="206" t="s">
        <v>588</v>
      </c>
      <c r="V334" s="208">
        <v>750000000</v>
      </c>
      <c r="W334" s="208">
        <v>0</v>
      </c>
      <c r="X334" s="208">
        <v>0</v>
      </c>
      <c r="Y334" s="208">
        <v>0</v>
      </c>
      <c r="Z334" s="208">
        <v>0</v>
      </c>
      <c r="AA334" s="208">
        <v>0</v>
      </c>
      <c r="AB334" s="208">
        <v>750000000</v>
      </c>
      <c r="AC334" s="208">
        <v>20000000</v>
      </c>
      <c r="AD334" s="208">
        <v>30480000</v>
      </c>
      <c r="AE334" s="208">
        <v>719520000</v>
      </c>
      <c r="AF334" s="208">
        <v>-93385</v>
      </c>
      <c r="AG334" s="208">
        <v>10480000</v>
      </c>
      <c r="AH334" s="208">
        <v>20573385</v>
      </c>
      <c r="AI334" s="208">
        <v>20000000</v>
      </c>
      <c r="AJ334" s="208">
        <v>30960000</v>
      </c>
      <c r="AK334" s="208">
        <v>480000</v>
      </c>
      <c r="AL334" s="208">
        <v>719040000</v>
      </c>
      <c r="AM334" s="208">
        <v>0</v>
      </c>
    </row>
    <row r="335" spans="1:39" x14ac:dyDescent="0.25">
      <c r="A335" s="16">
        <v>301010201</v>
      </c>
      <c r="B335" s="11" t="s">
        <v>589</v>
      </c>
      <c r="C335" s="12">
        <f>+C336+C337+C338</f>
        <v>500000000</v>
      </c>
      <c r="D335" s="12">
        <f t="shared" ref="D335:P335" si="166">+D336+D337+D338</f>
        <v>0</v>
      </c>
      <c r="E335" s="12">
        <f t="shared" si="166"/>
        <v>0</v>
      </c>
      <c r="F335" s="12">
        <f t="shared" si="166"/>
        <v>0</v>
      </c>
      <c r="G335" s="12">
        <f t="shared" si="154"/>
        <v>500000000</v>
      </c>
      <c r="H335" s="12">
        <f t="shared" si="166"/>
        <v>0</v>
      </c>
      <c r="I335" s="12">
        <f t="shared" si="166"/>
        <v>0</v>
      </c>
      <c r="J335" s="12">
        <f t="shared" si="144"/>
        <v>500000000</v>
      </c>
      <c r="K335" s="12">
        <f t="shared" si="166"/>
        <v>0</v>
      </c>
      <c r="L335" s="12">
        <f t="shared" si="166"/>
        <v>0</v>
      </c>
      <c r="M335" s="12">
        <f t="shared" si="166"/>
        <v>0</v>
      </c>
      <c r="N335" s="12">
        <f t="shared" si="166"/>
        <v>0</v>
      </c>
      <c r="O335" s="12">
        <f t="shared" si="166"/>
        <v>0</v>
      </c>
      <c r="P335" s="12">
        <f t="shared" si="166"/>
        <v>0</v>
      </c>
      <c r="Q335" s="12">
        <f t="shared" si="156"/>
        <v>500000000</v>
      </c>
      <c r="R335" s="12">
        <f t="shared" si="164"/>
        <v>0</v>
      </c>
      <c r="S335" s="6"/>
      <c r="T335" s="5">
        <v>301010201</v>
      </c>
      <c r="U335" s="206" t="s">
        <v>589</v>
      </c>
      <c r="V335" s="208">
        <v>500000000</v>
      </c>
      <c r="W335" s="208">
        <v>0</v>
      </c>
      <c r="X335" s="208">
        <v>0</v>
      </c>
      <c r="Y335" s="208">
        <v>0</v>
      </c>
      <c r="Z335" s="208">
        <v>0</v>
      </c>
      <c r="AA335" s="208">
        <v>0</v>
      </c>
      <c r="AB335" s="208">
        <v>500000000</v>
      </c>
      <c r="AC335" s="208">
        <v>0</v>
      </c>
      <c r="AD335" s="208">
        <v>0</v>
      </c>
      <c r="AE335" s="208">
        <v>500000000</v>
      </c>
      <c r="AF335" s="208">
        <v>-573385</v>
      </c>
      <c r="AG335" s="208">
        <v>0</v>
      </c>
      <c r="AH335" s="208">
        <v>573385</v>
      </c>
      <c r="AI335" s="208">
        <v>0</v>
      </c>
      <c r="AJ335" s="208">
        <v>0</v>
      </c>
      <c r="AK335" s="208">
        <v>0</v>
      </c>
      <c r="AL335" s="208">
        <v>500000000</v>
      </c>
      <c r="AM335" s="208">
        <v>0</v>
      </c>
    </row>
    <row r="336" spans="1:39" x14ac:dyDescent="0.25">
      <c r="A336" s="48">
        <v>30101020101</v>
      </c>
      <c r="B336" s="1" t="s">
        <v>590</v>
      </c>
      <c r="C336" s="2">
        <v>180000000</v>
      </c>
      <c r="D336" s="2">
        <v>0</v>
      </c>
      <c r="E336" s="2">
        <v>0</v>
      </c>
      <c r="F336" s="2">
        <v>0</v>
      </c>
      <c r="G336" s="2">
        <f t="shared" si="154"/>
        <v>180000000</v>
      </c>
      <c r="H336" s="2">
        <v>0</v>
      </c>
      <c r="I336" s="2">
        <v>0</v>
      </c>
      <c r="J336" s="2">
        <f t="shared" si="144"/>
        <v>180000000</v>
      </c>
      <c r="K336" s="2">
        <v>0</v>
      </c>
      <c r="L336" s="2">
        <v>0</v>
      </c>
      <c r="M336" s="2">
        <f t="shared" si="162"/>
        <v>0</v>
      </c>
      <c r="N336" s="2">
        <v>0</v>
      </c>
      <c r="O336" s="2">
        <v>0</v>
      </c>
      <c r="P336" s="2">
        <f t="shared" si="163"/>
        <v>0</v>
      </c>
      <c r="Q336" s="2">
        <f t="shared" si="156"/>
        <v>180000000</v>
      </c>
      <c r="R336" s="2">
        <f t="shared" si="164"/>
        <v>0</v>
      </c>
      <c r="T336" s="5">
        <v>30101020101</v>
      </c>
      <c r="U336" s="206" t="s">
        <v>590</v>
      </c>
      <c r="V336" s="208">
        <v>180000000</v>
      </c>
      <c r="W336" s="208">
        <v>0</v>
      </c>
      <c r="X336" s="208">
        <v>0</v>
      </c>
      <c r="Y336" s="208">
        <v>0</v>
      </c>
      <c r="Z336" s="208">
        <v>0</v>
      </c>
      <c r="AA336" s="208">
        <v>0</v>
      </c>
      <c r="AB336" s="208">
        <v>180000000</v>
      </c>
      <c r="AC336" s="208">
        <v>0</v>
      </c>
      <c r="AD336" s="208">
        <v>0</v>
      </c>
      <c r="AE336" s="208">
        <v>180000000</v>
      </c>
      <c r="AF336" s="208">
        <v>-573385</v>
      </c>
      <c r="AG336" s="208">
        <v>0</v>
      </c>
      <c r="AH336" s="208">
        <v>573385</v>
      </c>
      <c r="AI336" s="208">
        <v>0</v>
      </c>
      <c r="AJ336" s="208">
        <v>0</v>
      </c>
      <c r="AK336" s="208">
        <v>0</v>
      </c>
      <c r="AL336" s="208">
        <v>180000000</v>
      </c>
      <c r="AM336" s="208">
        <v>0</v>
      </c>
    </row>
    <row r="337" spans="1:39" x14ac:dyDescent="0.25">
      <c r="A337" s="49">
        <v>30101020102</v>
      </c>
      <c r="B337" s="1" t="s">
        <v>591</v>
      </c>
      <c r="C337" s="2">
        <v>5000000</v>
      </c>
      <c r="D337" s="2">
        <v>0</v>
      </c>
      <c r="E337" s="2">
        <v>0</v>
      </c>
      <c r="F337" s="2">
        <v>0</v>
      </c>
      <c r="G337" s="2">
        <f t="shared" si="154"/>
        <v>5000000</v>
      </c>
      <c r="H337" s="2">
        <v>0</v>
      </c>
      <c r="I337" s="2">
        <v>0</v>
      </c>
      <c r="J337" s="2">
        <f t="shared" si="144"/>
        <v>5000000</v>
      </c>
      <c r="K337" s="2">
        <v>0</v>
      </c>
      <c r="L337" s="2">
        <v>0</v>
      </c>
      <c r="M337" s="2">
        <f t="shared" si="162"/>
        <v>0</v>
      </c>
      <c r="N337" s="2">
        <v>0</v>
      </c>
      <c r="O337" s="2">
        <v>0</v>
      </c>
      <c r="P337" s="2">
        <f t="shared" si="163"/>
        <v>0</v>
      </c>
      <c r="Q337" s="2">
        <f t="shared" si="156"/>
        <v>5000000</v>
      </c>
      <c r="R337" s="2">
        <f t="shared" si="164"/>
        <v>0</v>
      </c>
      <c r="T337" s="5">
        <v>30101020102</v>
      </c>
      <c r="U337" s="206" t="s">
        <v>591</v>
      </c>
      <c r="V337" s="208">
        <v>5000000</v>
      </c>
      <c r="W337" s="208">
        <v>0</v>
      </c>
      <c r="X337" s="208">
        <v>0</v>
      </c>
      <c r="Y337" s="208">
        <v>0</v>
      </c>
      <c r="Z337" s="208">
        <v>0</v>
      </c>
      <c r="AA337" s="208">
        <v>0</v>
      </c>
      <c r="AB337" s="208">
        <v>5000000</v>
      </c>
      <c r="AC337" s="208">
        <v>0</v>
      </c>
      <c r="AD337" s="208">
        <v>0</v>
      </c>
      <c r="AE337" s="208">
        <v>5000000</v>
      </c>
      <c r="AF337" s="208">
        <v>0</v>
      </c>
      <c r="AG337" s="208">
        <v>0</v>
      </c>
      <c r="AH337" s="208">
        <v>0</v>
      </c>
      <c r="AI337" s="208">
        <v>0</v>
      </c>
      <c r="AJ337" s="208">
        <v>0</v>
      </c>
      <c r="AK337" s="208">
        <v>0</v>
      </c>
      <c r="AL337" s="208">
        <v>5000000</v>
      </c>
      <c r="AM337" s="208">
        <v>0</v>
      </c>
    </row>
    <row r="338" spans="1:39" s="6" customFormat="1" x14ac:dyDescent="0.25">
      <c r="A338" s="50">
        <v>30101020103</v>
      </c>
      <c r="B338" s="1" t="s">
        <v>592</v>
      </c>
      <c r="C338" s="2">
        <v>315000000</v>
      </c>
      <c r="D338" s="2">
        <v>0</v>
      </c>
      <c r="E338" s="2">
        <v>0</v>
      </c>
      <c r="F338" s="2">
        <v>0</v>
      </c>
      <c r="G338" s="2">
        <f t="shared" si="154"/>
        <v>315000000</v>
      </c>
      <c r="H338" s="2">
        <v>0</v>
      </c>
      <c r="I338" s="2">
        <v>0</v>
      </c>
      <c r="J338" s="2">
        <f t="shared" si="144"/>
        <v>315000000</v>
      </c>
      <c r="K338" s="2">
        <v>0</v>
      </c>
      <c r="L338" s="2">
        <v>0</v>
      </c>
      <c r="M338" s="2">
        <f t="shared" si="162"/>
        <v>0</v>
      </c>
      <c r="N338" s="2">
        <v>0</v>
      </c>
      <c r="O338" s="2">
        <v>0</v>
      </c>
      <c r="P338" s="2">
        <f t="shared" si="163"/>
        <v>0</v>
      </c>
      <c r="Q338" s="2">
        <f t="shared" si="156"/>
        <v>315000000</v>
      </c>
      <c r="R338" s="2">
        <f t="shared" si="164"/>
        <v>0</v>
      </c>
      <c r="S338"/>
      <c r="T338" s="5">
        <v>30101020103</v>
      </c>
      <c r="U338" s="206" t="s">
        <v>592</v>
      </c>
      <c r="V338" s="208">
        <v>315000000</v>
      </c>
      <c r="W338" s="208">
        <v>0</v>
      </c>
      <c r="X338" s="208">
        <v>0</v>
      </c>
      <c r="Y338" s="208">
        <v>0</v>
      </c>
      <c r="Z338" s="208">
        <v>0</v>
      </c>
      <c r="AA338" s="208">
        <v>0</v>
      </c>
      <c r="AB338" s="208">
        <v>315000000</v>
      </c>
      <c r="AC338" s="208">
        <v>0</v>
      </c>
      <c r="AD338" s="208">
        <v>0</v>
      </c>
      <c r="AE338" s="208">
        <v>315000000</v>
      </c>
      <c r="AF338" s="208">
        <v>0</v>
      </c>
      <c r="AG338" s="208">
        <v>0</v>
      </c>
      <c r="AH338" s="208">
        <v>0</v>
      </c>
      <c r="AI338" s="208">
        <v>0</v>
      </c>
      <c r="AJ338" s="208">
        <v>0</v>
      </c>
      <c r="AK338" s="208">
        <v>0</v>
      </c>
      <c r="AL338" s="208">
        <v>315000000</v>
      </c>
      <c r="AM338" s="208">
        <v>0</v>
      </c>
    </row>
    <row r="339" spans="1:39" x14ac:dyDescent="0.25">
      <c r="A339" s="16">
        <v>301010202</v>
      </c>
      <c r="B339" s="11" t="s">
        <v>593</v>
      </c>
      <c r="C339" s="12">
        <f>+C340+C341</f>
        <v>250000000</v>
      </c>
      <c r="D339" s="12">
        <f t="shared" ref="D339:P339" si="167">+D340+D341</f>
        <v>0</v>
      </c>
      <c r="E339" s="12">
        <f t="shared" si="167"/>
        <v>0</v>
      </c>
      <c r="F339" s="12">
        <f t="shared" si="167"/>
        <v>0</v>
      </c>
      <c r="G339" s="12">
        <f t="shared" si="154"/>
        <v>250000000</v>
      </c>
      <c r="H339" s="12">
        <f t="shared" si="167"/>
        <v>20000000</v>
      </c>
      <c r="I339" s="12">
        <f t="shared" si="167"/>
        <v>30480000</v>
      </c>
      <c r="J339" s="12">
        <f t="shared" si="144"/>
        <v>219520000</v>
      </c>
      <c r="K339" s="12">
        <f t="shared" si="167"/>
        <v>480000</v>
      </c>
      <c r="L339" s="12">
        <f t="shared" si="167"/>
        <v>10480000</v>
      </c>
      <c r="M339" s="12">
        <f t="shared" si="167"/>
        <v>20000000</v>
      </c>
      <c r="N339" s="12">
        <f t="shared" si="167"/>
        <v>20000000</v>
      </c>
      <c r="O339" s="12">
        <f t="shared" si="167"/>
        <v>30960000</v>
      </c>
      <c r="P339" s="12">
        <f t="shared" si="167"/>
        <v>480000</v>
      </c>
      <c r="Q339" s="12">
        <f t="shared" si="156"/>
        <v>219040000</v>
      </c>
      <c r="R339" s="12">
        <f t="shared" si="164"/>
        <v>10480000</v>
      </c>
      <c r="S339" s="6"/>
      <c r="T339" s="5">
        <v>301010202</v>
      </c>
      <c r="U339" s="206" t="s">
        <v>593</v>
      </c>
      <c r="V339" s="208">
        <v>250000000</v>
      </c>
      <c r="W339" s="208">
        <v>0</v>
      </c>
      <c r="X339" s="208">
        <v>0</v>
      </c>
      <c r="Y339" s="208">
        <v>0</v>
      </c>
      <c r="Z339" s="208">
        <v>0</v>
      </c>
      <c r="AA339" s="208">
        <v>0</v>
      </c>
      <c r="AB339" s="208">
        <v>250000000</v>
      </c>
      <c r="AC339" s="208">
        <v>20000000</v>
      </c>
      <c r="AD339" s="208">
        <v>30480000</v>
      </c>
      <c r="AE339" s="208">
        <v>219520000</v>
      </c>
      <c r="AF339" s="208">
        <v>480000</v>
      </c>
      <c r="AG339" s="208">
        <v>10480000</v>
      </c>
      <c r="AH339" s="208">
        <v>20000000</v>
      </c>
      <c r="AI339" s="208">
        <v>20000000</v>
      </c>
      <c r="AJ339" s="208">
        <v>30960000</v>
      </c>
      <c r="AK339" s="208">
        <v>480000</v>
      </c>
      <c r="AL339" s="208">
        <v>219040000</v>
      </c>
      <c r="AM339" s="208">
        <v>0</v>
      </c>
    </row>
    <row r="340" spans="1:39" x14ac:dyDescent="0.25">
      <c r="A340" s="48">
        <v>30101020201</v>
      </c>
      <c r="B340" s="1" t="s">
        <v>594</v>
      </c>
      <c r="C340" s="2">
        <v>70000000</v>
      </c>
      <c r="D340" s="2">
        <v>0</v>
      </c>
      <c r="E340" s="2">
        <v>0</v>
      </c>
      <c r="F340" s="2">
        <v>0</v>
      </c>
      <c r="G340" s="2">
        <f t="shared" si="154"/>
        <v>70000000</v>
      </c>
      <c r="H340" s="2">
        <v>0</v>
      </c>
      <c r="I340" s="2">
        <v>0</v>
      </c>
      <c r="J340" s="2">
        <f t="shared" si="144"/>
        <v>70000000</v>
      </c>
      <c r="K340" s="2">
        <v>0</v>
      </c>
      <c r="L340" s="2">
        <v>0</v>
      </c>
      <c r="M340" s="2">
        <f t="shared" si="162"/>
        <v>0</v>
      </c>
      <c r="N340" s="2">
        <v>0</v>
      </c>
      <c r="O340" s="2">
        <v>0</v>
      </c>
      <c r="P340" s="2">
        <f t="shared" si="163"/>
        <v>0</v>
      </c>
      <c r="Q340" s="2">
        <f t="shared" si="156"/>
        <v>70000000</v>
      </c>
      <c r="R340" s="2">
        <f t="shared" si="164"/>
        <v>0</v>
      </c>
      <c r="T340" s="5">
        <v>30101020201</v>
      </c>
      <c r="U340" s="206" t="s">
        <v>594</v>
      </c>
      <c r="V340" s="208">
        <v>70000000</v>
      </c>
      <c r="W340" s="208">
        <v>0</v>
      </c>
      <c r="X340" s="208">
        <v>0</v>
      </c>
      <c r="Y340" s="208">
        <v>0</v>
      </c>
      <c r="Z340" s="208">
        <v>0</v>
      </c>
      <c r="AA340" s="208">
        <v>0</v>
      </c>
      <c r="AB340" s="208">
        <v>70000000</v>
      </c>
      <c r="AC340" s="208">
        <v>0</v>
      </c>
      <c r="AD340" s="208">
        <v>0</v>
      </c>
      <c r="AE340" s="208">
        <v>70000000</v>
      </c>
      <c r="AF340" s="208">
        <v>0</v>
      </c>
      <c r="AG340" s="208">
        <v>0</v>
      </c>
      <c r="AH340" s="208">
        <v>0</v>
      </c>
      <c r="AI340" s="208">
        <v>0</v>
      </c>
      <c r="AJ340" s="208">
        <v>0</v>
      </c>
      <c r="AK340" s="208">
        <v>0</v>
      </c>
      <c r="AL340" s="208">
        <v>70000000</v>
      </c>
      <c r="AM340" s="208">
        <v>0</v>
      </c>
    </row>
    <row r="341" spans="1:39" s="6" customFormat="1" x14ac:dyDescent="0.25">
      <c r="A341" s="50">
        <v>30101020203</v>
      </c>
      <c r="B341" s="1" t="s">
        <v>595</v>
      </c>
      <c r="C341" s="2">
        <v>180000000</v>
      </c>
      <c r="D341" s="2">
        <v>0</v>
      </c>
      <c r="E341" s="2">
        <v>0</v>
      </c>
      <c r="F341" s="2">
        <v>0</v>
      </c>
      <c r="G341" s="2">
        <f t="shared" si="154"/>
        <v>180000000</v>
      </c>
      <c r="H341" s="2">
        <v>20000000</v>
      </c>
      <c r="I341" s="2">
        <v>30480000</v>
      </c>
      <c r="J341" s="2">
        <f t="shared" si="144"/>
        <v>149520000</v>
      </c>
      <c r="K341" s="2">
        <v>480000</v>
      </c>
      <c r="L341" s="2">
        <v>10480000</v>
      </c>
      <c r="M341" s="2">
        <f t="shared" si="162"/>
        <v>20000000</v>
      </c>
      <c r="N341" s="2">
        <v>20000000</v>
      </c>
      <c r="O341" s="2">
        <v>30960000</v>
      </c>
      <c r="P341" s="2">
        <f t="shared" si="163"/>
        <v>480000</v>
      </c>
      <c r="Q341" s="2">
        <f t="shared" si="156"/>
        <v>149040000</v>
      </c>
      <c r="R341" s="2">
        <f t="shared" si="164"/>
        <v>10480000</v>
      </c>
      <c r="S341"/>
      <c r="T341" s="5">
        <v>30101020203</v>
      </c>
      <c r="U341" s="206" t="s">
        <v>595</v>
      </c>
      <c r="V341" s="208">
        <v>180000000</v>
      </c>
      <c r="W341" s="208">
        <v>0</v>
      </c>
      <c r="X341" s="208">
        <v>0</v>
      </c>
      <c r="Y341" s="208">
        <v>0</v>
      </c>
      <c r="Z341" s="208">
        <v>0</v>
      </c>
      <c r="AA341" s="208">
        <v>0</v>
      </c>
      <c r="AB341" s="208">
        <v>180000000</v>
      </c>
      <c r="AC341" s="208">
        <v>20000000</v>
      </c>
      <c r="AD341" s="208">
        <v>30480000</v>
      </c>
      <c r="AE341" s="208">
        <v>149520000</v>
      </c>
      <c r="AF341" s="208">
        <v>480000</v>
      </c>
      <c r="AG341" s="208">
        <v>10480000</v>
      </c>
      <c r="AH341" s="208">
        <v>20000000</v>
      </c>
      <c r="AI341" s="208">
        <v>20000000</v>
      </c>
      <c r="AJ341" s="208">
        <v>30960000</v>
      </c>
      <c r="AK341" s="208">
        <v>480000</v>
      </c>
      <c r="AL341" s="208">
        <v>149040000</v>
      </c>
      <c r="AM341" s="208">
        <v>0</v>
      </c>
    </row>
    <row r="342" spans="1:39" s="6" customFormat="1" x14ac:dyDescent="0.25">
      <c r="A342" s="13">
        <v>30102</v>
      </c>
      <c r="B342" s="7" t="s">
        <v>596</v>
      </c>
      <c r="C342" s="8">
        <f>+C343</f>
        <v>2711297847</v>
      </c>
      <c r="D342" s="8">
        <f t="shared" ref="D342:P342" si="168">+D343</f>
        <v>0</v>
      </c>
      <c r="E342" s="8">
        <f t="shared" si="168"/>
        <v>0</v>
      </c>
      <c r="F342" s="8">
        <f t="shared" si="168"/>
        <v>0</v>
      </c>
      <c r="G342" s="8">
        <f t="shared" si="154"/>
        <v>2711297847</v>
      </c>
      <c r="H342" s="8">
        <f t="shared" si="168"/>
        <v>161666419</v>
      </c>
      <c r="I342" s="8">
        <f t="shared" si="168"/>
        <v>830254807</v>
      </c>
      <c r="J342" s="8">
        <f t="shared" si="144"/>
        <v>1881043040</v>
      </c>
      <c r="K342" s="8">
        <f t="shared" si="168"/>
        <v>44905231</v>
      </c>
      <c r="L342" s="8">
        <f t="shared" si="168"/>
        <v>702392802</v>
      </c>
      <c r="M342" s="8">
        <f t="shared" si="168"/>
        <v>127862005</v>
      </c>
      <c r="N342" s="8">
        <f t="shared" si="168"/>
        <v>63766419</v>
      </c>
      <c r="O342" s="8">
        <f t="shared" si="168"/>
        <v>894904807</v>
      </c>
      <c r="P342" s="8">
        <f t="shared" si="168"/>
        <v>64650000</v>
      </c>
      <c r="Q342" s="8">
        <f t="shared" si="156"/>
        <v>1816393040</v>
      </c>
      <c r="R342" s="8">
        <f t="shared" si="164"/>
        <v>702392802</v>
      </c>
      <c r="T342" s="5">
        <v>30102</v>
      </c>
      <c r="U342" s="206" t="s">
        <v>596</v>
      </c>
      <c r="V342" s="208">
        <v>2711297847</v>
      </c>
      <c r="W342" s="208">
        <v>0</v>
      </c>
      <c r="X342" s="208">
        <v>0</v>
      </c>
      <c r="Y342" s="208">
        <v>0</v>
      </c>
      <c r="Z342" s="208">
        <v>0</v>
      </c>
      <c r="AA342" s="208">
        <v>0</v>
      </c>
      <c r="AB342" s="208">
        <v>2711297847</v>
      </c>
      <c r="AC342" s="208">
        <v>161666419</v>
      </c>
      <c r="AD342" s="208">
        <v>830254807</v>
      </c>
      <c r="AE342" s="208">
        <v>1881043040</v>
      </c>
      <c r="AF342" s="208">
        <v>44905231</v>
      </c>
      <c r="AG342" s="208">
        <v>702392802</v>
      </c>
      <c r="AH342" s="208">
        <v>235940208</v>
      </c>
      <c r="AI342" s="208">
        <v>63766419</v>
      </c>
      <c r="AJ342" s="208">
        <v>894904807</v>
      </c>
      <c r="AK342" s="208">
        <v>64650000</v>
      </c>
      <c r="AL342" s="208">
        <v>1816393040</v>
      </c>
      <c r="AM342" s="208">
        <v>0</v>
      </c>
    </row>
    <row r="343" spans="1:39" s="6" customFormat="1" x14ac:dyDescent="0.25">
      <c r="A343" s="13">
        <v>3010201</v>
      </c>
      <c r="B343" s="7" t="s">
        <v>597</v>
      </c>
      <c r="C343" s="8">
        <f>+C344+C351</f>
        <v>2711297847</v>
      </c>
      <c r="D343" s="8">
        <f t="shared" ref="D343:P343" si="169">+D344+D351</f>
        <v>0</v>
      </c>
      <c r="E343" s="8">
        <f t="shared" si="169"/>
        <v>0</v>
      </c>
      <c r="F343" s="8">
        <f t="shared" si="169"/>
        <v>0</v>
      </c>
      <c r="G343" s="8">
        <f t="shared" si="154"/>
        <v>2711297847</v>
      </c>
      <c r="H343" s="8">
        <f t="shared" si="169"/>
        <v>161666419</v>
      </c>
      <c r="I343" s="8">
        <f t="shared" si="169"/>
        <v>830254807</v>
      </c>
      <c r="J343" s="8">
        <f t="shared" si="144"/>
        <v>1881043040</v>
      </c>
      <c r="K343" s="8">
        <f t="shared" si="169"/>
        <v>44905231</v>
      </c>
      <c r="L343" s="8">
        <f t="shared" si="169"/>
        <v>702392802</v>
      </c>
      <c r="M343" s="8">
        <f t="shared" si="169"/>
        <v>127862005</v>
      </c>
      <c r="N343" s="8">
        <f t="shared" si="169"/>
        <v>63766419</v>
      </c>
      <c r="O343" s="8">
        <f t="shared" si="169"/>
        <v>894904807</v>
      </c>
      <c r="P343" s="8">
        <f t="shared" si="169"/>
        <v>64650000</v>
      </c>
      <c r="Q343" s="8">
        <f t="shared" si="156"/>
        <v>1816393040</v>
      </c>
      <c r="R343" s="8">
        <f t="shared" si="164"/>
        <v>702392802</v>
      </c>
      <c r="T343" s="5">
        <v>3010201</v>
      </c>
      <c r="U343" s="206" t="s">
        <v>597</v>
      </c>
      <c r="V343" s="208">
        <v>2711297847</v>
      </c>
      <c r="W343" s="208">
        <v>0</v>
      </c>
      <c r="X343" s="208">
        <v>0</v>
      </c>
      <c r="Y343" s="208">
        <v>0</v>
      </c>
      <c r="Z343" s="208">
        <v>0</v>
      </c>
      <c r="AA343" s="208">
        <v>0</v>
      </c>
      <c r="AB343" s="208">
        <v>2711297847</v>
      </c>
      <c r="AC343" s="208">
        <v>161666419</v>
      </c>
      <c r="AD343" s="208">
        <v>830254807</v>
      </c>
      <c r="AE343" s="208">
        <v>1881043040</v>
      </c>
      <c r="AF343" s="208">
        <v>44905231</v>
      </c>
      <c r="AG343" s="208">
        <v>702392802</v>
      </c>
      <c r="AH343" s="208">
        <v>235940208</v>
      </c>
      <c r="AI343" s="208">
        <v>63766419</v>
      </c>
      <c r="AJ343" s="208">
        <v>894904807</v>
      </c>
      <c r="AK343" s="208">
        <v>64650000</v>
      </c>
      <c r="AL343" s="208">
        <v>1816393040</v>
      </c>
      <c r="AM343" s="208">
        <v>0</v>
      </c>
    </row>
    <row r="344" spans="1:39" s="6" customFormat="1" x14ac:dyDescent="0.25">
      <c r="A344" s="16">
        <v>301020101</v>
      </c>
      <c r="B344" s="11" t="s">
        <v>598</v>
      </c>
      <c r="C344" s="12">
        <f>+C345+C349</f>
        <v>2311297847</v>
      </c>
      <c r="D344" s="12">
        <f t="shared" ref="D344:P344" si="170">+D345+D349</f>
        <v>0</v>
      </c>
      <c r="E344" s="12">
        <f t="shared" si="170"/>
        <v>0</v>
      </c>
      <c r="F344" s="12">
        <f t="shared" si="170"/>
        <v>0</v>
      </c>
      <c r="G344" s="12">
        <f t="shared" si="154"/>
        <v>2311297847</v>
      </c>
      <c r="H344" s="12">
        <f t="shared" si="170"/>
        <v>144525000</v>
      </c>
      <c r="I344" s="12">
        <f t="shared" si="170"/>
        <v>813661683</v>
      </c>
      <c r="J344" s="12">
        <f t="shared" si="144"/>
        <v>1497636164</v>
      </c>
      <c r="K344" s="12">
        <f t="shared" si="170"/>
        <v>44312107</v>
      </c>
      <c r="L344" s="12">
        <f t="shared" si="170"/>
        <v>701251383</v>
      </c>
      <c r="M344" s="12">
        <f t="shared" si="170"/>
        <v>112410300</v>
      </c>
      <c r="N344" s="12">
        <f t="shared" si="170"/>
        <v>32625000</v>
      </c>
      <c r="O344" s="12">
        <f t="shared" si="170"/>
        <v>816311683</v>
      </c>
      <c r="P344" s="12">
        <f t="shared" si="170"/>
        <v>2650000</v>
      </c>
      <c r="Q344" s="12">
        <f t="shared" si="156"/>
        <v>1494986164</v>
      </c>
      <c r="R344" s="12">
        <f t="shared" si="164"/>
        <v>701251383</v>
      </c>
      <c r="T344" s="5">
        <v>301020101</v>
      </c>
      <c r="U344" s="206" t="s">
        <v>598</v>
      </c>
      <c r="V344" s="208">
        <v>2311297847</v>
      </c>
      <c r="W344" s="208">
        <v>0</v>
      </c>
      <c r="X344" s="208">
        <v>0</v>
      </c>
      <c r="Y344" s="208">
        <v>0</v>
      </c>
      <c r="Z344" s="208">
        <v>0</v>
      </c>
      <c r="AA344" s="208">
        <v>0</v>
      </c>
      <c r="AB344" s="208">
        <v>2311297847</v>
      </c>
      <c r="AC344" s="208">
        <v>144525000</v>
      </c>
      <c r="AD344" s="208">
        <v>813661683</v>
      </c>
      <c r="AE344" s="208">
        <v>1497636164</v>
      </c>
      <c r="AF344" s="208">
        <v>44312107</v>
      </c>
      <c r="AG344" s="208">
        <v>701251383</v>
      </c>
      <c r="AH344" s="208">
        <v>219940208</v>
      </c>
      <c r="AI344" s="208">
        <v>32625000</v>
      </c>
      <c r="AJ344" s="208">
        <v>816311683</v>
      </c>
      <c r="AK344" s="208">
        <v>2650000</v>
      </c>
      <c r="AL344" s="208">
        <v>1494986164</v>
      </c>
      <c r="AM344" s="208">
        <v>0</v>
      </c>
    </row>
    <row r="345" spans="1:39" x14ac:dyDescent="0.25">
      <c r="A345" s="16">
        <v>30102010101</v>
      </c>
      <c r="B345" s="11" t="s">
        <v>599</v>
      </c>
      <c r="C345" s="12">
        <f>+C346+C347+C348</f>
        <v>2301297847</v>
      </c>
      <c r="D345" s="12">
        <f t="shared" ref="D345:P345" si="171">+D346+D347+D348</f>
        <v>0</v>
      </c>
      <c r="E345" s="12">
        <f t="shared" si="171"/>
        <v>0</v>
      </c>
      <c r="F345" s="12">
        <f t="shared" si="171"/>
        <v>0</v>
      </c>
      <c r="G345" s="12">
        <f t="shared" si="154"/>
        <v>2301297847</v>
      </c>
      <c r="H345" s="12">
        <f t="shared" si="171"/>
        <v>144525000</v>
      </c>
      <c r="I345" s="12">
        <f t="shared" si="171"/>
        <v>813661683</v>
      </c>
      <c r="J345" s="12">
        <f t="shared" si="144"/>
        <v>1487636164</v>
      </c>
      <c r="K345" s="12">
        <f t="shared" si="171"/>
        <v>44312107</v>
      </c>
      <c r="L345" s="12">
        <f t="shared" si="171"/>
        <v>701251383</v>
      </c>
      <c r="M345" s="12">
        <f t="shared" si="171"/>
        <v>112410300</v>
      </c>
      <c r="N345" s="12">
        <f t="shared" si="171"/>
        <v>32625000</v>
      </c>
      <c r="O345" s="12">
        <f t="shared" si="171"/>
        <v>816311683</v>
      </c>
      <c r="P345" s="12">
        <f t="shared" si="171"/>
        <v>2650000</v>
      </c>
      <c r="Q345" s="12">
        <f t="shared" si="156"/>
        <v>1484986164</v>
      </c>
      <c r="R345" s="12">
        <f t="shared" si="164"/>
        <v>701251383</v>
      </c>
      <c r="S345" s="6"/>
      <c r="T345" s="5">
        <v>30102010101</v>
      </c>
      <c r="U345" s="206" t="s">
        <v>599</v>
      </c>
      <c r="V345" s="208">
        <v>2301297847</v>
      </c>
      <c r="W345" s="208">
        <v>0</v>
      </c>
      <c r="X345" s="208">
        <v>0</v>
      </c>
      <c r="Y345" s="208">
        <v>0</v>
      </c>
      <c r="Z345" s="208">
        <v>0</v>
      </c>
      <c r="AA345" s="208">
        <v>0</v>
      </c>
      <c r="AB345" s="208">
        <v>2301297847</v>
      </c>
      <c r="AC345" s="208">
        <v>144525000</v>
      </c>
      <c r="AD345" s="208">
        <v>813661683</v>
      </c>
      <c r="AE345" s="208">
        <v>1487636164</v>
      </c>
      <c r="AF345" s="208">
        <v>44312107</v>
      </c>
      <c r="AG345" s="208">
        <v>701251383</v>
      </c>
      <c r="AH345" s="208">
        <v>219940208</v>
      </c>
      <c r="AI345" s="208">
        <v>32625000</v>
      </c>
      <c r="AJ345" s="208">
        <v>816311683</v>
      </c>
      <c r="AK345" s="208">
        <v>2650000</v>
      </c>
      <c r="AL345" s="208">
        <v>1484986164</v>
      </c>
      <c r="AM345" s="208">
        <v>0</v>
      </c>
    </row>
    <row r="346" spans="1:39" x14ac:dyDescent="0.25">
      <c r="A346" s="48">
        <v>3010201010101</v>
      </c>
      <c r="B346" s="1" t="s">
        <v>600</v>
      </c>
      <c r="C346" s="2">
        <v>650000000</v>
      </c>
      <c r="D346" s="2">
        <v>0</v>
      </c>
      <c r="E346" s="2">
        <v>0</v>
      </c>
      <c r="F346" s="2">
        <v>0</v>
      </c>
      <c r="G346" s="2">
        <f t="shared" si="154"/>
        <v>650000000</v>
      </c>
      <c r="H346" s="2">
        <v>0</v>
      </c>
      <c r="I346" s="2">
        <v>0</v>
      </c>
      <c r="J346" s="2">
        <f t="shared" si="144"/>
        <v>650000000</v>
      </c>
      <c r="K346" s="2">
        <v>0</v>
      </c>
      <c r="L346" s="2">
        <v>0</v>
      </c>
      <c r="M346" s="2">
        <f t="shared" si="162"/>
        <v>0</v>
      </c>
      <c r="N346" s="2">
        <v>0</v>
      </c>
      <c r="O346" s="2">
        <v>0</v>
      </c>
      <c r="P346" s="2">
        <f t="shared" si="163"/>
        <v>0</v>
      </c>
      <c r="Q346" s="2">
        <f t="shared" si="156"/>
        <v>650000000</v>
      </c>
      <c r="R346" s="2">
        <f t="shared" si="164"/>
        <v>0</v>
      </c>
      <c r="T346" s="5">
        <v>3010201010101</v>
      </c>
      <c r="U346" s="206" t="s">
        <v>600</v>
      </c>
      <c r="V346" s="208">
        <v>650000000</v>
      </c>
      <c r="W346" s="208">
        <v>0</v>
      </c>
      <c r="X346" s="208">
        <v>0</v>
      </c>
      <c r="Y346" s="208">
        <v>0</v>
      </c>
      <c r="Z346" s="208">
        <v>0</v>
      </c>
      <c r="AA346" s="208">
        <v>0</v>
      </c>
      <c r="AB346" s="208">
        <v>650000000</v>
      </c>
      <c r="AC346" s="208">
        <v>0</v>
      </c>
      <c r="AD346" s="208">
        <v>0</v>
      </c>
      <c r="AE346" s="208">
        <v>650000000</v>
      </c>
      <c r="AF346" s="208">
        <v>0</v>
      </c>
      <c r="AG346" s="208">
        <v>0</v>
      </c>
      <c r="AH346" s="208">
        <v>0</v>
      </c>
      <c r="AI346" s="208">
        <v>0</v>
      </c>
      <c r="AJ346" s="208">
        <v>0</v>
      </c>
      <c r="AK346" s="208">
        <v>0</v>
      </c>
      <c r="AL346" s="208">
        <v>650000000</v>
      </c>
      <c r="AM346" s="208">
        <v>0</v>
      </c>
    </row>
    <row r="347" spans="1:39" x14ac:dyDescent="0.25">
      <c r="A347" s="49">
        <v>3010201010102</v>
      </c>
      <c r="B347" s="1" t="s">
        <v>601</v>
      </c>
      <c r="C347" s="2">
        <v>312000000</v>
      </c>
      <c r="D347" s="2">
        <v>0</v>
      </c>
      <c r="E347" s="2">
        <v>0</v>
      </c>
      <c r="F347" s="2">
        <v>0</v>
      </c>
      <c r="G347" s="2">
        <f t="shared" si="154"/>
        <v>312000000</v>
      </c>
      <c r="H347" s="2">
        <v>0</v>
      </c>
      <c r="I347" s="2">
        <v>0</v>
      </c>
      <c r="J347" s="2">
        <f t="shared" si="144"/>
        <v>312000000</v>
      </c>
      <c r="K347" s="2">
        <v>0</v>
      </c>
      <c r="L347" s="2">
        <v>0</v>
      </c>
      <c r="M347" s="2">
        <f t="shared" si="162"/>
        <v>0</v>
      </c>
      <c r="N347" s="2">
        <v>0</v>
      </c>
      <c r="O347" s="2">
        <v>0</v>
      </c>
      <c r="P347" s="2">
        <f t="shared" si="163"/>
        <v>0</v>
      </c>
      <c r="Q347" s="31">
        <f t="shared" si="156"/>
        <v>312000000</v>
      </c>
      <c r="R347" s="2">
        <f t="shared" si="164"/>
        <v>0</v>
      </c>
      <c r="T347" s="5">
        <v>3010201010102</v>
      </c>
      <c r="U347" s="206" t="s">
        <v>601</v>
      </c>
      <c r="V347" s="208">
        <v>312000000</v>
      </c>
      <c r="W347" s="208">
        <v>0</v>
      </c>
      <c r="X347" s="208">
        <v>0</v>
      </c>
      <c r="Y347" s="208">
        <v>0</v>
      </c>
      <c r="Z347" s="208">
        <v>0</v>
      </c>
      <c r="AA347" s="208">
        <v>0</v>
      </c>
      <c r="AB347" s="208">
        <v>312000000</v>
      </c>
      <c r="AC347" s="208">
        <v>0</v>
      </c>
      <c r="AD347" s="208">
        <v>0</v>
      </c>
      <c r="AE347" s="208">
        <v>312000000</v>
      </c>
      <c r="AF347" s="208">
        <v>0</v>
      </c>
      <c r="AG347" s="208">
        <v>0</v>
      </c>
      <c r="AH347" s="208">
        <v>0</v>
      </c>
      <c r="AI347" s="208">
        <v>0</v>
      </c>
      <c r="AJ347" s="208">
        <v>0</v>
      </c>
      <c r="AK347" s="208">
        <v>0</v>
      </c>
      <c r="AL347" s="208">
        <v>312000000</v>
      </c>
      <c r="AM347" s="208">
        <v>0</v>
      </c>
    </row>
    <row r="348" spans="1:39" s="6" customFormat="1" x14ac:dyDescent="0.25">
      <c r="A348" s="50">
        <v>3010201010103</v>
      </c>
      <c r="B348" s="1" t="s">
        <v>602</v>
      </c>
      <c r="C348" s="2">
        <v>1339297847</v>
      </c>
      <c r="D348" s="2">
        <v>0</v>
      </c>
      <c r="E348" s="2">
        <v>0</v>
      </c>
      <c r="F348" s="2">
        <v>0</v>
      </c>
      <c r="G348" s="2">
        <f t="shared" si="154"/>
        <v>1339297847</v>
      </c>
      <c r="H348" s="2">
        <v>144525000</v>
      </c>
      <c r="I348" s="2">
        <v>813661683</v>
      </c>
      <c r="J348" s="31">
        <f t="shared" si="144"/>
        <v>525636164</v>
      </c>
      <c r="K348" s="2">
        <v>44312107</v>
      </c>
      <c r="L348" s="2">
        <v>701251383</v>
      </c>
      <c r="M348" s="2">
        <f t="shared" si="162"/>
        <v>112410300</v>
      </c>
      <c r="N348" s="2">
        <v>32625000</v>
      </c>
      <c r="O348" s="2">
        <v>816311683</v>
      </c>
      <c r="P348" s="2">
        <f t="shared" si="163"/>
        <v>2650000</v>
      </c>
      <c r="Q348" s="31">
        <f t="shared" si="156"/>
        <v>522986164</v>
      </c>
      <c r="R348" s="2">
        <f t="shared" si="164"/>
        <v>701251383</v>
      </c>
      <c r="S348"/>
      <c r="T348" s="5">
        <v>3010201010103</v>
      </c>
      <c r="U348" s="206" t="s">
        <v>602</v>
      </c>
      <c r="V348" s="208">
        <v>1339297847</v>
      </c>
      <c r="W348" s="208">
        <v>0</v>
      </c>
      <c r="X348" s="208">
        <v>0</v>
      </c>
      <c r="Y348" s="208">
        <v>0</v>
      </c>
      <c r="Z348" s="208">
        <v>0</v>
      </c>
      <c r="AA348" s="208">
        <v>0</v>
      </c>
      <c r="AB348" s="208">
        <v>1339297847</v>
      </c>
      <c r="AC348" s="208">
        <v>144525000</v>
      </c>
      <c r="AD348" s="208">
        <v>813661683</v>
      </c>
      <c r="AE348" s="208">
        <v>525636164</v>
      </c>
      <c r="AF348" s="208">
        <v>44312107</v>
      </c>
      <c r="AG348" s="208">
        <v>701251383</v>
      </c>
      <c r="AH348" s="208">
        <v>219940208</v>
      </c>
      <c r="AI348" s="208">
        <v>32625000</v>
      </c>
      <c r="AJ348" s="208">
        <v>816311683</v>
      </c>
      <c r="AK348" s="208">
        <v>2650000</v>
      </c>
      <c r="AL348" s="208">
        <v>522986164</v>
      </c>
      <c r="AM348" s="208">
        <v>0</v>
      </c>
    </row>
    <row r="349" spans="1:39" x14ac:dyDescent="0.25">
      <c r="A349" s="16">
        <v>30102010102</v>
      </c>
      <c r="B349" s="11" t="s">
        <v>603</v>
      </c>
      <c r="C349" s="12">
        <f>+C350</f>
        <v>10000000</v>
      </c>
      <c r="D349" s="12">
        <f t="shared" ref="D349:P349" si="172">+D350</f>
        <v>0</v>
      </c>
      <c r="E349" s="12">
        <f t="shared" si="172"/>
        <v>0</v>
      </c>
      <c r="F349" s="12">
        <f t="shared" si="172"/>
        <v>0</v>
      </c>
      <c r="G349" s="12">
        <f t="shared" si="154"/>
        <v>10000000</v>
      </c>
      <c r="H349" s="12">
        <f t="shared" si="172"/>
        <v>0</v>
      </c>
      <c r="I349" s="12">
        <f t="shared" si="172"/>
        <v>0</v>
      </c>
      <c r="J349" s="12">
        <f t="shared" si="144"/>
        <v>10000000</v>
      </c>
      <c r="K349" s="12">
        <f t="shared" si="172"/>
        <v>0</v>
      </c>
      <c r="L349" s="12">
        <f t="shared" si="172"/>
        <v>0</v>
      </c>
      <c r="M349" s="12">
        <f t="shared" si="172"/>
        <v>0</v>
      </c>
      <c r="N349" s="12">
        <f t="shared" si="172"/>
        <v>0</v>
      </c>
      <c r="O349" s="12">
        <f t="shared" si="172"/>
        <v>0</v>
      </c>
      <c r="P349" s="12">
        <f t="shared" si="172"/>
        <v>0</v>
      </c>
      <c r="Q349" s="12">
        <f t="shared" si="156"/>
        <v>10000000</v>
      </c>
      <c r="R349" s="12">
        <f t="shared" si="164"/>
        <v>0</v>
      </c>
      <c r="S349" s="6"/>
      <c r="T349" s="5">
        <v>30102010102</v>
      </c>
      <c r="U349" s="206" t="s">
        <v>603</v>
      </c>
      <c r="V349" s="208">
        <v>10000000</v>
      </c>
      <c r="W349" s="208">
        <v>0</v>
      </c>
      <c r="X349" s="208">
        <v>0</v>
      </c>
      <c r="Y349" s="208">
        <v>0</v>
      </c>
      <c r="Z349" s="208">
        <v>0</v>
      </c>
      <c r="AA349" s="208">
        <v>0</v>
      </c>
      <c r="AB349" s="208">
        <v>10000000</v>
      </c>
      <c r="AC349" s="208">
        <v>0</v>
      </c>
      <c r="AD349" s="208">
        <v>0</v>
      </c>
      <c r="AE349" s="208">
        <v>10000000</v>
      </c>
      <c r="AF349" s="208">
        <v>0</v>
      </c>
      <c r="AG349" s="208">
        <v>0</v>
      </c>
      <c r="AH349" s="208">
        <v>0</v>
      </c>
      <c r="AI349" s="208">
        <v>0</v>
      </c>
      <c r="AJ349" s="208">
        <v>0</v>
      </c>
      <c r="AK349" s="208">
        <v>0</v>
      </c>
      <c r="AL349" s="208">
        <v>10000000</v>
      </c>
      <c r="AM349" s="208">
        <v>0</v>
      </c>
    </row>
    <row r="350" spans="1:39" s="6" customFormat="1" x14ac:dyDescent="0.25">
      <c r="A350" s="48">
        <v>3010201010201</v>
      </c>
      <c r="B350" s="1" t="s">
        <v>604</v>
      </c>
      <c r="C350" s="2">
        <v>10000000</v>
      </c>
      <c r="D350" s="2">
        <v>0</v>
      </c>
      <c r="E350" s="2">
        <v>0</v>
      </c>
      <c r="F350" s="2">
        <v>0</v>
      </c>
      <c r="G350" s="2">
        <f t="shared" si="154"/>
        <v>10000000</v>
      </c>
      <c r="H350" s="2">
        <v>0</v>
      </c>
      <c r="I350" s="2">
        <v>0</v>
      </c>
      <c r="J350" s="2">
        <f t="shared" si="144"/>
        <v>10000000</v>
      </c>
      <c r="K350" s="2">
        <v>0</v>
      </c>
      <c r="L350" s="2">
        <v>0</v>
      </c>
      <c r="M350" s="2">
        <f t="shared" si="162"/>
        <v>0</v>
      </c>
      <c r="N350" s="2">
        <v>0</v>
      </c>
      <c r="O350" s="2">
        <v>0</v>
      </c>
      <c r="P350" s="2">
        <f t="shared" si="163"/>
        <v>0</v>
      </c>
      <c r="Q350" s="2">
        <f t="shared" si="156"/>
        <v>10000000</v>
      </c>
      <c r="R350" s="2">
        <f t="shared" si="164"/>
        <v>0</v>
      </c>
      <c r="S350"/>
      <c r="T350" s="5">
        <v>3010201010201</v>
      </c>
      <c r="U350" s="206" t="s">
        <v>604</v>
      </c>
      <c r="V350" s="208">
        <v>10000000</v>
      </c>
      <c r="W350" s="208">
        <v>0</v>
      </c>
      <c r="X350" s="208">
        <v>0</v>
      </c>
      <c r="Y350" s="208">
        <v>0</v>
      </c>
      <c r="Z350" s="208">
        <v>0</v>
      </c>
      <c r="AA350" s="208">
        <v>0</v>
      </c>
      <c r="AB350" s="208">
        <v>10000000</v>
      </c>
      <c r="AC350" s="208">
        <v>0</v>
      </c>
      <c r="AD350" s="208">
        <v>0</v>
      </c>
      <c r="AE350" s="208">
        <v>10000000</v>
      </c>
      <c r="AF350" s="208">
        <v>0</v>
      </c>
      <c r="AG350" s="208">
        <v>0</v>
      </c>
      <c r="AH350" s="208">
        <v>0</v>
      </c>
      <c r="AI350" s="208">
        <v>0</v>
      </c>
      <c r="AJ350" s="208">
        <v>0</v>
      </c>
      <c r="AK350" s="208">
        <v>0</v>
      </c>
      <c r="AL350" s="208">
        <v>10000000</v>
      </c>
      <c r="AM350" s="208">
        <v>0</v>
      </c>
    </row>
    <row r="351" spans="1:39" x14ac:dyDescent="0.25">
      <c r="A351" s="16">
        <v>301020103</v>
      </c>
      <c r="B351" s="11" t="s">
        <v>605</v>
      </c>
      <c r="C351" s="12">
        <f>+C352+C353</f>
        <v>400000000</v>
      </c>
      <c r="D351" s="12">
        <f t="shared" ref="D351:P351" si="173">+D352+D353</f>
        <v>0</v>
      </c>
      <c r="E351" s="12">
        <f t="shared" si="173"/>
        <v>0</v>
      </c>
      <c r="F351" s="12">
        <f t="shared" si="173"/>
        <v>0</v>
      </c>
      <c r="G351" s="12">
        <f t="shared" si="154"/>
        <v>400000000</v>
      </c>
      <c r="H351" s="12">
        <f t="shared" si="173"/>
        <v>17141419</v>
      </c>
      <c r="I351" s="12">
        <f t="shared" si="173"/>
        <v>16593124</v>
      </c>
      <c r="J351" s="12">
        <f t="shared" si="144"/>
        <v>383406876</v>
      </c>
      <c r="K351" s="12">
        <f t="shared" si="173"/>
        <v>593124</v>
      </c>
      <c r="L351" s="12">
        <f t="shared" si="173"/>
        <v>1141419</v>
      </c>
      <c r="M351" s="12">
        <f t="shared" si="173"/>
        <v>15451705</v>
      </c>
      <c r="N351" s="12">
        <f t="shared" si="173"/>
        <v>31141419</v>
      </c>
      <c r="O351" s="12">
        <f t="shared" si="173"/>
        <v>78593124</v>
      </c>
      <c r="P351" s="12">
        <f t="shared" si="173"/>
        <v>62000000</v>
      </c>
      <c r="Q351" s="12">
        <f t="shared" si="156"/>
        <v>321406876</v>
      </c>
      <c r="R351" s="12">
        <f t="shared" si="164"/>
        <v>1141419</v>
      </c>
      <c r="S351" s="6"/>
      <c r="T351" s="5">
        <v>301020103</v>
      </c>
      <c r="U351" s="206" t="s">
        <v>605</v>
      </c>
      <c r="V351" s="208">
        <v>400000000</v>
      </c>
      <c r="W351" s="208">
        <v>0</v>
      </c>
      <c r="X351" s="208">
        <v>0</v>
      </c>
      <c r="Y351" s="208">
        <v>0</v>
      </c>
      <c r="Z351" s="208">
        <v>0</v>
      </c>
      <c r="AA351" s="208">
        <v>0</v>
      </c>
      <c r="AB351" s="208">
        <v>400000000</v>
      </c>
      <c r="AC351" s="208">
        <v>17141419</v>
      </c>
      <c r="AD351" s="208">
        <v>16593124</v>
      </c>
      <c r="AE351" s="208">
        <v>383406876</v>
      </c>
      <c r="AF351" s="208">
        <v>593124</v>
      </c>
      <c r="AG351" s="208">
        <v>1141419</v>
      </c>
      <c r="AH351" s="208">
        <v>16000000</v>
      </c>
      <c r="AI351" s="208">
        <v>31141419</v>
      </c>
      <c r="AJ351" s="208">
        <v>78593124</v>
      </c>
      <c r="AK351" s="208">
        <v>62000000</v>
      </c>
      <c r="AL351" s="208">
        <v>321406876</v>
      </c>
      <c r="AM351" s="208">
        <v>0</v>
      </c>
    </row>
    <row r="352" spans="1:39" x14ac:dyDescent="0.25">
      <c r="A352" s="48">
        <v>30102010301</v>
      </c>
      <c r="B352" s="1" t="s">
        <v>606</v>
      </c>
      <c r="C352" s="2">
        <v>250000000</v>
      </c>
      <c r="D352" s="2">
        <v>0</v>
      </c>
      <c r="E352" s="2">
        <v>0</v>
      </c>
      <c r="F352" s="2">
        <v>0</v>
      </c>
      <c r="G352" s="2">
        <f t="shared" si="154"/>
        <v>250000000</v>
      </c>
      <c r="H352" s="2">
        <v>0</v>
      </c>
      <c r="I352" s="2">
        <v>0</v>
      </c>
      <c r="J352" s="2">
        <f t="shared" si="144"/>
        <v>250000000</v>
      </c>
      <c r="K352" s="2">
        <v>0</v>
      </c>
      <c r="L352" s="2">
        <v>0</v>
      </c>
      <c r="M352" s="2">
        <f t="shared" si="162"/>
        <v>0</v>
      </c>
      <c r="N352" s="2">
        <v>0</v>
      </c>
      <c r="O352" s="2">
        <v>0</v>
      </c>
      <c r="P352" s="2">
        <f t="shared" si="163"/>
        <v>0</v>
      </c>
      <c r="Q352" s="2">
        <f t="shared" si="156"/>
        <v>250000000</v>
      </c>
      <c r="R352" s="2">
        <f t="shared" si="164"/>
        <v>0</v>
      </c>
      <c r="T352" s="5">
        <v>30102010301</v>
      </c>
      <c r="U352" s="206" t="s">
        <v>606</v>
      </c>
      <c r="V352" s="208">
        <v>250000000</v>
      </c>
      <c r="W352" s="208">
        <v>0</v>
      </c>
      <c r="X352" s="208">
        <v>0</v>
      </c>
      <c r="Y352" s="208">
        <v>0</v>
      </c>
      <c r="Z352" s="208">
        <v>0</v>
      </c>
      <c r="AA352" s="208">
        <v>0</v>
      </c>
      <c r="AB352" s="208">
        <v>250000000</v>
      </c>
      <c r="AC352" s="208">
        <v>0</v>
      </c>
      <c r="AD352" s="208">
        <v>0</v>
      </c>
      <c r="AE352" s="208">
        <v>250000000</v>
      </c>
      <c r="AF352" s="208">
        <v>0</v>
      </c>
      <c r="AG352" s="208">
        <v>0</v>
      </c>
      <c r="AH352" s="208">
        <v>0</v>
      </c>
      <c r="AI352" s="208">
        <v>0</v>
      </c>
      <c r="AJ352" s="208">
        <v>0</v>
      </c>
      <c r="AK352" s="208">
        <v>0</v>
      </c>
      <c r="AL352" s="208">
        <v>250000000</v>
      </c>
      <c r="AM352" s="208">
        <v>0</v>
      </c>
    </row>
    <row r="353" spans="1:39" s="6" customFormat="1" x14ac:dyDescent="0.25">
      <c r="A353" s="50">
        <v>30102010303</v>
      </c>
      <c r="B353" s="1" t="s">
        <v>607</v>
      </c>
      <c r="C353" s="2">
        <v>150000000</v>
      </c>
      <c r="D353" s="2">
        <v>0</v>
      </c>
      <c r="E353" s="2">
        <v>0</v>
      </c>
      <c r="F353" s="2">
        <v>0</v>
      </c>
      <c r="G353" s="2">
        <f t="shared" si="154"/>
        <v>150000000</v>
      </c>
      <c r="H353" s="2">
        <v>17141419</v>
      </c>
      <c r="I353" s="2">
        <v>16593124</v>
      </c>
      <c r="J353" s="2">
        <f t="shared" si="144"/>
        <v>133406876</v>
      </c>
      <c r="K353" s="2">
        <v>593124</v>
      </c>
      <c r="L353" s="2">
        <v>1141419</v>
      </c>
      <c r="M353" s="2">
        <f t="shared" si="162"/>
        <v>15451705</v>
      </c>
      <c r="N353" s="2">
        <v>31141419</v>
      </c>
      <c r="O353" s="2">
        <v>78593124</v>
      </c>
      <c r="P353" s="2">
        <f t="shared" si="163"/>
        <v>62000000</v>
      </c>
      <c r="Q353" s="2">
        <f t="shared" si="156"/>
        <v>71406876</v>
      </c>
      <c r="R353" s="2">
        <f t="shared" si="164"/>
        <v>1141419</v>
      </c>
      <c r="S353"/>
      <c r="T353" s="5">
        <v>30102010303</v>
      </c>
      <c r="U353" s="206" t="s">
        <v>607</v>
      </c>
      <c r="V353" s="208">
        <v>150000000</v>
      </c>
      <c r="W353" s="208">
        <v>0</v>
      </c>
      <c r="X353" s="208">
        <v>0</v>
      </c>
      <c r="Y353" s="208">
        <v>0</v>
      </c>
      <c r="Z353" s="208">
        <v>0</v>
      </c>
      <c r="AA353" s="208">
        <v>0</v>
      </c>
      <c r="AB353" s="208">
        <v>150000000</v>
      </c>
      <c r="AC353" s="208">
        <v>17141419</v>
      </c>
      <c r="AD353" s="208">
        <v>16593124</v>
      </c>
      <c r="AE353" s="208">
        <v>133406876</v>
      </c>
      <c r="AF353" s="208">
        <v>593124</v>
      </c>
      <c r="AG353" s="208">
        <v>1141419</v>
      </c>
      <c r="AH353" s="208">
        <v>16000000</v>
      </c>
      <c r="AI353" s="208">
        <v>31141419</v>
      </c>
      <c r="AJ353" s="208">
        <v>78593124</v>
      </c>
      <c r="AK353" s="208">
        <v>62000000</v>
      </c>
      <c r="AL353" s="208">
        <v>71406876</v>
      </c>
      <c r="AM353" s="208">
        <v>0</v>
      </c>
    </row>
    <row r="354" spans="1:39" s="6" customFormat="1" x14ac:dyDescent="0.25">
      <c r="A354" s="13">
        <v>30103</v>
      </c>
      <c r="B354" s="7" t="s">
        <v>608</v>
      </c>
      <c r="C354" s="8">
        <f>+C355+C360</f>
        <v>2400000000</v>
      </c>
      <c r="D354" s="8">
        <f t="shared" ref="D354:P354" si="174">+D355+D360</f>
        <v>300000000</v>
      </c>
      <c r="E354" s="8">
        <f t="shared" si="174"/>
        <v>0</v>
      </c>
      <c r="F354" s="8">
        <f t="shared" si="174"/>
        <v>0</v>
      </c>
      <c r="G354" s="8">
        <f t="shared" si="154"/>
        <v>2700000000</v>
      </c>
      <c r="H354" s="8">
        <f t="shared" si="174"/>
        <v>300000000</v>
      </c>
      <c r="I354" s="8">
        <f t="shared" si="174"/>
        <v>1150000000</v>
      </c>
      <c r="J354" s="8">
        <f t="shared" si="144"/>
        <v>1550000000</v>
      </c>
      <c r="K354" s="8">
        <f t="shared" si="174"/>
        <v>1150000000</v>
      </c>
      <c r="L354" s="8">
        <f t="shared" si="174"/>
        <v>1150000000</v>
      </c>
      <c r="M354" s="8">
        <f t="shared" si="174"/>
        <v>0</v>
      </c>
      <c r="N354" s="8">
        <f t="shared" si="174"/>
        <v>300000000</v>
      </c>
      <c r="O354" s="8">
        <f t="shared" si="174"/>
        <v>1150000000</v>
      </c>
      <c r="P354" s="8">
        <f t="shared" si="174"/>
        <v>0</v>
      </c>
      <c r="Q354" s="8">
        <f t="shared" si="156"/>
        <v>1550000000</v>
      </c>
      <c r="R354" s="8">
        <f t="shared" si="164"/>
        <v>1150000000</v>
      </c>
      <c r="T354" s="5">
        <v>30103</v>
      </c>
      <c r="U354" s="206" t="s">
        <v>608</v>
      </c>
      <c r="V354" s="208">
        <v>2400000000</v>
      </c>
      <c r="W354" s="208">
        <v>300000000</v>
      </c>
      <c r="X354" s="208">
        <v>0</v>
      </c>
      <c r="Y354" s="208">
        <v>0</v>
      </c>
      <c r="Z354" s="208">
        <v>0</v>
      </c>
      <c r="AA354" s="208">
        <v>0</v>
      </c>
      <c r="AB354" s="208">
        <v>2700000000</v>
      </c>
      <c r="AC354" s="208">
        <v>300000000</v>
      </c>
      <c r="AD354" s="208">
        <v>1150000000</v>
      </c>
      <c r="AE354" s="208">
        <v>1550000000</v>
      </c>
      <c r="AF354" s="208">
        <v>1150000000</v>
      </c>
      <c r="AG354" s="208">
        <v>1150000000</v>
      </c>
      <c r="AH354" s="208">
        <v>0</v>
      </c>
      <c r="AI354" s="208">
        <v>300000000</v>
      </c>
      <c r="AJ354" s="208">
        <v>1150000000</v>
      </c>
      <c r="AK354" s="208">
        <v>0</v>
      </c>
      <c r="AL354" s="208">
        <v>1550000000</v>
      </c>
      <c r="AM354" s="208">
        <v>0</v>
      </c>
    </row>
    <row r="355" spans="1:39" s="6" customFormat="1" x14ac:dyDescent="0.25">
      <c r="A355" s="13">
        <v>3010301</v>
      </c>
      <c r="B355" s="7" t="s">
        <v>609</v>
      </c>
      <c r="C355" s="8">
        <f>+C356</f>
        <v>1200000000</v>
      </c>
      <c r="D355" s="8">
        <f t="shared" ref="D355:P355" si="175">+D356</f>
        <v>300000000</v>
      </c>
      <c r="E355" s="8">
        <f t="shared" si="175"/>
        <v>0</v>
      </c>
      <c r="F355" s="8">
        <f t="shared" si="175"/>
        <v>0</v>
      </c>
      <c r="G355" s="8">
        <f t="shared" si="154"/>
        <v>1500000000</v>
      </c>
      <c r="H355" s="8">
        <f t="shared" si="175"/>
        <v>300000000</v>
      </c>
      <c r="I355" s="8">
        <f t="shared" si="175"/>
        <v>1150000000</v>
      </c>
      <c r="J355" s="8">
        <f t="shared" si="144"/>
        <v>350000000</v>
      </c>
      <c r="K355" s="8">
        <f t="shared" si="175"/>
        <v>1150000000</v>
      </c>
      <c r="L355" s="8">
        <f t="shared" si="175"/>
        <v>1150000000</v>
      </c>
      <c r="M355" s="8">
        <f t="shared" si="175"/>
        <v>0</v>
      </c>
      <c r="N355" s="8">
        <f t="shared" si="175"/>
        <v>300000000</v>
      </c>
      <c r="O355" s="8">
        <f t="shared" si="175"/>
        <v>1150000000</v>
      </c>
      <c r="P355" s="8">
        <f t="shared" si="175"/>
        <v>0</v>
      </c>
      <c r="Q355" s="8">
        <f t="shared" si="156"/>
        <v>350000000</v>
      </c>
      <c r="R355" s="8">
        <f t="shared" si="164"/>
        <v>1150000000</v>
      </c>
      <c r="T355" s="5">
        <v>3010301</v>
      </c>
      <c r="U355" s="206" t="s">
        <v>609</v>
      </c>
      <c r="V355" s="208">
        <v>1200000000</v>
      </c>
      <c r="W355" s="208">
        <v>300000000</v>
      </c>
      <c r="X355" s="208">
        <v>0</v>
      </c>
      <c r="Y355" s="208">
        <v>0</v>
      </c>
      <c r="Z355" s="208">
        <v>0</v>
      </c>
      <c r="AA355" s="208">
        <v>0</v>
      </c>
      <c r="AB355" s="208">
        <v>1500000000</v>
      </c>
      <c r="AC355" s="208">
        <v>300000000</v>
      </c>
      <c r="AD355" s="208">
        <v>1150000000</v>
      </c>
      <c r="AE355" s="208">
        <v>350000000</v>
      </c>
      <c r="AF355" s="208">
        <v>1150000000</v>
      </c>
      <c r="AG355" s="208">
        <v>1150000000</v>
      </c>
      <c r="AH355" s="208">
        <v>0</v>
      </c>
      <c r="AI355" s="208">
        <v>300000000</v>
      </c>
      <c r="AJ355" s="208">
        <v>1150000000</v>
      </c>
      <c r="AK355" s="208">
        <v>0</v>
      </c>
      <c r="AL355" s="208">
        <v>350000000</v>
      </c>
      <c r="AM355" s="208">
        <v>0</v>
      </c>
    </row>
    <row r="356" spans="1:39" x14ac:dyDescent="0.25">
      <c r="A356" s="16">
        <v>301030101</v>
      </c>
      <c r="B356" s="11" t="s">
        <v>610</v>
      </c>
      <c r="C356" s="12">
        <f>+C357+C358+C359</f>
        <v>1200000000</v>
      </c>
      <c r="D356" s="12">
        <f t="shared" ref="D356:P356" si="176">+D357+D358+D359</f>
        <v>300000000</v>
      </c>
      <c r="E356" s="12">
        <f t="shared" si="176"/>
        <v>0</v>
      </c>
      <c r="F356" s="12">
        <f t="shared" si="176"/>
        <v>0</v>
      </c>
      <c r="G356" s="12">
        <f t="shared" si="154"/>
        <v>1500000000</v>
      </c>
      <c r="H356" s="12">
        <f t="shared" si="176"/>
        <v>300000000</v>
      </c>
      <c r="I356" s="12">
        <f t="shared" si="176"/>
        <v>1150000000</v>
      </c>
      <c r="J356" s="12">
        <f t="shared" si="144"/>
        <v>350000000</v>
      </c>
      <c r="K356" s="12">
        <f t="shared" si="176"/>
        <v>1150000000</v>
      </c>
      <c r="L356" s="12">
        <f t="shared" si="176"/>
        <v>1150000000</v>
      </c>
      <c r="M356" s="12">
        <f t="shared" si="176"/>
        <v>0</v>
      </c>
      <c r="N356" s="12">
        <f t="shared" si="176"/>
        <v>300000000</v>
      </c>
      <c r="O356" s="12">
        <f t="shared" si="176"/>
        <v>1150000000</v>
      </c>
      <c r="P356" s="12">
        <f t="shared" si="176"/>
        <v>0</v>
      </c>
      <c r="Q356" s="12">
        <f t="shared" si="156"/>
        <v>350000000</v>
      </c>
      <c r="R356" s="12">
        <f t="shared" si="164"/>
        <v>1150000000</v>
      </c>
      <c r="S356" s="6"/>
      <c r="T356" s="5">
        <v>301030101</v>
      </c>
      <c r="U356" s="206" t="s">
        <v>610</v>
      </c>
      <c r="V356" s="208">
        <v>1200000000</v>
      </c>
      <c r="W356" s="208">
        <v>300000000</v>
      </c>
      <c r="X356" s="208">
        <v>0</v>
      </c>
      <c r="Y356" s="208">
        <v>0</v>
      </c>
      <c r="Z356" s="208">
        <v>0</v>
      </c>
      <c r="AA356" s="208">
        <v>0</v>
      </c>
      <c r="AB356" s="208">
        <v>1500000000</v>
      </c>
      <c r="AC356" s="208">
        <v>300000000</v>
      </c>
      <c r="AD356" s="208">
        <v>1150000000</v>
      </c>
      <c r="AE356" s="208">
        <v>350000000</v>
      </c>
      <c r="AF356" s="208">
        <v>1150000000</v>
      </c>
      <c r="AG356" s="208">
        <v>1150000000</v>
      </c>
      <c r="AH356" s="208">
        <v>0</v>
      </c>
      <c r="AI356" s="208">
        <v>300000000</v>
      </c>
      <c r="AJ356" s="208">
        <v>1150000000</v>
      </c>
      <c r="AK356" s="208">
        <v>0</v>
      </c>
      <c r="AL356" s="208">
        <v>350000000</v>
      </c>
      <c r="AM356" s="208">
        <v>0</v>
      </c>
    </row>
    <row r="357" spans="1:39" x14ac:dyDescent="0.25">
      <c r="A357" s="48">
        <v>30103010101</v>
      </c>
      <c r="B357" s="1" t="s">
        <v>611</v>
      </c>
      <c r="C357" s="2">
        <v>350000000</v>
      </c>
      <c r="D357" s="2">
        <v>0</v>
      </c>
      <c r="E357" s="2">
        <v>0</v>
      </c>
      <c r="F357" s="2">
        <v>0</v>
      </c>
      <c r="G357" s="2">
        <f t="shared" si="154"/>
        <v>350000000</v>
      </c>
      <c r="H357" s="2">
        <v>0</v>
      </c>
      <c r="I357" s="2">
        <v>0</v>
      </c>
      <c r="J357" s="2">
        <f t="shared" si="144"/>
        <v>350000000</v>
      </c>
      <c r="K357" s="2">
        <v>0</v>
      </c>
      <c r="L357" s="2">
        <v>0</v>
      </c>
      <c r="M357" s="2">
        <f t="shared" si="162"/>
        <v>0</v>
      </c>
      <c r="N357" s="2">
        <v>0</v>
      </c>
      <c r="O357" s="2">
        <v>0</v>
      </c>
      <c r="P357" s="2">
        <f t="shared" si="163"/>
        <v>0</v>
      </c>
      <c r="Q357" s="2">
        <f t="shared" si="156"/>
        <v>350000000</v>
      </c>
      <c r="R357" s="2">
        <f t="shared" si="164"/>
        <v>0</v>
      </c>
      <c r="T357" s="5">
        <v>30103010101</v>
      </c>
      <c r="U357" s="206" t="s">
        <v>611</v>
      </c>
      <c r="V357" s="208">
        <v>350000000</v>
      </c>
      <c r="W357" s="208">
        <v>0</v>
      </c>
      <c r="X357" s="208">
        <v>0</v>
      </c>
      <c r="Y357" s="208">
        <v>0</v>
      </c>
      <c r="Z357" s="208">
        <v>0</v>
      </c>
      <c r="AA357" s="208">
        <v>0</v>
      </c>
      <c r="AB357" s="208">
        <v>350000000</v>
      </c>
      <c r="AC357" s="208">
        <v>0</v>
      </c>
      <c r="AD357" s="208">
        <v>0</v>
      </c>
      <c r="AE357" s="208">
        <v>350000000</v>
      </c>
      <c r="AF357" s="208">
        <v>0</v>
      </c>
      <c r="AG357" s="208">
        <v>0</v>
      </c>
      <c r="AH357" s="208">
        <v>0</v>
      </c>
      <c r="AI357" s="208">
        <v>0</v>
      </c>
      <c r="AJ357" s="208">
        <v>0</v>
      </c>
      <c r="AK357" s="208">
        <v>0</v>
      </c>
      <c r="AL357" s="208">
        <v>350000000</v>
      </c>
      <c r="AM357" s="208">
        <v>0</v>
      </c>
    </row>
    <row r="358" spans="1:39" x14ac:dyDescent="0.25">
      <c r="A358" s="49">
        <v>30103010102</v>
      </c>
      <c r="B358" s="1" t="s">
        <v>612</v>
      </c>
      <c r="C358" s="2">
        <v>350000000</v>
      </c>
      <c r="D358" s="2">
        <v>0</v>
      </c>
      <c r="E358" s="2">
        <v>0</v>
      </c>
      <c r="F358" s="2">
        <v>0</v>
      </c>
      <c r="G358" s="2">
        <f t="shared" si="154"/>
        <v>350000000</v>
      </c>
      <c r="H358" s="2">
        <v>0</v>
      </c>
      <c r="I358" s="2">
        <v>350000000</v>
      </c>
      <c r="J358" s="2">
        <f t="shared" si="144"/>
        <v>0</v>
      </c>
      <c r="K358" s="2">
        <v>350000000</v>
      </c>
      <c r="L358" s="2">
        <v>350000000</v>
      </c>
      <c r="M358" s="2">
        <f t="shared" si="162"/>
        <v>0</v>
      </c>
      <c r="N358" s="2">
        <v>0</v>
      </c>
      <c r="O358" s="2">
        <v>350000000</v>
      </c>
      <c r="P358" s="2">
        <f t="shared" si="163"/>
        <v>0</v>
      </c>
      <c r="Q358" s="2">
        <f t="shared" si="156"/>
        <v>0</v>
      </c>
      <c r="R358" s="2">
        <f t="shared" si="164"/>
        <v>350000000</v>
      </c>
      <c r="T358" s="5">
        <v>30103010102</v>
      </c>
      <c r="U358" s="206" t="s">
        <v>612</v>
      </c>
      <c r="V358" s="208">
        <v>350000000</v>
      </c>
      <c r="W358" s="208">
        <v>0</v>
      </c>
      <c r="X358" s="208">
        <v>0</v>
      </c>
      <c r="Y358" s="208">
        <v>0</v>
      </c>
      <c r="Z358" s="208">
        <v>0</v>
      </c>
      <c r="AA358" s="208">
        <v>0</v>
      </c>
      <c r="AB358" s="208">
        <v>350000000</v>
      </c>
      <c r="AC358" s="208">
        <v>0</v>
      </c>
      <c r="AD358" s="208">
        <v>350000000</v>
      </c>
      <c r="AE358" s="208">
        <v>0</v>
      </c>
      <c r="AF358" s="208">
        <v>350000000</v>
      </c>
      <c r="AG358" s="208">
        <v>350000000</v>
      </c>
      <c r="AH358" s="208">
        <v>0</v>
      </c>
      <c r="AI358" s="208">
        <v>0</v>
      </c>
      <c r="AJ358" s="208">
        <v>350000000</v>
      </c>
      <c r="AK358" s="208">
        <v>0</v>
      </c>
      <c r="AL358" s="208">
        <v>0</v>
      </c>
      <c r="AM358" s="208">
        <v>0</v>
      </c>
    </row>
    <row r="359" spans="1:39" s="6" customFormat="1" x14ac:dyDescent="0.25">
      <c r="A359" s="50">
        <v>30103010103</v>
      </c>
      <c r="B359" s="1" t="s">
        <v>613</v>
      </c>
      <c r="C359" s="2">
        <v>500000000</v>
      </c>
      <c r="D359" s="2">
        <v>300000000</v>
      </c>
      <c r="E359" s="2">
        <v>0</v>
      </c>
      <c r="F359" s="2">
        <v>0</v>
      </c>
      <c r="G359" s="2">
        <f t="shared" si="154"/>
        <v>800000000</v>
      </c>
      <c r="H359" s="2">
        <v>300000000</v>
      </c>
      <c r="I359" s="2">
        <v>800000000</v>
      </c>
      <c r="J359" s="2">
        <f t="shared" si="144"/>
        <v>0</v>
      </c>
      <c r="K359" s="2">
        <v>800000000</v>
      </c>
      <c r="L359" s="2">
        <v>800000000</v>
      </c>
      <c r="M359" s="2">
        <f t="shared" si="162"/>
        <v>0</v>
      </c>
      <c r="N359" s="2">
        <v>300000000</v>
      </c>
      <c r="O359" s="2">
        <v>800000000</v>
      </c>
      <c r="P359" s="2">
        <f t="shared" si="163"/>
        <v>0</v>
      </c>
      <c r="Q359" s="2">
        <f t="shared" si="156"/>
        <v>0</v>
      </c>
      <c r="R359" s="2">
        <f t="shared" si="164"/>
        <v>800000000</v>
      </c>
      <c r="S359"/>
      <c r="T359" s="5">
        <v>30103010103</v>
      </c>
      <c r="U359" s="206" t="s">
        <v>613</v>
      </c>
      <c r="V359" s="208">
        <v>500000000</v>
      </c>
      <c r="W359" s="208">
        <v>300000000</v>
      </c>
      <c r="X359" s="208">
        <v>0</v>
      </c>
      <c r="Y359" s="208">
        <v>0</v>
      </c>
      <c r="Z359" s="208">
        <v>0</v>
      </c>
      <c r="AA359" s="208">
        <v>0</v>
      </c>
      <c r="AB359" s="208">
        <v>800000000</v>
      </c>
      <c r="AC359" s="208">
        <v>300000000</v>
      </c>
      <c r="AD359" s="208">
        <v>800000000</v>
      </c>
      <c r="AE359" s="208">
        <v>0</v>
      </c>
      <c r="AF359" s="208">
        <v>800000000</v>
      </c>
      <c r="AG359" s="208">
        <v>800000000</v>
      </c>
      <c r="AH359" s="208">
        <v>0</v>
      </c>
      <c r="AI359" s="208">
        <v>300000000</v>
      </c>
      <c r="AJ359" s="208">
        <v>800000000</v>
      </c>
      <c r="AK359" s="208">
        <v>0</v>
      </c>
      <c r="AL359" s="208">
        <v>0</v>
      </c>
      <c r="AM359" s="208">
        <v>0</v>
      </c>
    </row>
    <row r="360" spans="1:39" s="6" customFormat="1" x14ac:dyDescent="0.25">
      <c r="A360" s="13">
        <v>3010302</v>
      </c>
      <c r="B360" s="7" t="s">
        <v>614</v>
      </c>
      <c r="C360" s="8">
        <f>+C361</f>
        <v>1200000000</v>
      </c>
      <c r="D360" s="8">
        <f t="shared" ref="D360:P361" si="177">+D361</f>
        <v>0</v>
      </c>
      <c r="E360" s="8">
        <f t="shared" si="177"/>
        <v>0</v>
      </c>
      <c r="F360" s="8">
        <f t="shared" si="177"/>
        <v>0</v>
      </c>
      <c r="G360" s="8">
        <f t="shared" si="154"/>
        <v>1200000000</v>
      </c>
      <c r="H360" s="8">
        <f t="shared" si="177"/>
        <v>0</v>
      </c>
      <c r="I360" s="8">
        <f t="shared" si="177"/>
        <v>0</v>
      </c>
      <c r="J360" s="8">
        <f t="shared" si="144"/>
        <v>1200000000</v>
      </c>
      <c r="K360" s="8">
        <f t="shared" si="177"/>
        <v>0</v>
      </c>
      <c r="L360" s="8">
        <f t="shared" si="177"/>
        <v>0</v>
      </c>
      <c r="M360" s="8">
        <f t="shared" si="177"/>
        <v>0</v>
      </c>
      <c r="N360" s="8">
        <f t="shared" si="177"/>
        <v>0</v>
      </c>
      <c r="O360" s="8">
        <f t="shared" si="177"/>
        <v>0</v>
      </c>
      <c r="P360" s="8">
        <f t="shared" si="177"/>
        <v>0</v>
      </c>
      <c r="Q360" s="8">
        <f t="shared" si="156"/>
        <v>1200000000</v>
      </c>
      <c r="R360" s="8">
        <f t="shared" si="164"/>
        <v>0</v>
      </c>
      <c r="T360" s="5">
        <v>3010302</v>
      </c>
      <c r="U360" s="206" t="s">
        <v>614</v>
      </c>
      <c r="V360" s="208">
        <v>1200000000</v>
      </c>
      <c r="W360" s="208">
        <v>0</v>
      </c>
      <c r="X360" s="208">
        <v>0</v>
      </c>
      <c r="Y360" s="208">
        <v>0</v>
      </c>
      <c r="Z360" s="208">
        <v>0</v>
      </c>
      <c r="AA360" s="208">
        <v>0</v>
      </c>
      <c r="AB360" s="208">
        <v>1200000000</v>
      </c>
      <c r="AC360" s="208">
        <v>0</v>
      </c>
      <c r="AD360" s="208">
        <v>0</v>
      </c>
      <c r="AE360" s="208">
        <v>1200000000</v>
      </c>
      <c r="AF360" s="208">
        <v>0</v>
      </c>
      <c r="AG360" s="208">
        <v>0</v>
      </c>
      <c r="AH360" s="208">
        <v>0</v>
      </c>
      <c r="AI360" s="208">
        <v>0</v>
      </c>
      <c r="AJ360" s="208">
        <v>0</v>
      </c>
      <c r="AK360" s="208">
        <v>0</v>
      </c>
      <c r="AL360" s="208">
        <v>1200000000</v>
      </c>
      <c r="AM360" s="208">
        <v>0</v>
      </c>
    </row>
    <row r="361" spans="1:39" s="6" customFormat="1" x14ac:dyDescent="0.25">
      <c r="A361" s="16">
        <v>301030201</v>
      </c>
      <c r="B361" s="11" t="s">
        <v>615</v>
      </c>
      <c r="C361" s="12">
        <f>+C362</f>
        <v>1200000000</v>
      </c>
      <c r="D361" s="12">
        <f t="shared" si="177"/>
        <v>0</v>
      </c>
      <c r="E361" s="12">
        <f t="shared" si="177"/>
        <v>0</v>
      </c>
      <c r="F361" s="12">
        <f t="shared" si="177"/>
        <v>0</v>
      </c>
      <c r="G361" s="12">
        <f t="shared" si="154"/>
        <v>1200000000</v>
      </c>
      <c r="H361" s="12">
        <f t="shared" si="177"/>
        <v>0</v>
      </c>
      <c r="I361" s="12">
        <f t="shared" si="177"/>
        <v>0</v>
      </c>
      <c r="J361" s="12">
        <f t="shared" si="144"/>
        <v>1200000000</v>
      </c>
      <c r="K361" s="12">
        <f t="shared" si="177"/>
        <v>0</v>
      </c>
      <c r="L361" s="12">
        <f t="shared" si="177"/>
        <v>0</v>
      </c>
      <c r="M361" s="12">
        <f t="shared" si="177"/>
        <v>0</v>
      </c>
      <c r="N361" s="12">
        <f t="shared" si="177"/>
        <v>0</v>
      </c>
      <c r="O361" s="12">
        <f t="shared" si="177"/>
        <v>0</v>
      </c>
      <c r="P361" s="12">
        <f t="shared" si="177"/>
        <v>0</v>
      </c>
      <c r="Q361" s="12">
        <f t="shared" si="156"/>
        <v>1200000000</v>
      </c>
      <c r="R361" s="12">
        <f t="shared" si="164"/>
        <v>0</v>
      </c>
      <c r="T361" s="5">
        <v>301030201</v>
      </c>
      <c r="U361" s="206" t="s">
        <v>615</v>
      </c>
      <c r="V361" s="208">
        <v>1200000000</v>
      </c>
      <c r="W361" s="208">
        <v>0</v>
      </c>
      <c r="X361" s="208">
        <v>0</v>
      </c>
      <c r="Y361" s="208">
        <v>0</v>
      </c>
      <c r="Z361" s="208">
        <v>0</v>
      </c>
      <c r="AA361" s="208">
        <v>0</v>
      </c>
      <c r="AB361" s="208">
        <v>1200000000</v>
      </c>
      <c r="AC361" s="208">
        <v>0</v>
      </c>
      <c r="AD361" s="208">
        <v>0</v>
      </c>
      <c r="AE361" s="208">
        <v>1200000000</v>
      </c>
      <c r="AF361" s="208">
        <v>0</v>
      </c>
      <c r="AG361" s="208">
        <v>0</v>
      </c>
      <c r="AH361" s="208">
        <v>0</v>
      </c>
      <c r="AI361" s="208">
        <v>0</v>
      </c>
      <c r="AJ361" s="208">
        <v>0</v>
      </c>
      <c r="AK361" s="208">
        <v>0</v>
      </c>
      <c r="AL361" s="208">
        <v>1200000000</v>
      </c>
      <c r="AM361" s="208">
        <v>0</v>
      </c>
    </row>
    <row r="362" spans="1:39" x14ac:dyDescent="0.25">
      <c r="A362" s="16">
        <v>30103020101</v>
      </c>
      <c r="B362" s="11" t="s">
        <v>616</v>
      </c>
      <c r="C362" s="12">
        <f>+C363+C364</f>
        <v>1200000000</v>
      </c>
      <c r="D362" s="12">
        <f t="shared" ref="D362:P362" si="178">+D363+D364</f>
        <v>0</v>
      </c>
      <c r="E362" s="12">
        <f t="shared" si="178"/>
        <v>0</v>
      </c>
      <c r="F362" s="12">
        <f t="shared" si="178"/>
        <v>0</v>
      </c>
      <c r="G362" s="12">
        <f t="shared" si="154"/>
        <v>1200000000</v>
      </c>
      <c r="H362" s="12">
        <f t="shared" si="178"/>
        <v>0</v>
      </c>
      <c r="I362" s="12">
        <f t="shared" si="178"/>
        <v>0</v>
      </c>
      <c r="J362" s="12">
        <f t="shared" si="144"/>
        <v>1200000000</v>
      </c>
      <c r="K362" s="12">
        <f t="shared" si="178"/>
        <v>0</v>
      </c>
      <c r="L362" s="12">
        <f t="shared" si="178"/>
        <v>0</v>
      </c>
      <c r="M362" s="12">
        <f t="shared" si="178"/>
        <v>0</v>
      </c>
      <c r="N362" s="12">
        <f t="shared" si="178"/>
        <v>0</v>
      </c>
      <c r="O362" s="12">
        <f t="shared" si="178"/>
        <v>0</v>
      </c>
      <c r="P362" s="12">
        <f t="shared" si="178"/>
        <v>0</v>
      </c>
      <c r="Q362" s="12">
        <f t="shared" si="156"/>
        <v>1200000000</v>
      </c>
      <c r="R362" s="12">
        <f t="shared" si="164"/>
        <v>0</v>
      </c>
      <c r="S362" s="6"/>
      <c r="T362" s="5">
        <v>30103020101</v>
      </c>
      <c r="U362" s="206" t="s">
        <v>616</v>
      </c>
      <c r="V362" s="208">
        <v>1200000000</v>
      </c>
      <c r="W362" s="208">
        <v>0</v>
      </c>
      <c r="X362" s="208">
        <v>0</v>
      </c>
      <c r="Y362" s="208">
        <v>0</v>
      </c>
      <c r="Z362" s="208">
        <v>0</v>
      </c>
      <c r="AA362" s="208">
        <v>0</v>
      </c>
      <c r="AB362" s="208">
        <v>1200000000</v>
      </c>
      <c r="AC362" s="208">
        <v>0</v>
      </c>
      <c r="AD362" s="208">
        <v>0</v>
      </c>
      <c r="AE362" s="208">
        <v>1200000000</v>
      </c>
      <c r="AF362" s="208">
        <v>0</v>
      </c>
      <c r="AG362" s="208">
        <v>0</v>
      </c>
      <c r="AH362" s="208">
        <v>0</v>
      </c>
      <c r="AI362" s="208">
        <v>0</v>
      </c>
      <c r="AJ362" s="208">
        <v>0</v>
      </c>
      <c r="AK362" s="208">
        <v>0</v>
      </c>
      <c r="AL362" s="208">
        <v>1200000000</v>
      </c>
      <c r="AM362" s="208">
        <v>0</v>
      </c>
    </row>
    <row r="363" spans="1:39" ht="30" x14ac:dyDescent="0.25">
      <c r="A363" s="48">
        <v>3010302010101</v>
      </c>
      <c r="B363" s="46" t="s">
        <v>617</v>
      </c>
      <c r="C363" s="2">
        <v>800000000</v>
      </c>
      <c r="D363" s="2">
        <v>0</v>
      </c>
      <c r="E363" s="2">
        <v>0</v>
      </c>
      <c r="F363" s="2">
        <v>0</v>
      </c>
      <c r="G363" s="2">
        <f t="shared" si="154"/>
        <v>800000000</v>
      </c>
      <c r="H363" s="2">
        <v>0</v>
      </c>
      <c r="I363" s="2">
        <v>0</v>
      </c>
      <c r="J363" s="2">
        <f t="shared" si="144"/>
        <v>800000000</v>
      </c>
      <c r="K363" s="2">
        <v>0</v>
      </c>
      <c r="L363" s="2">
        <v>0</v>
      </c>
      <c r="M363" s="2">
        <f t="shared" si="162"/>
        <v>0</v>
      </c>
      <c r="N363" s="2">
        <v>0</v>
      </c>
      <c r="O363" s="2">
        <v>0</v>
      </c>
      <c r="P363" s="2">
        <f t="shared" si="163"/>
        <v>0</v>
      </c>
      <c r="Q363" s="2">
        <f t="shared" si="156"/>
        <v>800000000</v>
      </c>
      <c r="R363" s="2">
        <f t="shared" si="164"/>
        <v>0</v>
      </c>
      <c r="T363" s="5">
        <v>3010302010101</v>
      </c>
      <c r="U363" s="206" t="s">
        <v>617</v>
      </c>
      <c r="V363" s="208">
        <v>800000000</v>
      </c>
      <c r="W363" s="208">
        <v>0</v>
      </c>
      <c r="X363" s="208">
        <v>0</v>
      </c>
      <c r="Y363" s="208">
        <v>0</v>
      </c>
      <c r="Z363" s="208">
        <v>0</v>
      </c>
      <c r="AA363" s="208">
        <v>0</v>
      </c>
      <c r="AB363" s="208">
        <v>800000000</v>
      </c>
      <c r="AC363" s="208">
        <v>0</v>
      </c>
      <c r="AD363" s="208">
        <v>0</v>
      </c>
      <c r="AE363" s="208">
        <v>800000000</v>
      </c>
      <c r="AF363" s="208">
        <v>0</v>
      </c>
      <c r="AG363" s="208">
        <v>0</v>
      </c>
      <c r="AH363" s="208">
        <v>0</v>
      </c>
      <c r="AI363" s="208">
        <v>0</v>
      </c>
      <c r="AJ363" s="208">
        <v>0</v>
      </c>
      <c r="AK363" s="208">
        <v>0</v>
      </c>
      <c r="AL363" s="208">
        <v>800000000</v>
      </c>
      <c r="AM363" s="208">
        <v>0</v>
      </c>
    </row>
    <row r="364" spans="1:39" s="6" customFormat="1" x14ac:dyDescent="0.25">
      <c r="A364" s="49">
        <v>3010302010102</v>
      </c>
      <c r="B364" s="80" t="s">
        <v>618</v>
      </c>
      <c r="C364" s="2">
        <v>400000000</v>
      </c>
      <c r="D364" s="2">
        <v>0</v>
      </c>
      <c r="E364" s="2">
        <v>0</v>
      </c>
      <c r="F364" s="2">
        <v>0</v>
      </c>
      <c r="G364" s="2">
        <f t="shared" si="154"/>
        <v>400000000</v>
      </c>
      <c r="H364" s="2">
        <v>0</v>
      </c>
      <c r="I364" s="2">
        <v>0</v>
      </c>
      <c r="J364" s="2">
        <f t="shared" si="144"/>
        <v>400000000</v>
      </c>
      <c r="K364" s="2">
        <v>0</v>
      </c>
      <c r="L364" s="2">
        <v>0</v>
      </c>
      <c r="M364" s="2">
        <f t="shared" si="162"/>
        <v>0</v>
      </c>
      <c r="N364" s="2">
        <v>0</v>
      </c>
      <c r="O364" s="2">
        <v>0</v>
      </c>
      <c r="P364" s="2">
        <f t="shared" si="163"/>
        <v>0</v>
      </c>
      <c r="Q364" s="2">
        <f t="shared" si="156"/>
        <v>400000000</v>
      </c>
      <c r="R364" s="2">
        <f t="shared" si="164"/>
        <v>0</v>
      </c>
      <c r="S364"/>
      <c r="T364" s="5">
        <v>3010302010102</v>
      </c>
      <c r="U364" s="206" t="s">
        <v>618</v>
      </c>
      <c r="V364" s="208">
        <v>400000000</v>
      </c>
      <c r="W364" s="208">
        <v>0</v>
      </c>
      <c r="X364" s="208">
        <v>0</v>
      </c>
      <c r="Y364" s="208">
        <v>0</v>
      </c>
      <c r="Z364" s="208">
        <v>0</v>
      </c>
      <c r="AA364" s="208">
        <v>0</v>
      </c>
      <c r="AB364" s="208">
        <v>400000000</v>
      </c>
      <c r="AC364" s="208">
        <v>0</v>
      </c>
      <c r="AD364" s="208">
        <v>0</v>
      </c>
      <c r="AE364" s="208">
        <v>400000000</v>
      </c>
      <c r="AF364" s="208">
        <v>0</v>
      </c>
      <c r="AG364" s="208">
        <v>0</v>
      </c>
      <c r="AH364" s="208">
        <v>0</v>
      </c>
      <c r="AI364" s="208">
        <v>0</v>
      </c>
      <c r="AJ364" s="208">
        <v>0</v>
      </c>
      <c r="AK364" s="208">
        <v>0</v>
      </c>
      <c r="AL364" s="208">
        <v>400000000</v>
      </c>
      <c r="AM364" s="208">
        <v>0</v>
      </c>
    </row>
    <row r="365" spans="1:39" s="6" customFormat="1" x14ac:dyDescent="0.25">
      <c r="A365" s="13">
        <v>30104</v>
      </c>
      <c r="B365" s="7" t="s">
        <v>619</v>
      </c>
      <c r="C365" s="8">
        <f>+C366</f>
        <v>500000000</v>
      </c>
      <c r="D365" s="8">
        <f t="shared" ref="D365:P366" si="179">+D366</f>
        <v>0</v>
      </c>
      <c r="E365" s="8">
        <f t="shared" si="179"/>
        <v>0</v>
      </c>
      <c r="F365" s="8">
        <f t="shared" si="179"/>
        <v>0</v>
      </c>
      <c r="G365" s="8">
        <f t="shared" si="154"/>
        <v>500000000</v>
      </c>
      <c r="H365" s="8">
        <f t="shared" si="179"/>
        <v>31464000</v>
      </c>
      <c r="I365" s="8">
        <f t="shared" si="179"/>
        <v>31464000</v>
      </c>
      <c r="J365" s="8">
        <f t="shared" si="144"/>
        <v>468536000</v>
      </c>
      <c r="K365" s="8">
        <f t="shared" si="179"/>
        <v>464000</v>
      </c>
      <c r="L365" s="8">
        <f t="shared" si="179"/>
        <v>464000</v>
      </c>
      <c r="M365" s="8">
        <f t="shared" si="179"/>
        <v>31000000</v>
      </c>
      <c r="N365" s="8">
        <f t="shared" si="179"/>
        <v>31464000</v>
      </c>
      <c r="O365" s="8">
        <f t="shared" si="179"/>
        <v>31464000</v>
      </c>
      <c r="P365" s="8">
        <f t="shared" si="179"/>
        <v>0</v>
      </c>
      <c r="Q365" s="8">
        <f t="shared" si="156"/>
        <v>468536000</v>
      </c>
      <c r="R365" s="8">
        <f t="shared" si="164"/>
        <v>464000</v>
      </c>
      <c r="T365" s="5">
        <v>30104</v>
      </c>
      <c r="U365" s="206" t="s">
        <v>619</v>
      </c>
      <c r="V365" s="208">
        <v>500000000</v>
      </c>
      <c r="W365" s="208">
        <v>0</v>
      </c>
      <c r="X365" s="208">
        <v>0</v>
      </c>
      <c r="Y365" s="208">
        <v>0</v>
      </c>
      <c r="Z365" s="208">
        <v>0</v>
      </c>
      <c r="AA365" s="208">
        <v>0</v>
      </c>
      <c r="AB365" s="208">
        <v>500000000</v>
      </c>
      <c r="AC365" s="208">
        <v>31464000</v>
      </c>
      <c r="AD365" s="208">
        <v>31464000</v>
      </c>
      <c r="AE365" s="208">
        <v>468536000</v>
      </c>
      <c r="AF365" s="208">
        <v>464000</v>
      </c>
      <c r="AG365" s="208">
        <v>464000</v>
      </c>
      <c r="AH365" s="208">
        <v>31000000</v>
      </c>
      <c r="AI365" s="208">
        <v>31464000</v>
      </c>
      <c r="AJ365" s="208">
        <v>31464000</v>
      </c>
      <c r="AK365" s="208">
        <v>0</v>
      </c>
      <c r="AL365" s="208">
        <v>468536000</v>
      </c>
      <c r="AM365" s="208">
        <v>0</v>
      </c>
    </row>
    <row r="366" spans="1:39" s="6" customFormat="1" x14ac:dyDescent="0.25">
      <c r="A366" s="13">
        <v>3010401</v>
      </c>
      <c r="B366" s="7" t="s">
        <v>620</v>
      </c>
      <c r="C366" s="8">
        <f>+C367</f>
        <v>500000000</v>
      </c>
      <c r="D366" s="8">
        <f t="shared" si="179"/>
        <v>0</v>
      </c>
      <c r="E366" s="8">
        <f t="shared" si="179"/>
        <v>0</v>
      </c>
      <c r="F366" s="8">
        <f t="shared" si="179"/>
        <v>0</v>
      </c>
      <c r="G366" s="8">
        <f t="shared" si="154"/>
        <v>500000000</v>
      </c>
      <c r="H366" s="8">
        <f t="shared" si="179"/>
        <v>31464000</v>
      </c>
      <c r="I366" s="8">
        <f t="shared" si="179"/>
        <v>31464000</v>
      </c>
      <c r="J366" s="8">
        <f t="shared" si="144"/>
        <v>468536000</v>
      </c>
      <c r="K366" s="8">
        <f t="shared" si="179"/>
        <v>464000</v>
      </c>
      <c r="L366" s="8">
        <f t="shared" si="179"/>
        <v>464000</v>
      </c>
      <c r="M366" s="8">
        <f t="shared" si="179"/>
        <v>31000000</v>
      </c>
      <c r="N366" s="8">
        <f t="shared" si="179"/>
        <v>31464000</v>
      </c>
      <c r="O366" s="8">
        <f t="shared" si="179"/>
        <v>31464000</v>
      </c>
      <c r="P366" s="8">
        <f t="shared" si="179"/>
        <v>0</v>
      </c>
      <c r="Q366" s="8">
        <f t="shared" si="156"/>
        <v>468536000</v>
      </c>
      <c r="R366" s="8">
        <f t="shared" si="164"/>
        <v>464000</v>
      </c>
      <c r="T366" s="5">
        <v>3010401</v>
      </c>
      <c r="U366" s="206" t="s">
        <v>620</v>
      </c>
      <c r="V366" s="208">
        <v>500000000</v>
      </c>
      <c r="W366" s="208">
        <v>0</v>
      </c>
      <c r="X366" s="208">
        <v>0</v>
      </c>
      <c r="Y366" s="208">
        <v>0</v>
      </c>
      <c r="Z366" s="208">
        <v>0</v>
      </c>
      <c r="AA366" s="208">
        <v>0</v>
      </c>
      <c r="AB366" s="208">
        <v>500000000</v>
      </c>
      <c r="AC366" s="208">
        <v>31464000</v>
      </c>
      <c r="AD366" s="208">
        <v>31464000</v>
      </c>
      <c r="AE366" s="208">
        <v>468536000</v>
      </c>
      <c r="AF366" s="208">
        <v>464000</v>
      </c>
      <c r="AG366" s="208">
        <v>464000</v>
      </c>
      <c r="AH366" s="208">
        <v>31000000</v>
      </c>
      <c r="AI366" s="208">
        <v>31464000</v>
      </c>
      <c r="AJ366" s="208">
        <v>31464000</v>
      </c>
      <c r="AK366" s="208">
        <v>0</v>
      </c>
      <c r="AL366" s="208">
        <v>468536000</v>
      </c>
      <c r="AM366" s="208">
        <v>0</v>
      </c>
    </row>
    <row r="367" spans="1:39" x14ac:dyDescent="0.25">
      <c r="A367" s="16">
        <v>301040101</v>
      </c>
      <c r="B367" s="11" t="s">
        <v>621</v>
      </c>
      <c r="C367" s="12">
        <f>+C368+C369</f>
        <v>500000000</v>
      </c>
      <c r="D367" s="12">
        <f t="shared" ref="D367:P367" si="180">+D368+D369</f>
        <v>0</v>
      </c>
      <c r="E367" s="12">
        <f t="shared" si="180"/>
        <v>0</v>
      </c>
      <c r="F367" s="12">
        <f t="shared" si="180"/>
        <v>0</v>
      </c>
      <c r="G367" s="12">
        <f t="shared" si="154"/>
        <v>500000000</v>
      </c>
      <c r="H367" s="12">
        <f t="shared" si="180"/>
        <v>31464000</v>
      </c>
      <c r="I367" s="12">
        <f t="shared" si="180"/>
        <v>31464000</v>
      </c>
      <c r="J367" s="12">
        <f t="shared" si="144"/>
        <v>468536000</v>
      </c>
      <c r="K367" s="12">
        <f t="shared" si="180"/>
        <v>464000</v>
      </c>
      <c r="L367" s="12">
        <f t="shared" si="180"/>
        <v>464000</v>
      </c>
      <c r="M367" s="12">
        <f t="shared" si="180"/>
        <v>31000000</v>
      </c>
      <c r="N367" s="12">
        <f t="shared" si="180"/>
        <v>31464000</v>
      </c>
      <c r="O367" s="12">
        <f t="shared" si="180"/>
        <v>31464000</v>
      </c>
      <c r="P367" s="12">
        <f t="shared" si="180"/>
        <v>0</v>
      </c>
      <c r="Q367" s="12">
        <f t="shared" si="156"/>
        <v>468536000</v>
      </c>
      <c r="R367" s="12">
        <f t="shared" si="164"/>
        <v>464000</v>
      </c>
      <c r="S367" s="6"/>
      <c r="T367" s="5">
        <v>301040101</v>
      </c>
      <c r="U367" s="206" t="s">
        <v>621</v>
      </c>
      <c r="V367" s="208">
        <v>500000000</v>
      </c>
      <c r="W367" s="208">
        <v>0</v>
      </c>
      <c r="X367" s="208">
        <v>0</v>
      </c>
      <c r="Y367" s="208">
        <v>0</v>
      </c>
      <c r="Z367" s="208">
        <v>0</v>
      </c>
      <c r="AA367" s="208">
        <v>0</v>
      </c>
      <c r="AB367" s="208">
        <v>500000000</v>
      </c>
      <c r="AC367" s="208">
        <v>31464000</v>
      </c>
      <c r="AD367" s="208">
        <v>31464000</v>
      </c>
      <c r="AE367" s="208">
        <v>468536000</v>
      </c>
      <c r="AF367" s="208">
        <v>464000</v>
      </c>
      <c r="AG367" s="208">
        <v>464000</v>
      </c>
      <c r="AH367" s="208">
        <v>31000000</v>
      </c>
      <c r="AI367" s="208">
        <v>31464000</v>
      </c>
      <c r="AJ367" s="208">
        <v>31464000</v>
      </c>
      <c r="AK367" s="208">
        <v>0</v>
      </c>
      <c r="AL367" s="208">
        <v>468536000</v>
      </c>
      <c r="AM367" s="208">
        <v>0</v>
      </c>
    </row>
    <row r="368" spans="1:39" x14ac:dyDescent="0.25">
      <c r="A368" s="48">
        <v>30104010101</v>
      </c>
      <c r="B368" s="1" t="s">
        <v>622</v>
      </c>
      <c r="C368" s="2">
        <v>170000000</v>
      </c>
      <c r="D368" s="2">
        <v>0</v>
      </c>
      <c r="E368" s="2">
        <v>0</v>
      </c>
      <c r="F368" s="2">
        <v>0</v>
      </c>
      <c r="G368" s="2">
        <f t="shared" si="154"/>
        <v>170000000</v>
      </c>
      <c r="H368" s="2">
        <v>0</v>
      </c>
      <c r="I368" s="2">
        <v>0</v>
      </c>
      <c r="J368" s="2">
        <f t="shared" si="144"/>
        <v>170000000</v>
      </c>
      <c r="K368" s="2">
        <v>0</v>
      </c>
      <c r="L368" s="2">
        <v>0</v>
      </c>
      <c r="M368" s="2">
        <f t="shared" si="162"/>
        <v>0</v>
      </c>
      <c r="N368" s="2">
        <v>0</v>
      </c>
      <c r="O368" s="2">
        <v>0</v>
      </c>
      <c r="P368" s="2">
        <f t="shared" si="163"/>
        <v>0</v>
      </c>
      <c r="Q368" s="2">
        <f t="shared" si="156"/>
        <v>170000000</v>
      </c>
      <c r="R368" s="2">
        <f t="shared" si="164"/>
        <v>0</v>
      </c>
      <c r="T368" s="5">
        <v>30104010101</v>
      </c>
      <c r="U368" s="206" t="s">
        <v>622</v>
      </c>
      <c r="V368" s="208">
        <v>170000000</v>
      </c>
      <c r="W368" s="208">
        <v>0</v>
      </c>
      <c r="X368" s="208">
        <v>0</v>
      </c>
      <c r="Y368" s="208">
        <v>0</v>
      </c>
      <c r="Z368" s="208">
        <v>0</v>
      </c>
      <c r="AA368" s="208">
        <v>0</v>
      </c>
      <c r="AB368" s="208">
        <v>170000000</v>
      </c>
      <c r="AC368" s="208">
        <v>0</v>
      </c>
      <c r="AD368" s="208">
        <v>0</v>
      </c>
      <c r="AE368" s="208">
        <v>170000000</v>
      </c>
      <c r="AF368" s="208">
        <v>0</v>
      </c>
      <c r="AG368" s="208">
        <v>0</v>
      </c>
      <c r="AH368" s="208">
        <v>0</v>
      </c>
      <c r="AI368" s="208">
        <v>0</v>
      </c>
      <c r="AJ368" s="208">
        <v>0</v>
      </c>
      <c r="AK368" s="208">
        <v>0</v>
      </c>
      <c r="AL368" s="208">
        <v>170000000</v>
      </c>
      <c r="AM368" s="208">
        <v>0</v>
      </c>
    </row>
    <row r="369" spans="1:39" s="6" customFormat="1" x14ac:dyDescent="0.25">
      <c r="A369" s="50">
        <v>30104010103</v>
      </c>
      <c r="B369" s="1" t="s">
        <v>623</v>
      </c>
      <c r="C369" s="2">
        <v>330000000</v>
      </c>
      <c r="D369" s="2">
        <v>0</v>
      </c>
      <c r="E369" s="2">
        <v>0</v>
      </c>
      <c r="F369" s="2">
        <v>0</v>
      </c>
      <c r="G369" s="2">
        <f t="shared" si="154"/>
        <v>330000000</v>
      </c>
      <c r="H369" s="2">
        <v>31464000</v>
      </c>
      <c r="I369" s="2">
        <v>31464000</v>
      </c>
      <c r="J369" s="2">
        <f t="shared" si="144"/>
        <v>298536000</v>
      </c>
      <c r="K369" s="2">
        <v>464000</v>
      </c>
      <c r="L369" s="2">
        <v>464000</v>
      </c>
      <c r="M369" s="2">
        <f t="shared" si="162"/>
        <v>31000000</v>
      </c>
      <c r="N369" s="2">
        <v>31464000</v>
      </c>
      <c r="O369" s="2">
        <v>31464000</v>
      </c>
      <c r="P369" s="2">
        <f t="shared" si="163"/>
        <v>0</v>
      </c>
      <c r="Q369" s="2">
        <f t="shared" si="156"/>
        <v>298536000</v>
      </c>
      <c r="R369" s="2">
        <f t="shared" si="164"/>
        <v>464000</v>
      </c>
      <c r="S369"/>
      <c r="T369" s="5">
        <v>30104010103</v>
      </c>
      <c r="U369" s="206" t="s">
        <v>623</v>
      </c>
      <c r="V369" s="208">
        <v>330000000</v>
      </c>
      <c r="W369" s="208">
        <v>0</v>
      </c>
      <c r="X369" s="208">
        <v>0</v>
      </c>
      <c r="Y369" s="208">
        <v>0</v>
      </c>
      <c r="Z369" s="208">
        <v>0</v>
      </c>
      <c r="AA369" s="208">
        <v>0</v>
      </c>
      <c r="AB369" s="208">
        <v>330000000</v>
      </c>
      <c r="AC369" s="208">
        <v>31464000</v>
      </c>
      <c r="AD369" s="208">
        <v>31464000</v>
      </c>
      <c r="AE369" s="208">
        <v>298536000</v>
      </c>
      <c r="AF369" s="208">
        <v>464000</v>
      </c>
      <c r="AG369" s="208">
        <v>464000</v>
      </c>
      <c r="AH369" s="208">
        <v>31000000</v>
      </c>
      <c r="AI369" s="208">
        <v>31464000</v>
      </c>
      <c r="AJ369" s="208">
        <v>31464000</v>
      </c>
      <c r="AK369" s="208">
        <v>0</v>
      </c>
      <c r="AL369" s="208">
        <v>298536000</v>
      </c>
      <c r="AM369" s="208">
        <v>0</v>
      </c>
    </row>
    <row r="370" spans="1:39" s="6" customFormat="1" x14ac:dyDescent="0.25">
      <c r="A370" s="13">
        <v>30105</v>
      </c>
      <c r="B370" s="7" t="s">
        <v>624</v>
      </c>
      <c r="C370" s="8">
        <f>+C371</f>
        <v>20000000</v>
      </c>
      <c r="D370" s="8">
        <f t="shared" ref="D370:P371" si="181">+D371</f>
        <v>0</v>
      </c>
      <c r="E370" s="8">
        <f t="shared" si="181"/>
        <v>0</v>
      </c>
      <c r="F370" s="8">
        <f t="shared" si="181"/>
        <v>0</v>
      </c>
      <c r="G370" s="8">
        <f t="shared" si="154"/>
        <v>20000000</v>
      </c>
      <c r="H370" s="8">
        <f t="shared" si="181"/>
        <v>0</v>
      </c>
      <c r="I370" s="8">
        <f t="shared" si="181"/>
        <v>0</v>
      </c>
      <c r="J370" s="8">
        <f t="shared" si="144"/>
        <v>20000000</v>
      </c>
      <c r="K370" s="8">
        <f t="shared" si="181"/>
        <v>0</v>
      </c>
      <c r="L370" s="8">
        <f t="shared" si="181"/>
        <v>0</v>
      </c>
      <c r="M370" s="8">
        <f t="shared" si="181"/>
        <v>0</v>
      </c>
      <c r="N370" s="8">
        <f t="shared" si="181"/>
        <v>0</v>
      </c>
      <c r="O370" s="8">
        <f t="shared" si="181"/>
        <v>0</v>
      </c>
      <c r="P370" s="8">
        <f t="shared" si="181"/>
        <v>0</v>
      </c>
      <c r="Q370" s="8">
        <f t="shared" si="156"/>
        <v>20000000</v>
      </c>
      <c r="R370" s="8">
        <f t="shared" si="164"/>
        <v>0</v>
      </c>
      <c r="T370" s="5">
        <v>30105</v>
      </c>
      <c r="U370" s="206" t="s">
        <v>624</v>
      </c>
      <c r="V370" s="208">
        <v>20000000</v>
      </c>
      <c r="W370" s="208">
        <v>0</v>
      </c>
      <c r="X370" s="208">
        <v>0</v>
      </c>
      <c r="Y370" s="208">
        <v>0</v>
      </c>
      <c r="Z370" s="208">
        <v>0</v>
      </c>
      <c r="AA370" s="208">
        <v>0</v>
      </c>
      <c r="AB370" s="208">
        <v>20000000</v>
      </c>
      <c r="AC370" s="208">
        <v>0</v>
      </c>
      <c r="AD370" s="208">
        <v>0</v>
      </c>
      <c r="AE370" s="208">
        <v>20000000</v>
      </c>
      <c r="AF370" s="208">
        <v>0</v>
      </c>
      <c r="AG370" s="208">
        <v>0</v>
      </c>
      <c r="AH370" s="208">
        <v>0</v>
      </c>
      <c r="AI370" s="208">
        <v>0</v>
      </c>
      <c r="AJ370" s="208">
        <v>0</v>
      </c>
      <c r="AK370" s="208">
        <v>0</v>
      </c>
      <c r="AL370" s="208">
        <v>20000000</v>
      </c>
      <c r="AM370" s="208">
        <v>0</v>
      </c>
    </row>
    <row r="371" spans="1:39" x14ac:dyDescent="0.25">
      <c r="A371" s="16">
        <v>3010501</v>
      </c>
      <c r="B371" s="11" t="s">
        <v>625</v>
      </c>
      <c r="C371" s="12">
        <f>+C372</f>
        <v>20000000</v>
      </c>
      <c r="D371" s="12">
        <f t="shared" si="181"/>
        <v>0</v>
      </c>
      <c r="E371" s="12">
        <f t="shared" si="181"/>
        <v>0</v>
      </c>
      <c r="F371" s="12">
        <f t="shared" si="181"/>
        <v>0</v>
      </c>
      <c r="G371" s="12">
        <f t="shared" si="154"/>
        <v>20000000</v>
      </c>
      <c r="H371" s="12">
        <f t="shared" si="181"/>
        <v>0</v>
      </c>
      <c r="I371" s="12">
        <f t="shared" si="181"/>
        <v>0</v>
      </c>
      <c r="J371" s="12">
        <f t="shared" si="144"/>
        <v>20000000</v>
      </c>
      <c r="K371" s="12">
        <f t="shared" si="181"/>
        <v>0</v>
      </c>
      <c r="L371" s="12">
        <f t="shared" si="181"/>
        <v>0</v>
      </c>
      <c r="M371" s="12">
        <f t="shared" si="181"/>
        <v>0</v>
      </c>
      <c r="N371" s="12">
        <f t="shared" si="181"/>
        <v>0</v>
      </c>
      <c r="O371" s="12">
        <f t="shared" si="181"/>
        <v>0</v>
      </c>
      <c r="P371" s="12">
        <f t="shared" si="181"/>
        <v>0</v>
      </c>
      <c r="Q371" s="12">
        <f t="shared" si="156"/>
        <v>20000000</v>
      </c>
      <c r="R371" s="12">
        <f t="shared" si="164"/>
        <v>0</v>
      </c>
      <c r="S371" s="6"/>
      <c r="T371" s="5">
        <v>3010501</v>
      </c>
      <c r="U371" s="206" t="s">
        <v>625</v>
      </c>
      <c r="V371" s="208">
        <v>20000000</v>
      </c>
      <c r="W371" s="208">
        <v>0</v>
      </c>
      <c r="X371" s="208">
        <v>0</v>
      </c>
      <c r="Y371" s="208">
        <v>0</v>
      </c>
      <c r="Z371" s="208">
        <v>0</v>
      </c>
      <c r="AA371" s="208">
        <v>0</v>
      </c>
      <c r="AB371" s="208">
        <v>20000000</v>
      </c>
      <c r="AC371" s="208">
        <v>0</v>
      </c>
      <c r="AD371" s="208">
        <v>0</v>
      </c>
      <c r="AE371" s="208">
        <v>20000000</v>
      </c>
      <c r="AF371" s="208">
        <v>0</v>
      </c>
      <c r="AG371" s="208">
        <v>0</v>
      </c>
      <c r="AH371" s="208">
        <v>0</v>
      </c>
      <c r="AI371" s="208">
        <v>0</v>
      </c>
      <c r="AJ371" s="208">
        <v>0</v>
      </c>
      <c r="AK371" s="208">
        <v>0</v>
      </c>
      <c r="AL371" s="208">
        <v>20000000</v>
      </c>
      <c r="AM371" s="208">
        <v>0</v>
      </c>
    </row>
    <row r="372" spans="1:39" s="6" customFormat="1" x14ac:dyDescent="0.25">
      <c r="A372" s="48">
        <v>301050101</v>
      </c>
      <c r="B372" s="1" t="s">
        <v>626</v>
      </c>
      <c r="C372" s="2">
        <v>20000000</v>
      </c>
      <c r="D372" s="2">
        <v>0</v>
      </c>
      <c r="E372" s="2">
        <v>0</v>
      </c>
      <c r="F372" s="2">
        <v>0</v>
      </c>
      <c r="G372" s="2">
        <f t="shared" si="154"/>
        <v>20000000</v>
      </c>
      <c r="H372" s="2">
        <v>0</v>
      </c>
      <c r="I372" s="2">
        <v>0</v>
      </c>
      <c r="J372" s="2">
        <f t="shared" si="144"/>
        <v>20000000</v>
      </c>
      <c r="K372" s="2">
        <v>0</v>
      </c>
      <c r="L372" s="2">
        <v>0</v>
      </c>
      <c r="M372" s="2">
        <f t="shared" si="162"/>
        <v>0</v>
      </c>
      <c r="N372" s="2">
        <v>0</v>
      </c>
      <c r="O372" s="2">
        <v>0</v>
      </c>
      <c r="P372" s="2">
        <f t="shared" si="163"/>
        <v>0</v>
      </c>
      <c r="Q372" s="2">
        <f t="shared" si="156"/>
        <v>20000000</v>
      </c>
      <c r="R372" s="2">
        <f t="shared" si="164"/>
        <v>0</v>
      </c>
      <c r="S372"/>
      <c r="T372" s="5">
        <v>301050101</v>
      </c>
      <c r="U372" s="206" t="s">
        <v>626</v>
      </c>
      <c r="V372" s="208">
        <v>20000000</v>
      </c>
      <c r="W372" s="208">
        <v>0</v>
      </c>
      <c r="X372" s="208">
        <v>0</v>
      </c>
      <c r="Y372" s="208">
        <v>0</v>
      </c>
      <c r="Z372" s="208">
        <v>0</v>
      </c>
      <c r="AA372" s="208">
        <v>0</v>
      </c>
      <c r="AB372" s="208">
        <v>20000000</v>
      </c>
      <c r="AC372" s="208">
        <v>0</v>
      </c>
      <c r="AD372" s="208">
        <v>0</v>
      </c>
      <c r="AE372" s="208">
        <v>20000000</v>
      </c>
      <c r="AF372" s="208">
        <v>0</v>
      </c>
      <c r="AG372" s="208">
        <v>0</v>
      </c>
      <c r="AH372" s="208">
        <v>0</v>
      </c>
      <c r="AI372" s="208">
        <v>0</v>
      </c>
      <c r="AJ372" s="208">
        <v>0</v>
      </c>
      <c r="AK372" s="208">
        <v>0</v>
      </c>
      <c r="AL372" s="208">
        <v>20000000</v>
      </c>
      <c r="AM372" s="208">
        <v>0</v>
      </c>
    </row>
    <row r="373" spans="1:39" s="6" customFormat="1" x14ac:dyDescent="0.25">
      <c r="A373" s="13">
        <v>302</v>
      </c>
      <c r="B373" s="7" t="s">
        <v>627</v>
      </c>
      <c r="C373" s="8">
        <f>+C374+C466+C474</f>
        <v>8773077896</v>
      </c>
      <c r="D373" s="8">
        <f t="shared" ref="D373:P373" si="182">+D374+D466+D474</f>
        <v>0</v>
      </c>
      <c r="E373" s="8">
        <f t="shared" si="182"/>
        <v>0</v>
      </c>
      <c r="F373" s="8">
        <f t="shared" si="182"/>
        <v>0</v>
      </c>
      <c r="G373" s="8">
        <f t="shared" si="154"/>
        <v>8773077896</v>
      </c>
      <c r="H373" s="8">
        <f t="shared" si="182"/>
        <v>878617828</v>
      </c>
      <c r="I373" s="8">
        <f t="shared" si="182"/>
        <v>844411756</v>
      </c>
      <c r="J373" s="8">
        <f t="shared" si="144"/>
        <v>7928666140</v>
      </c>
      <c r="K373" s="8">
        <f t="shared" si="182"/>
        <v>210451400</v>
      </c>
      <c r="L373" s="8">
        <f t="shared" si="182"/>
        <v>280916300</v>
      </c>
      <c r="M373" s="8">
        <f t="shared" si="182"/>
        <v>563495456</v>
      </c>
      <c r="N373" s="8">
        <f t="shared" si="182"/>
        <v>1429819893</v>
      </c>
      <c r="O373" s="8">
        <f t="shared" si="182"/>
        <v>3137849914</v>
      </c>
      <c r="P373" s="8">
        <f t="shared" si="182"/>
        <v>2293438158</v>
      </c>
      <c r="Q373" s="8">
        <f t="shared" si="156"/>
        <v>5635227982</v>
      </c>
      <c r="R373" s="8">
        <f t="shared" si="164"/>
        <v>280916300</v>
      </c>
      <c r="T373" s="5">
        <v>302</v>
      </c>
      <c r="U373" s="206" t="s">
        <v>627</v>
      </c>
      <c r="V373" s="208">
        <v>3903192493</v>
      </c>
      <c r="W373" s="208">
        <v>0</v>
      </c>
      <c r="X373" s="208">
        <v>0</v>
      </c>
      <c r="Y373" s="208">
        <v>0</v>
      </c>
      <c r="Z373" s="208">
        <v>0</v>
      </c>
      <c r="AA373" s="208">
        <v>0</v>
      </c>
      <c r="AB373" s="208">
        <v>3903192493</v>
      </c>
      <c r="AC373" s="208">
        <v>528959600</v>
      </c>
      <c r="AD373" s="208">
        <v>303027938</v>
      </c>
      <c r="AE373" s="208">
        <v>3600164555</v>
      </c>
      <c r="AF373" s="208">
        <v>102529938</v>
      </c>
      <c r="AG373" s="208">
        <v>327961600</v>
      </c>
      <c r="AH373" s="208">
        <v>200498000</v>
      </c>
      <c r="AI373" s="208">
        <v>693472251</v>
      </c>
      <c r="AJ373" s="208">
        <v>1456811195</v>
      </c>
      <c r="AK373" s="208">
        <v>1153783257</v>
      </c>
      <c r="AL373" s="208">
        <v>2446381298</v>
      </c>
      <c r="AM373" s="208">
        <v>0</v>
      </c>
    </row>
    <row r="374" spans="1:39" s="6" customFormat="1" x14ac:dyDescent="0.25">
      <c r="A374" s="13">
        <v>30201</v>
      </c>
      <c r="B374" s="7" t="s">
        <v>628</v>
      </c>
      <c r="C374" s="8">
        <f>+C375+C420+C431+C450</f>
        <v>8377899615</v>
      </c>
      <c r="D374" s="8">
        <f t="shared" ref="D374:P374" si="183">+D375+D420+D431+D450</f>
        <v>0</v>
      </c>
      <c r="E374" s="8">
        <f t="shared" si="183"/>
        <v>0</v>
      </c>
      <c r="F374" s="8">
        <f t="shared" si="183"/>
        <v>0</v>
      </c>
      <c r="G374" s="8">
        <f t="shared" si="154"/>
        <v>8377899615</v>
      </c>
      <c r="H374" s="8">
        <f t="shared" si="183"/>
        <v>621617828</v>
      </c>
      <c r="I374" s="8">
        <f t="shared" si="183"/>
        <v>812411756</v>
      </c>
      <c r="J374" s="8">
        <f t="shared" si="144"/>
        <v>7565487859</v>
      </c>
      <c r="K374" s="8">
        <f t="shared" si="183"/>
        <v>210451400</v>
      </c>
      <c r="L374" s="8">
        <f t="shared" si="183"/>
        <v>280916300</v>
      </c>
      <c r="M374" s="8">
        <f t="shared" si="183"/>
        <v>531495456</v>
      </c>
      <c r="N374" s="8">
        <f t="shared" si="183"/>
        <v>1172819893</v>
      </c>
      <c r="O374" s="8">
        <f t="shared" si="183"/>
        <v>2880849914</v>
      </c>
      <c r="P374" s="8">
        <f t="shared" si="183"/>
        <v>2068438158</v>
      </c>
      <c r="Q374" s="8">
        <f t="shared" si="156"/>
        <v>5497049701</v>
      </c>
      <c r="R374" s="8">
        <f t="shared" si="164"/>
        <v>280916300</v>
      </c>
      <c r="T374" s="5">
        <v>30201</v>
      </c>
      <c r="U374" s="206" t="s">
        <v>628</v>
      </c>
      <c r="V374" s="208">
        <v>3508014212</v>
      </c>
      <c r="W374" s="208">
        <v>0</v>
      </c>
      <c r="X374" s="208">
        <v>0</v>
      </c>
      <c r="Y374" s="208">
        <v>0</v>
      </c>
      <c r="Z374" s="208">
        <v>0</v>
      </c>
      <c r="AA374" s="208">
        <v>0</v>
      </c>
      <c r="AB374" s="208">
        <v>3508014212</v>
      </c>
      <c r="AC374" s="208">
        <v>271959600</v>
      </c>
      <c r="AD374" s="208">
        <v>271527938</v>
      </c>
      <c r="AE374" s="208">
        <v>3236486274</v>
      </c>
      <c r="AF374" s="208">
        <v>102529938</v>
      </c>
      <c r="AG374" s="208">
        <v>102961600</v>
      </c>
      <c r="AH374" s="208">
        <v>168998000</v>
      </c>
      <c r="AI374" s="208">
        <v>436472251</v>
      </c>
      <c r="AJ374" s="208">
        <v>1199811195</v>
      </c>
      <c r="AK374" s="208">
        <v>928283257</v>
      </c>
      <c r="AL374" s="208">
        <v>2308203017</v>
      </c>
      <c r="AM374" s="208">
        <v>0</v>
      </c>
    </row>
    <row r="375" spans="1:39" s="6" customFormat="1" x14ac:dyDescent="0.25">
      <c r="A375" s="13">
        <v>3020101</v>
      </c>
      <c r="B375" s="7" t="s">
        <v>629</v>
      </c>
      <c r="C375" s="8">
        <f>+C376</f>
        <v>5804885403</v>
      </c>
      <c r="D375" s="8">
        <f t="shared" ref="D375:P375" si="184">+D376</f>
        <v>0</v>
      </c>
      <c r="E375" s="8">
        <f t="shared" si="184"/>
        <v>0</v>
      </c>
      <c r="F375" s="8">
        <f t="shared" si="184"/>
        <v>0</v>
      </c>
      <c r="G375" s="8">
        <f t="shared" si="154"/>
        <v>5804885403</v>
      </c>
      <c r="H375" s="8">
        <f t="shared" si="184"/>
        <v>385574228</v>
      </c>
      <c r="I375" s="8">
        <f t="shared" si="184"/>
        <v>576368156</v>
      </c>
      <c r="J375" s="8">
        <f t="shared" si="144"/>
        <v>5228517247</v>
      </c>
      <c r="K375" s="8">
        <f t="shared" si="184"/>
        <v>107489800</v>
      </c>
      <c r="L375" s="8">
        <f t="shared" si="184"/>
        <v>177954700</v>
      </c>
      <c r="M375" s="8">
        <f t="shared" si="184"/>
        <v>398413456</v>
      </c>
      <c r="N375" s="8">
        <f t="shared" si="184"/>
        <v>780963642</v>
      </c>
      <c r="O375" s="8">
        <f t="shared" si="184"/>
        <v>2150452857</v>
      </c>
      <c r="P375" s="8">
        <f t="shared" si="184"/>
        <v>1574084701</v>
      </c>
      <c r="Q375" s="8">
        <f t="shared" si="156"/>
        <v>3654432546</v>
      </c>
      <c r="R375" s="8">
        <f t="shared" si="164"/>
        <v>177954700</v>
      </c>
      <c r="T375" s="5">
        <v>3020101</v>
      </c>
      <c r="U375" s="206" t="s">
        <v>629</v>
      </c>
      <c r="V375" s="208">
        <v>935000000</v>
      </c>
      <c r="W375" s="208">
        <v>0</v>
      </c>
      <c r="X375" s="208">
        <v>0</v>
      </c>
      <c r="Y375" s="208">
        <v>0</v>
      </c>
      <c r="Z375" s="208">
        <v>0</v>
      </c>
      <c r="AA375" s="208">
        <v>0</v>
      </c>
      <c r="AB375" s="208">
        <v>935000000</v>
      </c>
      <c r="AC375" s="208">
        <v>35916000</v>
      </c>
      <c r="AD375" s="208">
        <v>35916000</v>
      </c>
      <c r="AE375" s="208">
        <v>899084000</v>
      </c>
      <c r="AF375" s="208">
        <v>0</v>
      </c>
      <c r="AG375" s="208">
        <v>0</v>
      </c>
      <c r="AH375" s="208">
        <v>35916000</v>
      </c>
      <c r="AI375" s="208">
        <v>44616000</v>
      </c>
      <c r="AJ375" s="208">
        <v>469845800</v>
      </c>
      <c r="AK375" s="208">
        <v>433929800</v>
      </c>
      <c r="AL375" s="208">
        <v>465154200</v>
      </c>
      <c r="AM375" s="208">
        <v>0</v>
      </c>
    </row>
    <row r="376" spans="1:39" s="6" customFormat="1" x14ac:dyDescent="0.25">
      <c r="A376" s="16">
        <v>302010101</v>
      </c>
      <c r="B376" s="11" t="s">
        <v>630</v>
      </c>
      <c r="C376" s="12">
        <f>+C377+C381+C385+C389+C392+C396+C400+C404+C406+C409+C412+C416+C419</f>
        <v>5804885403</v>
      </c>
      <c r="D376" s="12">
        <f t="shared" ref="D376:P376" si="185">+D377+D381+D385+D389+D392+D396+D400+D404+D406+D409+D412+D416+D419</f>
        <v>0</v>
      </c>
      <c r="E376" s="12">
        <f t="shared" si="185"/>
        <v>0</v>
      </c>
      <c r="F376" s="12">
        <f t="shared" si="185"/>
        <v>0</v>
      </c>
      <c r="G376" s="12">
        <f t="shared" si="154"/>
        <v>5804885403</v>
      </c>
      <c r="H376" s="12">
        <f t="shared" si="185"/>
        <v>385574228</v>
      </c>
      <c r="I376" s="12">
        <f t="shared" si="185"/>
        <v>576368156</v>
      </c>
      <c r="J376" s="12">
        <f t="shared" ref="J376:J439" si="186">+G376-I376</f>
        <v>5228517247</v>
      </c>
      <c r="K376" s="12">
        <f t="shared" si="185"/>
        <v>107489800</v>
      </c>
      <c r="L376" s="12">
        <f t="shared" si="185"/>
        <v>177954700</v>
      </c>
      <c r="M376" s="12">
        <f t="shared" si="185"/>
        <v>398413456</v>
      </c>
      <c r="N376" s="12">
        <f t="shared" si="185"/>
        <v>780963642</v>
      </c>
      <c r="O376" s="12">
        <f t="shared" si="185"/>
        <v>2150452857</v>
      </c>
      <c r="P376" s="12">
        <f t="shared" si="185"/>
        <v>1574084701</v>
      </c>
      <c r="Q376" s="12">
        <f t="shared" si="156"/>
        <v>3654432546</v>
      </c>
      <c r="R376" s="12">
        <f t="shared" si="164"/>
        <v>177954700</v>
      </c>
      <c r="T376" s="5">
        <v>302010101</v>
      </c>
      <c r="U376" s="206" t="s">
        <v>630</v>
      </c>
      <c r="V376" s="208">
        <v>935000000</v>
      </c>
      <c r="W376" s="208">
        <v>0</v>
      </c>
      <c r="X376" s="208">
        <v>0</v>
      </c>
      <c r="Y376" s="208">
        <v>0</v>
      </c>
      <c r="Z376" s="208">
        <v>0</v>
      </c>
      <c r="AA376" s="208">
        <v>0</v>
      </c>
      <c r="AB376" s="208">
        <v>935000000</v>
      </c>
      <c r="AC376" s="208">
        <v>35916000</v>
      </c>
      <c r="AD376" s="208">
        <v>35916000</v>
      </c>
      <c r="AE376" s="208">
        <v>899084000</v>
      </c>
      <c r="AF376" s="208">
        <v>0</v>
      </c>
      <c r="AG376" s="208">
        <v>0</v>
      </c>
      <c r="AH376" s="208">
        <v>35916000</v>
      </c>
      <c r="AI376" s="208">
        <v>44616000</v>
      </c>
      <c r="AJ376" s="208">
        <v>469845800</v>
      </c>
      <c r="AK376" s="208">
        <v>433929800</v>
      </c>
      <c r="AL376" s="208">
        <v>465154200</v>
      </c>
      <c r="AM376" s="208">
        <v>0</v>
      </c>
    </row>
    <row r="377" spans="1:39" x14ac:dyDescent="0.25">
      <c r="A377" s="16">
        <v>30201010101</v>
      </c>
      <c r="B377" s="11" t="s">
        <v>631</v>
      </c>
      <c r="C377" s="12">
        <f>+C378+C379+C380</f>
        <v>300000000</v>
      </c>
      <c r="D377" s="12">
        <f t="shared" ref="D377:P377" si="187">+D378+D379+D380</f>
        <v>0</v>
      </c>
      <c r="E377" s="12">
        <f t="shared" si="187"/>
        <v>0</v>
      </c>
      <c r="F377" s="12">
        <f t="shared" si="187"/>
        <v>0</v>
      </c>
      <c r="G377" s="12">
        <f t="shared" si="154"/>
        <v>300000000</v>
      </c>
      <c r="H377" s="12">
        <f t="shared" si="187"/>
        <v>35916000</v>
      </c>
      <c r="I377" s="12">
        <f t="shared" si="187"/>
        <v>35916000</v>
      </c>
      <c r="J377" s="12">
        <f t="shared" si="186"/>
        <v>264084000</v>
      </c>
      <c r="K377" s="12">
        <f t="shared" si="187"/>
        <v>0</v>
      </c>
      <c r="L377" s="12">
        <f t="shared" si="187"/>
        <v>0</v>
      </c>
      <c r="M377" s="12">
        <f t="shared" si="187"/>
        <v>35916000</v>
      </c>
      <c r="N377" s="12">
        <f t="shared" si="187"/>
        <v>44616000</v>
      </c>
      <c r="O377" s="12">
        <f t="shared" si="187"/>
        <v>71845800</v>
      </c>
      <c r="P377" s="12">
        <f t="shared" si="187"/>
        <v>35929800</v>
      </c>
      <c r="Q377" s="12">
        <f t="shared" si="156"/>
        <v>228154200</v>
      </c>
      <c r="R377" s="12">
        <f t="shared" si="164"/>
        <v>0</v>
      </c>
      <c r="S377" s="6"/>
      <c r="T377" s="5">
        <v>30201010101</v>
      </c>
      <c r="U377" s="206" t="s">
        <v>631</v>
      </c>
      <c r="V377" s="208">
        <v>300000000</v>
      </c>
      <c r="W377" s="208">
        <v>0</v>
      </c>
      <c r="X377" s="208">
        <v>0</v>
      </c>
      <c r="Y377" s="208">
        <v>0</v>
      </c>
      <c r="Z377" s="208">
        <v>0</v>
      </c>
      <c r="AA377" s="208">
        <v>0</v>
      </c>
      <c r="AB377" s="208">
        <v>300000000</v>
      </c>
      <c r="AC377" s="208">
        <v>35916000</v>
      </c>
      <c r="AD377" s="208">
        <v>35916000</v>
      </c>
      <c r="AE377" s="208">
        <v>264084000</v>
      </c>
      <c r="AF377" s="208">
        <v>0</v>
      </c>
      <c r="AG377" s="208">
        <v>0</v>
      </c>
      <c r="AH377" s="208">
        <v>35916000</v>
      </c>
      <c r="AI377" s="208">
        <v>44616000</v>
      </c>
      <c r="AJ377" s="208">
        <v>71845800</v>
      </c>
      <c r="AK377" s="208">
        <v>35929800</v>
      </c>
      <c r="AL377" s="208">
        <v>228154200</v>
      </c>
      <c r="AM377" s="208">
        <v>0</v>
      </c>
    </row>
    <row r="378" spans="1:39" x14ac:dyDescent="0.25">
      <c r="A378" s="48">
        <v>3020101010101</v>
      </c>
      <c r="B378" s="1" t="s">
        <v>632</v>
      </c>
      <c r="C378" s="2">
        <v>50000000</v>
      </c>
      <c r="D378" s="2">
        <v>0</v>
      </c>
      <c r="E378" s="2">
        <v>0</v>
      </c>
      <c r="F378" s="2">
        <v>0</v>
      </c>
      <c r="G378" s="2">
        <f t="shared" si="154"/>
        <v>50000000</v>
      </c>
      <c r="H378" s="2">
        <v>0</v>
      </c>
      <c r="I378" s="2">
        <v>0</v>
      </c>
      <c r="J378" s="2">
        <f t="shared" si="186"/>
        <v>50000000</v>
      </c>
      <c r="K378" s="2">
        <v>0</v>
      </c>
      <c r="L378" s="2">
        <v>0</v>
      </c>
      <c r="M378" s="2">
        <f t="shared" si="162"/>
        <v>0</v>
      </c>
      <c r="N378" s="2">
        <v>0</v>
      </c>
      <c r="O378" s="2">
        <v>0</v>
      </c>
      <c r="P378" s="2">
        <f t="shared" si="163"/>
        <v>0</v>
      </c>
      <c r="Q378" s="2">
        <f t="shared" si="156"/>
        <v>50000000</v>
      </c>
      <c r="R378" s="2">
        <f t="shared" si="164"/>
        <v>0</v>
      </c>
      <c r="T378" s="5">
        <v>3020101010101</v>
      </c>
      <c r="U378" s="206" t="s">
        <v>632</v>
      </c>
      <c r="V378" s="208">
        <v>50000000</v>
      </c>
      <c r="W378" s="208">
        <v>0</v>
      </c>
      <c r="X378" s="208">
        <v>0</v>
      </c>
      <c r="Y378" s="208">
        <v>0</v>
      </c>
      <c r="Z378" s="208">
        <v>0</v>
      </c>
      <c r="AA378" s="208">
        <v>0</v>
      </c>
      <c r="AB378" s="208">
        <v>50000000</v>
      </c>
      <c r="AC378" s="208">
        <v>0</v>
      </c>
      <c r="AD378" s="208">
        <v>0</v>
      </c>
      <c r="AE378" s="208">
        <v>50000000</v>
      </c>
      <c r="AF378" s="208">
        <v>0</v>
      </c>
      <c r="AG378" s="208">
        <v>0</v>
      </c>
      <c r="AH378" s="208">
        <v>0</v>
      </c>
      <c r="AI378" s="208">
        <v>0</v>
      </c>
      <c r="AJ378" s="208">
        <v>0</v>
      </c>
      <c r="AK378" s="208">
        <v>0</v>
      </c>
      <c r="AL378" s="208">
        <v>50000000</v>
      </c>
      <c r="AM378" s="208">
        <v>0</v>
      </c>
    </row>
    <row r="379" spans="1:39" x14ac:dyDescent="0.25">
      <c r="A379" s="49">
        <v>3020101010102</v>
      </c>
      <c r="B379" s="1" t="s">
        <v>633</v>
      </c>
      <c r="C379" s="2">
        <v>50000000</v>
      </c>
      <c r="D379" s="2">
        <v>0</v>
      </c>
      <c r="E379" s="2">
        <v>0</v>
      </c>
      <c r="F379" s="2">
        <v>0</v>
      </c>
      <c r="G379" s="2">
        <f t="shared" si="154"/>
        <v>50000000</v>
      </c>
      <c r="H379" s="2">
        <v>0</v>
      </c>
      <c r="I379" s="2">
        <v>0</v>
      </c>
      <c r="J379" s="2">
        <f t="shared" si="186"/>
        <v>50000000</v>
      </c>
      <c r="K379" s="2">
        <v>0</v>
      </c>
      <c r="L379" s="2">
        <v>0</v>
      </c>
      <c r="M379" s="2">
        <f t="shared" si="162"/>
        <v>0</v>
      </c>
      <c r="N379" s="2">
        <v>0</v>
      </c>
      <c r="O379" s="2">
        <v>0</v>
      </c>
      <c r="P379" s="2">
        <f t="shared" si="163"/>
        <v>0</v>
      </c>
      <c r="Q379" s="2">
        <f t="shared" si="156"/>
        <v>50000000</v>
      </c>
      <c r="R379" s="2">
        <f t="shared" si="164"/>
        <v>0</v>
      </c>
      <c r="T379" s="5">
        <v>3020101010102</v>
      </c>
      <c r="U379" s="206" t="s">
        <v>633</v>
      </c>
      <c r="V379" s="208">
        <v>50000000</v>
      </c>
      <c r="W379" s="208">
        <v>0</v>
      </c>
      <c r="X379" s="208">
        <v>0</v>
      </c>
      <c r="Y379" s="208">
        <v>0</v>
      </c>
      <c r="Z379" s="208">
        <v>0</v>
      </c>
      <c r="AA379" s="208">
        <v>0</v>
      </c>
      <c r="AB379" s="208">
        <v>50000000</v>
      </c>
      <c r="AC379" s="208">
        <v>0</v>
      </c>
      <c r="AD379" s="208">
        <v>0</v>
      </c>
      <c r="AE379" s="208">
        <v>50000000</v>
      </c>
      <c r="AF379" s="208">
        <v>0</v>
      </c>
      <c r="AG379" s="208">
        <v>0</v>
      </c>
      <c r="AH379" s="208">
        <v>0</v>
      </c>
      <c r="AI379" s="208">
        <v>0</v>
      </c>
      <c r="AJ379" s="208">
        <v>0</v>
      </c>
      <c r="AK379" s="208">
        <v>0</v>
      </c>
      <c r="AL379" s="208">
        <v>50000000</v>
      </c>
      <c r="AM379" s="208">
        <v>0</v>
      </c>
    </row>
    <row r="380" spans="1:39" s="6" customFormat="1" x14ac:dyDescent="0.25">
      <c r="A380" s="50">
        <v>3020101010103</v>
      </c>
      <c r="B380" s="1" t="s">
        <v>634</v>
      </c>
      <c r="C380" s="2">
        <v>200000000</v>
      </c>
      <c r="D380" s="2">
        <v>0</v>
      </c>
      <c r="E380" s="2">
        <v>0</v>
      </c>
      <c r="F380" s="2">
        <v>0</v>
      </c>
      <c r="G380" s="2">
        <f t="shared" si="154"/>
        <v>200000000</v>
      </c>
      <c r="H380" s="2">
        <v>35916000</v>
      </c>
      <c r="I380" s="2">
        <v>35916000</v>
      </c>
      <c r="J380" s="2">
        <f t="shared" si="186"/>
        <v>164084000</v>
      </c>
      <c r="K380" s="2">
        <v>0</v>
      </c>
      <c r="L380" s="2">
        <v>0</v>
      </c>
      <c r="M380" s="2">
        <f t="shared" si="162"/>
        <v>35916000</v>
      </c>
      <c r="N380" s="2">
        <v>44616000</v>
      </c>
      <c r="O380" s="2">
        <v>71845800</v>
      </c>
      <c r="P380" s="2">
        <f t="shared" si="163"/>
        <v>35929800</v>
      </c>
      <c r="Q380" s="2">
        <f t="shared" si="156"/>
        <v>128154200</v>
      </c>
      <c r="R380" s="2">
        <f t="shared" si="164"/>
        <v>0</v>
      </c>
      <c r="S380"/>
      <c r="T380" s="5">
        <v>3020101010103</v>
      </c>
      <c r="U380" s="206" t="s">
        <v>634</v>
      </c>
      <c r="V380" s="208">
        <v>200000000</v>
      </c>
      <c r="W380" s="208">
        <v>0</v>
      </c>
      <c r="X380" s="208">
        <v>0</v>
      </c>
      <c r="Y380" s="208">
        <v>0</v>
      </c>
      <c r="Z380" s="208">
        <v>0</v>
      </c>
      <c r="AA380" s="208">
        <v>0</v>
      </c>
      <c r="AB380" s="208">
        <v>200000000</v>
      </c>
      <c r="AC380" s="208">
        <v>35916000</v>
      </c>
      <c r="AD380" s="208">
        <v>35916000</v>
      </c>
      <c r="AE380" s="208">
        <v>164084000</v>
      </c>
      <c r="AF380" s="208">
        <v>0</v>
      </c>
      <c r="AG380" s="208">
        <v>0</v>
      </c>
      <c r="AH380" s="208">
        <v>35916000</v>
      </c>
      <c r="AI380" s="208">
        <v>44616000</v>
      </c>
      <c r="AJ380" s="208">
        <v>71845800</v>
      </c>
      <c r="AK380" s="208">
        <v>35929800</v>
      </c>
      <c r="AL380" s="208">
        <v>128154200</v>
      </c>
      <c r="AM380" s="208">
        <v>0</v>
      </c>
    </row>
    <row r="381" spans="1:39" x14ac:dyDescent="0.25">
      <c r="A381" s="16">
        <v>30201010102</v>
      </c>
      <c r="B381" s="11" t="s">
        <v>635</v>
      </c>
      <c r="C381" s="12">
        <f>+C382+C383+C384</f>
        <v>635000000</v>
      </c>
      <c r="D381" s="12">
        <f t="shared" ref="D381:P381" si="188">+D382+D383+D384</f>
        <v>0</v>
      </c>
      <c r="E381" s="12">
        <f t="shared" si="188"/>
        <v>0</v>
      </c>
      <c r="F381" s="12">
        <f t="shared" si="188"/>
        <v>0</v>
      </c>
      <c r="G381" s="12">
        <f t="shared" si="154"/>
        <v>635000000</v>
      </c>
      <c r="H381" s="12">
        <f t="shared" si="188"/>
        <v>0</v>
      </c>
      <c r="I381" s="12">
        <f t="shared" si="188"/>
        <v>0</v>
      </c>
      <c r="J381" s="12">
        <f t="shared" si="186"/>
        <v>635000000</v>
      </c>
      <c r="K381" s="12">
        <f t="shared" si="188"/>
        <v>0</v>
      </c>
      <c r="L381" s="12">
        <f t="shared" si="188"/>
        <v>0</v>
      </c>
      <c r="M381" s="12">
        <f t="shared" si="188"/>
        <v>0</v>
      </c>
      <c r="N381" s="12">
        <f t="shared" si="188"/>
        <v>0</v>
      </c>
      <c r="O381" s="12">
        <f t="shared" si="188"/>
        <v>398000000</v>
      </c>
      <c r="P381" s="12">
        <f t="shared" si="188"/>
        <v>398000000</v>
      </c>
      <c r="Q381" s="12">
        <f t="shared" si="156"/>
        <v>237000000</v>
      </c>
      <c r="R381" s="12">
        <f t="shared" si="164"/>
        <v>0</v>
      </c>
      <c r="S381" s="6"/>
      <c r="T381" s="5">
        <v>30201010102</v>
      </c>
      <c r="U381" s="206" t="s">
        <v>635</v>
      </c>
      <c r="V381" s="208">
        <v>635000000</v>
      </c>
      <c r="W381" s="208">
        <v>0</v>
      </c>
      <c r="X381" s="208">
        <v>0</v>
      </c>
      <c r="Y381" s="208">
        <v>0</v>
      </c>
      <c r="Z381" s="208">
        <v>0</v>
      </c>
      <c r="AA381" s="208">
        <v>0</v>
      </c>
      <c r="AB381" s="208">
        <v>635000000</v>
      </c>
      <c r="AC381" s="208">
        <v>0</v>
      </c>
      <c r="AD381" s="208">
        <v>0</v>
      </c>
      <c r="AE381" s="208">
        <v>635000000</v>
      </c>
      <c r="AF381" s="208">
        <v>0</v>
      </c>
      <c r="AG381" s="208">
        <v>0</v>
      </c>
      <c r="AH381" s="208">
        <v>0</v>
      </c>
      <c r="AI381" s="208">
        <v>0</v>
      </c>
      <c r="AJ381" s="208">
        <v>398000000</v>
      </c>
      <c r="AK381" s="208">
        <v>398000000</v>
      </c>
      <c r="AL381" s="208">
        <v>237000000</v>
      </c>
      <c r="AM381" s="208">
        <v>0</v>
      </c>
    </row>
    <row r="382" spans="1:39" x14ac:dyDescent="0.25">
      <c r="A382" s="48">
        <v>3020101010201</v>
      </c>
      <c r="B382" s="1" t="s">
        <v>636</v>
      </c>
      <c r="C382" s="2">
        <v>150000000</v>
      </c>
      <c r="D382" s="2">
        <v>0</v>
      </c>
      <c r="E382" s="2">
        <v>0</v>
      </c>
      <c r="F382" s="2">
        <v>0</v>
      </c>
      <c r="G382" s="2">
        <f t="shared" si="154"/>
        <v>150000000</v>
      </c>
      <c r="H382" s="2">
        <v>0</v>
      </c>
      <c r="I382" s="2">
        <v>0</v>
      </c>
      <c r="J382" s="2">
        <f t="shared" si="186"/>
        <v>150000000</v>
      </c>
      <c r="K382" s="2">
        <v>0</v>
      </c>
      <c r="L382" s="2">
        <v>0</v>
      </c>
      <c r="M382" s="2">
        <f t="shared" si="162"/>
        <v>0</v>
      </c>
      <c r="N382" s="2">
        <v>0</v>
      </c>
      <c r="O382" s="2">
        <v>0</v>
      </c>
      <c r="P382" s="2">
        <f t="shared" si="163"/>
        <v>0</v>
      </c>
      <c r="Q382" s="2">
        <f t="shared" si="156"/>
        <v>150000000</v>
      </c>
      <c r="R382" s="2">
        <f t="shared" si="164"/>
        <v>0</v>
      </c>
      <c r="T382" s="5">
        <v>3020101010201</v>
      </c>
      <c r="U382" s="206" t="s">
        <v>636</v>
      </c>
      <c r="V382" s="208">
        <v>150000000</v>
      </c>
      <c r="W382" s="208">
        <v>0</v>
      </c>
      <c r="X382" s="208">
        <v>0</v>
      </c>
      <c r="Y382" s="208">
        <v>0</v>
      </c>
      <c r="Z382" s="208">
        <v>0</v>
      </c>
      <c r="AA382" s="208">
        <v>0</v>
      </c>
      <c r="AB382" s="208">
        <v>150000000</v>
      </c>
      <c r="AC382" s="208">
        <v>0</v>
      </c>
      <c r="AD382" s="208">
        <v>0</v>
      </c>
      <c r="AE382" s="208">
        <v>150000000</v>
      </c>
      <c r="AF382" s="208">
        <v>0</v>
      </c>
      <c r="AG382" s="208">
        <v>0</v>
      </c>
      <c r="AH382" s="208">
        <v>0</v>
      </c>
      <c r="AI382" s="208">
        <v>0</v>
      </c>
      <c r="AJ382" s="208">
        <v>0</v>
      </c>
      <c r="AK382" s="208">
        <v>0</v>
      </c>
      <c r="AL382" s="208">
        <v>150000000</v>
      </c>
      <c r="AM382" s="208">
        <v>0</v>
      </c>
    </row>
    <row r="383" spans="1:39" x14ac:dyDescent="0.25">
      <c r="A383" s="49">
        <v>3020101010202</v>
      </c>
      <c r="B383" s="1" t="s">
        <v>637</v>
      </c>
      <c r="C383" s="2">
        <v>135000000</v>
      </c>
      <c r="D383" s="2">
        <v>0</v>
      </c>
      <c r="E383" s="2">
        <v>0</v>
      </c>
      <c r="F383" s="2">
        <v>0</v>
      </c>
      <c r="G383" s="2">
        <f t="shared" si="154"/>
        <v>135000000</v>
      </c>
      <c r="H383" s="2">
        <v>0</v>
      </c>
      <c r="I383" s="2">
        <v>0</v>
      </c>
      <c r="J383" s="2">
        <f t="shared" si="186"/>
        <v>135000000</v>
      </c>
      <c r="K383" s="2">
        <v>0</v>
      </c>
      <c r="L383" s="2">
        <v>0</v>
      </c>
      <c r="M383" s="2">
        <f t="shared" si="162"/>
        <v>0</v>
      </c>
      <c r="N383" s="2">
        <v>0</v>
      </c>
      <c r="O383" s="2">
        <v>48000000</v>
      </c>
      <c r="P383" s="2">
        <f t="shared" si="163"/>
        <v>48000000</v>
      </c>
      <c r="Q383" s="2">
        <f t="shared" si="156"/>
        <v>87000000</v>
      </c>
      <c r="R383" s="2">
        <f t="shared" si="164"/>
        <v>0</v>
      </c>
      <c r="T383" s="5">
        <v>3020101010202</v>
      </c>
      <c r="U383" s="206" t="s">
        <v>637</v>
      </c>
      <c r="V383" s="208">
        <v>135000000</v>
      </c>
      <c r="W383" s="208">
        <v>0</v>
      </c>
      <c r="X383" s="208">
        <v>0</v>
      </c>
      <c r="Y383" s="208">
        <v>0</v>
      </c>
      <c r="Z383" s="208">
        <v>0</v>
      </c>
      <c r="AA383" s="208">
        <v>0</v>
      </c>
      <c r="AB383" s="208">
        <v>135000000</v>
      </c>
      <c r="AC383" s="208">
        <v>0</v>
      </c>
      <c r="AD383" s="208">
        <v>0</v>
      </c>
      <c r="AE383" s="208">
        <v>135000000</v>
      </c>
      <c r="AF383" s="208">
        <v>0</v>
      </c>
      <c r="AG383" s="208">
        <v>0</v>
      </c>
      <c r="AH383" s="208">
        <v>0</v>
      </c>
      <c r="AI383" s="208">
        <v>0</v>
      </c>
      <c r="AJ383" s="208">
        <v>48000000</v>
      </c>
      <c r="AK383" s="208">
        <v>48000000</v>
      </c>
      <c r="AL383" s="208">
        <v>87000000</v>
      </c>
      <c r="AM383" s="208">
        <v>0</v>
      </c>
    </row>
    <row r="384" spans="1:39" s="6" customFormat="1" x14ac:dyDescent="0.25">
      <c r="A384" s="50">
        <v>3020101010203</v>
      </c>
      <c r="B384" s="1" t="s">
        <v>638</v>
      </c>
      <c r="C384" s="2">
        <v>350000000</v>
      </c>
      <c r="D384" s="2">
        <v>0</v>
      </c>
      <c r="E384" s="2">
        <v>0</v>
      </c>
      <c r="F384" s="2">
        <v>0</v>
      </c>
      <c r="G384" s="2">
        <f t="shared" si="154"/>
        <v>350000000</v>
      </c>
      <c r="H384" s="2">
        <v>0</v>
      </c>
      <c r="I384" s="2">
        <v>0</v>
      </c>
      <c r="J384" s="2">
        <f t="shared" si="186"/>
        <v>350000000</v>
      </c>
      <c r="K384" s="2">
        <v>0</v>
      </c>
      <c r="L384" s="2">
        <v>0</v>
      </c>
      <c r="M384" s="2">
        <f t="shared" si="162"/>
        <v>0</v>
      </c>
      <c r="N384" s="2">
        <v>0</v>
      </c>
      <c r="O384" s="2">
        <v>350000000</v>
      </c>
      <c r="P384" s="2">
        <f t="shared" si="163"/>
        <v>350000000</v>
      </c>
      <c r="Q384" s="2">
        <f t="shared" si="156"/>
        <v>0</v>
      </c>
      <c r="R384" s="2">
        <f t="shared" si="164"/>
        <v>0</v>
      </c>
      <c r="S384"/>
      <c r="T384" s="5">
        <v>3020101010203</v>
      </c>
      <c r="U384" s="206" t="s">
        <v>638</v>
      </c>
      <c r="V384" s="208">
        <v>350000000</v>
      </c>
      <c r="W384" s="208">
        <v>0</v>
      </c>
      <c r="X384" s="208">
        <v>0</v>
      </c>
      <c r="Y384" s="208">
        <v>0</v>
      </c>
      <c r="Z384" s="208">
        <v>0</v>
      </c>
      <c r="AA384" s="208">
        <v>0</v>
      </c>
      <c r="AB384" s="208">
        <v>350000000</v>
      </c>
      <c r="AC384" s="208">
        <v>0</v>
      </c>
      <c r="AD384" s="208">
        <v>0</v>
      </c>
      <c r="AE384" s="208">
        <v>350000000</v>
      </c>
      <c r="AF384" s="208">
        <v>0</v>
      </c>
      <c r="AG384" s="208">
        <v>0</v>
      </c>
      <c r="AH384" s="208">
        <v>0</v>
      </c>
      <c r="AI384" s="208">
        <v>0</v>
      </c>
      <c r="AJ384" s="208">
        <v>350000000</v>
      </c>
      <c r="AK384" s="208">
        <v>350000000</v>
      </c>
      <c r="AL384" s="208">
        <v>0</v>
      </c>
      <c r="AM384" s="208">
        <v>0</v>
      </c>
    </row>
    <row r="385" spans="1:39" x14ac:dyDescent="0.25">
      <c r="A385" s="16">
        <v>30201010103</v>
      </c>
      <c r="B385" s="11" t="s">
        <v>639</v>
      </c>
      <c r="C385" s="12">
        <f>+C386+C387+C388</f>
        <v>1840000000</v>
      </c>
      <c r="D385" s="12">
        <f t="shared" ref="D385:P385" si="189">+D386+D387+D388</f>
        <v>0</v>
      </c>
      <c r="E385" s="12">
        <f t="shared" si="189"/>
        <v>0</v>
      </c>
      <c r="F385" s="12">
        <f t="shared" si="189"/>
        <v>0</v>
      </c>
      <c r="G385" s="12">
        <f t="shared" si="154"/>
        <v>1840000000</v>
      </c>
      <c r="H385" s="12">
        <f t="shared" si="189"/>
        <v>127906828</v>
      </c>
      <c r="I385" s="12">
        <f t="shared" si="189"/>
        <v>272206828</v>
      </c>
      <c r="J385" s="12">
        <f t="shared" si="186"/>
        <v>1567793172</v>
      </c>
      <c r="K385" s="12">
        <f t="shared" si="189"/>
        <v>32363200</v>
      </c>
      <c r="L385" s="12">
        <f t="shared" si="189"/>
        <v>71363200</v>
      </c>
      <c r="M385" s="12">
        <f t="shared" si="189"/>
        <v>200843628</v>
      </c>
      <c r="N385" s="12">
        <f t="shared" si="189"/>
        <v>37487000</v>
      </c>
      <c r="O385" s="12">
        <f t="shared" si="189"/>
        <v>577585276</v>
      </c>
      <c r="P385" s="12">
        <f t="shared" si="189"/>
        <v>305378448</v>
      </c>
      <c r="Q385" s="12">
        <f t="shared" si="156"/>
        <v>1262414724</v>
      </c>
      <c r="R385" s="12">
        <f t="shared" si="164"/>
        <v>71363200</v>
      </c>
      <c r="S385" s="6"/>
      <c r="T385" s="5">
        <v>30201010103</v>
      </c>
      <c r="U385" s="206" t="s">
        <v>639</v>
      </c>
      <c r="V385" s="208">
        <v>1840000000</v>
      </c>
      <c r="W385" s="208">
        <v>0</v>
      </c>
      <c r="X385" s="208">
        <v>0</v>
      </c>
      <c r="Y385" s="208">
        <v>0</v>
      </c>
      <c r="Z385" s="208">
        <v>0</v>
      </c>
      <c r="AA385" s="208">
        <v>0</v>
      </c>
      <c r="AB385" s="208">
        <v>1840000000</v>
      </c>
      <c r="AC385" s="208">
        <v>127906828</v>
      </c>
      <c r="AD385" s="208">
        <v>272206828</v>
      </c>
      <c r="AE385" s="208">
        <v>1567793172</v>
      </c>
      <c r="AF385" s="208">
        <v>32363200</v>
      </c>
      <c r="AG385" s="208">
        <v>71363200</v>
      </c>
      <c r="AH385" s="208">
        <v>220343628</v>
      </c>
      <c r="AI385" s="208">
        <v>37487000</v>
      </c>
      <c r="AJ385" s="208">
        <v>577585276</v>
      </c>
      <c r="AK385" s="208">
        <v>305378448</v>
      </c>
      <c r="AL385" s="208">
        <v>1262414724</v>
      </c>
      <c r="AM385" s="208">
        <v>0</v>
      </c>
    </row>
    <row r="386" spans="1:39" x14ac:dyDescent="0.25">
      <c r="A386" s="48">
        <v>3020101010301</v>
      </c>
      <c r="B386" s="1" t="s">
        <v>640</v>
      </c>
      <c r="C386" s="2">
        <v>850000000</v>
      </c>
      <c r="D386" s="2">
        <v>0</v>
      </c>
      <c r="E386" s="2">
        <v>0</v>
      </c>
      <c r="F386" s="2">
        <v>0</v>
      </c>
      <c r="G386" s="2">
        <f t="shared" si="154"/>
        <v>850000000</v>
      </c>
      <c r="H386" s="2">
        <v>0</v>
      </c>
      <c r="I386" s="2">
        <v>0</v>
      </c>
      <c r="J386" s="2">
        <f t="shared" si="186"/>
        <v>850000000</v>
      </c>
      <c r="K386" s="2">
        <v>0</v>
      </c>
      <c r="L386" s="2">
        <v>0</v>
      </c>
      <c r="M386" s="2">
        <f t="shared" si="162"/>
        <v>0</v>
      </c>
      <c r="N386" s="2">
        <v>0</v>
      </c>
      <c r="O386" s="2">
        <v>0</v>
      </c>
      <c r="P386" s="2">
        <f t="shared" si="163"/>
        <v>0</v>
      </c>
      <c r="Q386" s="2">
        <f t="shared" si="156"/>
        <v>850000000</v>
      </c>
      <c r="R386" s="2">
        <f t="shared" si="164"/>
        <v>0</v>
      </c>
      <c r="T386" s="5">
        <v>3020101010301</v>
      </c>
      <c r="U386" s="206" t="s">
        <v>640</v>
      </c>
      <c r="V386" s="208">
        <v>850000000</v>
      </c>
      <c r="W386" s="208">
        <v>0</v>
      </c>
      <c r="X386" s="208">
        <v>0</v>
      </c>
      <c r="Y386" s="208">
        <v>0</v>
      </c>
      <c r="Z386" s="208">
        <v>0</v>
      </c>
      <c r="AA386" s="208">
        <v>0</v>
      </c>
      <c r="AB386" s="208">
        <v>850000000</v>
      </c>
      <c r="AC386" s="208">
        <v>0</v>
      </c>
      <c r="AD386" s="208">
        <v>0</v>
      </c>
      <c r="AE386" s="208">
        <v>850000000</v>
      </c>
      <c r="AF386" s="208">
        <v>0</v>
      </c>
      <c r="AG386" s="208">
        <v>0</v>
      </c>
      <c r="AH386" s="208">
        <v>0</v>
      </c>
      <c r="AI386" s="208">
        <v>0</v>
      </c>
      <c r="AJ386" s="208">
        <v>0</v>
      </c>
      <c r="AK386" s="208">
        <v>0</v>
      </c>
      <c r="AL386" s="208">
        <v>850000000</v>
      </c>
      <c r="AM386" s="208">
        <v>0</v>
      </c>
    </row>
    <row r="387" spans="1:39" x14ac:dyDescent="0.25">
      <c r="A387" s="49">
        <v>3020101010302</v>
      </c>
      <c r="B387" s="1" t="s">
        <v>641</v>
      </c>
      <c r="C387" s="2">
        <v>140000000</v>
      </c>
      <c r="D387" s="2">
        <v>0</v>
      </c>
      <c r="E387" s="2">
        <v>0</v>
      </c>
      <c r="F387" s="2">
        <v>0</v>
      </c>
      <c r="G387" s="2">
        <f t="shared" si="154"/>
        <v>140000000</v>
      </c>
      <c r="H387" s="2">
        <v>0</v>
      </c>
      <c r="I387" s="2">
        <v>0</v>
      </c>
      <c r="J387" s="2">
        <f t="shared" si="186"/>
        <v>140000000</v>
      </c>
      <c r="K387" s="2">
        <v>0</v>
      </c>
      <c r="L387" s="2">
        <v>0</v>
      </c>
      <c r="M387" s="2">
        <f t="shared" si="162"/>
        <v>0</v>
      </c>
      <c r="N387" s="2">
        <v>0</v>
      </c>
      <c r="O387" s="2">
        <v>0</v>
      </c>
      <c r="P387" s="2">
        <f t="shared" si="163"/>
        <v>0</v>
      </c>
      <c r="Q387" s="2">
        <f t="shared" si="156"/>
        <v>140000000</v>
      </c>
      <c r="R387" s="2">
        <f t="shared" si="164"/>
        <v>0</v>
      </c>
      <c r="T387" s="5">
        <v>3020101010302</v>
      </c>
      <c r="U387" s="206" t="s">
        <v>641</v>
      </c>
      <c r="V387" s="208">
        <v>140000000</v>
      </c>
      <c r="W387" s="208">
        <v>0</v>
      </c>
      <c r="X387" s="208">
        <v>0</v>
      </c>
      <c r="Y387" s="208">
        <v>0</v>
      </c>
      <c r="Z387" s="208">
        <v>0</v>
      </c>
      <c r="AA387" s="208">
        <v>0</v>
      </c>
      <c r="AB387" s="208">
        <v>140000000</v>
      </c>
      <c r="AC387" s="208">
        <v>0</v>
      </c>
      <c r="AD387" s="208">
        <v>0</v>
      </c>
      <c r="AE387" s="208">
        <v>140000000</v>
      </c>
      <c r="AF387" s="208">
        <v>0</v>
      </c>
      <c r="AG387" s="208">
        <v>0</v>
      </c>
      <c r="AH387" s="208">
        <v>0</v>
      </c>
      <c r="AI387" s="208">
        <v>0</v>
      </c>
      <c r="AJ387" s="208">
        <v>0</v>
      </c>
      <c r="AK387" s="208">
        <v>0</v>
      </c>
      <c r="AL387" s="208">
        <v>140000000</v>
      </c>
      <c r="AM387" s="208">
        <v>0</v>
      </c>
    </row>
    <row r="388" spans="1:39" s="6" customFormat="1" x14ac:dyDescent="0.25">
      <c r="A388" s="50">
        <v>3020101010303</v>
      </c>
      <c r="B388" s="1" t="s">
        <v>642</v>
      </c>
      <c r="C388" s="2">
        <v>850000000</v>
      </c>
      <c r="D388" s="2">
        <v>0</v>
      </c>
      <c r="E388" s="2">
        <v>0</v>
      </c>
      <c r="F388" s="2">
        <v>0</v>
      </c>
      <c r="G388" s="2">
        <f t="shared" si="154"/>
        <v>850000000</v>
      </c>
      <c r="H388" s="2">
        <v>127906828</v>
      </c>
      <c r="I388" s="2">
        <v>272206828</v>
      </c>
      <c r="J388" s="2">
        <f t="shared" si="186"/>
        <v>577793172</v>
      </c>
      <c r="K388" s="2">
        <v>32363200</v>
      </c>
      <c r="L388" s="2">
        <v>71363200</v>
      </c>
      <c r="M388" s="2">
        <f t="shared" si="162"/>
        <v>200843628</v>
      </c>
      <c r="N388" s="2">
        <v>37487000</v>
      </c>
      <c r="O388" s="2">
        <v>577585276</v>
      </c>
      <c r="P388" s="2">
        <f t="shared" si="163"/>
        <v>305378448</v>
      </c>
      <c r="Q388" s="2">
        <f t="shared" si="156"/>
        <v>272414724</v>
      </c>
      <c r="R388" s="2">
        <f t="shared" si="164"/>
        <v>71363200</v>
      </c>
      <c r="S388"/>
      <c r="T388" s="5">
        <v>3020101010303</v>
      </c>
      <c r="U388" s="206" t="s">
        <v>642</v>
      </c>
      <c r="V388" s="208">
        <v>850000000</v>
      </c>
      <c r="W388" s="208">
        <v>0</v>
      </c>
      <c r="X388" s="208">
        <v>0</v>
      </c>
      <c r="Y388" s="208">
        <v>0</v>
      </c>
      <c r="Z388" s="208">
        <v>0</v>
      </c>
      <c r="AA388" s="208">
        <v>0</v>
      </c>
      <c r="AB388" s="208">
        <v>850000000</v>
      </c>
      <c r="AC388" s="208">
        <v>127906828</v>
      </c>
      <c r="AD388" s="208">
        <v>272206828</v>
      </c>
      <c r="AE388" s="208">
        <v>577793172</v>
      </c>
      <c r="AF388" s="208">
        <v>32363200</v>
      </c>
      <c r="AG388" s="208">
        <v>71363200</v>
      </c>
      <c r="AH388" s="208">
        <v>220343628</v>
      </c>
      <c r="AI388" s="208">
        <v>37487000</v>
      </c>
      <c r="AJ388" s="208">
        <v>577585276</v>
      </c>
      <c r="AK388" s="208">
        <v>305378448</v>
      </c>
      <c r="AL388" s="208">
        <v>272414724</v>
      </c>
      <c r="AM388" s="208">
        <v>0</v>
      </c>
    </row>
    <row r="389" spans="1:39" x14ac:dyDescent="0.25">
      <c r="A389" s="16">
        <v>30201010104</v>
      </c>
      <c r="B389" s="11" t="s">
        <v>643</v>
      </c>
      <c r="C389" s="12">
        <f>+C390+C391</f>
        <v>193000000</v>
      </c>
      <c r="D389" s="12">
        <f t="shared" ref="D389:P389" si="190">+D390+D391</f>
        <v>0</v>
      </c>
      <c r="E389" s="12">
        <f t="shared" si="190"/>
        <v>0</v>
      </c>
      <c r="F389" s="12">
        <f t="shared" si="190"/>
        <v>0</v>
      </c>
      <c r="G389" s="12">
        <f t="shared" si="154"/>
        <v>193000000</v>
      </c>
      <c r="H389" s="12">
        <f t="shared" si="190"/>
        <v>26550000</v>
      </c>
      <c r="I389" s="12">
        <f t="shared" si="190"/>
        <v>26550000</v>
      </c>
      <c r="J389" s="12">
        <f t="shared" si="186"/>
        <v>166450000</v>
      </c>
      <c r="K389" s="12">
        <f t="shared" si="190"/>
        <v>26550000</v>
      </c>
      <c r="L389" s="12">
        <f t="shared" si="190"/>
        <v>26550000</v>
      </c>
      <c r="M389" s="12">
        <f t="shared" si="190"/>
        <v>0</v>
      </c>
      <c r="N389" s="12">
        <f t="shared" si="190"/>
        <v>0</v>
      </c>
      <c r="O389" s="12">
        <f t="shared" si="190"/>
        <v>26550000</v>
      </c>
      <c r="P389" s="12">
        <f t="shared" si="190"/>
        <v>0</v>
      </c>
      <c r="Q389" s="12">
        <f t="shared" si="156"/>
        <v>166450000</v>
      </c>
      <c r="R389" s="12">
        <f t="shared" si="164"/>
        <v>26550000</v>
      </c>
      <c r="S389" s="6"/>
      <c r="T389" s="5">
        <v>30201010104</v>
      </c>
      <c r="U389" s="206" t="s">
        <v>643</v>
      </c>
      <c r="V389" s="208">
        <v>193000000</v>
      </c>
      <c r="W389" s="208">
        <v>0</v>
      </c>
      <c r="X389" s="208">
        <v>0</v>
      </c>
      <c r="Y389" s="208">
        <v>0</v>
      </c>
      <c r="Z389" s="208">
        <v>0</v>
      </c>
      <c r="AA389" s="208">
        <v>0</v>
      </c>
      <c r="AB389" s="208">
        <v>193000000</v>
      </c>
      <c r="AC389" s="208">
        <v>26550000</v>
      </c>
      <c r="AD389" s="208">
        <v>26550000</v>
      </c>
      <c r="AE389" s="208">
        <v>166450000</v>
      </c>
      <c r="AF389" s="208">
        <v>26550000</v>
      </c>
      <c r="AG389" s="208">
        <v>26550000</v>
      </c>
      <c r="AH389" s="208">
        <v>0</v>
      </c>
      <c r="AI389" s="208">
        <v>0</v>
      </c>
      <c r="AJ389" s="208">
        <v>26550000</v>
      </c>
      <c r="AK389" s="208">
        <v>0</v>
      </c>
      <c r="AL389" s="208">
        <v>166450000</v>
      </c>
      <c r="AM389" s="208">
        <v>0</v>
      </c>
    </row>
    <row r="390" spans="1:39" x14ac:dyDescent="0.25">
      <c r="A390" s="49">
        <v>3020101010402</v>
      </c>
      <c r="B390" s="1" t="s">
        <v>644</v>
      </c>
      <c r="C390" s="2">
        <v>40000000</v>
      </c>
      <c r="D390" s="2">
        <v>0</v>
      </c>
      <c r="E390" s="2">
        <v>0</v>
      </c>
      <c r="F390" s="2">
        <v>0</v>
      </c>
      <c r="G390" s="2">
        <f t="shared" si="154"/>
        <v>40000000</v>
      </c>
      <c r="H390" s="2">
        <v>0</v>
      </c>
      <c r="I390" s="2">
        <v>0</v>
      </c>
      <c r="J390" s="2">
        <f t="shared" si="186"/>
        <v>40000000</v>
      </c>
      <c r="K390" s="2">
        <v>0</v>
      </c>
      <c r="L390" s="2">
        <v>0</v>
      </c>
      <c r="M390" s="2">
        <f t="shared" si="162"/>
        <v>0</v>
      </c>
      <c r="N390" s="2">
        <v>0</v>
      </c>
      <c r="O390" s="2">
        <v>0</v>
      </c>
      <c r="P390" s="2">
        <f t="shared" si="163"/>
        <v>0</v>
      </c>
      <c r="Q390" s="2">
        <f t="shared" si="156"/>
        <v>40000000</v>
      </c>
      <c r="R390" s="2">
        <f t="shared" si="164"/>
        <v>0</v>
      </c>
      <c r="T390" s="5">
        <v>3020101010402</v>
      </c>
      <c r="U390" s="206" t="s">
        <v>644</v>
      </c>
      <c r="V390" s="208">
        <v>40000000</v>
      </c>
      <c r="W390" s="208">
        <v>0</v>
      </c>
      <c r="X390" s="208">
        <v>0</v>
      </c>
      <c r="Y390" s="208">
        <v>0</v>
      </c>
      <c r="Z390" s="208">
        <v>0</v>
      </c>
      <c r="AA390" s="208">
        <v>0</v>
      </c>
      <c r="AB390" s="208">
        <v>40000000</v>
      </c>
      <c r="AC390" s="208">
        <v>0</v>
      </c>
      <c r="AD390" s="208">
        <v>0</v>
      </c>
      <c r="AE390" s="208">
        <v>40000000</v>
      </c>
      <c r="AF390" s="208">
        <v>0</v>
      </c>
      <c r="AG390" s="208">
        <v>0</v>
      </c>
      <c r="AH390" s="208">
        <v>0</v>
      </c>
      <c r="AI390" s="208">
        <v>0</v>
      </c>
      <c r="AJ390" s="208">
        <v>0</v>
      </c>
      <c r="AK390" s="208">
        <v>0</v>
      </c>
      <c r="AL390" s="208">
        <v>40000000</v>
      </c>
      <c r="AM390" s="208">
        <v>0</v>
      </c>
    </row>
    <row r="391" spans="1:39" s="6" customFormat="1" x14ac:dyDescent="0.25">
      <c r="A391" s="50">
        <v>3020101010403</v>
      </c>
      <c r="B391" s="1" t="s">
        <v>645</v>
      </c>
      <c r="C391" s="2">
        <v>153000000</v>
      </c>
      <c r="D391" s="2">
        <v>0</v>
      </c>
      <c r="E391" s="2">
        <v>0</v>
      </c>
      <c r="F391" s="2">
        <v>0</v>
      </c>
      <c r="G391" s="2">
        <f t="shared" si="154"/>
        <v>153000000</v>
      </c>
      <c r="H391" s="2">
        <v>26550000</v>
      </c>
      <c r="I391" s="2">
        <v>26550000</v>
      </c>
      <c r="J391" s="2">
        <f t="shared" si="186"/>
        <v>126450000</v>
      </c>
      <c r="K391" s="2">
        <v>26550000</v>
      </c>
      <c r="L391" s="2">
        <v>26550000</v>
      </c>
      <c r="M391" s="2">
        <f t="shared" si="162"/>
        <v>0</v>
      </c>
      <c r="N391" s="2">
        <v>0</v>
      </c>
      <c r="O391" s="2">
        <v>26550000</v>
      </c>
      <c r="P391" s="2">
        <f t="shared" si="163"/>
        <v>0</v>
      </c>
      <c r="Q391" s="2">
        <f t="shared" si="156"/>
        <v>126450000</v>
      </c>
      <c r="R391" s="2">
        <f t="shared" si="164"/>
        <v>26550000</v>
      </c>
      <c r="S391"/>
      <c r="T391" s="5">
        <v>3020101010403</v>
      </c>
      <c r="U391" s="206" t="s">
        <v>645</v>
      </c>
      <c r="V391" s="208">
        <v>153000000</v>
      </c>
      <c r="W391" s="208">
        <v>0</v>
      </c>
      <c r="X391" s="208">
        <v>0</v>
      </c>
      <c r="Y391" s="208">
        <v>0</v>
      </c>
      <c r="Z391" s="208">
        <v>0</v>
      </c>
      <c r="AA391" s="208">
        <v>0</v>
      </c>
      <c r="AB391" s="208">
        <v>153000000</v>
      </c>
      <c r="AC391" s="208">
        <v>26550000</v>
      </c>
      <c r="AD391" s="208">
        <v>26550000</v>
      </c>
      <c r="AE391" s="208">
        <v>126450000</v>
      </c>
      <c r="AF391" s="208">
        <v>26550000</v>
      </c>
      <c r="AG391" s="208">
        <v>26550000</v>
      </c>
      <c r="AH391" s="208">
        <v>0</v>
      </c>
      <c r="AI391" s="208">
        <v>0</v>
      </c>
      <c r="AJ391" s="208">
        <v>26550000</v>
      </c>
      <c r="AK391" s="208">
        <v>0</v>
      </c>
      <c r="AL391" s="208">
        <v>126450000</v>
      </c>
      <c r="AM391" s="208">
        <v>0</v>
      </c>
    </row>
    <row r="392" spans="1:39" x14ac:dyDescent="0.25">
      <c r="A392" s="16">
        <v>30201010105</v>
      </c>
      <c r="B392" s="11" t="s">
        <v>646</v>
      </c>
      <c r="C392" s="12">
        <f>+C393+C394+C395</f>
        <v>300000000</v>
      </c>
      <c r="D392" s="12">
        <f t="shared" ref="D392:P392" si="191">+D393+D394+D395</f>
        <v>0</v>
      </c>
      <c r="E392" s="12">
        <f t="shared" si="191"/>
        <v>0</v>
      </c>
      <c r="F392" s="12">
        <f t="shared" si="191"/>
        <v>0</v>
      </c>
      <c r="G392" s="12">
        <f t="shared" ref="G392:G455" si="192">+C392+D392-E392+F392</f>
        <v>300000000</v>
      </c>
      <c r="H392" s="12">
        <f t="shared" si="191"/>
        <v>136000000</v>
      </c>
      <c r="I392" s="12">
        <f t="shared" si="191"/>
        <v>136000000</v>
      </c>
      <c r="J392" s="12">
        <f t="shared" si="186"/>
        <v>164000000</v>
      </c>
      <c r="K392" s="12">
        <f t="shared" si="191"/>
        <v>0</v>
      </c>
      <c r="L392" s="12">
        <f t="shared" si="191"/>
        <v>0</v>
      </c>
      <c r="M392" s="12">
        <f t="shared" si="191"/>
        <v>136000000</v>
      </c>
      <c r="N392" s="12">
        <f t="shared" si="191"/>
        <v>138000000</v>
      </c>
      <c r="O392" s="12">
        <f t="shared" si="191"/>
        <v>138000000</v>
      </c>
      <c r="P392" s="12">
        <f t="shared" si="191"/>
        <v>2000000</v>
      </c>
      <c r="Q392" s="12">
        <f t="shared" ref="Q392:Q455" si="193">+G392-O392</f>
        <v>162000000</v>
      </c>
      <c r="R392" s="12">
        <f t="shared" si="164"/>
        <v>0</v>
      </c>
      <c r="S392" s="6"/>
      <c r="T392" s="5">
        <v>30201010105</v>
      </c>
      <c r="U392" s="206" t="s">
        <v>646</v>
      </c>
      <c r="V392" s="208">
        <v>300000000</v>
      </c>
      <c r="W392" s="208">
        <v>0</v>
      </c>
      <c r="X392" s="208">
        <v>0</v>
      </c>
      <c r="Y392" s="208">
        <v>0</v>
      </c>
      <c r="Z392" s="208">
        <v>0</v>
      </c>
      <c r="AA392" s="208">
        <v>0</v>
      </c>
      <c r="AB392" s="208">
        <v>300000000</v>
      </c>
      <c r="AC392" s="208">
        <v>136000000</v>
      </c>
      <c r="AD392" s="208">
        <v>136000000</v>
      </c>
      <c r="AE392" s="208">
        <v>164000000</v>
      </c>
      <c r="AF392" s="208">
        <v>0</v>
      </c>
      <c r="AG392" s="208">
        <v>0</v>
      </c>
      <c r="AH392" s="208">
        <v>136000000</v>
      </c>
      <c r="AI392" s="208">
        <v>138000000</v>
      </c>
      <c r="AJ392" s="208">
        <v>138000000</v>
      </c>
      <c r="AK392" s="208">
        <v>2000000</v>
      </c>
      <c r="AL392" s="208">
        <v>162000000</v>
      </c>
      <c r="AM392" s="208">
        <v>0</v>
      </c>
    </row>
    <row r="393" spans="1:39" x14ac:dyDescent="0.25">
      <c r="A393" s="48">
        <v>3020101010501</v>
      </c>
      <c r="B393" s="1" t="s">
        <v>647</v>
      </c>
      <c r="C393" s="2">
        <v>150000000</v>
      </c>
      <c r="D393" s="2">
        <v>0</v>
      </c>
      <c r="E393" s="2">
        <v>0</v>
      </c>
      <c r="F393" s="2">
        <v>0</v>
      </c>
      <c r="G393" s="2">
        <f t="shared" si="192"/>
        <v>150000000</v>
      </c>
      <c r="H393" s="2">
        <v>0</v>
      </c>
      <c r="I393" s="2">
        <v>0</v>
      </c>
      <c r="J393" s="2">
        <f t="shared" si="186"/>
        <v>150000000</v>
      </c>
      <c r="K393" s="2">
        <v>0</v>
      </c>
      <c r="L393" s="2">
        <v>0</v>
      </c>
      <c r="M393" s="2">
        <f t="shared" ref="M393:M456" si="194">+I393-L393</f>
        <v>0</v>
      </c>
      <c r="N393" s="2">
        <v>0</v>
      </c>
      <c r="O393" s="2">
        <v>0</v>
      </c>
      <c r="P393" s="2">
        <f t="shared" ref="P393:P456" si="195">+O393-I393</f>
        <v>0</v>
      </c>
      <c r="Q393" s="2">
        <f t="shared" si="193"/>
        <v>150000000</v>
      </c>
      <c r="R393" s="2">
        <f t="shared" si="164"/>
        <v>0</v>
      </c>
      <c r="T393" s="5">
        <v>3020101010501</v>
      </c>
      <c r="U393" s="206" t="s">
        <v>647</v>
      </c>
      <c r="V393" s="208">
        <v>150000000</v>
      </c>
      <c r="W393" s="208">
        <v>0</v>
      </c>
      <c r="X393" s="208">
        <v>0</v>
      </c>
      <c r="Y393" s="208">
        <v>0</v>
      </c>
      <c r="Z393" s="208">
        <v>0</v>
      </c>
      <c r="AA393" s="208">
        <v>0</v>
      </c>
      <c r="AB393" s="208">
        <v>150000000</v>
      </c>
      <c r="AC393" s="208">
        <v>0</v>
      </c>
      <c r="AD393" s="208">
        <v>0</v>
      </c>
      <c r="AE393" s="208">
        <v>150000000</v>
      </c>
      <c r="AF393" s="208">
        <v>0</v>
      </c>
      <c r="AG393" s="208">
        <v>0</v>
      </c>
      <c r="AH393" s="208">
        <v>0</v>
      </c>
      <c r="AI393" s="208">
        <v>0</v>
      </c>
      <c r="AJ393" s="208">
        <v>0</v>
      </c>
      <c r="AK393" s="208">
        <v>0</v>
      </c>
      <c r="AL393" s="208">
        <v>150000000</v>
      </c>
      <c r="AM393" s="208">
        <v>0</v>
      </c>
    </row>
    <row r="394" spans="1:39" x14ac:dyDescent="0.25">
      <c r="A394" s="49">
        <v>3020101010502</v>
      </c>
      <c r="B394" s="1" t="s">
        <v>648</v>
      </c>
      <c r="C394" s="2">
        <v>110000000</v>
      </c>
      <c r="D394" s="2">
        <v>0</v>
      </c>
      <c r="E394" s="2">
        <v>0</v>
      </c>
      <c r="F394" s="2">
        <v>0</v>
      </c>
      <c r="G394" s="2">
        <f t="shared" si="192"/>
        <v>110000000</v>
      </c>
      <c r="H394" s="2">
        <v>108000000</v>
      </c>
      <c r="I394" s="2">
        <v>108000000</v>
      </c>
      <c r="J394" s="2">
        <f t="shared" si="186"/>
        <v>2000000</v>
      </c>
      <c r="K394" s="2">
        <v>0</v>
      </c>
      <c r="L394" s="2">
        <v>0</v>
      </c>
      <c r="M394" s="2">
        <f t="shared" si="194"/>
        <v>108000000</v>
      </c>
      <c r="N394" s="2">
        <v>110000000</v>
      </c>
      <c r="O394" s="2">
        <v>110000000</v>
      </c>
      <c r="P394" s="2">
        <f t="shared" si="195"/>
        <v>2000000</v>
      </c>
      <c r="Q394" s="2">
        <f t="shared" si="193"/>
        <v>0</v>
      </c>
      <c r="R394" s="2">
        <f t="shared" si="164"/>
        <v>0</v>
      </c>
      <c r="T394" s="5">
        <v>3020101010502</v>
      </c>
      <c r="U394" s="206" t="s">
        <v>648</v>
      </c>
      <c r="V394" s="208">
        <v>110000000</v>
      </c>
      <c r="W394" s="208">
        <v>0</v>
      </c>
      <c r="X394" s="208">
        <v>0</v>
      </c>
      <c r="Y394" s="208">
        <v>0</v>
      </c>
      <c r="Z394" s="208">
        <v>0</v>
      </c>
      <c r="AA394" s="208">
        <v>0</v>
      </c>
      <c r="AB394" s="208">
        <v>110000000</v>
      </c>
      <c r="AC394" s="208">
        <v>108000000</v>
      </c>
      <c r="AD394" s="208">
        <v>108000000</v>
      </c>
      <c r="AE394" s="208">
        <v>2000000</v>
      </c>
      <c r="AF394" s="208">
        <v>0</v>
      </c>
      <c r="AG394" s="208">
        <v>0</v>
      </c>
      <c r="AH394" s="208">
        <v>108000000</v>
      </c>
      <c r="AI394" s="208">
        <v>110000000</v>
      </c>
      <c r="AJ394" s="208">
        <v>110000000</v>
      </c>
      <c r="AK394" s="208">
        <v>2000000</v>
      </c>
      <c r="AL394" s="208">
        <v>0</v>
      </c>
      <c r="AM394" s="208">
        <v>0</v>
      </c>
    </row>
    <row r="395" spans="1:39" s="6" customFormat="1" x14ac:dyDescent="0.25">
      <c r="A395" s="50">
        <v>3020101010503</v>
      </c>
      <c r="B395" s="1" t="s">
        <v>649</v>
      </c>
      <c r="C395" s="2">
        <v>40000000</v>
      </c>
      <c r="D395" s="2">
        <v>0</v>
      </c>
      <c r="E395" s="2">
        <v>0</v>
      </c>
      <c r="F395" s="2">
        <v>0</v>
      </c>
      <c r="G395" s="2">
        <f t="shared" si="192"/>
        <v>40000000</v>
      </c>
      <c r="H395" s="2">
        <v>28000000</v>
      </c>
      <c r="I395" s="2">
        <v>28000000</v>
      </c>
      <c r="J395" s="2">
        <f t="shared" si="186"/>
        <v>12000000</v>
      </c>
      <c r="K395" s="2">
        <v>0</v>
      </c>
      <c r="L395" s="2">
        <v>0</v>
      </c>
      <c r="M395" s="2">
        <f t="shared" si="194"/>
        <v>28000000</v>
      </c>
      <c r="N395" s="2">
        <v>28000000</v>
      </c>
      <c r="O395" s="2">
        <v>28000000</v>
      </c>
      <c r="P395" s="2">
        <f t="shared" si="195"/>
        <v>0</v>
      </c>
      <c r="Q395" s="2">
        <f t="shared" si="193"/>
        <v>12000000</v>
      </c>
      <c r="R395" s="2">
        <f t="shared" si="164"/>
        <v>0</v>
      </c>
      <c r="S395"/>
      <c r="T395" s="5">
        <v>3020101010503</v>
      </c>
      <c r="U395" s="206" t="s">
        <v>649</v>
      </c>
      <c r="V395" s="208">
        <v>40000000</v>
      </c>
      <c r="W395" s="208">
        <v>0</v>
      </c>
      <c r="X395" s="208">
        <v>0</v>
      </c>
      <c r="Y395" s="208">
        <v>0</v>
      </c>
      <c r="Z395" s="208">
        <v>0</v>
      </c>
      <c r="AA395" s="208">
        <v>0</v>
      </c>
      <c r="AB395" s="208">
        <v>40000000</v>
      </c>
      <c r="AC395" s="208">
        <v>28000000</v>
      </c>
      <c r="AD395" s="208">
        <v>28000000</v>
      </c>
      <c r="AE395" s="208">
        <v>12000000</v>
      </c>
      <c r="AF395" s="208">
        <v>0</v>
      </c>
      <c r="AG395" s="208">
        <v>0</v>
      </c>
      <c r="AH395" s="208">
        <v>28000000</v>
      </c>
      <c r="AI395" s="208">
        <v>28000000</v>
      </c>
      <c r="AJ395" s="208">
        <v>28000000</v>
      </c>
      <c r="AK395" s="208">
        <v>0</v>
      </c>
      <c r="AL395" s="208">
        <v>12000000</v>
      </c>
      <c r="AM395" s="208">
        <v>0</v>
      </c>
    </row>
    <row r="396" spans="1:39" x14ac:dyDescent="0.25">
      <c r="A396" s="16">
        <v>30201010106</v>
      </c>
      <c r="B396" s="11" t="s">
        <v>650</v>
      </c>
      <c r="C396" s="12">
        <f>+C397+C398+C399</f>
        <v>110000000</v>
      </c>
      <c r="D396" s="12">
        <f t="shared" ref="D396:P396" si="196">+D397+D398+D399</f>
        <v>0</v>
      </c>
      <c r="E396" s="12">
        <f t="shared" si="196"/>
        <v>0</v>
      </c>
      <c r="F396" s="12">
        <f t="shared" si="196"/>
        <v>0</v>
      </c>
      <c r="G396" s="12">
        <f t="shared" si="192"/>
        <v>110000000</v>
      </c>
      <c r="H396" s="12">
        <f t="shared" si="196"/>
        <v>0</v>
      </c>
      <c r="I396" s="12">
        <f t="shared" si="196"/>
        <v>0</v>
      </c>
      <c r="J396" s="12">
        <f t="shared" si="186"/>
        <v>110000000</v>
      </c>
      <c r="K396" s="12">
        <f t="shared" si="196"/>
        <v>0</v>
      </c>
      <c r="L396" s="12">
        <f t="shared" si="196"/>
        <v>0</v>
      </c>
      <c r="M396" s="12">
        <f t="shared" si="196"/>
        <v>0</v>
      </c>
      <c r="N396" s="12">
        <f t="shared" si="196"/>
        <v>0</v>
      </c>
      <c r="O396" s="12">
        <f t="shared" si="196"/>
        <v>0</v>
      </c>
      <c r="P396" s="12">
        <f t="shared" si="196"/>
        <v>0</v>
      </c>
      <c r="Q396" s="12">
        <f t="shared" si="193"/>
        <v>110000000</v>
      </c>
      <c r="R396" s="12">
        <f t="shared" si="164"/>
        <v>0</v>
      </c>
      <c r="S396" s="6"/>
      <c r="T396" s="5">
        <v>30201010106</v>
      </c>
      <c r="U396" s="206" t="s">
        <v>650</v>
      </c>
      <c r="V396" s="208">
        <v>110000000</v>
      </c>
      <c r="W396" s="208">
        <v>0</v>
      </c>
      <c r="X396" s="208">
        <v>0</v>
      </c>
      <c r="Y396" s="208">
        <v>0</v>
      </c>
      <c r="Z396" s="208">
        <v>0</v>
      </c>
      <c r="AA396" s="208">
        <v>0</v>
      </c>
      <c r="AB396" s="208">
        <v>110000000</v>
      </c>
      <c r="AC396" s="208">
        <v>0</v>
      </c>
      <c r="AD396" s="208">
        <v>0</v>
      </c>
      <c r="AE396" s="208">
        <v>110000000</v>
      </c>
      <c r="AF396" s="208">
        <v>0</v>
      </c>
      <c r="AG396" s="208">
        <v>0</v>
      </c>
      <c r="AH396" s="208">
        <v>0</v>
      </c>
      <c r="AI396" s="208">
        <v>0</v>
      </c>
      <c r="AJ396" s="208">
        <v>0</v>
      </c>
      <c r="AK396" s="208">
        <v>0</v>
      </c>
      <c r="AL396" s="208">
        <v>110000000</v>
      </c>
      <c r="AM396" s="208">
        <v>0</v>
      </c>
    </row>
    <row r="397" spans="1:39" x14ac:dyDescent="0.25">
      <c r="A397" s="48">
        <v>3020101010601</v>
      </c>
      <c r="B397" s="1" t="s">
        <v>651</v>
      </c>
      <c r="C397" s="2">
        <v>40000000</v>
      </c>
      <c r="D397" s="2">
        <v>0</v>
      </c>
      <c r="E397" s="2">
        <v>0</v>
      </c>
      <c r="F397" s="2">
        <v>0</v>
      </c>
      <c r="G397" s="2">
        <f t="shared" si="192"/>
        <v>40000000</v>
      </c>
      <c r="H397" s="2">
        <v>0</v>
      </c>
      <c r="I397" s="2">
        <v>0</v>
      </c>
      <c r="J397" s="2">
        <f t="shared" si="186"/>
        <v>40000000</v>
      </c>
      <c r="K397" s="2">
        <v>0</v>
      </c>
      <c r="L397" s="2">
        <v>0</v>
      </c>
      <c r="M397" s="2">
        <f t="shared" si="194"/>
        <v>0</v>
      </c>
      <c r="N397" s="2">
        <v>0</v>
      </c>
      <c r="O397" s="2">
        <v>0</v>
      </c>
      <c r="P397" s="2">
        <f t="shared" si="195"/>
        <v>0</v>
      </c>
      <c r="Q397" s="2">
        <f t="shared" si="193"/>
        <v>40000000</v>
      </c>
      <c r="R397" s="2">
        <f t="shared" ref="R397:R460" si="197">+L397</f>
        <v>0</v>
      </c>
      <c r="T397" s="5">
        <v>3020101010601</v>
      </c>
      <c r="U397" s="206" t="s">
        <v>651</v>
      </c>
      <c r="V397" s="208">
        <v>40000000</v>
      </c>
      <c r="W397" s="208">
        <v>0</v>
      </c>
      <c r="X397" s="208">
        <v>0</v>
      </c>
      <c r="Y397" s="208">
        <v>0</v>
      </c>
      <c r="Z397" s="208">
        <v>0</v>
      </c>
      <c r="AA397" s="208">
        <v>0</v>
      </c>
      <c r="AB397" s="208">
        <v>40000000</v>
      </c>
      <c r="AC397" s="208">
        <v>0</v>
      </c>
      <c r="AD397" s="208">
        <v>0</v>
      </c>
      <c r="AE397" s="208">
        <v>40000000</v>
      </c>
      <c r="AF397" s="208">
        <v>0</v>
      </c>
      <c r="AG397" s="208">
        <v>0</v>
      </c>
      <c r="AH397" s="208">
        <v>0</v>
      </c>
      <c r="AI397" s="208">
        <v>0</v>
      </c>
      <c r="AJ397" s="208">
        <v>0</v>
      </c>
      <c r="AK397" s="208">
        <v>0</v>
      </c>
      <c r="AL397" s="208">
        <v>40000000</v>
      </c>
      <c r="AM397" s="208">
        <v>0</v>
      </c>
    </row>
    <row r="398" spans="1:39" x14ac:dyDescent="0.25">
      <c r="A398" s="49">
        <v>3020101010602</v>
      </c>
      <c r="B398" s="1" t="s">
        <v>652</v>
      </c>
      <c r="C398" s="2">
        <v>30000000</v>
      </c>
      <c r="D398" s="2">
        <v>0</v>
      </c>
      <c r="E398" s="2">
        <v>0</v>
      </c>
      <c r="F398" s="2">
        <v>0</v>
      </c>
      <c r="G398" s="2">
        <f t="shared" si="192"/>
        <v>30000000</v>
      </c>
      <c r="H398" s="2">
        <v>0</v>
      </c>
      <c r="I398" s="2">
        <v>0</v>
      </c>
      <c r="J398" s="2">
        <f t="shared" si="186"/>
        <v>30000000</v>
      </c>
      <c r="K398" s="2">
        <v>0</v>
      </c>
      <c r="L398" s="2">
        <v>0</v>
      </c>
      <c r="M398" s="2">
        <f t="shared" si="194"/>
        <v>0</v>
      </c>
      <c r="N398" s="2">
        <v>0</v>
      </c>
      <c r="O398" s="2">
        <v>0</v>
      </c>
      <c r="P398" s="2">
        <f t="shared" si="195"/>
        <v>0</v>
      </c>
      <c r="Q398" s="2">
        <f t="shared" si="193"/>
        <v>30000000</v>
      </c>
      <c r="R398" s="2">
        <f t="shared" si="197"/>
        <v>0</v>
      </c>
      <c r="T398" s="5">
        <v>3020101010602</v>
      </c>
      <c r="U398" s="206" t="s">
        <v>652</v>
      </c>
      <c r="V398" s="208">
        <v>30000000</v>
      </c>
      <c r="W398" s="208">
        <v>0</v>
      </c>
      <c r="X398" s="208">
        <v>0</v>
      </c>
      <c r="Y398" s="208">
        <v>0</v>
      </c>
      <c r="Z398" s="208">
        <v>0</v>
      </c>
      <c r="AA398" s="208">
        <v>0</v>
      </c>
      <c r="AB398" s="208">
        <v>30000000</v>
      </c>
      <c r="AC398" s="208">
        <v>0</v>
      </c>
      <c r="AD398" s="208">
        <v>0</v>
      </c>
      <c r="AE398" s="208">
        <v>30000000</v>
      </c>
      <c r="AF398" s="208">
        <v>0</v>
      </c>
      <c r="AG398" s="208">
        <v>0</v>
      </c>
      <c r="AH398" s="208">
        <v>0</v>
      </c>
      <c r="AI398" s="208">
        <v>0</v>
      </c>
      <c r="AJ398" s="208">
        <v>0</v>
      </c>
      <c r="AK398" s="208">
        <v>0</v>
      </c>
      <c r="AL398" s="208">
        <v>30000000</v>
      </c>
      <c r="AM398" s="208">
        <v>0</v>
      </c>
    </row>
    <row r="399" spans="1:39" s="6" customFormat="1" x14ac:dyDescent="0.25">
      <c r="A399" s="50">
        <v>3020101010603</v>
      </c>
      <c r="B399" s="1" t="s">
        <v>653</v>
      </c>
      <c r="C399" s="2">
        <v>40000000</v>
      </c>
      <c r="D399" s="2">
        <v>0</v>
      </c>
      <c r="E399" s="2">
        <v>0</v>
      </c>
      <c r="F399" s="2">
        <v>0</v>
      </c>
      <c r="G399" s="2">
        <f t="shared" si="192"/>
        <v>40000000</v>
      </c>
      <c r="H399" s="2">
        <v>0</v>
      </c>
      <c r="I399" s="2">
        <v>0</v>
      </c>
      <c r="J399" s="2">
        <f t="shared" si="186"/>
        <v>40000000</v>
      </c>
      <c r="K399" s="2">
        <v>0</v>
      </c>
      <c r="L399" s="2">
        <v>0</v>
      </c>
      <c r="M399" s="2">
        <f t="shared" si="194"/>
        <v>0</v>
      </c>
      <c r="N399" s="2">
        <v>0</v>
      </c>
      <c r="O399" s="2">
        <v>0</v>
      </c>
      <c r="P399" s="2">
        <f t="shared" si="195"/>
        <v>0</v>
      </c>
      <c r="Q399" s="2">
        <f t="shared" si="193"/>
        <v>40000000</v>
      </c>
      <c r="R399" s="2">
        <f t="shared" si="197"/>
        <v>0</v>
      </c>
      <c r="S399"/>
      <c r="T399" s="5">
        <v>3020101010603</v>
      </c>
      <c r="U399" s="206" t="s">
        <v>653</v>
      </c>
      <c r="V399" s="208">
        <v>40000000</v>
      </c>
      <c r="W399" s="208">
        <v>0</v>
      </c>
      <c r="X399" s="208">
        <v>0</v>
      </c>
      <c r="Y399" s="208">
        <v>0</v>
      </c>
      <c r="Z399" s="208">
        <v>0</v>
      </c>
      <c r="AA399" s="208">
        <v>0</v>
      </c>
      <c r="AB399" s="208">
        <v>40000000</v>
      </c>
      <c r="AC399" s="208">
        <v>0</v>
      </c>
      <c r="AD399" s="208">
        <v>0</v>
      </c>
      <c r="AE399" s="208">
        <v>40000000</v>
      </c>
      <c r="AF399" s="208">
        <v>0</v>
      </c>
      <c r="AG399" s="208">
        <v>0</v>
      </c>
      <c r="AH399" s="208">
        <v>0</v>
      </c>
      <c r="AI399" s="208">
        <v>0</v>
      </c>
      <c r="AJ399" s="208">
        <v>0</v>
      </c>
      <c r="AK399" s="208">
        <v>0</v>
      </c>
      <c r="AL399" s="208">
        <v>40000000</v>
      </c>
      <c r="AM399" s="208">
        <v>0</v>
      </c>
    </row>
    <row r="400" spans="1:39" x14ac:dyDescent="0.25">
      <c r="A400" s="16">
        <v>30201010107</v>
      </c>
      <c r="B400" s="11" t="s">
        <v>654</v>
      </c>
      <c r="C400" s="12">
        <f>+C401+C402+C403</f>
        <v>1413885403</v>
      </c>
      <c r="D400" s="12">
        <f t="shared" ref="D400:P400" si="198">+D401+D402+D403</f>
        <v>0</v>
      </c>
      <c r="E400" s="12">
        <f t="shared" si="198"/>
        <v>0</v>
      </c>
      <c r="F400" s="12">
        <f t="shared" si="198"/>
        <v>0</v>
      </c>
      <c r="G400" s="12">
        <f t="shared" si="192"/>
        <v>1413885403</v>
      </c>
      <c r="H400" s="12">
        <f t="shared" si="198"/>
        <v>0</v>
      </c>
      <c r="I400" s="12">
        <f t="shared" si="198"/>
        <v>0</v>
      </c>
      <c r="J400" s="12">
        <f t="shared" si="186"/>
        <v>1413885403</v>
      </c>
      <c r="K400" s="12">
        <f t="shared" si="198"/>
        <v>0</v>
      </c>
      <c r="L400" s="12">
        <f t="shared" si="198"/>
        <v>0</v>
      </c>
      <c r="M400" s="12">
        <f t="shared" si="198"/>
        <v>0</v>
      </c>
      <c r="N400" s="12">
        <f t="shared" si="198"/>
        <v>488400742</v>
      </c>
      <c r="O400" s="12">
        <f t="shared" si="198"/>
        <v>710292833</v>
      </c>
      <c r="P400" s="12">
        <f t="shared" si="198"/>
        <v>710292833</v>
      </c>
      <c r="Q400" s="12">
        <f t="shared" si="193"/>
        <v>703592570</v>
      </c>
      <c r="R400" s="12">
        <f t="shared" si="197"/>
        <v>0</v>
      </c>
      <c r="S400" s="6"/>
      <c r="T400" s="5">
        <v>30201010107</v>
      </c>
      <c r="U400" s="206" t="s">
        <v>654</v>
      </c>
      <c r="V400" s="208">
        <v>1413885403</v>
      </c>
      <c r="W400" s="208">
        <v>0</v>
      </c>
      <c r="X400" s="208">
        <v>0</v>
      </c>
      <c r="Y400" s="208">
        <v>0</v>
      </c>
      <c r="Z400" s="208">
        <v>0</v>
      </c>
      <c r="AA400" s="208">
        <v>0</v>
      </c>
      <c r="AB400" s="208">
        <v>1413885403</v>
      </c>
      <c r="AC400" s="208">
        <v>0</v>
      </c>
      <c r="AD400" s="208">
        <v>0</v>
      </c>
      <c r="AE400" s="208">
        <v>1413885403</v>
      </c>
      <c r="AF400" s="208">
        <v>3480000</v>
      </c>
      <c r="AG400" s="208">
        <v>3480000</v>
      </c>
      <c r="AH400" s="208">
        <v>-3480000</v>
      </c>
      <c r="AI400" s="208">
        <v>488400742</v>
      </c>
      <c r="AJ400" s="208">
        <v>710292833</v>
      </c>
      <c r="AK400" s="208">
        <v>710292833</v>
      </c>
      <c r="AL400" s="208">
        <v>703592570</v>
      </c>
      <c r="AM400" s="208">
        <v>0</v>
      </c>
    </row>
    <row r="401" spans="1:39" x14ac:dyDescent="0.25">
      <c r="A401" s="48">
        <v>3020101010701</v>
      </c>
      <c r="B401" s="1" t="s">
        <v>655</v>
      </c>
      <c r="C401" s="2">
        <v>80000000</v>
      </c>
      <c r="D401" s="2">
        <v>0</v>
      </c>
      <c r="E401" s="2">
        <v>0</v>
      </c>
      <c r="F401" s="2">
        <v>0</v>
      </c>
      <c r="G401" s="2">
        <f t="shared" si="192"/>
        <v>80000000</v>
      </c>
      <c r="H401" s="2">
        <v>0</v>
      </c>
      <c r="I401" s="2">
        <v>0</v>
      </c>
      <c r="J401" s="2">
        <f t="shared" si="186"/>
        <v>80000000</v>
      </c>
      <c r="K401" s="2">
        <v>0</v>
      </c>
      <c r="L401" s="2">
        <v>0</v>
      </c>
      <c r="M401" s="2">
        <f t="shared" si="194"/>
        <v>0</v>
      </c>
      <c r="N401" s="2">
        <v>0</v>
      </c>
      <c r="O401" s="2">
        <v>0</v>
      </c>
      <c r="P401" s="2">
        <f t="shared" si="195"/>
        <v>0</v>
      </c>
      <c r="Q401" s="2">
        <f t="shared" si="193"/>
        <v>80000000</v>
      </c>
      <c r="R401" s="2">
        <f t="shared" si="197"/>
        <v>0</v>
      </c>
      <c r="T401" s="5">
        <v>3020101010701</v>
      </c>
      <c r="U401" s="206" t="s">
        <v>655</v>
      </c>
      <c r="V401" s="208">
        <v>80000000</v>
      </c>
      <c r="W401" s="208">
        <v>0</v>
      </c>
      <c r="X401" s="208">
        <v>0</v>
      </c>
      <c r="Y401" s="208">
        <v>0</v>
      </c>
      <c r="Z401" s="208">
        <v>0</v>
      </c>
      <c r="AA401" s="208">
        <v>0</v>
      </c>
      <c r="AB401" s="208">
        <v>80000000</v>
      </c>
      <c r="AC401" s="208">
        <v>0</v>
      </c>
      <c r="AD401" s="208">
        <v>0</v>
      </c>
      <c r="AE401" s="208">
        <v>80000000</v>
      </c>
      <c r="AF401" s="208">
        <v>0</v>
      </c>
      <c r="AG401" s="208">
        <v>0</v>
      </c>
      <c r="AH401" s="208">
        <v>0</v>
      </c>
      <c r="AI401" s="208">
        <v>0</v>
      </c>
      <c r="AJ401" s="208">
        <v>0</v>
      </c>
      <c r="AK401" s="208">
        <v>0</v>
      </c>
      <c r="AL401" s="208">
        <v>80000000</v>
      </c>
      <c r="AM401" s="208">
        <v>0</v>
      </c>
    </row>
    <row r="402" spans="1:39" x14ac:dyDescent="0.25">
      <c r="A402" s="49">
        <v>3020101010702</v>
      </c>
      <c r="B402" s="1" t="s">
        <v>656</v>
      </c>
      <c r="C402" s="2">
        <v>150000000</v>
      </c>
      <c r="D402" s="2">
        <v>0</v>
      </c>
      <c r="E402" s="2">
        <v>0</v>
      </c>
      <c r="F402" s="2">
        <v>0</v>
      </c>
      <c r="G402" s="2">
        <f t="shared" si="192"/>
        <v>150000000</v>
      </c>
      <c r="H402" s="2">
        <v>0</v>
      </c>
      <c r="I402" s="2">
        <v>0</v>
      </c>
      <c r="J402" s="2">
        <f t="shared" si="186"/>
        <v>150000000</v>
      </c>
      <c r="K402" s="2">
        <v>0</v>
      </c>
      <c r="L402" s="2">
        <v>0</v>
      </c>
      <c r="M402" s="2">
        <f t="shared" si="194"/>
        <v>0</v>
      </c>
      <c r="N402" s="2">
        <v>0</v>
      </c>
      <c r="O402" s="2">
        <v>0</v>
      </c>
      <c r="P402" s="2">
        <f t="shared" si="195"/>
        <v>0</v>
      </c>
      <c r="Q402" s="2">
        <f t="shared" si="193"/>
        <v>150000000</v>
      </c>
      <c r="R402" s="2">
        <f t="shared" si="197"/>
        <v>0</v>
      </c>
      <c r="T402" s="5">
        <v>3020101010702</v>
      </c>
      <c r="U402" s="206" t="s">
        <v>656</v>
      </c>
      <c r="V402" s="208">
        <v>150000000</v>
      </c>
      <c r="W402" s="208">
        <v>0</v>
      </c>
      <c r="X402" s="208">
        <v>0</v>
      </c>
      <c r="Y402" s="208">
        <v>0</v>
      </c>
      <c r="Z402" s="208">
        <v>0</v>
      </c>
      <c r="AA402" s="208">
        <v>0</v>
      </c>
      <c r="AB402" s="208">
        <v>150000000</v>
      </c>
      <c r="AC402" s="208">
        <v>0</v>
      </c>
      <c r="AD402" s="208">
        <v>0</v>
      </c>
      <c r="AE402" s="208">
        <v>150000000</v>
      </c>
      <c r="AF402" s="208">
        <v>0</v>
      </c>
      <c r="AG402" s="208">
        <v>0</v>
      </c>
      <c r="AH402" s="208">
        <v>0</v>
      </c>
      <c r="AI402" s="208">
        <v>0</v>
      </c>
      <c r="AJ402" s="208">
        <v>0</v>
      </c>
      <c r="AK402" s="208">
        <v>0</v>
      </c>
      <c r="AL402" s="208">
        <v>150000000</v>
      </c>
      <c r="AM402" s="208">
        <v>0</v>
      </c>
    </row>
    <row r="403" spans="1:39" s="6" customFormat="1" x14ac:dyDescent="0.25">
      <c r="A403" s="50">
        <v>3020101010703</v>
      </c>
      <c r="B403" s="1" t="s">
        <v>657</v>
      </c>
      <c r="C403" s="2">
        <v>1183885403</v>
      </c>
      <c r="D403" s="2">
        <v>0</v>
      </c>
      <c r="E403" s="2">
        <v>0</v>
      </c>
      <c r="F403" s="2">
        <v>0</v>
      </c>
      <c r="G403" s="2">
        <f t="shared" si="192"/>
        <v>1183885403</v>
      </c>
      <c r="H403" s="2">
        <v>0</v>
      </c>
      <c r="I403" s="2">
        <v>0</v>
      </c>
      <c r="J403" s="2">
        <f t="shared" si="186"/>
        <v>1183885403</v>
      </c>
      <c r="K403" s="2">
        <v>0</v>
      </c>
      <c r="L403" s="2">
        <v>0</v>
      </c>
      <c r="M403" s="2">
        <f t="shared" si="194"/>
        <v>0</v>
      </c>
      <c r="N403" s="2">
        <v>488400742</v>
      </c>
      <c r="O403" s="2">
        <v>710292833</v>
      </c>
      <c r="P403" s="2">
        <f t="shared" si="195"/>
        <v>710292833</v>
      </c>
      <c r="Q403" s="2">
        <f t="shared" si="193"/>
        <v>473592570</v>
      </c>
      <c r="R403" s="2">
        <f t="shared" si="197"/>
        <v>0</v>
      </c>
      <c r="S403"/>
      <c r="T403" s="5">
        <v>3020101010703</v>
      </c>
      <c r="U403" s="206" t="s">
        <v>657</v>
      </c>
      <c r="V403" s="208">
        <v>1183885403</v>
      </c>
      <c r="W403" s="208">
        <v>0</v>
      </c>
      <c r="X403" s="208">
        <v>0</v>
      </c>
      <c r="Y403" s="208">
        <v>0</v>
      </c>
      <c r="Z403" s="208">
        <v>0</v>
      </c>
      <c r="AA403" s="208">
        <v>0</v>
      </c>
      <c r="AB403" s="208">
        <v>1183885403</v>
      </c>
      <c r="AC403" s="208">
        <v>0</v>
      </c>
      <c r="AD403" s="208">
        <v>0</v>
      </c>
      <c r="AE403" s="208">
        <v>1183885403</v>
      </c>
      <c r="AF403" s="208">
        <v>3480000</v>
      </c>
      <c r="AG403" s="208">
        <v>3480000</v>
      </c>
      <c r="AH403" s="208">
        <v>-3480000</v>
      </c>
      <c r="AI403" s="208">
        <v>488400742</v>
      </c>
      <c r="AJ403" s="208">
        <v>710292833</v>
      </c>
      <c r="AK403" s="208">
        <v>710292833</v>
      </c>
      <c r="AL403" s="208">
        <v>473592570</v>
      </c>
      <c r="AM403" s="208">
        <v>0</v>
      </c>
    </row>
    <row r="404" spans="1:39" x14ac:dyDescent="0.25">
      <c r="A404" s="16">
        <v>30201010108</v>
      </c>
      <c r="B404" s="11" t="s">
        <v>658</v>
      </c>
      <c r="C404" s="12">
        <f>+C405</f>
        <v>10000000</v>
      </c>
      <c r="D404" s="12">
        <f t="shared" ref="D404:P404" si="199">+D405</f>
        <v>0</v>
      </c>
      <c r="E404" s="12">
        <f t="shared" si="199"/>
        <v>0</v>
      </c>
      <c r="F404" s="12">
        <f t="shared" si="199"/>
        <v>0</v>
      </c>
      <c r="G404" s="12">
        <f t="shared" si="192"/>
        <v>10000000</v>
      </c>
      <c r="H404" s="12">
        <f t="shared" si="199"/>
        <v>0</v>
      </c>
      <c r="I404" s="12">
        <f t="shared" si="199"/>
        <v>0</v>
      </c>
      <c r="J404" s="12">
        <f t="shared" si="186"/>
        <v>10000000</v>
      </c>
      <c r="K404" s="12">
        <f t="shared" si="199"/>
        <v>0</v>
      </c>
      <c r="L404" s="12">
        <f t="shared" si="199"/>
        <v>0</v>
      </c>
      <c r="M404" s="12">
        <f t="shared" si="199"/>
        <v>0</v>
      </c>
      <c r="N404" s="12">
        <f t="shared" si="199"/>
        <v>0</v>
      </c>
      <c r="O404" s="12">
        <f t="shared" si="199"/>
        <v>0</v>
      </c>
      <c r="P404" s="12">
        <f t="shared" si="199"/>
        <v>0</v>
      </c>
      <c r="Q404" s="12">
        <f t="shared" si="193"/>
        <v>10000000</v>
      </c>
      <c r="R404" s="12">
        <f t="shared" si="197"/>
        <v>0</v>
      </c>
      <c r="S404" s="6"/>
      <c r="T404" s="5">
        <v>30201010108</v>
      </c>
      <c r="U404" s="206" t="s">
        <v>658</v>
      </c>
      <c r="V404" s="208">
        <v>10000000</v>
      </c>
      <c r="W404" s="208">
        <v>0</v>
      </c>
      <c r="X404" s="208">
        <v>0</v>
      </c>
      <c r="Y404" s="208">
        <v>0</v>
      </c>
      <c r="Z404" s="208">
        <v>0</v>
      </c>
      <c r="AA404" s="208">
        <v>0</v>
      </c>
      <c r="AB404" s="208">
        <v>10000000</v>
      </c>
      <c r="AC404" s="208">
        <v>0</v>
      </c>
      <c r="AD404" s="208">
        <v>0</v>
      </c>
      <c r="AE404" s="208">
        <v>10000000</v>
      </c>
      <c r="AF404" s="208">
        <v>0</v>
      </c>
      <c r="AG404" s="208">
        <v>0</v>
      </c>
      <c r="AH404" s="208">
        <v>0</v>
      </c>
      <c r="AI404" s="208">
        <v>0</v>
      </c>
      <c r="AJ404" s="208">
        <v>0</v>
      </c>
      <c r="AK404" s="208">
        <v>0</v>
      </c>
      <c r="AL404" s="208">
        <v>10000000</v>
      </c>
      <c r="AM404" s="208">
        <v>0</v>
      </c>
    </row>
    <row r="405" spans="1:39" s="6" customFormat="1" x14ac:dyDescent="0.25">
      <c r="A405" s="48">
        <v>3020101010801</v>
      </c>
      <c r="B405" s="1" t="s">
        <v>659</v>
      </c>
      <c r="C405" s="2">
        <v>10000000</v>
      </c>
      <c r="D405" s="2">
        <v>0</v>
      </c>
      <c r="E405" s="2">
        <v>0</v>
      </c>
      <c r="F405" s="2">
        <v>0</v>
      </c>
      <c r="G405" s="2">
        <f t="shared" si="192"/>
        <v>10000000</v>
      </c>
      <c r="H405" s="2">
        <v>0</v>
      </c>
      <c r="I405" s="2">
        <v>0</v>
      </c>
      <c r="J405" s="2">
        <f t="shared" si="186"/>
        <v>10000000</v>
      </c>
      <c r="K405" s="2">
        <v>0</v>
      </c>
      <c r="L405" s="2">
        <v>0</v>
      </c>
      <c r="M405" s="2">
        <f t="shared" si="194"/>
        <v>0</v>
      </c>
      <c r="N405" s="2">
        <v>0</v>
      </c>
      <c r="O405" s="2">
        <v>0</v>
      </c>
      <c r="P405" s="2">
        <f t="shared" si="195"/>
        <v>0</v>
      </c>
      <c r="Q405" s="2">
        <f t="shared" si="193"/>
        <v>10000000</v>
      </c>
      <c r="R405" s="2">
        <f t="shared" si="197"/>
        <v>0</v>
      </c>
      <c r="S405"/>
      <c r="T405" s="5">
        <v>3020101010801</v>
      </c>
      <c r="U405" s="206" t="s">
        <v>659</v>
      </c>
      <c r="V405" s="208">
        <v>10000000</v>
      </c>
      <c r="W405" s="208">
        <v>0</v>
      </c>
      <c r="X405" s="208">
        <v>0</v>
      </c>
      <c r="Y405" s="208">
        <v>0</v>
      </c>
      <c r="Z405" s="208">
        <v>0</v>
      </c>
      <c r="AA405" s="208">
        <v>0</v>
      </c>
      <c r="AB405" s="208">
        <v>10000000</v>
      </c>
      <c r="AC405" s="208">
        <v>0</v>
      </c>
      <c r="AD405" s="208">
        <v>0</v>
      </c>
      <c r="AE405" s="208">
        <v>10000000</v>
      </c>
      <c r="AF405" s="208">
        <v>0</v>
      </c>
      <c r="AG405" s="208">
        <v>0</v>
      </c>
      <c r="AH405" s="208">
        <v>0</v>
      </c>
      <c r="AI405" s="208">
        <v>0</v>
      </c>
      <c r="AJ405" s="208">
        <v>0</v>
      </c>
      <c r="AK405" s="208">
        <v>0</v>
      </c>
      <c r="AL405" s="208">
        <v>10000000</v>
      </c>
      <c r="AM405" s="208">
        <v>0</v>
      </c>
    </row>
    <row r="406" spans="1:39" x14ac:dyDescent="0.25">
      <c r="A406" s="16">
        <v>30201010109</v>
      </c>
      <c r="B406" s="11" t="s">
        <v>660</v>
      </c>
      <c r="C406" s="12">
        <f>+C407+C408</f>
        <v>150000000</v>
      </c>
      <c r="D406" s="12">
        <f t="shared" ref="D406:P406" si="200">+D407+D408</f>
        <v>0</v>
      </c>
      <c r="E406" s="12">
        <f t="shared" si="200"/>
        <v>0</v>
      </c>
      <c r="F406" s="12">
        <f t="shared" si="200"/>
        <v>0</v>
      </c>
      <c r="G406" s="12">
        <f t="shared" si="192"/>
        <v>150000000</v>
      </c>
      <c r="H406" s="12">
        <f t="shared" si="200"/>
        <v>0</v>
      </c>
      <c r="I406" s="12">
        <f t="shared" si="200"/>
        <v>1013578</v>
      </c>
      <c r="J406" s="12">
        <f t="shared" si="186"/>
        <v>148986422</v>
      </c>
      <c r="K406" s="12">
        <f t="shared" si="200"/>
        <v>0</v>
      </c>
      <c r="L406" s="12">
        <f t="shared" si="200"/>
        <v>0</v>
      </c>
      <c r="M406" s="12">
        <f t="shared" si="200"/>
        <v>1013578</v>
      </c>
      <c r="N406" s="12">
        <f t="shared" si="200"/>
        <v>0</v>
      </c>
      <c r="O406" s="12">
        <f t="shared" si="200"/>
        <v>1013578</v>
      </c>
      <c r="P406" s="12">
        <f t="shared" si="200"/>
        <v>0</v>
      </c>
      <c r="Q406" s="12">
        <f t="shared" si="193"/>
        <v>148986422</v>
      </c>
      <c r="R406" s="12">
        <f t="shared" si="197"/>
        <v>0</v>
      </c>
      <c r="S406" s="6"/>
      <c r="T406" s="5">
        <v>30201010109</v>
      </c>
      <c r="U406" s="206" t="s">
        <v>660</v>
      </c>
      <c r="V406" s="208">
        <v>150000000</v>
      </c>
      <c r="W406" s="208">
        <v>0</v>
      </c>
      <c r="X406" s="208">
        <v>0</v>
      </c>
      <c r="Y406" s="208">
        <v>0</v>
      </c>
      <c r="Z406" s="208">
        <v>0</v>
      </c>
      <c r="AA406" s="208">
        <v>0</v>
      </c>
      <c r="AB406" s="208">
        <v>150000000</v>
      </c>
      <c r="AC406" s="208">
        <v>0</v>
      </c>
      <c r="AD406" s="208">
        <v>1013578</v>
      </c>
      <c r="AE406" s="208">
        <v>148986422</v>
      </c>
      <c r="AF406" s="208">
        <v>0</v>
      </c>
      <c r="AG406" s="208">
        <v>0</v>
      </c>
      <c r="AH406" s="208">
        <v>1013578</v>
      </c>
      <c r="AI406" s="208">
        <v>0</v>
      </c>
      <c r="AJ406" s="208">
        <v>1013578</v>
      </c>
      <c r="AK406" s="208">
        <v>0</v>
      </c>
      <c r="AL406" s="208">
        <v>148986422</v>
      </c>
      <c r="AM406" s="208">
        <v>0</v>
      </c>
    </row>
    <row r="407" spans="1:39" x14ac:dyDescent="0.25">
      <c r="A407" s="49">
        <v>3020101010902</v>
      </c>
      <c r="B407" s="1" t="s">
        <v>661</v>
      </c>
      <c r="C407" s="2">
        <v>20000000</v>
      </c>
      <c r="D407" s="2">
        <v>0</v>
      </c>
      <c r="E407" s="2">
        <v>0</v>
      </c>
      <c r="F407" s="2">
        <v>0</v>
      </c>
      <c r="G407" s="2">
        <f t="shared" si="192"/>
        <v>20000000</v>
      </c>
      <c r="H407" s="2">
        <v>0</v>
      </c>
      <c r="I407" s="2">
        <v>0</v>
      </c>
      <c r="J407" s="2">
        <f t="shared" si="186"/>
        <v>20000000</v>
      </c>
      <c r="K407" s="2">
        <v>0</v>
      </c>
      <c r="L407" s="2">
        <v>0</v>
      </c>
      <c r="M407" s="2">
        <f t="shared" si="194"/>
        <v>0</v>
      </c>
      <c r="N407" s="2">
        <v>0</v>
      </c>
      <c r="O407" s="2">
        <v>0</v>
      </c>
      <c r="P407" s="2">
        <f t="shared" si="195"/>
        <v>0</v>
      </c>
      <c r="Q407" s="2">
        <f t="shared" si="193"/>
        <v>20000000</v>
      </c>
      <c r="R407" s="2">
        <f t="shared" si="197"/>
        <v>0</v>
      </c>
      <c r="T407" s="5">
        <v>3020101010902</v>
      </c>
      <c r="U407" s="206" t="s">
        <v>661</v>
      </c>
      <c r="V407" s="208">
        <v>20000000</v>
      </c>
      <c r="W407" s="208">
        <v>0</v>
      </c>
      <c r="X407" s="208">
        <v>0</v>
      </c>
      <c r="Y407" s="208">
        <v>0</v>
      </c>
      <c r="Z407" s="208">
        <v>0</v>
      </c>
      <c r="AA407" s="208">
        <v>0</v>
      </c>
      <c r="AB407" s="208">
        <v>20000000</v>
      </c>
      <c r="AC407" s="208">
        <v>0</v>
      </c>
      <c r="AD407" s="208">
        <v>0</v>
      </c>
      <c r="AE407" s="208">
        <v>20000000</v>
      </c>
      <c r="AF407" s="208">
        <v>0</v>
      </c>
      <c r="AG407" s="208">
        <v>0</v>
      </c>
      <c r="AH407" s="208">
        <v>0</v>
      </c>
      <c r="AI407" s="208">
        <v>0</v>
      </c>
      <c r="AJ407" s="208">
        <v>0</v>
      </c>
      <c r="AK407" s="208">
        <v>0</v>
      </c>
      <c r="AL407" s="208">
        <v>20000000</v>
      </c>
      <c r="AM407" s="208">
        <v>0</v>
      </c>
    </row>
    <row r="408" spans="1:39" s="6" customFormat="1" x14ac:dyDescent="0.25">
      <c r="A408" s="50">
        <v>3020101010903</v>
      </c>
      <c r="B408" s="1" t="s">
        <v>662</v>
      </c>
      <c r="C408" s="2">
        <v>130000000</v>
      </c>
      <c r="D408" s="2">
        <v>0</v>
      </c>
      <c r="E408" s="2">
        <v>0</v>
      </c>
      <c r="F408" s="2">
        <v>0</v>
      </c>
      <c r="G408" s="2">
        <f t="shared" si="192"/>
        <v>130000000</v>
      </c>
      <c r="H408" s="2">
        <v>0</v>
      </c>
      <c r="I408" s="2">
        <v>1013578</v>
      </c>
      <c r="J408" s="2">
        <f t="shared" si="186"/>
        <v>128986422</v>
      </c>
      <c r="K408" s="2">
        <v>0</v>
      </c>
      <c r="L408" s="2">
        <v>0</v>
      </c>
      <c r="M408" s="2">
        <f t="shared" si="194"/>
        <v>1013578</v>
      </c>
      <c r="N408" s="2">
        <v>0</v>
      </c>
      <c r="O408" s="2">
        <v>1013578</v>
      </c>
      <c r="P408" s="2">
        <f t="shared" si="195"/>
        <v>0</v>
      </c>
      <c r="Q408" s="2">
        <f t="shared" si="193"/>
        <v>128986422</v>
      </c>
      <c r="R408" s="2">
        <f t="shared" si="197"/>
        <v>0</v>
      </c>
      <c r="S408"/>
      <c r="T408" s="5">
        <v>3020101010903</v>
      </c>
      <c r="U408" s="206" t="s">
        <v>662</v>
      </c>
      <c r="V408" s="208">
        <v>130000000</v>
      </c>
      <c r="W408" s="208">
        <v>0</v>
      </c>
      <c r="X408" s="208">
        <v>0</v>
      </c>
      <c r="Y408" s="208">
        <v>0</v>
      </c>
      <c r="Z408" s="208">
        <v>0</v>
      </c>
      <c r="AA408" s="208">
        <v>0</v>
      </c>
      <c r="AB408" s="208">
        <v>130000000</v>
      </c>
      <c r="AC408" s="208">
        <v>0</v>
      </c>
      <c r="AD408" s="208">
        <v>1013578</v>
      </c>
      <c r="AE408" s="208">
        <v>128986422</v>
      </c>
      <c r="AF408" s="208">
        <v>0</v>
      </c>
      <c r="AG408" s="208">
        <v>0</v>
      </c>
      <c r="AH408" s="208">
        <v>1013578</v>
      </c>
      <c r="AI408" s="208">
        <v>0</v>
      </c>
      <c r="AJ408" s="208">
        <v>1013578</v>
      </c>
      <c r="AK408" s="208">
        <v>0</v>
      </c>
      <c r="AL408" s="208">
        <v>128986422</v>
      </c>
      <c r="AM408" s="208">
        <v>0</v>
      </c>
    </row>
    <row r="409" spans="1:39" x14ac:dyDescent="0.25">
      <c r="A409" s="16">
        <v>30201010110</v>
      </c>
      <c r="B409" s="11" t="s">
        <v>663</v>
      </c>
      <c r="C409" s="12">
        <f>+C410+C411</f>
        <v>15000000</v>
      </c>
      <c r="D409" s="12">
        <f t="shared" ref="D409:P409" si="201">+D410+D411</f>
        <v>0</v>
      </c>
      <c r="E409" s="12">
        <f t="shared" si="201"/>
        <v>0</v>
      </c>
      <c r="F409" s="12">
        <f t="shared" si="201"/>
        <v>0</v>
      </c>
      <c r="G409" s="12">
        <f t="shared" si="192"/>
        <v>15000000</v>
      </c>
      <c r="H409" s="12">
        <f t="shared" si="201"/>
        <v>41500</v>
      </c>
      <c r="I409" s="12">
        <f t="shared" si="201"/>
        <v>41500</v>
      </c>
      <c r="J409" s="12">
        <f t="shared" si="186"/>
        <v>14958500</v>
      </c>
      <c r="K409" s="12">
        <f t="shared" si="201"/>
        <v>41500</v>
      </c>
      <c r="L409" s="12">
        <f t="shared" si="201"/>
        <v>41500</v>
      </c>
      <c r="M409" s="12">
        <f t="shared" si="201"/>
        <v>0</v>
      </c>
      <c r="N409" s="12">
        <f t="shared" si="201"/>
        <v>15000000</v>
      </c>
      <c r="O409" s="12">
        <f t="shared" si="201"/>
        <v>15000000</v>
      </c>
      <c r="P409" s="12">
        <f t="shared" si="201"/>
        <v>14958500</v>
      </c>
      <c r="Q409" s="12">
        <f t="shared" si="193"/>
        <v>0</v>
      </c>
      <c r="R409" s="12">
        <f t="shared" si="197"/>
        <v>41500</v>
      </c>
      <c r="S409" s="6"/>
      <c r="T409" s="5">
        <v>30201010110</v>
      </c>
      <c r="U409" s="206" t="s">
        <v>663</v>
      </c>
      <c r="V409" s="208">
        <v>15000000</v>
      </c>
      <c r="W409" s="208">
        <v>0</v>
      </c>
      <c r="X409" s="208">
        <v>0</v>
      </c>
      <c r="Y409" s="208">
        <v>0</v>
      </c>
      <c r="Z409" s="208">
        <v>0</v>
      </c>
      <c r="AA409" s="208">
        <v>0</v>
      </c>
      <c r="AB409" s="208">
        <v>15000000</v>
      </c>
      <c r="AC409" s="208">
        <v>41500</v>
      </c>
      <c r="AD409" s="208">
        <v>41500</v>
      </c>
      <c r="AE409" s="208">
        <v>14958500</v>
      </c>
      <c r="AF409" s="208">
        <v>41500</v>
      </c>
      <c r="AG409" s="208">
        <v>41500</v>
      </c>
      <c r="AH409" s="208">
        <v>0</v>
      </c>
      <c r="AI409" s="208">
        <v>15000000</v>
      </c>
      <c r="AJ409" s="208">
        <v>15000000</v>
      </c>
      <c r="AK409" s="208">
        <v>14958500</v>
      </c>
      <c r="AL409" s="208">
        <v>0</v>
      </c>
      <c r="AM409" s="208">
        <v>0</v>
      </c>
    </row>
    <row r="410" spans="1:39" x14ac:dyDescent="0.25">
      <c r="A410" s="49">
        <v>3020101011002</v>
      </c>
      <c r="B410" s="1" t="s">
        <v>664</v>
      </c>
      <c r="C410" s="2">
        <v>5000000</v>
      </c>
      <c r="D410" s="2">
        <v>0</v>
      </c>
      <c r="E410" s="2">
        <v>0</v>
      </c>
      <c r="F410" s="2">
        <v>0</v>
      </c>
      <c r="G410" s="2">
        <f t="shared" si="192"/>
        <v>5000000</v>
      </c>
      <c r="H410" s="2">
        <v>0</v>
      </c>
      <c r="I410" s="2">
        <v>0</v>
      </c>
      <c r="J410" s="2">
        <f t="shared" si="186"/>
        <v>5000000</v>
      </c>
      <c r="K410" s="2">
        <v>0</v>
      </c>
      <c r="L410" s="2">
        <v>0</v>
      </c>
      <c r="M410" s="2">
        <f t="shared" si="194"/>
        <v>0</v>
      </c>
      <c r="N410" s="2">
        <v>5000000</v>
      </c>
      <c r="O410" s="2">
        <v>5000000</v>
      </c>
      <c r="P410" s="2">
        <f t="shared" si="195"/>
        <v>5000000</v>
      </c>
      <c r="Q410" s="2">
        <f t="shared" si="193"/>
        <v>0</v>
      </c>
      <c r="R410" s="2">
        <f t="shared" si="197"/>
        <v>0</v>
      </c>
      <c r="T410" s="5">
        <v>3020101011002</v>
      </c>
      <c r="U410" s="206" t="s">
        <v>664</v>
      </c>
      <c r="V410" s="208">
        <v>5000000</v>
      </c>
      <c r="W410" s="208">
        <v>0</v>
      </c>
      <c r="X410" s="208">
        <v>0</v>
      </c>
      <c r="Y410" s="208">
        <v>0</v>
      </c>
      <c r="Z410" s="208">
        <v>0</v>
      </c>
      <c r="AA410" s="208">
        <v>0</v>
      </c>
      <c r="AB410" s="208">
        <v>5000000</v>
      </c>
      <c r="AC410" s="208">
        <v>0</v>
      </c>
      <c r="AD410" s="208">
        <v>0</v>
      </c>
      <c r="AE410" s="208">
        <v>5000000</v>
      </c>
      <c r="AF410" s="208">
        <v>0</v>
      </c>
      <c r="AG410" s="208">
        <v>0</v>
      </c>
      <c r="AH410" s="208">
        <v>0</v>
      </c>
      <c r="AI410" s="208">
        <v>5000000</v>
      </c>
      <c r="AJ410" s="208">
        <v>5000000</v>
      </c>
      <c r="AK410" s="208">
        <v>5000000</v>
      </c>
      <c r="AL410" s="208">
        <v>0</v>
      </c>
      <c r="AM410" s="208">
        <v>0</v>
      </c>
    </row>
    <row r="411" spans="1:39" s="6" customFormat="1" x14ac:dyDescent="0.25">
      <c r="A411" s="50">
        <v>3020101011003</v>
      </c>
      <c r="B411" s="1" t="s">
        <v>665</v>
      </c>
      <c r="C411" s="2">
        <v>10000000</v>
      </c>
      <c r="D411" s="2">
        <v>0</v>
      </c>
      <c r="E411" s="2">
        <v>0</v>
      </c>
      <c r="F411" s="2">
        <v>0</v>
      </c>
      <c r="G411" s="2">
        <f t="shared" si="192"/>
        <v>10000000</v>
      </c>
      <c r="H411" s="2">
        <v>41500</v>
      </c>
      <c r="I411" s="2">
        <v>41500</v>
      </c>
      <c r="J411" s="2">
        <f t="shared" si="186"/>
        <v>9958500</v>
      </c>
      <c r="K411" s="2">
        <v>41500</v>
      </c>
      <c r="L411" s="2">
        <v>41500</v>
      </c>
      <c r="M411" s="2">
        <f t="shared" si="194"/>
        <v>0</v>
      </c>
      <c r="N411" s="2">
        <v>10000000</v>
      </c>
      <c r="O411" s="2">
        <v>10000000</v>
      </c>
      <c r="P411" s="2">
        <f t="shared" si="195"/>
        <v>9958500</v>
      </c>
      <c r="Q411" s="2">
        <f t="shared" si="193"/>
        <v>0</v>
      </c>
      <c r="R411" s="2">
        <f t="shared" si="197"/>
        <v>41500</v>
      </c>
      <c r="S411"/>
      <c r="T411" s="5">
        <v>3020101011003</v>
      </c>
      <c r="U411" s="206" t="s">
        <v>665</v>
      </c>
      <c r="V411" s="208">
        <v>10000000</v>
      </c>
      <c r="W411" s="208">
        <v>0</v>
      </c>
      <c r="X411" s="208">
        <v>0</v>
      </c>
      <c r="Y411" s="208">
        <v>0</v>
      </c>
      <c r="Z411" s="208">
        <v>0</v>
      </c>
      <c r="AA411" s="208">
        <v>0</v>
      </c>
      <c r="AB411" s="208">
        <v>10000000</v>
      </c>
      <c r="AC411" s="208">
        <v>41500</v>
      </c>
      <c r="AD411" s="208">
        <v>41500</v>
      </c>
      <c r="AE411" s="208">
        <v>9958500</v>
      </c>
      <c r="AF411" s="208">
        <v>41500</v>
      </c>
      <c r="AG411" s="208">
        <v>41500</v>
      </c>
      <c r="AH411" s="208">
        <v>0</v>
      </c>
      <c r="AI411" s="208">
        <v>10000000</v>
      </c>
      <c r="AJ411" s="208">
        <v>10000000</v>
      </c>
      <c r="AK411" s="208">
        <v>9958500</v>
      </c>
      <c r="AL411" s="208">
        <v>0</v>
      </c>
      <c r="AM411" s="208">
        <v>0</v>
      </c>
    </row>
    <row r="412" spans="1:39" x14ac:dyDescent="0.25">
      <c r="A412" s="16">
        <v>30201010111</v>
      </c>
      <c r="B412" s="11" t="s">
        <v>666</v>
      </c>
      <c r="C412" s="12">
        <f>+C413+C414+C415</f>
        <v>598000000</v>
      </c>
      <c r="D412" s="12">
        <f t="shared" ref="D412:P412" si="202">+D413+D414+D415</f>
        <v>0</v>
      </c>
      <c r="E412" s="12">
        <f t="shared" si="202"/>
        <v>0</v>
      </c>
      <c r="F412" s="12">
        <f t="shared" si="202"/>
        <v>0</v>
      </c>
      <c r="G412" s="12">
        <f t="shared" si="192"/>
        <v>598000000</v>
      </c>
      <c r="H412" s="12">
        <f t="shared" si="202"/>
        <v>5540250</v>
      </c>
      <c r="I412" s="12">
        <f t="shared" si="202"/>
        <v>5540250</v>
      </c>
      <c r="J412" s="12">
        <f t="shared" si="186"/>
        <v>592459750</v>
      </c>
      <c r="K412" s="12">
        <f t="shared" si="202"/>
        <v>0</v>
      </c>
      <c r="L412" s="12">
        <f t="shared" si="202"/>
        <v>0</v>
      </c>
      <c r="M412" s="12">
        <f t="shared" si="202"/>
        <v>5540250</v>
      </c>
      <c r="N412" s="12">
        <f t="shared" si="202"/>
        <v>5540250</v>
      </c>
      <c r="O412" s="12">
        <f t="shared" si="202"/>
        <v>8540250</v>
      </c>
      <c r="P412" s="12">
        <f t="shared" si="202"/>
        <v>3000000</v>
      </c>
      <c r="Q412" s="12">
        <f t="shared" si="193"/>
        <v>589459750</v>
      </c>
      <c r="R412" s="12">
        <f t="shared" si="197"/>
        <v>0</v>
      </c>
      <c r="S412" s="6"/>
      <c r="T412" s="5">
        <v>30201010111</v>
      </c>
      <c r="U412" s="206" t="s">
        <v>666</v>
      </c>
      <c r="V412" s="208">
        <v>598000000</v>
      </c>
      <c r="W412" s="208">
        <v>0</v>
      </c>
      <c r="X412" s="208">
        <v>0</v>
      </c>
      <c r="Y412" s="208">
        <v>0</v>
      </c>
      <c r="Z412" s="208">
        <v>0</v>
      </c>
      <c r="AA412" s="208">
        <v>0</v>
      </c>
      <c r="AB412" s="208">
        <v>598000000</v>
      </c>
      <c r="AC412" s="208">
        <v>5540250</v>
      </c>
      <c r="AD412" s="208">
        <v>5526952</v>
      </c>
      <c r="AE412" s="208">
        <v>592473048</v>
      </c>
      <c r="AF412" s="208">
        <v>-13298</v>
      </c>
      <c r="AG412" s="208">
        <v>0</v>
      </c>
      <c r="AH412" s="208">
        <v>5540250</v>
      </c>
      <c r="AI412" s="208">
        <v>5540250</v>
      </c>
      <c r="AJ412" s="208">
        <v>8526952</v>
      </c>
      <c r="AK412" s="208">
        <v>3000000</v>
      </c>
      <c r="AL412" s="208">
        <v>589473048</v>
      </c>
      <c r="AM412" s="208">
        <v>0</v>
      </c>
    </row>
    <row r="413" spans="1:39" x14ac:dyDescent="0.25">
      <c r="A413" s="48">
        <v>3020101011101</v>
      </c>
      <c r="B413" s="1" t="s">
        <v>667</v>
      </c>
      <c r="C413" s="2">
        <v>100000000</v>
      </c>
      <c r="D413" s="2">
        <v>0</v>
      </c>
      <c r="E413" s="2">
        <v>0</v>
      </c>
      <c r="F413" s="2">
        <v>0</v>
      </c>
      <c r="G413" s="2">
        <f t="shared" si="192"/>
        <v>100000000</v>
      </c>
      <c r="H413" s="2">
        <v>0</v>
      </c>
      <c r="I413" s="2">
        <v>0</v>
      </c>
      <c r="J413" s="2">
        <f t="shared" si="186"/>
        <v>100000000</v>
      </c>
      <c r="K413" s="2">
        <v>0</v>
      </c>
      <c r="L413" s="2">
        <v>0</v>
      </c>
      <c r="M413" s="2">
        <f t="shared" si="194"/>
        <v>0</v>
      </c>
      <c r="N413" s="2">
        <v>0</v>
      </c>
      <c r="O413" s="2">
        <v>0</v>
      </c>
      <c r="P413" s="2">
        <f t="shared" si="195"/>
        <v>0</v>
      </c>
      <c r="Q413" s="2">
        <f t="shared" si="193"/>
        <v>100000000</v>
      </c>
      <c r="R413" s="2">
        <f t="shared" si="197"/>
        <v>0</v>
      </c>
      <c r="T413" s="5">
        <v>3020101011101</v>
      </c>
      <c r="U413" s="206" t="s">
        <v>667</v>
      </c>
      <c r="V413" s="208">
        <v>100000000</v>
      </c>
      <c r="W413" s="208">
        <v>0</v>
      </c>
      <c r="X413" s="208">
        <v>0</v>
      </c>
      <c r="Y413" s="208">
        <v>0</v>
      </c>
      <c r="Z413" s="208">
        <v>0</v>
      </c>
      <c r="AA413" s="208">
        <v>0</v>
      </c>
      <c r="AB413" s="208">
        <v>100000000</v>
      </c>
      <c r="AC413" s="208">
        <v>0</v>
      </c>
      <c r="AD413" s="208">
        <v>-13298</v>
      </c>
      <c r="AE413" s="208">
        <v>100013298</v>
      </c>
      <c r="AF413" s="208">
        <v>-13298</v>
      </c>
      <c r="AG413" s="208">
        <v>0</v>
      </c>
      <c r="AH413" s="208">
        <v>0</v>
      </c>
      <c r="AI413" s="208">
        <v>0</v>
      </c>
      <c r="AJ413" s="208">
        <v>-13298</v>
      </c>
      <c r="AK413" s="208">
        <v>0</v>
      </c>
      <c r="AL413" s="208">
        <v>100013298</v>
      </c>
      <c r="AM413" s="208">
        <v>0</v>
      </c>
    </row>
    <row r="414" spans="1:39" x14ac:dyDescent="0.25">
      <c r="A414" s="49">
        <v>3020101011102</v>
      </c>
      <c r="B414" s="1" t="s">
        <v>668</v>
      </c>
      <c r="C414" s="2">
        <v>50000000</v>
      </c>
      <c r="D414" s="2">
        <v>0</v>
      </c>
      <c r="E414" s="2">
        <v>0</v>
      </c>
      <c r="F414" s="2">
        <v>0</v>
      </c>
      <c r="G414" s="2">
        <f t="shared" si="192"/>
        <v>50000000</v>
      </c>
      <c r="H414" s="2">
        <v>2000000</v>
      </c>
      <c r="I414" s="2">
        <v>2000000</v>
      </c>
      <c r="J414" s="2">
        <f t="shared" si="186"/>
        <v>48000000</v>
      </c>
      <c r="K414" s="2">
        <v>0</v>
      </c>
      <c r="L414" s="2">
        <v>0</v>
      </c>
      <c r="M414" s="2">
        <f t="shared" si="194"/>
        <v>2000000</v>
      </c>
      <c r="N414" s="2">
        <v>2000000</v>
      </c>
      <c r="O414" s="2">
        <v>2000000</v>
      </c>
      <c r="P414" s="2">
        <f t="shared" si="195"/>
        <v>0</v>
      </c>
      <c r="Q414" s="2">
        <f t="shared" si="193"/>
        <v>48000000</v>
      </c>
      <c r="R414" s="2">
        <f t="shared" si="197"/>
        <v>0</v>
      </c>
      <c r="T414" s="5">
        <v>3020101011102</v>
      </c>
      <c r="U414" s="206" t="s">
        <v>668</v>
      </c>
      <c r="V414" s="208">
        <v>50000000</v>
      </c>
      <c r="W414" s="208">
        <v>0</v>
      </c>
      <c r="X414" s="208">
        <v>0</v>
      </c>
      <c r="Y414" s="208">
        <v>0</v>
      </c>
      <c r="Z414" s="208">
        <v>0</v>
      </c>
      <c r="AA414" s="208">
        <v>0</v>
      </c>
      <c r="AB414" s="208">
        <v>50000000</v>
      </c>
      <c r="AC414" s="208">
        <v>2000000</v>
      </c>
      <c r="AD414" s="208">
        <v>2000000</v>
      </c>
      <c r="AE414" s="208">
        <v>48000000</v>
      </c>
      <c r="AF414" s="208">
        <v>0</v>
      </c>
      <c r="AG414" s="208">
        <v>0</v>
      </c>
      <c r="AH414" s="208">
        <v>2000000</v>
      </c>
      <c r="AI414" s="208">
        <v>2000000</v>
      </c>
      <c r="AJ414" s="208">
        <v>2000000</v>
      </c>
      <c r="AK414" s="208">
        <v>0</v>
      </c>
      <c r="AL414" s="208">
        <v>48000000</v>
      </c>
      <c r="AM414" s="208">
        <v>0</v>
      </c>
    </row>
    <row r="415" spans="1:39" s="6" customFormat="1" x14ac:dyDescent="0.25">
      <c r="A415" s="50">
        <v>3020101011103</v>
      </c>
      <c r="B415" s="1" t="s">
        <v>669</v>
      </c>
      <c r="C415" s="2">
        <v>448000000</v>
      </c>
      <c r="D415" s="2">
        <v>0</v>
      </c>
      <c r="E415" s="2">
        <v>0</v>
      </c>
      <c r="F415" s="2">
        <v>0</v>
      </c>
      <c r="G415" s="2">
        <f t="shared" si="192"/>
        <v>448000000</v>
      </c>
      <c r="H415" s="2">
        <v>3540250</v>
      </c>
      <c r="I415" s="2">
        <v>3540250</v>
      </c>
      <c r="J415" s="2">
        <f t="shared" si="186"/>
        <v>444459750</v>
      </c>
      <c r="K415" s="2">
        <v>0</v>
      </c>
      <c r="L415" s="2">
        <v>0</v>
      </c>
      <c r="M415" s="2">
        <f t="shared" si="194"/>
        <v>3540250</v>
      </c>
      <c r="N415" s="2">
        <v>3540250</v>
      </c>
      <c r="O415" s="2">
        <v>6540250</v>
      </c>
      <c r="P415" s="2">
        <f t="shared" si="195"/>
        <v>3000000</v>
      </c>
      <c r="Q415" s="2">
        <f t="shared" si="193"/>
        <v>441459750</v>
      </c>
      <c r="R415" s="2">
        <f t="shared" si="197"/>
        <v>0</v>
      </c>
      <c r="S415"/>
      <c r="T415" s="5">
        <v>3020101011103</v>
      </c>
      <c r="U415" s="206" t="s">
        <v>669</v>
      </c>
      <c r="V415" s="208">
        <v>448000000</v>
      </c>
      <c r="W415" s="208">
        <v>0</v>
      </c>
      <c r="X415" s="208">
        <v>0</v>
      </c>
      <c r="Y415" s="208">
        <v>0</v>
      </c>
      <c r="Z415" s="208">
        <v>0</v>
      </c>
      <c r="AA415" s="208">
        <v>0</v>
      </c>
      <c r="AB415" s="208">
        <v>448000000</v>
      </c>
      <c r="AC415" s="208">
        <v>3540250</v>
      </c>
      <c r="AD415" s="208">
        <v>3540250</v>
      </c>
      <c r="AE415" s="208">
        <v>444459750</v>
      </c>
      <c r="AF415" s="208">
        <v>0</v>
      </c>
      <c r="AG415" s="208">
        <v>0</v>
      </c>
      <c r="AH415" s="208">
        <v>3540250</v>
      </c>
      <c r="AI415" s="208">
        <v>3540250</v>
      </c>
      <c r="AJ415" s="208">
        <v>6540250</v>
      </c>
      <c r="AK415" s="208">
        <v>3000000</v>
      </c>
      <c r="AL415" s="208">
        <v>441459750</v>
      </c>
      <c r="AM415" s="208">
        <v>0</v>
      </c>
    </row>
    <row r="416" spans="1:39" x14ac:dyDescent="0.25">
      <c r="A416" s="16">
        <v>30201010112</v>
      </c>
      <c r="B416" s="11" t="s">
        <v>670</v>
      </c>
      <c r="C416" s="12">
        <f>+C417+C418</f>
        <v>160000000</v>
      </c>
      <c r="D416" s="12">
        <f t="shared" ref="D416:P416" si="203">+D417+D418</f>
        <v>0</v>
      </c>
      <c r="E416" s="12">
        <f t="shared" si="203"/>
        <v>0</v>
      </c>
      <c r="F416" s="12">
        <f t="shared" si="203"/>
        <v>0</v>
      </c>
      <c r="G416" s="12">
        <f t="shared" si="192"/>
        <v>160000000</v>
      </c>
      <c r="H416" s="12">
        <f t="shared" si="203"/>
        <v>19100000</v>
      </c>
      <c r="I416" s="12">
        <f t="shared" si="203"/>
        <v>19100000</v>
      </c>
      <c r="J416" s="12">
        <f t="shared" si="186"/>
        <v>140900000</v>
      </c>
      <c r="K416" s="12">
        <f t="shared" si="203"/>
        <v>0</v>
      </c>
      <c r="L416" s="12">
        <f t="shared" si="203"/>
        <v>0</v>
      </c>
      <c r="M416" s="12">
        <f t="shared" si="203"/>
        <v>19100000</v>
      </c>
      <c r="N416" s="12">
        <f t="shared" si="203"/>
        <v>24400000</v>
      </c>
      <c r="O416" s="12">
        <f t="shared" si="203"/>
        <v>123625120</v>
      </c>
      <c r="P416" s="12">
        <f t="shared" si="203"/>
        <v>104525120</v>
      </c>
      <c r="Q416" s="12">
        <f t="shared" si="193"/>
        <v>36374880</v>
      </c>
      <c r="R416" s="12">
        <f t="shared" si="197"/>
        <v>0</v>
      </c>
      <c r="S416" s="6"/>
      <c r="T416" s="5">
        <v>30201010112</v>
      </c>
      <c r="U416" s="206" t="s">
        <v>670</v>
      </c>
      <c r="V416" s="208">
        <v>160000000</v>
      </c>
      <c r="W416" s="208">
        <v>0</v>
      </c>
      <c r="X416" s="208">
        <v>0</v>
      </c>
      <c r="Y416" s="208">
        <v>0</v>
      </c>
      <c r="Z416" s="208">
        <v>0</v>
      </c>
      <c r="AA416" s="208">
        <v>0</v>
      </c>
      <c r="AB416" s="208">
        <v>160000000</v>
      </c>
      <c r="AC416" s="208">
        <v>19100000</v>
      </c>
      <c r="AD416" s="208">
        <v>19100000</v>
      </c>
      <c r="AE416" s="208">
        <v>140900000</v>
      </c>
      <c r="AF416" s="208">
        <v>0</v>
      </c>
      <c r="AG416" s="208">
        <v>0</v>
      </c>
      <c r="AH416" s="208">
        <v>19100000</v>
      </c>
      <c r="AI416" s="208">
        <v>24400000</v>
      </c>
      <c r="AJ416" s="208">
        <v>123625120</v>
      </c>
      <c r="AK416" s="208">
        <v>104525120</v>
      </c>
      <c r="AL416" s="208">
        <v>36374880</v>
      </c>
      <c r="AM416" s="208">
        <v>0</v>
      </c>
    </row>
    <row r="417" spans="1:39" x14ac:dyDescent="0.25">
      <c r="A417" s="48">
        <v>3020101011201</v>
      </c>
      <c r="B417" s="1" t="s">
        <v>671</v>
      </c>
      <c r="C417" s="2">
        <v>12000000</v>
      </c>
      <c r="D417" s="2">
        <v>0</v>
      </c>
      <c r="E417" s="2">
        <v>0</v>
      </c>
      <c r="F417" s="2">
        <v>0</v>
      </c>
      <c r="G417" s="2">
        <f t="shared" si="192"/>
        <v>12000000</v>
      </c>
      <c r="H417" s="2">
        <v>0</v>
      </c>
      <c r="I417" s="2">
        <v>0</v>
      </c>
      <c r="J417" s="2">
        <f t="shared" si="186"/>
        <v>12000000</v>
      </c>
      <c r="K417" s="2">
        <v>0</v>
      </c>
      <c r="L417" s="2">
        <v>0</v>
      </c>
      <c r="M417" s="2">
        <f t="shared" si="194"/>
        <v>0</v>
      </c>
      <c r="N417" s="2">
        <v>0</v>
      </c>
      <c r="O417" s="2">
        <v>0</v>
      </c>
      <c r="P417" s="2">
        <f t="shared" si="195"/>
        <v>0</v>
      </c>
      <c r="Q417" s="2">
        <f t="shared" si="193"/>
        <v>12000000</v>
      </c>
      <c r="R417" s="2">
        <f t="shared" si="197"/>
        <v>0</v>
      </c>
      <c r="T417" s="5">
        <v>3020101011201</v>
      </c>
      <c r="U417" s="206" t="s">
        <v>671</v>
      </c>
      <c r="V417" s="208">
        <v>12000000</v>
      </c>
      <c r="W417" s="208">
        <v>0</v>
      </c>
      <c r="X417" s="208">
        <v>0</v>
      </c>
      <c r="Y417" s="208">
        <v>0</v>
      </c>
      <c r="Z417" s="208">
        <v>0</v>
      </c>
      <c r="AA417" s="208">
        <v>0</v>
      </c>
      <c r="AB417" s="208">
        <v>12000000</v>
      </c>
      <c r="AC417" s="208">
        <v>0</v>
      </c>
      <c r="AD417" s="208">
        <v>0</v>
      </c>
      <c r="AE417" s="208">
        <v>12000000</v>
      </c>
      <c r="AF417" s="208">
        <v>0</v>
      </c>
      <c r="AG417" s="208">
        <v>0</v>
      </c>
      <c r="AH417" s="208">
        <v>0</v>
      </c>
      <c r="AI417" s="208">
        <v>0</v>
      </c>
      <c r="AJ417" s="208">
        <v>0</v>
      </c>
      <c r="AK417" s="208">
        <v>0</v>
      </c>
      <c r="AL417" s="208">
        <v>12000000</v>
      </c>
      <c r="AM417" s="208">
        <v>0</v>
      </c>
    </row>
    <row r="418" spans="1:39" x14ac:dyDescent="0.25">
      <c r="A418" s="50">
        <v>3020101011203</v>
      </c>
      <c r="B418" s="1" t="s">
        <v>672</v>
      </c>
      <c r="C418" s="2">
        <v>148000000</v>
      </c>
      <c r="D418" s="2">
        <v>0</v>
      </c>
      <c r="E418" s="2">
        <v>0</v>
      </c>
      <c r="F418" s="2">
        <v>0</v>
      </c>
      <c r="G418" s="2">
        <f t="shared" si="192"/>
        <v>148000000</v>
      </c>
      <c r="H418" s="2">
        <v>19100000</v>
      </c>
      <c r="I418" s="2">
        <v>19100000</v>
      </c>
      <c r="J418" s="2">
        <f t="shared" si="186"/>
        <v>128900000</v>
      </c>
      <c r="K418" s="2">
        <v>0</v>
      </c>
      <c r="L418" s="2">
        <v>0</v>
      </c>
      <c r="M418" s="2">
        <f t="shared" si="194"/>
        <v>19100000</v>
      </c>
      <c r="N418" s="2">
        <v>24400000</v>
      </c>
      <c r="O418" s="2">
        <v>123625120</v>
      </c>
      <c r="P418" s="2">
        <f t="shared" si="195"/>
        <v>104525120</v>
      </c>
      <c r="Q418" s="2">
        <f t="shared" si="193"/>
        <v>24374880</v>
      </c>
      <c r="R418" s="2">
        <f t="shared" si="197"/>
        <v>0</v>
      </c>
      <c r="T418" s="5">
        <v>3020101011203</v>
      </c>
      <c r="U418" s="206" t="s">
        <v>672</v>
      </c>
      <c r="V418" s="208">
        <v>148000000</v>
      </c>
      <c r="W418" s="208">
        <v>0</v>
      </c>
      <c r="X418" s="208">
        <v>0</v>
      </c>
      <c r="Y418" s="208">
        <v>0</v>
      </c>
      <c r="Z418" s="208">
        <v>0</v>
      </c>
      <c r="AA418" s="208">
        <v>0</v>
      </c>
      <c r="AB418" s="208">
        <v>148000000</v>
      </c>
      <c r="AC418" s="208">
        <v>19100000</v>
      </c>
      <c r="AD418" s="208">
        <v>19100000</v>
      </c>
      <c r="AE418" s="208">
        <v>128900000</v>
      </c>
      <c r="AF418" s="208">
        <v>0</v>
      </c>
      <c r="AG418" s="208">
        <v>0</v>
      </c>
      <c r="AH418" s="208">
        <v>19100000</v>
      </c>
      <c r="AI418" s="208">
        <v>24400000</v>
      </c>
      <c r="AJ418" s="208">
        <v>123625120</v>
      </c>
      <c r="AK418" s="208">
        <v>104525120</v>
      </c>
      <c r="AL418" s="208">
        <v>24374880</v>
      </c>
      <c r="AM418" s="208">
        <v>0</v>
      </c>
    </row>
    <row r="419" spans="1:39" s="6" customFormat="1" x14ac:dyDescent="0.25">
      <c r="A419" s="50">
        <v>30201010113</v>
      </c>
      <c r="B419" s="1" t="s">
        <v>673</v>
      </c>
      <c r="C419" s="2">
        <v>80000000</v>
      </c>
      <c r="D419" s="2">
        <v>0</v>
      </c>
      <c r="E419" s="2">
        <v>0</v>
      </c>
      <c r="F419" s="2">
        <v>0</v>
      </c>
      <c r="G419" s="2">
        <f t="shared" si="192"/>
        <v>80000000</v>
      </c>
      <c r="H419" s="2">
        <v>34519650</v>
      </c>
      <c r="I419" s="2">
        <v>80000000</v>
      </c>
      <c r="J419" s="2">
        <f t="shared" si="186"/>
        <v>0</v>
      </c>
      <c r="K419" s="2">
        <v>48535100</v>
      </c>
      <c r="L419" s="2">
        <v>80000000</v>
      </c>
      <c r="M419" s="2">
        <f t="shared" si="194"/>
        <v>0</v>
      </c>
      <c r="N419" s="2">
        <v>27519650</v>
      </c>
      <c r="O419" s="2">
        <v>80000000</v>
      </c>
      <c r="P419" s="2">
        <f t="shared" si="195"/>
        <v>0</v>
      </c>
      <c r="Q419" s="2">
        <f t="shared" si="193"/>
        <v>0</v>
      </c>
      <c r="R419" s="2">
        <f t="shared" si="197"/>
        <v>80000000</v>
      </c>
      <c r="S419"/>
      <c r="T419" s="5">
        <v>30201010113</v>
      </c>
      <c r="U419" s="206" t="s">
        <v>673</v>
      </c>
      <c r="V419" s="208">
        <v>80000000</v>
      </c>
      <c r="W419" s="208">
        <v>0</v>
      </c>
      <c r="X419" s="208">
        <v>0</v>
      </c>
      <c r="Y419" s="208">
        <v>0</v>
      </c>
      <c r="Z419" s="208">
        <v>0</v>
      </c>
      <c r="AA419" s="208">
        <v>0</v>
      </c>
      <c r="AB419" s="208">
        <v>80000000</v>
      </c>
      <c r="AC419" s="208">
        <v>34519650</v>
      </c>
      <c r="AD419" s="208">
        <v>80000000</v>
      </c>
      <c r="AE419" s="208">
        <v>0</v>
      </c>
      <c r="AF419" s="208">
        <v>48535100</v>
      </c>
      <c r="AG419" s="208">
        <v>80000000</v>
      </c>
      <c r="AH419" s="208">
        <v>0</v>
      </c>
      <c r="AI419" s="208">
        <v>27519650</v>
      </c>
      <c r="AJ419" s="208">
        <v>80000000</v>
      </c>
      <c r="AK419" s="208">
        <v>0</v>
      </c>
      <c r="AL419" s="208">
        <v>0</v>
      </c>
      <c r="AM419" s="208">
        <v>0</v>
      </c>
    </row>
    <row r="420" spans="1:39" s="6" customFormat="1" x14ac:dyDescent="0.25">
      <c r="A420" s="13">
        <v>3020102</v>
      </c>
      <c r="B420" s="7" t="s">
        <v>674</v>
      </c>
      <c r="C420" s="8">
        <f>+C421+C425+C429</f>
        <v>1100000000</v>
      </c>
      <c r="D420" s="8">
        <f t="shared" ref="D420:P420" si="204">+D421+D425+D429</f>
        <v>0</v>
      </c>
      <c r="E420" s="8">
        <f t="shared" si="204"/>
        <v>0</v>
      </c>
      <c r="F420" s="8">
        <f t="shared" si="204"/>
        <v>0</v>
      </c>
      <c r="G420" s="8">
        <f t="shared" si="192"/>
        <v>1100000000</v>
      </c>
      <c r="H420" s="8">
        <f t="shared" si="204"/>
        <v>132379200</v>
      </c>
      <c r="I420" s="8">
        <f t="shared" si="204"/>
        <v>132379200</v>
      </c>
      <c r="J420" s="8">
        <f t="shared" si="186"/>
        <v>967620800</v>
      </c>
      <c r="K420" s="8">
        <f t="shared" si="204"/>
        <v>102961600</v>
      </c>
      <c r="L420" s="8">
        <f t="shared" si="204"/>
        <v>102961600</v>
      </c>
      <c r="M420" s="8">
        <f t="shared" si="204"/>
        <v>29417600</v>
      </c>
      <c r="N420" s="8">
        <f t="shared" si="204"/>
        <v>0</v>
      </c>
      <c r="O420" s="8">
        <f t="shared" si="204"/>
        <v>138237200</v>
      </c>
      <c r="P420" s="8">
        <f t="shared" si="204"/>
        <v>5858000</v>
      </c>
      <c r="Q420" s="8">
        <f t="shared" si="193"/>
        <v>961762800</v>
      </c>
      <c r="R420" s="8">
        <f t="shared" si="197"/>
        <v>102961600</v>
      </c>
      <c r="T420" s="5">
        <v>3020102</v>
      </c>
      <c r="U420" s="206" t="s">
        <v>674</v>
      </c>
      <c r="V420" s="208">
        <v>1100000000</v>
      </c>
      <c r="W420" s="208">
        <v>0</v>
      </c>
      <c r="X420" s="208">
        <v>0</v>
      </c>
      <c r="Y420" s="208">
        <v>0</v>
      </c>
      <c r="Z420" s="208">
        <v>0</v>
      </c>
      <c r="AA420" s="208">
        <v>0</v>
      </c>
      <c r="AB420" s="208">
        <v>1100000000</v>
      </c>
      <c r="AC420" s="208">
        <v>132379200</v>
      </c>
      <c r="AD420" s="208">
        <v>132379200</v>
      </c>
      <c r="AE420" s="208">
        <v>967620800</v>
      </c>
      <c r="AF420" s="208">
        <v>102961600</v>
      </c>
      <c r="AG420" s="208">
        <v>102961600</v>
      </c>
      <c r="AH420" s="208">
        <v>29417600</v>
      </c>
      <c r="AI420" s="208">
        <v>0</v>
      </c>
      <c r="AJ420" s="208">
        <v>138237200</v>
      </c>
      <c r="AK420" s="208">
        <v>5858000</v>
      </c>
      <c r="AL420" s="208">
        <v>961762800</v>
      </c>
      <c r="AM420" s="208">
        <v>0</v>
      </c>
    </row>
    <row r="421" spans="1:39" x14ac:dyDescent="0.25">
      <c r="A421" s="16">
        <v>302010201</v>
      </c>
      <c r="B421" s="11" t="s">
        <v>675</v>
      </c>
      <c r="C421" s="12">
        <f>+C422+C423+C424</f>
        <v>968330962</v>
      </c>
      <c r="D421" s="12">
        <f t="shared" ref="D421:P421" si="205">+D422+D423+D424</f>
        <v>0</v>
      </c>
      <c r="E421" s="12">
        <f t="shared" si="205"/>
        <v>0</v>
      </c>
      <c r="F421" s="12">
        <f t="shared" si="205"/>
        <v>0</v>
      </c>
      <c r="G421" s="12">
        <f t="shared" si="192"/>
        <v>968330962</v>
      </c>
      <c r="H421" s="12">
        <f t="shared" si="205"/>
        <v>132379200</v>
      </c>
      <c r="I421" s="12">
        <f t="shared" si="205"/>
        <v>132379200</v>
      </c>
      <c r="J421" s="12">
        <f t="shared" si="186"/>
        <v>835951762</v>
      </c>
      <c r="K421" s="12">
        <f t="shared" si="205"/>
        <v>102961600</v>
      </c>
      <c r="L421" s="12">
        <f t="shared" si="205"/>
        <v>102961600</v>
      </c>
      <c r="M421" s="12">
        <f t="shared" si="205"/>
        <v>29417600</v>
      </c>
      <c r="N421" s="12">
        <f t="shared" si="205"/>
        <v>0</v>
      </c>
      <c r="O421" s="12">
        <f t="shared" si="205"/>
        <v>138237200</v>
      </c>
      <c r="P421" s="12">
        <f t="shared" si="205"/>
        <v>5858000</v>
      </c>
      <c r="Q421" s="12">
        <f t="shared" si="193"/>
        <v>830093762</v>
      </c>
      <c r="R421" s="12">
        <f t="shared" si="197"/>
        <v>102961600</v>
      </c>
      <c r="S421" s="6"/>
      <c r="T421" s="5">
        <v>302010201</v>
      </c>
      <c r="U421" s="206" t="s">
        <v>675</v>
      </c>
      <c r="V421" s="208">
        <v>968330962</v>
      </c>
      <c r="W421" s="208">
        <v>0</v>
      </c>
      <c r="X421" s="208">
        <v>0</v>
      </c>
      <c r="Y421" s="208">
        <v>0</v>
      </c>
      <c r="Z421" s="208">
        <v>0</v>
      </c>
      <c r="AA421" s="208">
        <v>0</v>
      </c>
      <c r="AB421" s="208">
        <v>968330962</v>
      </c>
      <c r="AC421" s="208">
        <v>132379200</v>
      </c>
      <c r="AD421" s="208">
        <v>132379200</v>
      </c>
      <c r="AE421" s="208">
        <v>835951762</v>
      </c>
      <c r="AF421" s="208">
        <v>102961600</v>
      </c>
      <c r="AG421" s="208">
        <v>102961600</v>
      </c>
      <c r="AH421" s="208">
        <v>29417600</v>
      </c>
      <c r="AI421" s="208">
        <v>0</v>
      </c>
      <c r="AJ421" s="208">
        <v>138237200</v>
      </c>
      <c r="AK421" s="208">
        <v>5858000</v>
      </c>
      <c r="AL421" s="208">
        <v>830093762</v>
      </c>
      <c r="AM421" s="208">
        <v>0</v>
      </c>
    </row>
    <row r="422" spans="1:39" x14ac:dyDescent="0.25">
      <c r="A422" s="48">
        <v>30201020101</v>
      </c>
      <c r="B422" s="1" t="s">
        <v>676</v>
      </c>
      <c r="C422" s="2">
        <v>67514212</v>
      </c>
      <c r="D422" s="2">
        <v>0</v>
      </c>
      <c r="E422" s="2">
        <v>0</v>
      </c>
      <c r="F422" s="2">
        <v>0</v>
      </c>
      <c r="G422" s="2">
        <f t="shared" si="192"/>
        <v>67514212</v>
      </c>
      <c r="H422" s="2">
        <v>0</v>
      </c>
      <c r="I422" s="2">
        <v>0</v>
      </c>
      <c r="J422" s="2">
        <f t="shared" si="186"/>
        <v>67514212</v>
      </c>
      <c r="K422" s="2">
        <v>0</v>
      </c>
      <c r="L422" s="2">
        <v>0</v>
      </c>
      <c r="M422" s="2">
        <f t="shared" si="194"/>
        <v>0</v>
      </c>
      <c r="N422" s="2">
        <v>0</v>
      </c>
      <c r="O422" s="2">
        <v>0</v>
      </c>
      <c r="P422" s="2">
        <f t="shared" si="195"/>
        <v>0</v>
      </c>
      <c r="Q422" s="2">
        <f t="shared" si="193"/>
        <v>67514212</v>
      </c>
      <c r="R422" s="2">
        <f t="shared" si="197"/>
        <v>0</v>
      </c>
      <c r="T422" s="5">
        <v>30201020101</v>
      </c>
      <c r="U422" s="206" t="s">
        <v>676</v>
      </c>
      <c r="V422" s="208">
        <v>67514212</v>
      </c>
      <c r="W422" s="208">
        <v>0</v>
      </c>
      <c r="X422" s="208">
        <v>0</v>
      </c>
      <c r="Y422" s="208">
        <v>0</v>
      </c>
      <c r="Z422" s="208">
        <v>0</v>
      </c>
      <c r="AA422" s="208">
        <v>0</v>
      </c>
      <c r="AB422" s="208">
        <v>67514212</v>
      </c>
      <c r="AC422" s="208">
        <v>0</v>
      </c>
      <c r="AD422" s="208">
        <v>0</v>
      </c>
      <c r="AE422" s="208">
        <v>67514212</v>
      </c>
      <c r="AF422" s="208">
        <v>0</v>
      </c>
      <c r="AG422" s="208">
        <v>0</v>
      </c>
      <c r="AH422" s="208">
        <v>0</v>
      </c>
      <c r="AI422" s="208">
        <v>0</v>
      </c>
      <c r="AJ422" s="208">
        <v>0</v>
      </c>
      <c r="AK422" s="208">
        <v>0</v>
      </c>
      <c r="AL422" s="208">
        <v>67514212</v>
      </c>
      <c r="AM422" s="208">
        <v>0</v>
      </c>
    </row>
    <row r="423" spans="1:39" x14ac:dyDescent="0.25">
      <c r="A423" s="49">
        <v>30201020102</v>
      </c>
      <c r="B423" s="1" t="s">
        <v>677</v>
      </c>
      <c r="C423" s="2">
        <v>40000000</v>
      </c>
      <c r="D423" s="2">
        <v>0</v>
      </c>
      <c r="E423" s="2">
        <v>0</v>
      </c>
      <c r="F423" s="2">
        <v>0</v>
      </c>
      <c r="G423" s="2">
        <f t="shared" si="192"/>
        <v>40000000</v>
      </c>
      <c r="H423" s="2">
        <v>0</v>
      </c>
      <c r="I423" s="2">
        <v>0</v>
      </c>
      <c r="J423" s="2">
        <f t="shared" si="186"/>
        <v>40000000</v>
      </c>
      <c r="K423" s="2">
        <v>0</v>
      </c>
      <c r="L423" s="2">
        <v>0</v>
      </c>
      <c r="M423" s="2">
        <f t="shared" si="194"/>
        <v>0</v>
      </c>
      <c r="N423" s="2">
        <v>0</v>
      </c>
      <c r="O423" s="2">
        <v>0</v>
      </c>
      <c r="P423" s="2">
        <f t="shared" si="195"/>
        <v>0</v>
      </c>
      <c r="Q423" s="2">
        <f t="shared" si="193"/>
        <v>40000000</v>
      </c>
      <c r="R423" s="2">
        <f t="shared" si="197"/>
        <v>0</v>
      </c>
      <c r="T423" s="5">
        <v>30201020102</v>
      </c>
      <c r="U423" s="206" t="s">
        <v>677</v>
      </c>
      <c r="V423" s="208">
        <v>40000000</v>
      </c>
      <c r="W423" s="208">
        <v>0</v>
      </c>
      <c r="X423" s="208">
        <v>0</v>
      </c>
      <c r="Y423" s="208">
        <v>0</v>
      </c>
      <c r="Z423" s="208">
        <v>0</v>
      </c>
      <c r="AA423" s="208">
        <v>0</v>
      </c>
      <c r="AB423" s="208">
        <v>40000000</v>
      </c>
      <c r="AC423" s="208">
        <v>0</v>
      </c>
      <c r="AD423" s="208">
        <v>0</v>
      </c>
      <c r="AE423" s="208">
        <v>40000000</v>
      </c>
      <c r="AF423" s="208">
        <v>0</v>
      </c>
      <c r="AG423" s="208">
        <v>0</v>
      </c>
      <c r="AH423" s="208">
        <v>0</v>
      </c>
      <c r="AI423" s="208">
        <v>0</v>
      </c>
      <c r="AJ423" s="208">
        <v>0</v>
      </c>
      <c r="AK423" s="208">
        <v>0</v>
      </c>
      <c r="AL423" s="208">
        <v>40000000</v>
      </c>
      <c r="AM423" s="208">
        <v>0</v>
      </c>
    </row>
    <row r="424" spans="1:39" s="6" customFormat="1" x14ac:dyDescent="0.25">
      <c r="A424" s="50">
        <v>30201020103</v>
      </c>
      <c r="B424" s="1" t="s">
        <v>678</v>
      </c>
      <c r="C424" s="2">
        <v>860816750</v>
      </c>
      <c r="D424" s="2">
        <v>0</v>
      </c>
      <c r="E424" s="2">
        <v>0</v>
      </c>
      <c r="F424" s="2">
        <v>0</v>
      </c>
      <c r="G424" s="2">
        <f t="shared" si="192"/>
        <v>860816750</v>
      </c>
      <c r="H424" s="2">
        <v>132379200</v>
      </c>
      <c r="I424" s="2">
        <v>132379200</v>
      </c>
      <c r="J424" s="2">
        <f t="shared" si="186"/>
        <v>728437550</v>
      </c>
      <c r="K424" s="2">
        <v>102961600</v>
      </c>
      <c r="L424" s="2">
        <v>102961600</v>
      </c>
      <c r="M424" s="2">
        <f t="shared" si="194"/>
        <v>29417600</v>
      </c>
      <c r="N424" s="2">
        <v>0</v>
      </c>
      <c r="O424" s="2">
        <v>138237200</v>
      </c>
      <c r="P424" s="2">
        <f t="shared" si="195"/>
        <v>5858000</v>
      </c>
      <c r="Q424" s="2">
        <f t="shared" si="193"/>
        <v>722579550</v>
      </c>
      <c r="R424" s="2">
        <f t="shared" si="197"/>
        <v>102961600</v>
      </c>
      <c r="S424"/>
      <c r="T424" s="5">
        <v>30201020103</v>
      </c>
      <c r="U424" s="206" t="s">
        <v>678</v>
      </c>
      <c r="V424" s="208">
        <v>860816750</v>
      </c>
      <c r="W424" s="208">
        <v>0</v>
      </c>
      <c r="X424" s="208">
        <v>0</v>
      </c>
      <c r="Y424" s="208">
        <v>0</v>
      </c>
      <c r="Z424" s="208">
        <v>0</v>
      </c>
      <c r="AA424" s="208">
        <v>0</v>
      </c>
      <c r="AB424" s="208">
        <v>860816750</v>
      </c>
      <c r="AC424" s="208">
        <v>132379200</v>
      </c>
      <c r="AD424" s="208">
        <v>132379200</v>
      </c>
      <c r="AE424" s="208">
        <v>728437550</v>
      </c>
      <c r="AF424" s="208">
        <v>102961600</v>
      </c>
      <c r="AG424" s="208">
        <v>102961600</v>
      </c>
      <c r="AH424" s="208">
        <v>29417600</v>
      </c>
      <c r="AI424" s="208">
        <v>0</v>
      </c>
      <c r="AJ424" s="208">
        <v>138237200</v>
      </c>
      <c r="AK424" s="208">
        <v>5858000</v>
      </c>
      <c r="AL424" s="208">
        <v>722579550</v>
      </c>
      <c r="AM424" s="208">
        <v>0</v>
      </c>
    </row>
    <row r="425" spans="1:39" x14ac:dyDescent="0.25">
      <c r="A425" s="16">
        <v>302010202</v>
      </c>
      <c r="B425" s="11" t="s">
        <v>679</v>
      </c>
      <c r="C425" s="12">
        <f>+C426+C427+C428</f>
        <v>114732727</v>
      </c>
      <c r="D425" s="12">
        <f t="shared" ref="D425:P425" si="206">+D426+D427+D428</f>
        <v>0</v>
      </c>
      <c r="E425" s="12">
        <f t="shared" si="206"/>
        <v>0</v>
      </c>
      <c r="F425" s="12">
        <f t="shared" si="206"/>
        <v>0</v>
      </c>
      <c r="G425" s="12">
        <f t="shared" si="192"/>
        <v>114732727</v>
      </c>
      <c r="H425" s="12">
        <f t="shared" si="206"/>
        <v>0</v>
      </c>
      <c r="I425" s="12">
        <f t="shared" si="206"/>
        <v>0</v>
      </c>
      <c r="J425" s="12">
        <f t="shared" si="186"/>
        <v>114732727</v>
      </c>
      <c r="K425" s="12">
        <f t="shared" si="206"/>
        <v>0</v>
      </c>
      <c r="L425" s="12">
        <f t="shared" si="206"/>
        <v>0</v>
      </c>
      <c r="M425" s="12">
        <f t="shared" si="206"/>
        <v>0</v>
      </c>
      <c r="N425" s="12">
        <f t="shared" si="206"/>
        <v>0</v>
      </c>
      <c r="O425" s="12">
        <f t="shared" si="206"/>
        <v>0</v>
      </c>
      <c r="P425" s="12">
        <f t="shared" si="206"/>
        <v>0</v>
      </c>
      <c r="Q425" s="12">
        <f t="shared" si="193"/>
        <v>114732727</v>
      </c>
      <c r="R425" s="12">
        <f t="shared" si="197"/>
        <v>0</v>
      </c>
      <c r="S425" s="6"/>
      <c r="T425" s="5">
        <v>302010202</v>
      </c>
      <c r="U425" s="206" t="s">
        <v>679</v>
      </c>
      <c r="V425" s="208">
        <v>114732727</v>
      </c>
      <c r="W425" s="208">
        <v>0</v>
      </c>
      <c r="X425" s="208">
        <v>0</v>
      </c>
      <c r="Y425" s="208">
        <v>0</v>
      </c>
      <c r="Z425" s="208">
        <v>0</v>
      </c>
      <c r="AA425" s="208">
        <v>0</v>
      </c>
      <c r="AB425" s="208">
        <v>114732727</v>
      </c>
      <c r="AC425" s="208">
        <v>0</v>
      </c>
      <c r="AD425" s="208">
        <v>0</v>
      </c>
      <c r="AE425" s="208">
        <v>114732727</v>
      </c>
      <c r="AF425" s="208">
        <v>0</v>
      </c>
      <c r="AG425" s="208">
        <v>0</v>
      </c>
      <c r="AH425" s="208">
        <v>0</v>
      </c>
      <c r="AI425" s="208">
        <v>0</v>
      </c>
      <c r="AJ425" s="208">
        <v>0</v>
      </c>
      <c r="AK425" s="208">
        <v>0</v>
      </c>
      <c r="AL425" s="208">
        <v>114732727</v>
      </c>
      <c r="AM425" s="208">
        <v>0</v>
      </c>
    </row>
    <row r="426" spans="1:39" x14ac:dyDescent="0.25">
      <c r="A426" s="48">
        <v>30201020201</v>
      </c>
      <c r="B426" s="1" t="s">
        <v>680</v>
      </c>
      <c r="C426" s="2">
        <v>10000000</v>
      </c>
      <c r="D426" s="2">
        <v>0</v>
      </c>
      <c r="E426" s="2">
        <v>0</v>
      </c>
      <c r="F426" s="2">
        <v>0</v>
      </c>
      <c r="G426" s="2">
        <f t="shared" si="192"/>
        <v>10000000</v>
      </c>
      <c r="H426" s="2">
        <v>0</v>
      </c>
      <c r="I426" s="2">
        <v>0</v>
      </c>
      <c r="J426" s="2">
        <f t="shared" si="186"/>
        <v>10000000</v>
      </c>
      <c r="K426" s="2">
        <v>0</v>
      </c>
      <c r="L426" s="2">
        <v>0</v>
      </c>
      <c r="M426" s="2">
        <f t="shared" si="194"/>
        <v>0</v>
      </c>
      <c r="N426" s="2">
        <v>0</v>
      </c>
      <c r="O426" s="2">
        <v>0</v>
      </c>
      <c r="P426" s="2">
        <f t="shared" si="195"/>
        <v>0</v>
      </c>
      <c r="Q426" s="2">
        <f t="shared" si="193"/>
        <v>10000000</v>
      </c>
      <c r="R426" s="2">
        <f t="shared" si="197"/>
        <v>0</v>
      </c>
      <c r="T426" s="5">
        <v>30201020201</v>
      </c>
      <c r="U426" s="206" t="s">
        <v>680</v>
      </c>
      <c r="V426" s="208">
        <v>10000000</v>
      </c>
      <c r="W426" s="208">
        <v>0</v>
      </c>
      <c r="X426" s="208">
        <v>0</v>
      </c>
      <c r="Y426" s="208">
        <v>0</v>
      </c>
      <c r="Z426" s="208">
        <v>0</v>
      </c>
      <c r="AA426" s="208">
        <v>0</v>
      </c>
      <c r="AB426" s="208">
        <v>10000000</v>
      </c>
      <c r="AC426" s="208">
        <v>0</v>
      </c>
      <c r="AD426" s="208">
        <v>0</v>
      </c>
      <c r="AE426" s="208">
        <v>10000000</v>
      </c>
      <c r="AF426" s="208">
        <v>0</v>
      </c>
      <c r="AG426" s="208">
        <v>0</v>
      </c>
      <c r="AH426" s="208">
        <v>0</v>
      </c>
      <c r="AI426" s="208">
        <v>0</v>
      </c>
      <c r="AJ426" s="208">
        <v>0</v>
      </c>
      <c r="AK426" s="208">
        <v>0</v>
      </c>
      <c r="AL426" s="208">
        <v>10000000</v>
      </c>
      <c r="AM426" s="208">
        <v>0</v>
      </c>
    </row>
    <row r="427" spans="1:39" x14ac:dyDescent="0.25">
      <c r="A427" s="49">
        <v>30201020202</v>
      </c>
      <c r="B427" s="1" t="s">
        <v>681</v>
      </c>
      <c r="C427" s="2">
        <v>4732727</v>
      </c>
      <c r="D427" s="2">
        <v>0</v>
      </c>
      <c r="E427" s="2">
        <v>0</v>
      </c>
      <c r="F427" s="2">
        <v>0</v>
      </c>
      <c r="G427" s="2">
        <f t="shared" si="192"/>
        <v>4732727</v>
      </c>
      <c r="H427" s="2">
        <v>0</v>
      </c>
      <c r="I427" s="2">
        <v>0</v>
      </c>
      <c r="J427" s="2">
        <f t="shared" si="186"/>
        <v>4732727</v>
      </c>
      <c r="K427" s="2">
        <v>0</v>
      </c>
      <c r="L427" s="2">
        <v>0</v>
      </c>
      <c r="M427" s="2">
        <f t="shared" si="194"/>
        <v>0</v>
      </c>
      <c r="N427" s="2">
        <v>0</v>
      </c>
      <c r="O427" s="2">
        <v>0</v>
      </c>
      <c r="P427" s="2">
        <f t="shared" si="195"/>
        <v>0</v>
      </c>
      <c r="Q427" s="2">
        <f t="shared" si="193"/>
        <v>4732727</v>
      </c>
      <c r="R427" s="2">
        <f t="shared" si="197"/>
        <v>0</v>
      </c>
      <c r="T427" s="5">
        <v>30201020202</v>
      </c>
      <c r="U427" s="206" t="s">
        <v>681</v>
      </c>
      <c r="V427" s="208">
        <v>4732727</v>
      </c>
      <c r="W427" s="208">
        <v>0</v>
      </c>
      <c r="X427" s="208">
        <v>0</v>
      </c>
      <c r="Y427" s="208">
        <v>0</v>
      </c>
      <c r="Z427" s="208">
        <v>0</v>
      </c>
      <c r="AA427" s="208">
        <v>0</v>
      </c>
      <c r="AB427" s="208">
        <v>4732727</v>
      </c>
      <c r="AC427" s="208">
        <v>0</v>
      </c>
      <c r="AD427" s="208">
        <v>0</v>
      </c>
      <c r="AE427" s="208">
        <v>4732727</v>
      </c>
      <c r="AF427" s="208">
        <v>0</v>
      </c>
      <c r="AG427" s="208">
        <v>0</v>
      </c>
      <c r="AH427" s="208">
        <v>0</v>
      </c>
      <c r="AI427" s="208">
        <v>0</v>
      </c>
      <c r="AJ427" s="208">
        <v>0</v>
      </c>
      <c r="AK427" s="208">
        <v>0</v>
      </c>
      <c r="AL427" s="208">
        <v>4732727</v>
      </c>
      <c r="AM427" s="208">
        <v>0</v>
      </c>
    </row>
    <row r="428" spans="1:39" s="6" customFormat="1" x14ac:dyDescent="0.25">
      <c r="A428" s="50">
        <v>30201020203</v>
      </c>
      <c r="B428" s="1" t="s">
        <v>682</v>
      </c>
      <c r="C428" s="2">
        <v>100000000</v>
      </c>
      <c r="D428" s="2">
        <v>0</v>
      </c>
      <c r="E428" s="2">
        <v>0</v>
      </c>
      <c r="F428" s="2">
        <v>0</v>
      </c>
      <c r="G428" s="2">
        <f t="shared" si="192"/>
        <v>100000000</v>
      </c>
      <c r="H428" s="2">
        <v>0</v>
      </c>
      <c r="I428" s="2">
        <v>0</v>
      </c>
      <c r="J428" s="2">
        <f t="shared" si="186"/>
        <v>100000000</v>
      </c>
      <c r="K428" s="2">
        <v>0</v>
      </c>
      <c r="L428" s="2">
        <v>0</v>
      </c>
      <c r="M428" s="2">
        <f t="shared" si="194"/>
        <v>0</v>
      </c>
      <c r="N428" s="2">
        <v>0</v>
      </c>
      <c r="O428" s="2">
        <v>0</v>
      </c>
      <c r="P428" s="2">
        <f t="shared" si="195"/>
        <v>0</v>
      </c>
      <c r="Q428" s="2">
        <f t="shared" si="193"/>
        <v>100000000</v>
      </c>
      <c r="R428" s="2">
        <f t="shared" si="197"/>
        <v>0</v>
      </c>
      <c r="S428"/>
      <c r="T428" s="5">
        <v>30201020203</v>
      </c>
      <c r="U428" s="206" t="s">
        <v>682</v>
      </c>
      <c r="V428" s="208">
        <v>100000000</v>
      </c>
      <c r="W428" s="208">
        <v>0</v>
      </c>
      <c r="X428" s="208">
        <v>0</v>
      </c>
      <c r="Y428" s="208">
        <v>0</v>
      </c>
      <c r="Z428" s="208">
        <v>0</v>
      </c>
      <c r="AA428" s="208">
        <v>0</v>
      </c>
      <c r="AB428" s="208">
        <v>100000000</v>
      </c>
      <c r="AC428" s="208">
        <v>0</v>
      </c>
      <c r="AD428" s="208">
        <v>0</v>
      </c>
      <c r="AE428" s="208">
        <v>100000000</v>
      </c>
      <c r="AF428" s="208">
        <v>0</v>
      </c>
      <c r="AG428" s="208">
        <v>0</v>
      </c>
      <c r="AH428" s="208">
        <v>0</v>
      </c>
      <c r="AI428" s="208">
        <v>0</v>
      </c>
      <c r="AJ428" s="208">
        <v>0</v>
      </c>
      <c r="AK428" s="208">
        <v>0</v>
      </c>
      <c r="AL428" s="208">
        <v>100000000</v>
      </c>
      <c r="AM428" s="208">
        <v>0</v>
      </c>
    </row>
    <row r="429" spans="1:39" x14ac:dyDescent="0.25">
      <c r="A429" s="16">
        <v>302010203</v>
      </c>
      <c r="B429" s="11" t="s">
        <v>683</v>
      </c>
      <c r="C429" s="12">
        <f>+C430</f>
        <v>16936311</v>
      </c>
      <c r="D429" s="12">
        <f t="shared" ref="D429:P429" si="207">+D430</f>
        <v>0</v>
      </c>
      <c r="E429" s="12">
        <f t="shared" si="207"/>
        <v>0</v>
      </c>
      <c r="F429" s="12">
        <f t="shared" si="207"/>
        <v>0</v>
      </c>
      <c r="G429" s="12">
        <f t="shared" si="192"/>
        <v>16936311</v>
      </c>
      <c r="H429" s="12">
        <f t="shared" si="207"/>
        <v>0</v>
      </c>
      <c r="I429" s="12">
        <f t="shared" si="207"/>
        <v>0</v>
      </c>
      <c r="J429" s="12">
        <f t="shared" si="186"/>
        <v>16936311</v>
      </c>
      <c r="K429" s="12">
        <f t="shared" si="207"/>
        <v>0</v>
      </c>
      <c r="L429" s="12">
        <f t="shared" si="207"/>
        <v>0</v>
      </c>
      <c r="M429" s="12">
        <f t="shared" si="207"/>
        <v>0</v>
      </c>
      <c r="N429" s="12">
        <f t="shared" si="207"/>
        <v>0</v>
      </c>
      <c r="O429" s="12">
        <f t="shared" si="207"/>
        <v>0</v>
      </c>
      <c r="P429" s="12">
        <f t="shared" si="207"/>
        <v>0</v>
      </c>
      <c r="Q429" s="12">
        <f t="shared" si="193"/>
        <v>16936311</v>
      </c>
      <c r="R429" s="12">
        <f t="shared" si="197"/>
        <v>0</v>
      </c>
      <c r="S429" s="6"/>
      <c r="T429" s="5">
        <v>302010203</v>
      </c>
      <c r="U429" s="206" t="s">
        <v>683</v>
      </c>
      <c r="V429" s="208">
        <v>16936311</v>
      </c>
      <c r="W429" s="208">
        <v>0</v>
      </c>
      <c r="X429" s="208">
        <v>0</v>
      </c>
      <c r="Y429" s="208">
        <v>0</v>
      </c>
      <c r="Z429" s="208">
        <v>0</v>
      </c>
      <c r="AA429" s="208">
        <v>0</v>
      </c>
      <c r="AB429" s="208">
        <v>16936311</v>
      </c>
      <c r="AC429" s="208">
        <v>0</v>
      </c>
      <c r="AD429" s="208">
        <v>0</v>
      </c>
      <c r="AE429" s="208">
        <v>16936311</v>
      </c>
      <c r="AF429" s="208">
        <v>0</v>
      </c>
      <c r="AG429" s="208">
        <v>0</v>
      </c>
      <c r="AH429" s="208">
        <v>0</v>
      </c>
      <c r="AI429" s="208">
        <v>0</v>
      </c>
      <c r="AJ429" s="208">
        <v>0</v>
      </c>
      <c r="AK429" s="208">
        <v>0</v>
      </c>
      <c r="AL429" s="208">
        <v>16936311</v>
      </c>
      <c r="AM429" s="208">
        <v>0</v>
      </c>
    </row>
    <row r="430" spans="1:39" s="6" customFormat="1" x14ac:dyDescent="0.25">
      <c r="A430" s="49">
        <v>30201020302</v>
      </c>
      <c r="B430" s="1" t="s">
        <v>684</v>
      </c>
      <c r="C430" s="2">
        <v>16936311</v>
      </c>
      <c r="D430" s="2">
        <v>0</v>
      </c>
      <c r="E430" s="2">
        <v>0</v>
      </c>
      <c r="F430" s="2">
        <v>0</v>
      </c>
      <c r="G430" s="2">
        <f t="shared" si="192"/>
        <v>16936311</v>
      </c>
      <c r="H430" s="2">
        <v>0</v>
      </c>
      <c r="I430" s="2">
        <v>0</v>
      </c>
      <c r="J430" s="2">
        <f t="shared" si="186"/>
        <v>16936311</v>
      </c>
      <c r="K430" s="2">
        <v>0</v>
      </c>
      <c r="L430" s="2">
        <v>0</v>
      </c>
      <c r="M430" s="2">
        <f t="shared" si="194"/>
        <v>0</v>
      </c>
      <c r="N430" s="2">
        <v>0</v>
      </c>
      <c r="O430" s="2">
        <v>0</v>
      </c>
      <c r="P430" s="2">
        <f t="shared" si="195"/>
        <v>0</v>
      </c>
      <c r="Q430" s="2">
        <f t="shared" si="193"/>
        <v>16936311</v>
      </c>
      <c r="R430" s="2">
        <f t="shared" si="197"/>
        <v>0</v>
      </c>
      <c r="S430"/>
      <c r="T430" s="5">
        <v>30201020302</v>
      </c>
      <c r="U430" s="206" t="s">
        <v>684</v>
      </c>
      <c r="V430" s="208">
        <v>16936311</v>
      </c>
      <c r="W430" s="208">
        <v>0</v>
      </c>
      <c r="X430" s="208">
        <v>0</v>
      </c>
      <c r="Y430" s="208">
        <v>0</v>
      </c>
      <c r="Z430" s="208">
        <v>0</v>
      </c>
      <c r="AA430" s="208">
        <v>0</v>
      </c>
      <c r="AB430" s="208">
        <v>16936311</v>
      </c>
      <c r="AC430" s="208">
        <v>0</v>
      </c>
      <c r="AD430" s="208">
        <v>0</v>
      </c>
      <c r="AE430" s="208">
        <v>16936311</v>
      </c>
      <c r="AF430" s="208">
        <v>0</v>
      </c>
      <c r="AG430" s="208">
        <v>0</v>
      </c>
      <c r="AH430" s="208">
        <v>0</v>
      </c>
      <c r="AI430" s="208">
        <v>0</v>
      </c>
      <c r="AJ430" s="208">
        <v>0</v>
      </c>
      <c r="AK430" s="208">
        <v>0</v>
      </c>
      <c r="AL430" s="208">
        <v>16936311</v>
      </c>
      <c r="AM430" s="208">
        <v>0</v>
      </c>
    </row>
    <row r="431" spans="1:39" s="6" customFormat="1" x14ac:dyDescent="0.25">
      <c r="A431" s="13">
        <v>3020103</v>
      </c>
      <c r="B431" s="7" t="s">
        <v>685</v>
      </c>
      <c r="C431" s="8">
        <f>+C432+C436+C440+C444+C448</f>
        <v>678014212</v>
      </c>
      <c r="D431" s="8">
        <f t="shared" ref="D431:P431" si="208">+D432+D436+D440+D444+D448</f>
        <v>0</v>
      </c>
      <c r="E431" s="8">
        <f t="shared" si="208"/>
        <v>0</v>
      </c>
      <c r="F431" s="8">
        <f t="shared" si="208"/>
        <v>0</v>
      </c>
      <c r="G431" s="8">
        <f t="shared" si="192"/>
        <v>678014212</v>
      </c>
      <c r="H431" s="8">
        <f t="shared" si="208"/>
        <v>70500000</v>
      </c>
      <c r="I431" s="8">
        <f t="shared" si="208"/>
        <v>70500000</v>
      </c>
      <c r="J431" s="8">
        <f t="shared" si="186"/>
        <v>607514212</v>
      </c>
      <c r="K431" s="8">
        <f t="shared" si="208"/>
        <v>0</v>
      </c>
      <c r="L431" s="8">
        <f t="shared" si="208"/>
        <v>0</v>
      </c>
      <c r="M431" s="8">
        <f t="shared" si="208"/>
        <v>70500000</v>
      </c>
      <c r="N431" s="8">
        <f t="shared" si="208"/>
        <v>52000000</v>
      </c>
      <c r="O431" s="8">
        <f t="shared" si="208"/>
        <v>94500000</v>
      </c>
      <c r="P431" s="8">
        <f t="shared" si="208"/>
        <v>24000000</v>
      </c>
      <c r="Q431" s="8">
        <f t="shared" si="193"/>
        <v>583514212</v>
      </c>
      <c r="R431" s="8">
        <f t="shared" si="197"/>
        <v>0</v>
      </c>
      <c r="T431" s="5">
        <v>3020103</v>
      </c>
      <c r="U431" s="206" t="s">
        <v>685</v>
      </c>
      <c r="V431" s="208">
        <v>678014212</v>
      </c>
      <c r="W431" s="208">
        <v>0</v>
      </c>
      <c r="X431" s="208">
        <v>0</v>
      </c>
      <c r="Y431" s="208">
        <v>0</v>
      </c>
      <c r="Z431" s="208">
        <v>0</v>
      </c>
      <c r="AA431" s="208">
        <v>0</v>
      </c>
      <c r="AB431" s="208">
        <v>678014212</v>
      </c>
      <c r="AC431" s="208">
        <v>70500000</v>
      </c>
      <c r="AD431" s="208">
        <v>70500000</v>
      </c>
      <c r="AE431" s="208">
        <v>607514212</v>
      </c>
      <c r="AF431" s="208">
        <v>0</v>
      </c>
      <c r="AG431" s="208">
        <v>0</v>
      </c>
      <c r="AH431" s="208">
        <v>70500000</v>
      </c>
      <c r="AI431" s="208">
        <v>52000000</v>
      </c>
      <c r="AJ431" s="208">
        <v>94500000</v>
      </c>
      <c r="AK431" s="208">
        <v>24000000</v>
      </c>
      <c r="AL431" s="208">
        <v>583514212</v>
      </c>
      <c r="AM431" s="208">
        <v>0</v>
      </c>
    </row>
    <row r="432" spans="1:39" x14ac:dyDescent="0.25">
      <c r="A432" s="16">
        <v>302010301</v>
      </c>
      <c r="B432" s="11" t="s">
        <v>686</v>
      </c>
      <c r="C432" s="12">
        <f>+C433+C434+C435</f>
        <v>200000000</v>
      </c>
      <c r="D432" s="12">
        <f t="shared" ref="D432:P432" si="209">+D433+D434+D435</f>
        <v>0</v>
      </c>
      <c r="E432" s="12">
        <f t="shared" si="209"/>
        <v>0</v>
      </c>
      <c r="F432" s="12">
        <f t="shared" si="209"/>
        <v>0</v>
      </c>
      <c r="G432" s="12">
        <f t="shared" si="192"/>
        <v>200000000</v>
      </c>
      <c r="H432" s="12">
        <f t="shared" si="209"/>
        <v>56000000</v>
      </c>
      <c r="I432" s="12">
        <f t="shared" si="209"/>
        <v>56000000</v>
      </c>
      <c r="J432" s="12">
        <f t="shared" si="186"/>
        <v>144000000</v>
      </c>
      <c r="K432" s="12">
        <f t="shared" si="209"/>
        <v>0</v>
      </c>
      <c r="L432" s="12">
        <f t="shared" si="209"/>
        <v>0</v>
      </c>
      <c r="M432" s="12">
        <f t="shared" si="209"/>
        <v>56000000</v>
      </c>
      <c r="N432" s="12">
        <f t="shared" si="209"/>
        <v>28000000</v>
      </c>
      <c r="O432" s="12">
        <f t="shared" si="209"/>
        <v>56000000</v>
      </c>
      <c r="P432" s="12">
        <f t="shared" si="209"/>
        <v>0</v>
      </c>
      <c r="Q432" s="12">
        <f t="shared" si="193"/>
        <v>144000000</v>
      </c>
      <c r="R432" s="12">
        <f t="shared" si="197"/>
        <v>0</v>
      </c>
      <c r="S432" s="6"/>
      <c r="T432" s="5">
        <v>302010301</v>
      </c>
      <c r="U432" s="206" t="s">
        <v>686</v>
      </c>
      <c r="V432" s="208">
        <v>200000000</v>
      </c>
      <c r="W432" s="208">
        <v>0</v>
      </c>
      <c r="X432" s="208">
        <v>0</v>
      </c>
      <c r="Y432" s="208">
        <v>0</v>
      </c>
      <c r="Z432" s="208">
        <v>0</v>
      </c>
      <c r="AA432" s="208">
        <v>0</v>
      </c>
      <c r="AB432" s="208">
        <v>200000000</v>
      </c>
      <c r="AC432" s="208">
        <v>56000000</v>
      </c>
      <c r="AD432" s="208">
        <v>56000000</v>
      </c>
      <c r="AE432" s="208">
        <v>144000000</v>
      </c>
      <c r="AF432" s="208">
        <v>0</v>
      </c>
      <c r="AG432" s="208">
        <v>0</v>
      </c>
      <c r="AH432" s="208">
        <v>56000000</v>
      </c>
      <c r="AI432" s="208">
        <v>28000000</v>
      </c>
      <c r="AJ432" s="208">
        <v>56000000</v>
      </c>
      <c r="AK432" s="208">
        <v>0</v>
      </c>
      <c r="AL432" s="208">
        <v>144000000</v>
      </c>
      <c r="AM432" s="208">
        <v>0</v>
      </c>
    </row>
    <row r="433" spans="1:39" x14ac:dyDescent="0.25">
      <c r="A433" s="48">
        <v>30201030101</v>
      </c>
      <c r="B433" s="1" t="s">
        <v>687</v>
      </c>
      <c r="C433" s="2">
        <v>20000000</v>
      </c>
      <c r="D433" s="2">
        <v>0</v>
      </c>
      <c r="E433" s="2">
        <v>0</v>
      </c>
      <c r="F433" s="2">
        <v>0</v>
      </c>
      <c r="G433" s="2">
        <f t="shared" si="192"/>
        <v>20000000</v>
      </c>
      <c r="H433" s="2">
        <v>0</v>
      </c>
      <c r="I433" s="2">
        <v>0</v>
      </c>
      <c r="J433" s="2">
        <f t="shared" si="186"/>
        <v>20000000</v>
      </c>
      <c r="K433" s="2">
        <v>0</v>
      </c>
      <c r="L433" s="2">
        <v>0</v>
      </c>
      <c r="M433" s="2">
        <f t="shared" si="194"/>
        <v>0</v>
      </c>
      <c r="N433" s="2">
        <v>0</v>
      </c>
      <c r="O433" s="2">
        <v>0</v>
      </c>
      <c r="P433" s="2">
        <f t="shared" si="195"/>
        <v>0</v>
      </c>
      <c r="Q433" s="2">
        <f t="shared" si="193"/>
        <v>20000000</v>
      </c>
      <c r="R433" s="2">
        <f t="shared" si="197"/>
        <v>0</v>
      </c>
      <c r="T433" s="5">
        <v>30201030101</v>
      </c>
      <c r="U433" s="206" t="s">
        <v>687</v>
      </c>
      <c r="V433" s="208">
        <v>20000000</v>
      </c>
      <c r="W433" s="208">
        <v>0</v>
      </c>
      <c r="X433" s="208">
        <v>0</v>
      </c>
      <c r="Y433" s="208">
        <v>0</v>
      </c>
      <c r="Z433" s="208">
        <v>0</v>
      </c>
      <c r="AA433" s="208">
        <v>0</v>
      </c>
      <c r="AB433" s="208">
        <v>20000000</v>
      </c>
      <c r="AC433" s="208">
        <v>0</v>
      </c>
      <c r="AD433" s="208">
        <v>0</v>
      </c>
      <c r="AE433" s="208">
        <v>20000000</v>
      </c>
      <c r="AF433" s="208">
        <v>0</v>
      </c>
      <c r="AG433" s="208">
        <v>0</v>
      </c>
      <c r="AH433" s="208">
        <v>0</v>
      </c>
      <c r="AI433" s="208">
        <v>0</v>
      </c>
      <c r="AJ433" s="208">
        <v>0</v>
      </c>
      <c r="AK433" s="208">
        <v>0</v>
      </c>
      <c r="AL433" s="208">
        <v>20000000</v>
      </c>
      <c r="AM433" s="208">
        <v>0</v>
      </c>
    </row>
    <row r="434" spans="1:39" x14ac:dyDescent="0.25">
      <c r="A434" s="49">
        <v>30201030102</v>
      </c>
      <c r="B434" s="1" t="s">
        <v>688</v>
      </c>
      <c r="C434" s="2">
        <v>25000000</v>
      </c>
      <c r="D434" s="2">
        <v>0</v>
      </c>
      <c r="E434" s="2">
        <v>0</v>
      </c>
      <c r="F434" s="2">
        <v>0</v>
      </c>
      <c r="G434" s="2">
        <f t="shared" si="192"/>
        <v>25000000</v>
      </c>
      <c r="H434" s="2">
        <v>0</v>
      </c>
      <c r="I434" s="2">
        <v>0</v>
      </c>
      <c r="J434" s="2">
        <f t="shared" si="186"/>
        <v>25000000</v>
      </c>
      <c r="K434" s="2">
        <v>0</v>
      </c>
      <c r="L434" s="2">
        <v>0</v>
      </c>
      <c r="M434" s="2">
        <f t="shared" si="194"/>
        <v>0</v>
      </c>
      <c r="N434" s="2">
        <v>0</v>
      </c>
      <c r="O434" s="2">
        <v>0</v>
      </c>
      <c r="P434" s="2">
        <f t="shared" si="195"/>
        <v>0</v>
      </c>
      <c r="Q434" s="2">
        <f t="shared" si="193"/>
        <v>25000000</v>
      </c>
      <c r="R434" s="2">
        <f t="shared" si="197"/>
        <v>0</v>
      </c>
      <c r="T434" s="5">
        <v>30201030102</v>
      </c>
      <c r="U434" s="206" t="s">
        <v>688</v>
      </c>
      <c r="V434" s="208">
        <v>25000000</v>
      </c>
      <c r="W434" s="208">
        <v>0</v>
      </c>
      <c r="X434" s="208">
        <v>0</v>
      </c>
      <c r="Y434" s="208">
        <v>0</v>
      </c>
      <c r="Z434" s="208">
        <v>0</v>
      </c>
      <c r="AA434" s="208">
        <v>0</v>
      </c>
      <c r="AB434" s="208">
        <v>25000000</v>
      </c>
      <c r="AC434" s="208">
        <v>0</v>
      </c>
      <c r="AD434" s="208">
        <v>0</v>
      </c>
      <c r="AE434" s="208">
        <v>25000000</v>
      </c>
      <c r="AF434" s="208">
        <v>0</v>
      </c>
      <c r="AG434" s="208">
        <v>0</v>
      </c>
      <c r="AH434" s="208">
        <v>0</v>
      </c>
      <c r="AI434" s="208">
        <v>0</v>
      </c>
      <c r="AJ434" s="208">
        <v>0</v>
      </c>
      <c r="AK434" s="208">
        <v>0</v>
      </c>
      <c r="AL434" s="208">
        <v>25000000</v>
      </c>
      <c r="AM434" s="208">
        <v>0</v>
      </c>
    </row>
    <row r="435" spans="1:39" s="6" customFormat="1" x14ac:dyDescent="0.25">
      <c r="A435" s="50">
        <v>30201030103</v>
      </c>
      <c r="B435" s="1" t="s">
        <v>689</v>
      </c>
      <c r="C435" s="2">
        <v>155000000</v>
      </c>
      <c r="D435" s="2">
        <v>0</v>
      </c>
      <c r="E435" s="2">
        <v>0</v>
      </c>
      <c r="F435" s="2">
        <v>0</v>
      </c>
      <c r="G435" s="2">
        <f t="shared" si="192"/>
        <v>155000000</v>
      </c>
      <c r="H435" s="2">
        <v>56000000</v>
      </c>
      <c r="I435" s="2">
        <v>56000000</v>
      </c>
      <c r="J435" s="2">
        <f t="shared" si="186"/>
        <v>99000000</v>
      </c>
      <c r="K435" s="2">
        <v>0</v>
      </c>
      <c r="L435" s="2">
        <v>0</v>
      </c>
      <c r="M435" s="2">
        <f t="shared" si="194"/>
        <v>56000000</v>
      </c>
      <c r="N435" s="2">
        <v>28000000</v>
      </c>
      <c r="O435" s="2">
        <v>56000000</v>
      </c>
      <c r="P435" s="2">
        <f t="shared" si="195"/>
        <v>0</v>
      </c>
      <c r="Q435" s="2">
        <f t="shared" si="193"/>
        <v>99000000</v>
      </c>
      <c r="R435" s="2">
        <f t="shared" si="197"/>
        <v>0</v>
      </c>
      <c r="S435"/>
      <c r="T435" s="5">
        <v>30201030103</v>
      </c>
      <c r="U435" s="206" t="s">
        <v>689</v>
      </c>
      <c r="V435" s="208">
        <v>155000000</v>
      </c>
      <c r="W435" s="208">
        <v>0</v>
      </c>
      <c r="X435" s="208">
        <v>0</v>
      </c>
      <c r="Y435" s="208">
        <v>0</v>
      </c>
      <c r="Z435" s="208">
        <v>0</v>
      </c>
      <c r="AA435" s="208">
        <v>0</v>
      </c>
      <c r="AB435" s="208">
        <v>155000000</v>
      </c>
      <c r="AC435" s="208">
        <v>56000000</v>
      </c>
      <c r="AD435" s="208">
        <v>56000000</v>
      </c>
      <c r="AE435" s="208">
        <v>99000000</v>
      </c>
      <c r="AF435" s="208">
        <v>0</v>
      </c>
      <c r="AG435" s="208">
        <v>0</v>
      </c>
      <c r="AH435" s="208">
        <v>56000000</v>
      </c>
      <c r="AI435" s="208">
        <v>28000000</v>
      </c>
      <c r="AJ435" s="208">
        <v>56000000</v>
      </c>
      <c r="AK435" s="208">
        <v>0</v>
      </c>
      <c r="AL435" s="208">
        <v>99000000</v>
      </c>
      <c r="AM435" s="208">
        <v>0</v>
      </c>
    </row>
    <row r="436" spans="1:39" x14ac:dyDescent="0.25">
      <c r="A436" s="16">
        <v>302010302</v>
      </c>
      <c r="B436" s="11" t="s">
        <v>690</v>
      </c>
      <c r="C436" s="12">
        <f>+C437+C438+C439</f>
        <v>200000000</v>
      </c>
      <c r="D436" s="12">
        <f t="shared" ref="D436:P436" si="210">+D437+D438+D439</f>
        <v>0</v>
      </c>
      <c r="E436" s="12">
        <f t="shared" si="210"/>
        <v>0</v>
      </c>
      <c r="F436" s="12">
        <f t="shared" si="210"/>
        <v>0</v>
      </c>
      <c r="G436" s="12">
        <f t="shared" si="192"/>
        <v>200000000</v>
      </c>
      <c r="H436" s="12">
        <f t="shared" si="210"/>
        <v>14500000</v>
      </c>
      <c r="I436" s="12">
        <f t="shared" si="210"/>
        <v>14500000</v>
      </c>
      <c r="J436" s="12">
        <f t="shared" si="186"/>
        <v>185500000</v>
      </c>
      <c r="K436" s="12">
        <f t="shared" si="210"/>
        <v>0</v>
      </c>
      <c r="L436" s="12">
        <f t="shared" si="210"/>
        <v>0</v>
      </c>
      <c r="M436" s="12">
        <f t="shared" si="210"/>
        <v>14500000</v>
      </c>
      <c r="N436" s="12">
        <f t="shared" si="210"/>
        <v>24000000</v>
      </c>
      <c r="O436" s="12">
        <f t="shared" si="210"/>
        <v>38500000</v>
      </c>
      <c r="P436" s="12">
        <f t="shared" si="210"/>
        <v>24000000</v>
      </c>
      <c r="Q436" s="12">
        <f t="shared" si="193"/>
        <v>161500000</v>
      </c>
      <c r="R436" s="12">
        <f t="shared" si="197"/>
        <v>0</v>
      </c>
      <c r="S436" s="6"/>
      <c r="T436" s="5">
        <v>302010302</v>
      </c>
      <c r="U436" s="206" t="s">
        <v>690</v>
      </c>
      <c r="V436" s="208">
        <v>200000000</v>
      </c>
      <c r="W436" s="208">
        <v>0</v>
      </c>
      <c r="X436" s="208">
        <v>0</v>
      </c>
      <c r="Y436" s="208">
        <v>0</v>
      </c>
      <c r="Z436" s="208">
        <v>0</v>
      </c>
      <c r="AA436" s="208">
        <v>0</v>
      </c>
      <c r="AB436" s="208">
        <v>200000000</v>
      </c>
      <c r="AC436" s="208">
        <v>14500000</v>
      </c>
      <c r="AD436" s="208">
        <v>14500000</v>
      </c>
      <c r="AE436" s="208">
        <v>185500000</v>
      </c>
      <c r="AF436" s="208">
        <v>0</v>
      </c>
      <c r="AG436" s="208">
        <v>0</v>
      </c>
      <c r="AH436" s="208">
        <v>14500000</v>
      </c>
      <c r="AI436" s="208">
        <v>24000000</v>
      </c>
      <c r="AJ436" s="208">
        <v>38500000</v>
      </c>
      <c r="AK436" s="208">
        <v>24000000</v>
      </c>
      <c r="AL436" s="208">
        <v>161500000</v>
      </c>
      <c r="AM436" s="208">
        <v>0</v>
      </c>
    </row>
    <row r="437" spans="1:39" x14ac:dyDescent="0.25">
      <c r="A437" s="48">
        <v>30201030201</v>
      </c>
      <c r="B437" s="1" t="s">
        <v>691</v>
      </c>
      <c r="C437" s="2">
        <v>15000000</v>
      </c>
      <c r="D437" s="2">
        <v>0</v>
      </c>
      <c r="E437" s="2">
        <v>0</v>
      </c>
      <c r="F437" s="2">
        <v>0</v>
      </c>
      <c r="G437" s="2">
        <f t="shared" si="192"/>
        <v>15000000</v>
      </c>
      <c r="H437" s="2">
        <v>0</v>
      </c>
      <c r="I437" s="2">
        <v>0</v>
      </c>
      <c r="J437" s="2">
        <f t="shared" si="186"/>
        <v>15000000</v>
      </c>
      <c r="K437" s="2">
        <v>0</v>
      </c>
      <c r="L437" s="2">
        <v>0</v>
      </c>
      <c r="M437" s="2">
        <f t="shared" si="194"/>
        <v>0</v>
      </c>
      <c r="N437" s="2">
        <v>0</v>
      </c>
      <c r="O437" s="2">
        <v>0</v>
      </c>
      <c r="P437" s="2">
        <f t="shared" si="195"/>
        <v>0</v>
      </c>
      <c r="Q437" s="2">
        <f t="shared" si="193"/>
        <v>15000000</v>
      </c>
      <c r="R437" s="2">
        <f t="shared" si="197"/>
        <v>0</v>
      </c>
      <c r="T437" s="5">
        <v>30201030201</v>
      </c>
      <c r="U437" s="206" t="s">
        <v>691</v>
      </c>
      <c r="V437" s="208">
        <v>15000000</v>
      </c>
      <c r="W437" s="208">
        <v>0</v>
      </c>
      <c r="X437" s="208">
        <v>0</v>
      </c>
      <c r="Y437" s="208">
        <v>0</v>
      </c>
      <c r="Z437" s="208">
        <v>0</v>
      </c>
      <c r="AA437" s="208">
        <v>0</v>
      </c>
      <c r="AB437" s="208">
        <v>15000000</v>
      </c>
      <c r="AC437" s="208">
        <v>0</v>
      </c>
      <c r="AD437" s="208">
        <v>0</v>
      </c>
      <c r="AE437" s="208">
        <v>15000000</v>
      </c>
      <c r="AF437" s="208">
        <v>0</v>
      </c>
      <c r="AG437" s="208">
        <v>0</v>
      </c>
      <c r="AH437" s="208">
        <v>0</v>
      </c>
      <c r="AI437" s="208">
        <v>0</v>
      </c>
      <c r="AJ437" s="208">
        <v>0</v>
      </c>
      <c r="AK437" s="208">
        <v>0</v>
      </c>
      <c r="AL437" s="208">
        <v>15000000</v>
      </c>
      <c r="AM437" s="208">
        <v>0</v>
      </c>
    </row>
    <row r="438" spans="1:39" x14ac:dyDescent="0.25">
      <c r="A438" s="49">
        <v>30201030202</v>
      </c>
      <c r="B438" s="1" t="s">
        <v>692</v>
      </c>
      <c r="C438" s="2">
        <v>10000000</v>
      </c>
      <c r="D438" s="2">
        <v>0</v>
      </c>
      <c r="E438" s="2">
        <v>0</v>
      </c>
      <c r="F438" s="2">
        <v>0</v>
      </c>
      <c r="G438" s="2">
        <f t="shared" si="192"/>
        <v>10000000</v>
      </c>
      <c r="H438" s="2">
        <v>0</v>
      </c>
      <c r="I438" s="2">
        <v>0</v>
      </c>
      <c r="J438" s="2">
        <f t="shared" si="186"/>
        <v>10000000</v>
      </c>
      <c r="K438" s="2">
        <v>0</v>
      </c>
      <c r="L438" s="2">
        <v>0</v>
      </c>
      <c r="M438" s="2">
        <f t="shared" si="194"/>
        <v>0</v>
      </c>
      <c r="N438" s="2">
        <v>0</v>
      </c>
      <c r="O438" s="2">
        <v>0</v>
      </c>
      <c r="P438" s="2">
        <f t="shared" si="195"/>
        <v>0</v>
      </c>
      <c r="Q438" s="2">
        <f t="shared" si="193"/>
        <v>10000000</v>
      </c>
      <c r="R438" s="2">
        <f t="shared" si="197"/>
        <v>0</v>
      </c>
      <c r="T438" s="5">
        <v>30201030202</v>
      </c>
      <c r="U438" s="206" t="s">
        <v>692</v>
      </c>
      <c r="V438" s="208">
        <v>10000000</v>
      </c>
      <c r="W438" s="208">
        <v>0</v>
      </c>
      <c r="X438" s="208">
        <v>0</v>
      </c>
      <c r="Y438" s="208">
        <v>0</v>
      </c>
      <c r="Z438" s="208">
        <v>0</v>
      </c>
      <c r="AA438" s="208">
        <v>0</v>
      </c>
      <c r="AB438" s="208">
        <v>10000000</v>
      </c>
      <c r="AC438" s="208">
        <v>0</v>
      </c>
      <c r="AD438" s="208">
        <v>0</v>
      </c>
      <c r="AE438" s="208">
        <v>10000000</v>
      </c>
      <c r="AF438" s="208">
        <v>0</v>
      </c>
      <c r="AG438" s="208">
        <v>0</v>
      </c>
      <c r="AH438" s="208">
        <v>0</v>
      </c>
      <c r="AI438" s="208">
        <v>0</v>
      </c>
      <c r="AJ438" s="208">
        <v>0</v>
      </c>
      <c r="AK438" s="208">
        <v>0</v>
      </c>
      <c r="AL438" s="208">
        <v>10000000</v>
      </c>
      <c r="AM438" s="208">
        <v>0</v>
      </c>
    </row>
    <row r="439" spans="1:39" s="6" customFormat="1" x14ac:dyDescent="0.25">
      <c r="A439" s="50">
        <v>30201030203</v>
      </c>
      <c r="B439" s="1" t="s">
        <v>693</v>
      </c>
      <c r="C439" s="2">
        <v>175000000</v>
      </c>
      <c r="D439" s="2">
        <v>0</v>
      </c>
      <c r="E439" s="2">
        <v>0</v>
      </c>
      <c r="F439" s="2">
        <v>0</v>
      </c>
      <c r="G439" s="2">
        <f t="shared" si="192"/>
        <v>175000000</v>
      </c>
      <c r="H439" s="2">
        <v>14500000</v>
      </c>
      <c r="I439" s="2">
        <v>14500000</v>
      </c>
      <c r="J439" s="2">
        <f t="shared" si="186"/>
        <v>160500000</v>
      </c>
      <c r="K439" s="2">
        <v>0</v>
      </c>
      <c r="L439" s="2">
        <v>0</v>
      </c>
      <c r="M439" s="2">
        <f t="shared" si="194"/>
        <v>14500000</v>
      </c>
      <c r="N439" s="2">
        <v>24000000</v>
      </c>
      <c r="O439" s="2">
        <v>38500000</v>
      </c>
      <c r="P439" s="2">
        <f t="shared" si="195"/>
        <v>24000000</v>
      </c>
      <c r="Q439" s="2">
        <f t="shared" si="193"/>
        <v>136500000</v>
      </c>
      <c r="R439" s="2">
        <f t="shared" si="197"/>
        <v>0</v>
      </c>
      <c r="S439"/>
      <c r="T439" s="5">
        <v>30201030203</v>
      </c>
      <c r="U439" s="206" t="s">
        <v>693</v>
      </c>
      <c r="V439" s="208">
        <v>175000000</v>
      </c>
      <c r="W439" s="208">
        <v>0</v>
      </c>
      <c r="X439" s="208">
        <v>0</v>
      </c>
      <c r="Y439" s="208">
        <v>0</v>
      </c>
      <c r="Z439" s="208">
        <v>0</v>
      </c>
      <c r="AA439" s="208">
        <v>0</v>
      </c>
      <c r="AB439" s="208">
        <v>175000000</v>
      </c>
      <c r="AC439" s="208">
        <v>14500000</v>
      </c>
      <c r="AD439" s="208">
        <v>14500000</v>
      </c>
      <c r="AE439" s="208">
        <v>160500000</v>
      </c>
      <c r="AF439" s="208">
        <v>0</v>
      </c>
      <c r="AG439" s="208">
        <v>0</v>
      </c>
      <c r="AH439" s="208">
        <v>14500000</v>
      </c>
      <c r="AI439" s="208">
        <v>24000000</v>
      </c>
      <c r="AJ439" s="208">
        <v>38500000</v>
      </c>
      <c r="AK439" s="208">
        <v>24000000</v>
      </c>
      <c r="AL439" s="208">
        <v>136500000</v>
      </c>
      <c r="AM439" s="208">
        <v>0</v>
      </c>
    </row>
    <row r="440" spans="1:39" x14ac:dyDescent="0.25">
      <c r="A440" s="16">
        <v>302010303</v>
      </c>
      <c r="B440" s="11" t="s">
        <v>694</v>
      </c>
      <c r="C440" s="12">
        <f>+C441+C442+C443</f>
        <v>28014212</v>
      </c>
      <c r="D440" s="12">
        <f t="shared" ref="D440:P440" si="211">+D441+D442+D443</f>
        <v>0</v>
      </c>
      <c r="E440" s="12">
        <f t="shared" si="211"/>
        <v>0</v>
      </c>
      <c r="F440" s="12">
        <f t="shared" si="211"/>
        <v>0</v>
      </c>
      <c r="G440" s="12">
        <f t="shared" si="192"/>
        <v>28014212</v>
      </c>
      <c r="H440" s="12">
        <f t="shared" si="211"/>
        <v>0</v>
      </c>
      <c r="I440" s="12">
        <f t="shared" si="211"/>
        <v>0</v>
      </c>
      <c r="J440" s="12">
        <f t="shared" ref="J440:J503" si="212">+G440-I440</f>
        <v>28014212</v>
      </c>
      <c r="K440" s="12">
        <f t="shared" si="211"/>
        <v>0</v>
      </c>
      <c r="L440" s="12">
        <f t="shared" si="211"/>
        <v>0</v>
      </c>
      <c r="M440" s="12">
        <f t="shared" si="211"/>
        <v>0</v>
      </c>
      <c r="N440" s="12">
        <f t="shared" si="211"/>
        <v>0</v>
      </c>
      <c r="O440" s="12">
        <f t="shared" si="211"/>
        <v>0</v>
      </c>
      <c r="P440" s="12">
        <f t="shared" si="211"/>
        <v>0</v>
      </c>
      <c r="Q440" s="12">
        <f t="shared" si="193"/>
        <v>28014212</v>
      </c>
      <c r="R440" s="12">
        <f t="shared" si="197"/>
        <v>0</v>
      </c>
      <c r="S440" s="6"/>
      <c r="T440" s="5">
        <v>302010303</v>
      </c>
      <c r="U440" s="206" t="s">
        <v>694</v>
      </c>
      <c r="V440" s="208">
        <v>28014212</v>
      </c>
      <c r="W440" s="208">
        <v>0</v>
      </c>
      <c r="X440" s="208">
        <v>0</v>
      </c>
      <c r="Y440" s="208">
        <v>0</v>
      </c>
      <c r="Z440" s="208">
        <v>0</v>
      </c>
      <c r="AA440" s="208">
        <v>0</v>
      </c>
      <c r="AB440" s="208">
        <v>28014212</v>
      </c>
      <c r="AC440" s="208">
        <v>0</v>
      </c>
      <c r="AD440" s="208">
        <v>0</v>
      </c>
      <c r="AE440" s="208">
        <v>28014212</v>
      </c>
      <c r="AF440" s="208">
        <v>0</v>
      </c>
      <c r="AG440" s="208">
        <v>0</v>
      </c>
      <c r="AH440" s="208">
        <v>0</v>
      </c>
      <c r="AI440" s="208">
        <v>0</v>
      </c>
      <c r="AJ440" s="208">
        <v>0</v>
      </c>
      <c r="AK440" s="208">
        <v>0</v>
      </c>
      <c r="AL440" s="208">
        <v>28014212</v>
      </c>
      <c r="AM440" s="208">
        <v>0</v>
      </c>
    </row>
    <row r="441" spans="1:39" x14ac:dyDescent="0.25">
      <c r="A441" s="48">
        <v>30201030301</v>
      </c>
      <c r="B441" s="1" t="s">
        <v>695</v>
      </c>
      <c r="C441" s="2">
        <v>5014212</v>
      </c>
      <c r="D441" s="2">
        <v>0</v>
      </c>
      <c r="E441" s="2">
        <v>0</v>
      </c>
      <c r="F441" s="2">
        <v>0</v>
      </c>
      <c r="G441" s="2">
        <f t="shared" si="192"/>
        <v>5014212</v>
      </c>
      <c r="H441" s="2">
        <v>0</v>
      </c>
      <c r="I441" s="2">
        <v>0</v>
      </c>
      <c r="J441" s="2">
        <f t="shared" si="212"/>
        <v>5014212</v>
      </c>
      <c r="K441" s="2">
        <v>0</v>
      </c>
      <c r="L441" s="2">
        <v>0</v>
      </c>
      <c r="M441" s="2">
        <f t="shared" si="194"/>
        <v>0</v>
      </c>
      <c r="N441" s="2">
        <v>0</v>
      </c>
      <c r="O441" s="2">
        <v>0</v>
      </c>
      <c r="P441" s="2">
        <f t="shared" si="195"/>
        <v>0</v>
      </c>
      <c r="Q441" s="2">
        <f t="shared" si="193"/>
        <v>5014212</v>
      </c>
      <c r="R441" s="2">
        <f t="shared" si="197"/>
        <v>0</v>
      </c>
      <c r="T441" s="5">
        <v>30201030301</v>
      </c>
      <c r="U441" s="206" t="s">
        <v>695</v>
      </c>
      <c r="V441" s="208">
        <v>5014212</v>
      </c>
      <c r="W441" s="208">
        <v>0</v>
      </c>
      <c r="X441" s="208">
        <v>0</v>
      </c>
      <c r="Y441" s="208">
        <v>0</v>
      </c>
      <c r="Z441" s="208">
        <v>0</v>
      </c>
      <c r="AA441" s="208">
        <v>0</v>
      </c>
      <c r="AB441" s="208">
        <v>5014212</v>
      </c>
      <c r="AC441" s="208">
        <v>0</v>
      </c>
      <c r="AD441" s="208">
        <v>0</v>
      </c>
      <c r="AE441" s="208">
        <v>5014212</v>
      </c>
      <c r="AF441" s="208">
        <v>0</v>
      </c>
      <c r="AG441" s="208">
        <v>0</v>
      </c>
      <c r="AH441" s="208">
        <v>0</v>
      </c>
      <c r="AI441" s="208">
        <v>0</v>
      </c>
      <c r="AJ441" s="208">
        <v>0</v>
      </c>
      <c r="AK441" s="208">
        <v>0</v>
      </c>
      <c r="AL441" s="208">
        <v>5014212</v>
      </c>
      <c r="AM441" s="208">
        <v>0</v>
      </c>
    </row>
    <row r="442" spans="1:39" x14ac:dyDescent="0.25">
      <c r="A442" s="49">
        <v>30201030302</v>
      </c>
      <c r="B442" s="1" t="s">
        <v>696</v>
      </c>
      <c r="C442" s="2">
        <v>3000000</v>
      </c>
      <c r="D442" s="2">
        <v>0</v>
      </c>
      <c r="E442" s="2">
        <v>0</v>
      </c>
      <c r="F442" s="2">
        <v>0</v>
      </c>
      <c r="G442" s="2">
        <f t="shared" si="192"/>
        <v>3000000</v>
      </c>
      <c r="H442" s="2">
        <v>0</v>
      </c>
      <c r="I442" s="2">
        <v>0</v>
      </c>
      <c r="J442" s="2">
        <f t="shared" si="212"/>
        <v>3000000</v>
      </c>
      <c r="K442" s="2">
        <v>0</v>
      </c>
      <c r="L442" s="2">
        <v>0</v>
      </c>
      <c r="M442" s="2">
        <f t="shared" si="194"/>
        <v>0</v>
      </c>
      <c r="N442" s="2">
        <v>0</v>
      </c>
      <c r="O442" s="2">
        <v>0</v>
      </c>
      <c r="P442" s="2">
        <f t="shared" si="195"/>
        <v>0</v>
      </c>
      <c r="Q442" s="2">
        <f t="shared" si="193"/>
        <v>3000000</v>
      </c>
      <c r="R442" s="2">
        <f t="shared" si="197"/>
        <v>0</v>
      </c>
      <c r="T442" s="5">
        <v>30201030302</v>
      </c>
      <c r="U442" s="206" t="s">
        <v>696</v>
      </c>
      <c r="V442" s="208">
        <v>3000000</v>
      </c>
      <c r="W442" s="208">
        <v>0</v>
      </c>
      <c r="X442" s="208">
        <v>0</v>
      </c>
      <c r="Y442" s="208">
        <v>0</v>
      </c>
      <c r="Z442" s="208">
        <v>0</v>
      </c>
      <c r="AA442" s="208">
        <v>0</v>
      </c>
      <c r="AB442" s="208">
        <v>3000000</v>
      </c>
      <c r="AC442" s="208">
        <v>0</v>
      </c>
      <c r="AD442" s="208">
        <v>0</v>
      </c>
      <c r="AE442" s="208">
        <v>3000000</v>
      </c>
      <c r="AF442" s="208">
        <v>0</v>
      </c>
      <c r="AG442" s="208">
        <v>0</v>
      </c>
      <c r="AH442" s="208">
        <v>0</v>
      </c>
      <c r="AI442" s="208">
        <v>0</v>
      </c>
      <c r="AJ442" s="208">
        <v>0</v>
      </c>
      <c r="AK442" s="208">
        <v>0</v>
      </c>
      <c r="AL442" s="208">
        <v>3000000</v>
      </c>
      <c r="AM442" s="208">
        <v>0</v>
      </c>
    </row>
    <row r="443" spans="1:39" s="6" customFormat="1" x14ac:dyDescent="0.25">
      <c r="A443" s="50">
        <v>30201030303</v>
      </c>
      <c r="B443" s="1" t="s">
        <v>697</v>
      </c>
      <c r="C443" s="2">
        <v>20000000</v>
      </c>
      <c r="D443" s="2">
        <v>0</v>
      </c>
      <c r="E443" s="2">
        <v>0</v>
      </c>
      <c r="F443" s="2">
        <v>0</v>
      </c>
      <c r="G443" s="2">
        <f t="shared" si="192"/>
        <v>20000000</v>
      </c>
      <c r="H443" s="2">
        <v>0</v>
      </c>
      <c r="I443" s="2">
        <v>0</v>
      </c>
      <c r="J443" s="2">
        <f t="shared" si="212"/>
        <v>20000000</v>
      </c>
      <c r="K443" s="2">
        <v>0</v>
      </c>
      <c r="L443" s="2">
        <v>0</v>
      </c>
      <c r="M443" s="2">
        <f t="shared" si="194"/>
        <v>0</v>
      </c>
      <c r="N443" s="2">
        <v>0</v>
      </c>
      <c r="O443" s="2">
        <v>0</v>
      </c>
      <c r="P443" s="2">
        <f t="shared" si="195"/>
        <v>0</v>
      </c>
      <c r="Q443" s="2">
        <f t="shared" si="193"/>
        <v>20000000</v>
      </c>
      <c r="R443" s="2">
        <f t="shared" si="197"/>
        <v>0</v>
      </c>
      <c r="S443"/>
      <c r="T443" s="5">
        <v>30201030303</v>
      </c>
      <c r="U443" s="206" t="s">
        <v>697</v>
      </c>
      <c r="V443" s="208">
        <v>20000000</v>
      </c>
      <c r="W443" s="208">
        <v>0</v>
      </c>
      <c r="X443" s="208">
        <v>0</v>
      </c>
      <c r="Y443" s="208">
        <v>0</v>
      </c>
      <c r="Z443" s="208">
        <v>0</v>
      </c>
      <c r="AA443" s="208">
        <v>0</v>
      </c>
      <c r="AB443" s="208">
        <v>20000000</v>
      </c>
      <c r="AC443" s="208">
        <v>0</v>
      </c>
      <c r="AD443" s="208">
        <v>0</v>
      </c>
      <c r="AE443" s="208">
        <v>20000000</v>
      </c>
      <c r="AF443" s="208">
        <v>0</v>
      </c>
      <c r="AG443" s="208">
        <v>0</v>
      </c>
      <c r="AH443" s="208">
        <v>0</v>
      </c>
      <c r="AI443" s="208">
        <v>0</v>
      </c>
      <c r="AJ443" s="208">
        <v>0</v>
      </c>
      <c r="AK443" s="208">
        <v>0</v>
      </c>
      <c r="AL443" s="208">
        <v>20000000</v>
      </c>
      <c r="AM443" s="208">
        <v>0</v>
      </c>
    </row>
    <row r="444" spans="1:39" x14ac:dyDescent="0.25">
      <c r="A444" s="16">
        <v>302010304</v>
      </c>
      <c r="B444" s="11" t="s">
        <v>698</v>
      </c>
      <c r="C444" s="12">
        <f>+C445+C446+C447</f>
        <v>100000000</v>
      </c>
      <c r="D444" s="12">
        <f t="shared" ref="D444:P444" si="213">+D445+D446+D447</f>
        <v>0</v>
      </c>
      <c r="E444" s="12">
        <f t="shared" si="213"/>
        <v>0</v>
      </c>
      <c r="F444" s="12">
        <f t="shared" si="213"/>
        <v>0</v>
      </c>
      <c r="G444" s="12">
        <f t="shared" si="192"/>
        <v>100000000</v>
      </c>
      <c r="H444" s="12">
        <f t="shared" si="213"/>
        <v>0</v>
      </c>
      <c r="I444" s="12">
        <f t="shared" si="213"/>
        <v>0</v>
      </c>
      <c r="J444" s="12">
        <f t="shared" si="212"/>
        <v>100000000</v>
      </c>
      <c r="K444" s="12">
        <f t="shared" si="213"/>
        <v>0</v>
      </c>
      <c r="L444" s="12">
        <f t="shared" si="213"/>
        <v>0</v>
      </c>
      <c r="M444" s="12">
        <f t="shared" si="213"/>
        <v>0</v>
      </c>
      <c r="N444" s="12">
        <f t="shared" si="213"/>
        <v>0</v>
      </c>
      <c r="O444" s="12">
        <f t="shared" si="213"/>
        <v>0</v>
      </c>
      <c r="P444" s="12">
        <f t="shared" si="213"/>
        <v>0</v>
      </c>
      <c r="Q444" s="12">
        <f t="shared" si="193"/>
        <v>100000000</v>
      </c>
      <c r="R444" s="12">
        <f t="shared" si="197"/>
        <v>0</v>
      </c>
      <c r="S444" s="6"/>
      <c r="T444" s="5">
        <v>302010304</v>
      </c>
      <c r="U444" s="206" t="s">
        <v>698</v>
      </c>
      <c r="V444" s="208">
        <v>100000000</v>
      </c>
      <c r="W444" s="208">
        <v>0</v>
      </c>
      <c r="X444" s="208">
        <v>0</v>
      </c>
      <c r="Y444" s="208">
        <v>0</v>
      </c>
      <c r="Z444" s="208">
        <v>0</v>
      </c>
      <c r="AA444" s="208">
        <v>0</v>
      </c>
      <c r="AB444" s="208">
        <v>100000000</v>
      </c>
      <c r="AC444" s="208">
        <v>0</v>
      </c>
      <c r="AD444" s="208">
        <v>0</v>
      </c>
      <c r="AE444" s="208">
        <v>100000000</v>
      </c>
      <c r="AF444" s="208">
        <v>0</v>
      </c>
      <c r="AG444" s="208">
        <v>0</v>
      </c>
      <c r="AH444" s="208">
        <v>0</v>
      </c>
      <c r="AI444" s="208">
        <v>0</v>
      </c>
      <c r="AJ444" s="208">
        <v>0</v>
      </c>
      <c r="AK444" s="208">
        <v>0</v>
      </c>
      <c r="AL444" s="208">
        <v>100000000</v>
      </c>
      <c r="AM444" s="208">
        <v>0</v>
      </c>
    </row>
    <row r="445" spans="1:39" x14ac:dyDescent="0.25">
      <c r="A445" s="48">
        <v>30201030401</v>
      </c>
      <c r="B445" s="1" t="s">
        <v>699</v>
      </c>
      <c r="C445" s="2">
        <v>5000000</v>
      </c>
      <c r="D445" s="2">
        <v>0</v>
      </c>
      <c r="E445" s="2">
        <v>0</v>
      </c>
      <c r="F445" s="2">
        <v>0</v>
      </c>
      <c r="G445" s="2">
        <f t="shared" si="192"/>
        <v>5000000</v>
      </c>
      <c r="H445" s="2">
        <v>0</v>
      </c>
      <c r="I445" s="2">
        <v>0</v>
      </c>
      <c r="J445" s="2">
        <f t="shared" si="212"/>
        <v>5000000</v>
      </c>
      <c r="K445" s="2">
        <v>0</v>
      </c>
      <c r="L445" s="2">
        <v>0</v>
      </c>
      <c r="M445" s="2">
        <f t="shared" si="194"/>
        <v>0</v>
      </c>
      <c r="N445" s="2">
        <v>0</v>
      </c>
      <c r="O445" s="2">
        <v>0</v>
      </c>
      <c r="P445" s="2">
        <f t="shared" si="195"/>
        <v>0</v>
      </c>
      <c r="Q445" s="2">
        <f t="shared" si="193"/>
        <v>5000000</v>
      </c>
      <c r="R445" s="2">
        <f t="shared" si="197"/>
        <v>0</v>
      </c>
      <c r="T445" s="5">
        <v>30201030401</v>
      </c>
      <c r="U445" s="206" t="s">
        <v>699</v>
      </c>
      <c r="V445" s="208">
        <v>5000000</v>
      </c>
      <c r="W445" s="208">
        <v>0</v>
      </c>
      <c r="X445" s="208">
        <v>0</v>
      </c>
      <c r="Y445" s="208">
        <v>0</v>
      </c>
      <c r="Z445" s="208">
        <v>0</v>
      </c>
      <c r="AA445" s="208">
        <v>0</v>
      </c>
      <c r="AB445" s="208">
        <v>5000000</v>
      </c>
      <c r="AC445" s="208">
        <v>0</v>
      </c>
      <c r="AD445" s="208">
        <v>0</v>
      </c>
      <c r="AE445" s="208">
        <v>5000000</v>
      </c>
      <c r="AF445" s="208">
        <v>0</v>
      </c>
      <c r="AG445" s="208">
        <v>0</v>
      </c>
      <c r="AH445" s="208">
        <v>0</v>
      </c>
      <c r="AI445" s="208">
        <v>0</v>
      </c>
      <c r="AJ445" s="208">
        <v>0</v>
      </c>
      <c r="AK445" s="208">
        <v>0</v>
      </c>
      <c r="AL445" s="208">
        <v>5000000</v>
      </c>
      <c r="AM445" s="208">
        <v>0</v>
      </c>
    </row>
    <row r="446" spans="1:39" x14ac:dyDescent="0.25">
      <c r="A446" s="49">
        <v>30201030402</v>
      </c>
      <c r="B446" s="1" t="s">
        <v>700</v>
      </c>
      <c r="C446" s="2">
        <v>10000000</v>
      </c>
      <c r="D446" s="2">
        <v>0</v>
      </c>
      <c r="E446" s="2">
        <v>0</v>
      </c>
      <c r="F446" s="2">
        <v>0</v>
      </c>
      <c r="G446" s="2">
        <f t="shared" si="192"/>
        <v>10000000</v>
      </c>
      <c r="H446" s="2">
        <v>0</v>
      </c>
      <c r="I446" s="2">
        <v>0</v>
      </c>
      <c r="J446" s="2">
        <f t="shared" si="212"/>
        <v>10000000</v>
      </c>
      <c r="K446" s="2">
        <v>0</v>
      </c>
      <c r="L446" s="2">
        <v>0</v>
      </c>
      <c r="M446" s="2">
        <f t="shared" si="194"/>
        <v>0</v>
      </c>
      <c r="N446" s="2">
        <v>0</v>
      </c>
      <c r="O446" s="2">
        <v>0</v>
      </c>
      <c r="P446" s="2">
        <f t="shared" si="195"/>
        <v>0</v>
      </c>
      <c r="Q446" s="2">
        <f t="shared" si="193"/>
        <v>10000000</v>
      </c>
      <c r="R446" s="2">
        <f t="shared" si="197"/>
        <v>0</v>
      </c>
      <c r="T446" s="5">
        <v>30201030402</v>
      </c>
      <c r="U446" s="206" t="s">
        <v>700</v>
      </c>
      <c r="V446" s="208">
        <v>10000000</v>
      </c>
      <c r="W446" s="208">
        <v>0</v>
      </c>
      <c r="X446" s="208">
        <v>0</v>
      </c>
      <c r="Y446" s="208">
        <v>0</v>
      </c>
      <c r="Z446" s="208">
        <v>0</v>
      </c>
      <c r="AA446" s="208">
        <v>0</v>
      </c>
      <c r="AB446" s="208">
        <v>10000000</v>
      </c>
      <c r="AC446" s="208">
        <v>0</v>
      </c>
      <c r="AD446" s="208">
        <v>0</v>
      </c>
      <c r="AE446" s="208">
        <v>10000000</v>
      </c>
      <c r="AF446" s="208">
        <v>0</v>
      </c>
      <c r="AG446" s="208">
        <v>0</v>
      </c>
      <c r="AH446" s="208">
        <v>0</v>
      </c>
      <c r="AI446" s="208">
        <v>0</v>
      </c>
      <c r="AJ446" s="208">
        <v>0</v>
      </c>
      <c r="AK446" s="208">
        <v>0</v>
      </c>
      <c r="AL446" s="208">
        <v>10000000</v>
      </c>
      <c r="AM446" s="208">
        <v>0</v>
      </c>
    </row>
    <row r="447" spans="1:39" s="6" customFormat="1" x14ac:dyDescent="0.25">
      <c r="A447" s="50">
        <v>30201030403</v>
      </c>
      <c r="B447" s="1" t="s">
        <v>701</v>
      </c>
      <c r="C447" s="2">
        <v>85000000</v>
      </c>
      <c r="D447" s="2">
        <v>0</v>
      </c>
      <c r="E447" s="2">
        <v>0</v>
      </c>
      <c r="F447" s="2">
        <v>0</v>
      </c>
      <c r="G447" s="2">
        <f t="shared" si="192"/>
        <v>85000000</v>
      </c>
      <c r="H447" s="2">
        <v>0</v>
      </c>
      <c r="I447" s="2">
        <v>0</v>
      </c>
      <c r="J447" s="2">
        <f t="shared" si="212"/>
        <v>85000000</v>
      </c>
      <c r="K447" s="2">
        <v>0</v>
      </c>
      <c r="L447" s="2">
        <v>0</v>
      </c>
      <c r="M447" s="2">
        <f t="shared" si="194"/>
        <v>0</v>
      </c>
      <c r="N447" s="2">
        <v>0</v>
      </c>
      <c r="O447" s="2">
        <v>0</v>
      </c>
      <c r="P447" s="2">
        <f t="shared" si="195"/>
        <v>0</v>
      </c>
      <c r="Q447" s="2">
        <f t="shared" si="193"/>
        <v>85000000</v>
      </c>
      <c r="R447" s="2">
        <f t="shared" si="197"/>
        <v>0</v>
      </c>
      <c r="S447"/>
      <c r="T447" s="5">
        <v>30201030403</v>
      </c>
      <c r="U447" s="206" t="s">
        <v>701</v>
      </c>
      <c r="V447" s="208">
        <v>85000000</v>
      </c>
      <c r="W447" s="208">
        <v>0</v>
      </c>
      <c r="X447" s="208">
        <v>0</v>
      </c>
      <c r="Y447" s="208">
        <v>0</v>
      </c>
      <c r="Z447" s="208">
        <v>0</v>
      </c>
      <c r="AA447" s="208">
        <v>0</v>
      </c>
      <c r="AB447" s="208">
        <v>85000000</v>
      </c>
      <c r="AC447" s="208">
        <v>0</v>
      </c>
      <c r="AD447" s="208">
        <v>0</v>
      </c>
      <c r="AE447" s="208">
        <v>85000000</v>
      </c>
      <c r="AF447" s="208">
        <v>0</v>
      </c>
      <c r="AG447" s="208">
        <v>0</v>
      </c>
      <c r="AH447" s="208">
        <v>0</v>
      </c>
      <c r="AI447" s="208">
        <v>0</v>
      </c>
      <c r="AJ447" s="208">
        <v>0</v>
      </c>
      <c r="AK447" s="208">
        <v>0</v>
      </c>
      <c r="AL447" s="208">
        <v>85000000</v>
      </c>
      <c r="AM447" s="208">
        <v>0</v>
      </c>
    </row>
    <row r="448" spans="1:39" x14ac:dyDescent="0.25">
      <c r="A448" s="16">
        <v>302010305</v>
      </c>
      <c r="B448" s="11" t="s">
        <v>702</v>
      </c>
      <c r="C448" s="12">
        <f>+C449</f>
        <v>150000000</v>
      </c>
      <c r="D448" s="12">
        <f t="shared" ref="D448:P448" si="214">+D449</f>
        <v>0</v>
      </c>
      <c r="E448" s="12">
        <f t="shared" si="214"/>
        <v>0</v>
      </c>
      <c r="F448" s="12">
        <f t="shared" si="214"/>
        <v>0</v>
      </c>
      <c r="G448" s="12">
        <f t="shared" si="192"/>
        <v>150000000</v>
      </c>
      <c r="H448" s="12">
        <f t="shared" si="214"/>
        <v>0</v>
      </c>
      <c r="I448" s="12">
        <f t="shared" si="214"/>
        <v>0</v>
      </c>
      <c r="J448" s="12">
        <f t="shared" si="212"/>
        <v>150000000</v>
      </c>
      <c r="K448" s="12">
        <f t="shared" si="214"/>
        <v>0</v>
      </c>
      <c r="L448" s="12">
        <f t="shared" si="214"/>
        <v>0</v>
      </c>
      <c r="M448" s="12">
        <f t="shared" si="214"/>
        <v>0</v>
      </c>
      <c r="N448" s="12">
        <f t="shared" si="214"/>
        <v>0</v>
      </c>
      <c r="O448" s="12">
        <f t="shared" si="214"/>
        <v>0</v>
      </c>
      <c r="P448" s="12">
        <f t="shared" si="214"/>
        <v>0</v>
      </c>
      <c r="Q448" s="12">
        <f t="shared" si="193"/>
        <v>150000000</v>
      </c>
      <c r="R448" s="12">
        <f t="shared" si="197"/>
        <v>0</v>
      </c>
      <c r="S448" s="6"/>
      <c r="T448" s="5">
        <v>302010305</v>
      </c>
      <c r="U448" s="206" t="s">
        <v>702</v>
      </c>
      <c r="V448" s="208">
        <v>150000000</v>
      </c>
      <c r="W448" s="208">
        <v>0</v>
      </c>
      <c r="X448" s="208">
        <v>0</v>
      </c>
      <c r="Y448" s="208">
        <v>0</v>
      </c>
      <c r="Z448" s="208">
        <v>0</v>
      </c>
      <c r="AA448" s="208">
        <v>0</v>
      </c>
      <c r="AB448" s="208">
        <v>150000000</v>
      </c>
      <c r="AC448" s="208">
        <v>0</v>
      </c>
      <c r="AD448" s="208">
        <v>0</v>
      </c>
      <c r="AE448" s="208">
        <v>150000000</v>
      </c>
      <c r="AF448" s="208">
        <v>0</v>
      </c>
      <c r="AG448" s="208">
        <v>0</v>
      </c>
      <c r="AH448" s="208">
        <v>0</v>
      </c>
      <c r="AI448" s="208">
        <v>0</v>
      </c>
      <c r="AJ448" s="208">
        <v>0</v>
      </c>
      <c r="AK448" s="208">
        <v>0</v>
      </c>
      <c r="AL448" s="208">
        <v>150000000</v>
      </c>
      <c r="AM448" s="208">
        <v>0</v>
      </c>
    </row>
    <row r="449" spans="1:39" s="6" customFormat="1" x14ac:dyDescent="0.25">
      <c r="A449" s="50">
        <v>30201030503</v>
      </c>
      <c r="B449" s="1" t="s">
        <v>703</v>
      </c>
      <c r="C449" s="2">
        <v>150000000</v>
      </c>
      <c r="D449" s="2">
        <v>0</v>
      </c>
      <c r="E449" s="2">
        <v>0</v>
      </c>
      <c r="F449" s="2">
        <v>0</v>
      </c>
      <c r="G449" s="2">
        <f t="shared" si="192"/>
        <v>150000000</v>
      </c>
      <c r="H449" s="2">
        <v>0</v>
      </c>
      <c r="I449" s="2">
        <v>0</v>
      </c>
      <c r="J449" s="2">
        <f t="shared" si="212"/>
        <v>150000000</v>
      </c>
      <c r="K449" s="2">
        <v>0</v>
      </c>
      <c r="L449" s="2">
        <v>0</v>
      </c>
      <c r="M449" s="2">
        <f t="shared" si="194"/>
        <v>0</v>
      </c>
      <c r="N449" s="2">
        <v>0</v>
      </c>
      <c r="O449" s="2">
        <v>0</v>
      </c>
      <c r="P449" s="2">
        <f t="shared" si="195"/>
        <v>0</v>
      </c>
      <c r="Q449" s="2">
        <f t="shared" si="193"/>
        <v>150000000</v>
      </c>
      <c r="R449" s="2">
        <f t="shared" si="197"/>
        <v>0</v>
      </c>
      <c r="S449"/>
      <c r="T449" s="5">
        <v>30201030503</v>
      </c>
      <c r="U449" s="206" t="s">
        <v>703</v>
      </c>
      <c r="V449" s="208">
        <v>150000000</v>
      </c>
      <c r="W449" s="208">
        <v>0</v>
      </c>
      <c r="X449" s="208">
        <v>0</v>
      </c>
      <c r="Y449" s="208">
        <v>0</v>
      </c>
      <c r="Z449" s="208">
        <v>0</v>
      </c>
      <c r="AA449" s="208">
        <v>0</v>
      </c>
      <c r="AB449" s="208">
        <v>150000000</v>
      </c>
      <c r="AC449" s="208">
        <v>0</v>
      </c>
      <c r="AD449" s="208">
        <v>0</v>
      </c>
      <c r="AE449" s="208">
        <v>150000000</v>
      </c>
      <c r="AF449" s="208">
        <v>0</v>
      </c>
      <c r="AG449" s="208">
        <v>0</v>
      </c>
      <c r="AH449" s="208">
        <v>0</v>
      </c>
      <c r="AI449" s="208">
        <v>0</v>
      </c>
      <c r="AJ449" s="208">
        <v>0</v>
      </c>
      <c r="AK449" s="208">
        <v>0</v>
      </c>
      <c r="AL449" s="208">
        <v>150000000</v>
      </c>
      <c r="AM449" s="208">
        <v>0</v>
      </c>
    </row>
    <row r="450" spans="1:39" s="6" customFormat="1" x14ac:dyDescent="0.25">
      <c r="A450" s="13">
        <v>3020104</v>
      </c>
      <c r="B450" s="7" t="s">
        <v>704</v>
      </c>
      <c r="C450" s="8">
        <f>+C451+C455+C459+C462</f>
        <v>795000000</v>
      </c>
      <c r="D450" s="8">
        <f t="shared" ref="D450:P450" si="215">+D451+D455+D459+D462</f>
        <v>0</v>
      </c>
      <c r="E450" s="8">
        <f t="shared" si="215"/>
        <v>0</v>
      </c>
      <c r="F450" s="8">
        <f t="shared" si="215"/>
        <v>0</v>
      </c>
      <c r="G450" s="8">
        <f t="shared" si="192"/>
        <v>795000000</v>
      </c>
      <c r="H450" s="8">
        <f t="shared" si="215"/>
        <v>33164400</v>
      </c>
      <c r="I450" s="8">
        <f t="shared" si="215"/>
        <v>33164400</v>
      </c>
      <c r="J450" s="8">
        <f t="shared" si="212"/>
        <v>761835600</v>
      </c>
      <c r="K450" s="8">
        <f t="shared" si="215"/>
        <v>0</v>
      </c>
      <c r="L450" s="8">
        <f t="shared" si="215"/>
        <v>0</v>
      </c>
      <c r="M450" s="8">
        <f t="shared" si="215"/>
        <v>33164400</v>
      </c>
      <c r="N450" s="8">
        <f t="shared" si="215"/>
        <v>339856251</v>
      </c>
      <c r="O450" s="8">
        <f t="shared" si="215"/>
        <v>497659857</v>
      </c>
      <c r="P450" s="8">
        <f t="shared" si="215"/>
        <v>464495457</v>
      </c>
      <c r="Q450" s="8">
        <f t="shared" si="193"/>
        <v>297340143</v>
      </c>
      <c r="R450" s="8">
        <f t="shared" si="197"/>
        <v>0</v>
      </c>
      <c r="T450" s="5">
        <v>3020104</v>
      </c>
      <c r="U450" s="206" t="s">
        <v>704</v>
      </c>
      <c r="V450" s="208">
        <v>795000000</v>
      </c>
      <c r="W450" s="208">
        <v>0</v>
      </c>
      <c r="X450" s="208">
        <v>0</v>
      </c>
      <c r="Y450" s="208">
        <v>0</v>
      </c>
      <c r="Z450" s="208">
        <v>0</v>
      </c>
      <c r="AA450" s="208">
        <v>0</v>
      </c>
      <c r="AB450" s="208">
        <v>795000000</v>
      </c>
      <c r="AC450" s="208">
        <v>33164400</v>
      </c>
      <c r="AD450" s="208">
        <v>32732738</v>
      </c>
      <c r="AE450" s="208">
        <v>762267262</v>
      </c>
      <c r="AF450" s="208">
        <v>-431662</v>
      </c>
      <c r="AG450" s="208">
        <v>0</v>
      </c>
      <c r="AH450" s="208">
        <v>33164400</v>
      </c>
      <c r="AI450" s="208">
        <v>339856251</v>
      </c>
      <c r="AJ450" s="208">
        <v>497228195</v>
      </c>
      <c r="AK450" s="208">
        <v>464495457</v>
      </c>
      <c r="AL450" s="208">
        <v>297771805</v>
      </c>
      <c r="AM450" s="208">
        <v>0</v>
      </c>
    </row>
    <row r="451" spans="1:39" x14ac:dyDescent="0.25">
      <c r="A451" s="16">
        <v>302010401</v>
      </c>
      <c r="B451" s="11" t="s">
        <v>705</v>
      </c>
      <c r="C451" s="12">
        <f>+C452+C453+C454</f>
        <v>560000000</v>
      </c>
      <c r="D451" s="12">
        <f t="shared" ref="D451:P451" si="216">+D452+D453+D454</f>
        <v>0</v>
      </c>
      <c r="E451" s="12">
        <f t="shared" si="216"/>
        <v>0</v>
      </c>
      <c r="F451" s="12">
        <f t="shared" si="216"/>
        <v>0</v>
      </c>
      <c r="G451" s="12">
        <f t="shared" si="192"/>
        <v>560000000</v>
      </c>
      <c r="H451" s="12">
        <f t="shared" si="216"/>
        <v>0</v>
      </c>
      <c r="I451" s="12">
        <f t="shared" si="216"/>
        <v>0</v>
      </c>
      <c r="J451" s="12">
        <f t="shared" si="212"/>
        <v>560000000</v>
      </c>
      <c r="K451" s="12">
        <f t="shared" si="216"/>
        <v>0</v>
      </c>
      <c r="L451" s="12">
        <f t="shared" si="216"/>
        <v>0</v>
      </c>
      <c r="M451" s="12">
        <f t="shared" si="216"/>
        <v>0</v>
      </c>
      <c r="N451" s="12">
        <f t="shared" si="216"/>
        <v>339856251</v>
      </c>
      <c r="O451" s="12">
        <f t="shared" si="216"/>
        <v>436781457</v>
      </c>
      <c r="P451" s="12">
        <f t="shared" si="216"/>
        <v>436781457</v>
      </c>
      <c r="Q451" s="12">
        <f t="shared" si="193"/>
        <v>123218543</v>
      </c>
      <c r="R451" s="12">
        <f t="shared" si="197"/>
        <v>0</v>
      </c>
      <c r="S451" s="6"/>
      <c r="T451" s="5">
        <v>302010401</v>
      </c>
      <c r="U451" s="206" t="s">
        <v>705</v>
      </c>
      <c r="V451" s="208">
        <v>560000000</v>
      </c>
      <c r="W451" s="208">
        <v>0</v>
      </c>
      <c r="X451" s="208">
        <v>0</v>
      </c>
      <c r="Y451" s="208">
        <v>0</v>
      </c>
      <c r="Z451" s="208">
        <v>0</v>
      </c>
      <c r="AA451" s="208">
        <v>0</v>
      </c>
      <c r="AB451" s="208">
        <v>560000000</v>
      </c>
      <c r="AC451" s="208">
        <v>0</v>
      </c>
      <c r="AD451" s="208">
        <v>0</v>
      </c>
      <c r="AE451" s="208">
        <v>560000000</v>
      </c>
      <c r="AF451" s="208">
        <v>0</v>
      </c>
      <c r="AG451" s="208">
        <v>0</v>
      </c>
      <c r="AH451" s="208">
        <v>0</v>
      </c>
      <c r="AI451" s="208">
        <v>339856251</v>
      </c>
      <c r="AJ451" s="208">
        <v>436781457</v>
      </c>
      <c r="AK451" s="208">
        <v>436781457</v>
      </c>
      <c r="AL451" s="208">
        <v>123218543</v>
      </c>
      <c r="AM451" s="208">
        <v>0</v>
      </c>
    </row>
    <row r="452" spans="1:39" x14ac:dyDescent="0.25">
      <c r="A452" s="48">
        <v>30201040101</v>
      </c>
      <c r="B452" s="1" t="s">
        <v>706</v>
      </c>
      <c r="C452" s="2">
        <v>100000000</v>
      </c>
      <c r="D452" s="2">
        <v>0</v>
      </c>
      <c r="E452" s="2">
        <v>0</v>
      </c>
      <c r="F452" s="2">
        <v>0</v>
      </c>
      <c r="G452" s="2">
        <f t="shared" si="192"/>
        <v>100000000</v>
      </c>
      <c r="H452" s="2">
        <v>0</v>
      </c>
      <c r="I452" s="2">
        <v>0</v>
      </c>
      <c r="J452" s="2">
        <f t="shared" si="212"/>
        <v>100000000</v>
      </c>
      <c r="K452" s="2">
        <v>0</v>
      </c>
      <c r="L452" s="2">
        <v>0</v>
      </c>
      <c r="M452" s="2">
        <f t="shared" si="194"/>
        <v>0</v>
      </c>
      <c r="N452" s="2">
        <v>0</v>
      </c>
      <c r="O452" s="2">
        <v>0</v>
      </c>
      <c r="P452" s="2">
        <f t="shared" si="195"/>
        <v>0</v>
      </c>
      <c r="Q452" s="2">
        <f t="shared" si="193"/>
        <v>100000000</v>
      </c>
      <c r="R452" s="2">
        <f t="shared" si="197"/>
        <v>0</v>
      </c>
      <c r="T452" s="5">
        <v>30201040101</v>
      </c>
      <c r="U452" s="206" t="s">
        <v>706</v>
      </c>
      <c r="V452" s="208">
        <v>100000000</v>
      </c>
      <c r="W452" s="208">
        <v>0</v>
      </c>
      <c r="X452" s="208">
        <v>0</v>
      </c>
      <c r="Y452" s="208">
        <v>0</v>
      </c>
      <c r="Z452" s="208">
        <v>0</v>
      </c>
      <c r="AA452" s="208">
        <v>0</v>
      </c>
      <c r="AB452" s="208">
        <v>100000000</v>
      </c>
      <c r="AC452" s="208">
        <v>0</v>
      </c>
      <c r="AD452" s="208">
        <v>0</v>
      </c>
      <c r="AE452" s="208">
        <v>100000000</v>
      </c>
      <c r="AF452" s="208">
        <v>0</v>
      </c>
      <c r="AG452" s="208">
        <v>0</v>
      </c>
      <c r="AH452" s="208">
        <v>0</v>
      </c>
      <c r="AI452" s="208">
        <v>0</v>
      </c>
      <c r="AJ452" s="208">
        <v>0</v>
      </c>
      <c r="AK452" s="208">
        <v>0</v>
      </c>
      <c r="AL452" s="208">
        <v>100000000</v>
      </c>
      <c r="AM452" s="208">
        <v>0</v>
      </c>
    </row>
    <row r="453" spans="1:39" x14ac:dyDescent="0.25">
      <c r="A453" s="49">
        <v>30201040102</v>
      </c>
      <c r="B453" s="1" t="s">
        <v>707</v>
      </c>
      <c r="C453" s="2">
        <v>30000000</v>
      </c>
      <c r="D453" s="2">
        <v>0</v>
      </c>
      <c r="E453" s="2">
        <v>0</v>
      </c>
      <c r="F453" s="2">
        <v>0</v>
      </c>
      <c r="G453" s="2">
        <f t="shared" si="192"/>
        <v>30000000</v>
      </c>
      <c r="H453" s="2">
        <v>0</v>
      </c>
      <c r="I453" s="2">
        <v>0</v>
      </c>
      <c r="J453" s="2">
        <f t="shared" si="212"/>
        <v>30000000</v>
      </c>
      <c r="K453" s="2">
        <v>0</v>
      </c>
      <c r="L453" s="2">
        <v>0</v>
      </c>
      <c r="M453" s="2">
        <f t="shared" si="194"/>
        <v>0</v>
      </c>
      <c r="N453" s="2">
        <v>6781457</v>
      </c>
      <c r="O453" s="2">
        <v>6781457</v>
      </c>
      <c r="P453" s="2">
        <f t="shared" si="195"/>
        <v>6781457</v>
      </c>
      <c r="Q453" s="2">
        <f t="shared" si="193"/>
        <v>23218543</v>
      </c>
      <c r="R453" s="2">
        <f t="shared" si="197"/>
        <v>0</v>
      </c>
      <c r="T453" s="5">
        <v>30201040102</v>
      </c>
      <c r="U453" s="206" t="s">
        <v>707</v>
      </c>
      <c r="V453" s="208">
        <v>30000000</v>
      </c>
      <c r="W453" s="208">
        <v>0</v>
      </c>
      <c r="X453" s="208">
        <v>0</v>
      </c>
      <c r="Y453" s="208">
        <v>0</v>
      </c>
      <c r="Z453" s="208">
        <v>0</v>
      </c>
      <c r="AA453" s="208">
        <v>0</v>
      </c>
      <c r="AB453" s="208">
        <v>30000000</v>
      </c>
      <c r="AC453" s="208">
        <v>0</v>
      </c>
      <c r="AD453" s="208">
        <v>0</v>
      </c>
      <c r="AE453" s="208">
        <v>30000000</v>
      </c>
      <c r="AF453" s="208">
        <v>0</v>
      </c>
      <c r="AG453" s="208">
        <v>0</v>
      </c>
      <c r="AH453" s="208">
        <v>0</v>
      </c>
      <c r="AI453" s="208">
        <v>6781457</v>
      </c>
      <c r="AJ453" s="208">
        <v>6781457</v>
      </c>
      <c r="AK453" s="208">
        <v>6781457</v>
      </c>
      <c r="AL453" s="208">
        <v>23218543</v>
      </c>
      <c r="AM453" s="208">
        <v>0</v>
      </c>
    </row>
    <row r="454" spans="1:39" s="6" customFormat="1" x14ac:dyDescent="0.25">
      <c r="A454" s="50">
        <v>30201040103</v>
      </c>
      <c r="B454" s="1" t="s">
        <v>708</v>
      </c>
      <c r="C454" s="2">
        <v>430000000</v>
      </c>
      <c r="D454" s="2">
        <v>0</v>
      </c>
      <c r="E454" s="2">
        <v>0</v>
      </c>
      <c r="F454" s="2">
        <v>0</v>
      </c>
      <c r="G454" s="2">
        <f t="shared" si="192"/>
        <v>430000000</v>
      </c>
      <c r="H454" s="2">
        <v>0</v>
      </c>
      <c r="I454" s="2">
        <v>0</v>
      </c>
      <c r="J454" s="2">
        <f t="shared" si="212"/>
        <v>430000000</v>
      </c>
      <c r="K454" s="2">
        <v>0</v>
      </c>
      <c r="L454" s="2">
        <v>0</v>
      </c>
      <c r="M454" s="2">
        <f t="shared" si="194"/>
        <v>0</v>
      </c>
      <c r="N454" s="2">
        <v>333074794</v>
      </c>
      <c r="O454" s="2">
        <v>430000000</v>
      </c>
      <c r="P454" s="2">
        <f t="shared" si="195"/>
        <v>430000000</v>
      </c>
      <c r="Q454" s="2">
        <f t="shared" si="193"/>
        <v>0</v>
      </c>
      <c r="R454" s="2">
        <f t="shared" si="197"/>
        <v>0</v>
      </c>
      <c r="S454"/>
      <c r="T454" s="5">
        <v>30201040103</v>
      </c>
      <c r="U454" s="206" t="s">
        <v>708</v>
      </c>
      <c r="V454" s="208">
        <v>430000000</v>
      </c>
      <c r="W454" s="208">
        <v>0</v>
      </c>
      <c r="X454" s="208">
        <v>0</v>
      </c>
      <c r="Y454" s="208">
        <v>0</v>
      </c>
      <c r="Z454" s="208">
        <v>0</v>
      </c>
      <c r="AA454" s="208">
        <v>0</v>
      </c>
      <c r="AB454" s="208">
        <v>430000000</v>
      </c>
      <c r="AC454" s="208">
        <v>0</v>
      </c>
      <c r="AD454" s="208">
        <v>0</v>
      </c>
      <c r="AE454" s="208">
        <v>430000000</v>
      </c>
      <c r="AF454" s="208">
        <v>0</v>
      </c>
      <c r="AG454" s="208">
        <v>0</v>
      </c>
      <c r="AH454" s="208">
        <v>0</v>
      </c>
      <c r="AI454" s="208">
        <v>333074794</v>
      </c>
      <c r="AJ454" s="208">
        <v>430000000</v>
      </c>
      <c r="AK454" s="208">
        <v>430000000</v>
      </c>
      <c r="AL454" s="208">
        <v>0</v>
      </c>
      <c r="AM454" s="208">
        <v>0</v>
      </c>
    </row>
    <row r="455" spans="1:39" x14ac:dyDescent="0.25">
      <c r="A455" s="16">
        <v>302010402</v>
      </c>
      <c r="B455" s="11" t="s">
        <v>709</v>
      </c>
      <c r="C455" s="12">
        <f>+C456+C457+C458</f>
        <v>140000000</v>
      </c>
      <c r="D455" s="12">
        <f t="shared" ref="D455:P455" si="217">+D456+D457+D458</f>
        <v>0</v>
      </c>
      <c r="E455" s="12">
        <f t="shared" si="217"/>
        <v>0</v>
      </c>
      <c r="F455" s="12">
        <f t="shared" si="217"/>
        <v>0</v>
      </c>
      <c r="G455" s="12">
        <f t="shared" si="192"/>
        <v>140000000</v>
      </c>
      <c r="H455" s="12">
        <f t="shared" si="217"/>
        <v>33164400</v>
      </c>
      <c r="I455" s="12">
        <f t="shared" si="217"/>
        <v>33164400</v>
      </c>
      <c r="J455" s="12">
        <f t="shared" si="212"/>
        <v>106835600</v>
      </c>
      <c r="K455" s="12">
        <f t="shared" si="217"/>
        <v>0</v>
      </c>
      <c r="L455" s="12">
        <f t="shared" si="217"/>
        <v>0</v>
      </c>
      <c r="M455" s="12">
        <f t="shared" si="217"/>
        <v>33164400</v>
      </c>
      <c r="N455" s="12">
        <f t="shared" si="217"/>
        <v>0</v>
      </c>
      <c r="O455" s="12">
        <f t="shared" si="217"/>
        <v>33164400</v>
      </c>
      <c r="P455" s="12">
        <f t="shared" si="217"/>
        <v>0</v>
      </c>
      <c r="Q455" s="12">
        <f t="shared" si="193"/>
        <v>106835600</v>
      </c>
      <c r="R455" s="12">
        <f t="shared" si="197"/>
        <v>0</v>
      </c>
      <c r="S455" s="6"/>
      <c r="T455" s="5">
        <v>302010402</v>
      </c>
      <c r="U455" s="206" t="s">
        <v>709</v>
      </c>
      <c r="V455" s="208">
        <v>140000000</v>
      </c>
      <c r="W455" s="208">
        <v>0</v>
      </c>
      <c r="X455" s="208">
        <v>0</v>
      </c>
      <c r="Y455" s="208">
        <v>0</v>
      </c>
      <c r="Z455" s="208">
        <v>0</v>
      </c>
      <c r="AA455" s="208">
        <v>0</v>
      </c>
      <c r="AB455" s="208">
        <v>140000000</v>
      </c>
      <c r="AC455" s="208">
        <v>33164400</v>
      </c>
      <c r="AD455" s="208">
        <v>33164400</v>
      </c>
      <c r="AE455" s="208">
        <v>106835600</v>
      </c>
      <c r="AF455" s="208">
        <v>0</v>
      </c>
      <c r="AG455" s="208">
        <v>0</v>
      </c>
      <c r="AH455" s="208">
        <v>33164400</v>
      </c>
      <c r="AI455" s="208">
        <v>0</v>
      </c>
      <c r="AJ455" s="208">
        <v>33164400</v>
      </c>
      <c r="AK455" s="208">
        <v>0</v>
      </c>
      <c r="AL455" s="208">
        <v>106835600</v>
      </c>
      <c r="AM455" s="208">
        <v>0</v>
      </c>
    </row>
    <row r="456" spans="1:39" x14ac:dyDescent="0.25">
      <c r="A456" s="48">
        <v>30201040201</v>
      </c>
      <c r="B456" s="1" t="s">
        <v>710</v>
      </c>
      <c r="C456" s="2">
        <v>15000000</v>
      </c>
      <c r="D456" s="2">
        <v>0</v>
      </c>
      <c r="E456" s="2">
        <v>0</v>
      </c>
      <c r="F456" s="2">
        <v>0</v>
      </c>
      <c r="G456" s="2">
        <f t="shared" ref="G456:G519" si="218">+C456+D456-E456+F456</f>
        <v>15000000</v>
      </c>
      <c r="H456" s="2">
        <v>0</v>
      </c>
      <c r="I456" s="2">
        <v>0</v>
      </c>
      <c r="J456" s="2">
        <f t="shared" si="212"/>
        <v>15000000</v>
      </c>
      <c r="K456" s="2">
        <v>0</v>
      </c>
      <c r="L456" s="2">
        <v>0</v>
      </c>
      <c r="M456" s="2">
        <f t="shared" si="194"/>
        <v>0</v>
      </c>
      <c r="N456" s="2">
        <v>0</v>
      </c>
      <c r="O456" s="2">
        <v>0</v>
      </c>
      <c r="P456" s="2">
        <f t="shared" si="195"/>
        <v>0</v>
      </c>
      <c r="Q456" s="2">
        <f t="shared" ref="Q456:Q519" si="219">+G456-O456</f>
        <v>15000000</v>
      </c>
      <c r="R456" s="2">
        <f t="shared" si="197"/>
        <v>0</v>
      </c>
      <c r="T456" s="5">
        <v>30201040201</v>
      </c>
      <c r="U456" s="206" t="s">
        <v>710</v>
      </c>
      <c r="V456" s="208">
        <v>15000000</v>
      </c>
      <c r="W456" s="208">
        <v>0</v>
      </c>
      <c r="X456" s="208">
        <v>0</v>
      </c>
      <c r="Y456" s="208">
        <v>0</v>
      </c>
      <c r="Z456" s="208">
        <v>0</v>
      </c>
      <c r="AA456" s="208">
        <v>0</v>
      </c>
      <c r="AB456" s="208">
        <v>15000000</v>
      </c>
      <c r="AC456" s="208">
        <v>0</v>
      </c>
      <c r="AD456" s="208">
        <v>0</v>
      </c>
      <c r="AE456" s="208">
        <v>15000000</v>
      </c>
      <c r="AF456" s="208">
        <v>0</v>
      </c>
      <c r="AG456" s="208">
        <v>0</v>
      </c>
      <c r="AH456" s="208">
        <v>0</v>
      </c>
      <c r="AI456" s="208">
        <v>0</v>
      </c>
      <c r="AJ456" s="208">
        <v>0</v>
      </c>
      <c r="AK456" s="208">
        <v>0</v>
      </c>
      <c r="AL456" s="208">
        <v>15000000</v>
      </c>
      <c r="AM456" s="208">
        <v>0</v>
      </c>
    </row>
    <row r="457" spans="1:39" x14ac:dyDescent="0.25">
      <c r="A457" s="49">
        <v>30201040202</v>
      </c>
      <c r="B457" s="1" t="s">
        <v>711</v>
      </c>
      <c r="C457" s="2">
        <v>25000000</v>
      </c>
      <c r="D457" s="2">
        <v>0</v>
      </c>
      <c r="E457" s="2">
        <v>0</v>
      </c>
      <c r="F457" s="2">
        <v>0</v>
      </c>
      <c r="G457" s="2">
        <f t="shared" si="218"/>
        <v>25000000</v>
      </c>
      <c r="H457" s="2">
        <v>0</v>
      </c>
      <c r="I457" s="2">
        <v>0</v>
      </c>
      <c r="J457" s="2">
        <f t="shared" si="212"/>
        <v>25000000</v>
      </c>
      <c r="K457" s="2">
        <v>0</v>
      </c>
      <c r="L457" s="2">
        <v>0</v>
      </c>
      <c r="M457" s="2">
        <f t="shared" ref="M457:M512" si="220">+I457-L457</f>
        <v>0</v>
      </c>
      <c r="N457" s="2">
        <v>0</v>
      </c>
      <c r="O457" s="2">
        <v>0</v>
      </c>
      <c r="P457" s="2">
        <f t="shared" ref="P457:P512" si="221">+O457-I457</f>
        <v>0</v>
      </c>
      <c r="Q457" s="2">
        <f t="shared" si="219"/>
        <v>25000000</v>
      </c>
      <c r="R457" s="2">
        <f t="shared" si="197"/>
        <v>0</v>
      </c>
      <c r="T457" s="5">
        <v>30201040202</v>
      </c>
      <c r="U457" s="206" t="s">
        <v>711</v>
      </c>
      <c r="V457" s="208">
        <v>25000000</v>
      </c>
      <c r="W457" s="208">
        <v>0</v>
      </c>
      <c r="X457" s="208">
        <v>0</v>
      </c>
      <c r="Y457" s="208">
        <v>0</v>
      </c>
      <c r="Z457" s="208">
        <v>0</v>
      </c>
      <c r="AA457" s="208">
        <v>0</v>
      </c>
      <c r="AB457" s="208">
        <v>25000000</v>
      </c>
      <c r="AC457" s="208">
        <v>0</v>
      </c>
      <c r="AD457" s="208">
        <v>0</v>
      </c>
      <c r="AE457" s="208">
        <v>25000000</v>
      </c>
      <c r="AF457" s="208">
        <v>0</v>
      </c>
      <c r="AG457" s="208">
        <v>0</v>
      </c>
      <c r="AH457" s="208">
        <v>0</v>
      </c>
      <c r="AI457" s="208">
        <v>0</v>
      </c>
      <c r="AJ457" s="208">
        <v>0</v>
      </c>
      <c r="AK457" s="208">
        <v>0</v>
      </c>
      <c r="AL457" s="208">
        <v>25000000</v>
      </c>
      <c r="AM457" s="208">
        <v>0</v>
      </c>
    </row>
    <row r="458" spans="1:39" s="6" customFormat="1" x14ac:dyDescent="0.25">
      <c r="A458" s="50">
        <v>30201040203</v>
      </c>
      <c r="B458" s="1" t="s">
        <v>712</v>
      </c>
      <c r="C458" s="2">
        <v>100000000</v>
      </c>
      <c r="D458" s="2">
        <v>0</v>
      </c>
      <c r="E458" s="2">
        <v>0</v>
      </c>
      <c r="F458" s="2">
        <v>0</v>
      </c>
      <c r="G458" s="2">
        <f t="shared" si="218"/>
        <v>100000000</v>
      </c>
      <c r="H458" s="2">
        <v>33164400</v>
      </c>
      <c r="I458" s="2">
        <v>33164400</v>
      </c>
      <c r="J458" s="2">
        <f t="shared" si="212"/>
        <v>66835600</v>
      </c>
      <c r="K458" s="2">
        <v>0</v>
      </c>
      <c r="L458" s="2">
        <v>0</v>
      </c>
      <c r="M458" s="2">
        <f t="shared" si="220"/>
        <v>33164400</v>
      </c>
      <c r="N458" s="2">
        <v>0</v>
      </c>
      <c r="O458" s="2">
        <v>33164400</v>
      </c>
      <c r="P458" s="2">
        <f t="shared" si="221"/>
        <v>0</v>
      </c>
      <c r="Q458" s="2">
        <f t="shared" si="219"/>
        <v>66835600</v>
      </c>
      <c r="R458" s="2">
        <f t="shared" si="197"/>
        <v>0</v>
      </c>
      <c r="S458"/>
      <c r="T458" s="5">
        <v>30201040203</v>
      </c>
      <c r="U458" s="206" t="s">
        <v>712</v>
      </c>
      <c r="V458" s="208">
        <v>100000000</v>
      </c>
      <c r="W458" s="208">
        <v>0</v>
      </c>
      <c r="X458" s="208">
        <v>0</v>
      </c>
      <c r="Y458" s="208">
        <v>0</v>
      </c>
      <c r="Z458" s="208">
        <v>0</v>
      </c>
      <c r="AA458" s="208">
        <v>0</v>
      </c>
      <c r="AB458" s="208">
        <v>100000000</v>
      </c>
      <c r="AC458" s="208">
        <v>33164400</v>
      </c>
      <c r="AD458" s="208">
        <v>33164400</v>
      </c>
      <c r="AE458" s="208">
        <v>66835600</v>
      </c>
      <c r="AF458" s="208">
        <v>0</v>
      </c>
      <c r="AG458" s="208">
        <v>0</v>
      </c>
      <c r="AH458" s="208">
        <v>33164400</v>
      </c>
      <c r="AI458" s="208">
        <v>0</v>
      </c>
      <c r="AJ458" s="208">
        <v>33164400</v>
      </c>
      <c r="AK458" s="208">
        <v>0</v>
      </c>
      <c r="AL458" s="208">
        <v>66835600</v>
      </c>
      <c r="AM458" s="208">
        <v>0</v>
      </c>
    </row>
    <row r="459" spans="1:39" x14ac:dyDescent="0.25">
      <c r="A459" s="16">
        <v>302010403</v>
      </c>
      <c r="B459" s="11" t="s">
        <v>713</v>
      </c>
      <c r="C459" s="12">
        <f>+C460+C461</f>
        <v>40000000</v>
      </c>
      <c r="D459" s="12">
        <f t="shared" ref="D459:P459" si="222">+D460+D461</f>
        <v>0</v>
      </c>
      <c r="E459" s="12">
        <f t="shared" si="222"/>
        <v>0</v>
      </c>
      <c r="F459" s="12">
        <f t="shared" si="222"/>
        <v>0</v>
      </c>
      <c r="G459" s="12">
        <f t="shared" si="218"/>
        <v>40000000</v>
      </c>
      <c r="H459" s="12">
        <f t="shared" si="222"/>
        <v>0</v>
      </c>
      <c r="I459" s="12">
        <f t="shared" si="222"/>
        <v>0</v>
      </c>
      <c r="J459" s="12">
        <f t="shared" si="212"/>
        <v>40000000</v>
      </c>
      <c r="K459" s="12">
        <f t="shared" si="222"/>
        <v>0</v>
      </c>
      <c r="L459" s="12">
        <f t="shared" si="222"/>
        <v>0</v>
      </c>
      <c r="M459" s="12">
        <f t="shared" si="222"/>
        <v>0</v>
      </c>
      <c r="N459" s="12">
        <f t="shared" si="222"/>
        <v>0</v>
      </c>
      <c r="O459" s="12">
        <f t="shared" si="222"/>
        <v>27714000</v>
      </c>
      <c r="P459" s="12">
        <f t="shared" si="222"/>
        <v>27714000</v>
      </c>
      <c r="Q459" s="12">
        <f t="shared" si="219"/>
        <v>12286000</v>
      </c>
      <c r="R459" s="12">
        <f t="shared" si="197"/>
        <v>0</v>
      </c>
      <c r="S459" s="6"/>
      <c r="T459" s="5">
        <v>302010403</v>
      </c>
      <c r="U459" s="206" t="s">
        <v>713</v>
      </c>
      <c r="V459" s="208">
        <v>40000000</v>
      </c>
      <c r="W459" s="208">
        <v>0</v>
      </c>
      <c r="X459" s="208">
        <v>0</v>
      </c>
      <c r="Y459" s="208">
        <v>0</v>
      </c>
      <c r="Z459" s="208">
        <v>0</v>
      </c>
      <c r="AA459" s="208">
        <v>0</v>
      </c>
      <c r="AB459" s="208">
        <v>40000000</v>
      </c>
      <c r="AC459" s="208">
        <v>0</v>
      </c>
      <c r="AD459" s="208">
        <v>-431662</v>
      </c>
      <c r="AE459" s="208">
        <v>40431662</v>
      </c>
      <c r="AF459" s="208">
        <v>-431662</v>
      </c>
      <c r="AG459" s="208">
        <v>0</v>
      </c>
      <c r="AH459" s="208">
        <v>0</v>
      </c>
      <c r="AI459" s="208">
        <v>0</v>
      </c>
      <c r="AJ459" s="208">
        <v>27282338</v>
      </c>
      <c r="AK459" s="208">
        <v>27714000</v>
      </c>
      <c r="AL459" s="208">
        <v>12717662</v>
      </c>
      <c r="AM459" s="208">
        <v>0</v>
      </c>
    </row>
    <row r="460" spans="1:39" x14ac:dyDescent="0.25">
      <c r="A460" s="49">
        <v>30201040302</v>
      </c>
      <c r="B460" s="1" t="s">
        <v>714</v>
      </c>
      <c r="C460" s="2">
        <v>10000000</v>
      </c>
      <c r="D460" s="2">
        <v>0</v>
      </c>
      <c r="E460" s="2">
        <v>0</v>
      </c>
      <c r="F460" s="2">
        <v>0</v>
      </c>
      <c r="G460" s="2">
        <f t="shared" si="218"/>
        <v>10000000</v>
      </c>
      <c r="H460" s="2">
        <v>0</v>
      </c>
      <c r="I460" s="2">
        <v>0</v>
      </c>
      <c r="J460" s="2">
        <f t="shared" si="212"/>
        <v>10000000</v>
      </c>
      <c r="K460" s="2">
        <v>0</v>
      </c>
      <c r="L460" s="2">
        <v>0</v>
      </c>
      <c r="M460" s="2">
        <f t="shared" si="220"/>
        <v>0</v>
      </c>
      <c r="N460" s="2">
        <v>0</v>
      </c>
      <c r="O460" s="2">
        <v>0</v>
      </c>
      <c r="P460" s="2">
        <f t="shared" si="221"/>
        <v>0</v>
      </c>
      <c r="Q460" s="2">
        <f t="shared" si="219"/>
        <v>10000000</v>
      </c>
      <c r="R460" s="2">
        <f t="shared" si="197"/>
        <v>0</v>
      </c>
      <c r="T460" s="5">
        <v>30201040302</v>
      </c>
      <c r="U460" s="206" t="s">
        <v>714</v>
      </c>
      <c r="V460" s="208">
        <v>10000000</v>
      </c>
      <c r="W460" s="208">
        <v>0</v>
      </c>
      <c r="X460" s="208">
        <v>0</v>
      </c>
      <c r="Y460" s="208">
        <v>0</v>
      </c>
      <c r="Z460" s="208">
        <v>0</v>
      </c>
      <c r="AA460" s="208">
        <v>0</v>
      </c>
      <c r="AB460" s="208">
        <v>10000000</v>
      </c>
      <c r="AC460" s="208">
        <v>0</v>
      </c>
      <c r="AD460" s="208">
        <v>0</v>
      </c>
      <c r="AE460" s="208">
        <v>10000000</v>
      </c>
      <c r="AF460" s="208">
        <v>0</v>
      </c>
      <c r="AG460" s="208">
        <v>0</v>
      </c>
      <c r="AH460" s="208">
        <v>0</v>
      </c>
      <c r="AI460" s="208">
        <v>0</v>
      </c>
      <c r="AJ460" s="208">
        <v>0</v>
      </c>
      <c r="AK460" s="208">
        <v>0</v>
      </c>
      <c r="AL460" s="208">
        <v>10000000</v>
      </c>
      <c r="AM460" s="208">
        <v>0</v>
      </c>
    </row>
    <row r="461" spans="1:39" s="6" customFormat="1" x14ac:dyDescent="0.25">
      <c r="A461" s="50">
        <v>30201040303</v>
      </c>
      <c r="B461" s="1" t="s">
        <v>715</v>
      </c>
      <c r="C461" s="2">
        <v>30000000</v>
      </c>
      <c r="D461" s="2">
        <v>0</v>
      </c>
      <c r="E461" s="2">
        <v>0</v>
      </c>
      <c r="F461" s="2">
        <v>0</v>
      </c>
      <c r="G461" s="2">
        <f t="shared" si="218"/>
        <v>30000000</v>
      </c>
      <c r="H461" s="2">
        <v>0</v>
      </c>
      <c r="I461" s="2">
        <v>0</v>
      </c>
      <c r="J461" s="2">
        <f t="shared" si="212"/>
        <v>30000000</v>
      </c>
      <c r="K461" s="2">
        <v>0</v>
      </c>
      <c r="L461" s="2">
        <v>0</v>
      </c>
      <c r="M461" s="2">
        <f t="shared" si="220"/>
        <v>0</v>
      </c>
      <c r="N461" s="2">
        <v>0</v>
      </c>
      <c r="O461" s="2">
        <v>27714000</v>
      </c>
      <c r="P461" s="2">
        <f t="shared" si="221"/>
        <v>27714000</v>
      </c>
      <c r="Q461" s="2">
        <f t="shared" si="219"/>
        <v>2286000</v>
      </c>
      <c r="R461" s="2">
        <f t="shared" ref="R461:R524" si="223">+L461</f>
        <v>0</v>
      </c>
      <c r="S461"/>
      <c r="T461" s="5">
        <v>30201040303</v>
      </c>
      <c r="U461" s="206" t="s">
        <v>715</v>
      </c>
      <c r="V461" s="208">
        <v>30000000</v>
      </c>
      <c r="W461" s="208">
        <v>0</v>
      </c>
      <c r="X461" s="208">
        <v>0</v>
      </c>
      <c r="Y461" s="208">
        <v>0</v>
      </c>
      <c r="Z461" s="208">
        <v>0</v>
      </c>
      <c r="AA461" s="208">
        <v>0</v>
      </c>
      <c r="AB461" s="208">
        <v>30000000</v>
      </c>
      <c r="AC461" s="208">
        <v>0</v>
      </c>
      <c r="AD461" s="208">
        <v>0</v>
      </c>
      <c r="AE461" s="208">
        <v>30000000</v>
      </c>
      <c r="AF461" s="208">
        <v>0</v>
      </c>
      <c r="AG461" s="208">
        <v>0</v>
      </c>
      <c r="AH461" s="208">
        <v>0</v>
      </c>
      <c r="AI461" s="208">
        <v>0</v>
      </c>
      <c r="AJ461" s="208">
        <v>27714000</v>
      </c>
      <c r="AK461" s="208">
        <v>27714000</v>
      </c>
      <c r="AL461" s="208">
        <v>2286000</v>
      </c>
      <c r="AM461" s="208">
        <v>0</v>
      </c>
    </row>
    <row r="462" spans="1:39" x14ac:dyDescent="0.25">
      <c r="A462" s="16">
        <v>302010404</v>
      </c>
      <c r="B462" s="11" t="s">
        <v>716</v>
      </c>
      <c r="C462" s="12">
        <f>+C463+C464+C465</f>
        <v>55000000</v>
      </c>
      <c r="D462" s="12">
        <f t="shared" ref="D462:P462" si="224">+D463+D464+D465</f>
        <v>0</v>
      </c>
      <c r="E462" s="12">
        <f t="shared" si="224"/>
        <v>0</v>
      </c>
      <c r="F462" s="12">
        <f t="shared" si="224"/>
        <v>0</v>
      </c>
      <c r="G462" s="12">
        <f t="shared" si="218"/>
        <v>55000000</v>
      </c>
      <c r="H462" s="12">
        <f t="shared" si="224"/>
        <v>0</v>
      </c>
      <c r="I462" s="12">
        <f t="shared" si="224"/>
        <v>0</v>
      </c>
      <c r="J462" s="12">
        <f t="shared" si="212"/>
        <v>55000000</v>
      </c>
      <c r="K462" s="12">
        <f t="shared" si="224"/>
        <v>0</v>
      </c>
      <c r="L462" s="12">
        <f t="shared" si="224"/>
        <v>0</v>
      </c>
      <c r="M462" s="12">
        <f t="shared" si="224"/>
        <v>0</v>
      </c>
      <c r="N462" s="12">
        <f t="shared" si="224"/>
        <v>0</v>
      </c>
      <c r="O462" s="12">
        <f t="shared" si="224"/>
        <v>0</v>
      </c>
      <c r="P462" s="12">
        <f t="shared" si="224"/>
        <v>0</v>
      </c>
      <c r="Q462" s="12">
        <f t="shared" si="219"/>
        <v>55000000</v>
      </c>
      <c r="R462" s="12">
        <f t="shared" si="223"/>
        <v>0</v>
      </c>
      <c r="S462" s="6"/>
      <c r="T462" s="5">
        <v>302010404</v>
      </c>
      <c r="U462" s="206" t="s">
        <v>716</v>
      </c>
      <c r="V462" s="208">
        <v>55000000</v>
      </c>
      <c r="W462" s="208">
        <v>0</v>
      </c>
      <c r="X462" s="208">
        <v>0</v>
      </c>
      <c r="Y462" s="208">
        <v>0</v>
      </c>
      <c r="Z462" s="208">
        <v>0</v>
      </c>
      <c r="AA462" s="208">
        <v>0</v>
      </c>
      <c r="AB462" s="208">
        <v>55000000</v>
      </c>
      <c r="AC462" s="208">
        <v>0</v>
      </c>
      <c r="AD462" s="208">
        <v>0</v>
      </c>
      <c r="AE462" s="208">
        <v>55000000</v>
      </c>
      <c r="AF462" s="208">
        <v>0</v>
      </c>
      <c r="AG462" s="208">
        <v>0</v>
      </c>
      <c r="AH462" s="208">
        <v>0</v>
      </c>
      <c r="AI462" s="208">
        <v>0</v>
      </c>
      <c r="AJ462" s="208">
        <v>0</v>
      </c>
      <c r="AK462" s="208">
        <v>0</v>
      </c>
      <c r="AL462" s="208">
        <v>55000000</v>
      </c>
      <c r="AM462" s="208">
        <v>0</v>
      </c>
    </row>
    <row r="463" spans="1:39" x14ac:dyDescent="0.25">
      <c r="A463" s="48">
        <v>30201040401</v>
      </c>
      <c r="B463" s="1" t="s">
        <v>717</v>
      </c>
      <c r="C463" s="2">
        <v>5000000</v>
      </c>
      <c r="D463" s="2">
        <v>0</v>
      </c>
      <c r="E463" s="2">
        <v>0</v>
      </c>
      <c r="F463" s="2">
        <v>0</v>
      </c>
      <c r="G463" s="2">
        <f t="shared" si="218"/>
        <v>5000000</v>
      </c>
      <c r="H463" s="2">
        <v>0</v>
      </c>
      <c r="I463" s="2">
        <v>0</v>
      </c>
      <c r="J463" s="2">
        <f t="shared" si="212"/>
        <v>5000000</v>
      </c>
      <c r="K463" s="2">
        <v>0</v>
      </c>
      <c r="L463" s="2">
        <v>0</v>
      </c>
      <c r="M463" s="2">
        <f t="shared" si="220"/>
        <v>0</v>
      </c>
      <c r="N463" s="2">
        <v>0</v>
      </c>
      <c r="O463" s="2">
        <v>0</v>
      </c>
      <c r="P463" s="2">
        <f t="shared" si="221"/>
        <v>0</v>
      </c>
      <c r="Q463" s="2">
        <f t="shared" si="219"/>
        <v>5000000</v>
      </c>
      <c r="R463" s="2">
        <f t="shared" si="223"/>
        <v>0</v>
      </c>
      <c r="T463" s="5">
        <v>30201040401</v>
      </c>
      <c r="U463" s="206" t="s">
        <v>717</v>
      </c>
      <c r="V463" s="208">
        <v>5000000</v>
      </c>
      <c r="W463" s="208">
        <v>0</v>
      </c>
      <c r="X463" s="208">
        <v>0</v>
      </c>
      <c r="Y463" s="208">
        <v>0</v>
      </c>
      <c r="Z463" s="208">
        <v>0</v>
      </c>
      <c r="AA463" s="208">
        <v>0</v>
      </c>
      <c r="AB463" s="208">
        <v>5000000</v>
      </c>
      <c r="AC463" s="208">
        <v>0</v>
      </c>
      <c r="AD463" s="208">
        <v>0</v>
      </c>
      <c r="AE463" s="208">
        <v>5000000</v>
      </c>
      <c r="AF463" s="208">
        <v>0</v>
      </c>
      <c r="AG463" s="208">
        <v>0</v>
      </c>
      <c r="AH463" s="208">
        <v>0</v>
      </c>
      <c r="AI463" s="208">
        <v>0</v>
      </c>
      <c r="AJ463" s="208">
        <v>0</v>
      </c>
      <c r="AK463" s="208">
        <v>0</v>
      </c>
      <c r="AL463" s="208">
        <v>5000000</v>
      </c>
      <c r="AM463" s="208">
        <v>0</v>
      </c>
    </row>
    <row r="464" spans="1:39" x14ac:dyDescent="0.25">
      <c r="A464" s="49">
        <v>30201040402</v>
      </c>
      <c r="B464" s="1" t="s">
        <v>718</v>
      </c>
      <c r="C464" s="2">
        <v>20000000</v>
      </c>
      <c r="D464" s="2">
        <v>0</v>
      </c>
      <c r="E464" s="2">
        <v>0</v>
      </c>
      <c r="F464" s="2">
        <v>0</v>
      </c>
      <c r="G464" s="2">
        <f t="shared" si="218"/>
        <v>20000000</v>
      </c>
      <c r="H464" s="2">
        <v>0</v>
      </c>
      <c r="I464" s="2">
        <v>0</v>
      </c>
      <c r="J464" s="2">
        <f t="shared" si="212"/>
        <v>20000000</v>
      </c>
      <c r="K464" s="2">
        <v>0</v>
      </c>
      <c r="L464" s="2">
        <v>0</v>
      </c>
      <c r="M464" s="2">
        <f t="shared" si="220"/>
        <v>0</v>
      </c>
      <c r="N464" s="2">
        <v>0</v>
      </c>
      <c r="O464" s="2">
        <v>0</v>
      </c>
      <c r="P464" s="2">
        <f t="shared" si="221"/>
        <v>0</v>
      </c>
      <c r="Q464" s="2">
        <f t="shared" si="219"/>
        <v>20000000</v>
      </c>
      <c r="R464" s="2">
        <f t="shared" si="223"/>
        <v>0</v>
      </c>
      <c r="T464" s="5">
        <v>30201040402</v>
      </c>
      <c r="U464" s="206" t="s">
        <v>718</v>
      </c>
      <c r="V464" s="208">
        <v>20000000</v>
      </c>
      <c r="W464" s="208">
        <v>0</v>
      </c>
      <c r="X464" s="208">
        <v>0</v>
      </c>
      <c r="Y464" s="208">
        <v>0</v>
      </c>
      <c r="Z464" s="208">
        <v>0</v>
      </c>
      <c r="AA464" s="208">
        <v>0</v>
      </c>
      <c r="AB464" s="208">
        <v>20000000</v>
      </c>
      <c r="AC464" s="208">
        <v>0</v>
      </c>
      <c r="AD464" s="208">
        <v>0</v>
      </c>
      <c r="AE464" s="208">
        <v>20000000</v>
      </c>
      <c r="AF464" s="208">
        <v>0</v>
      </c>
      <c r="AG464" s="208">
        <v>0</v>
      </c>
      <c r="AH464" s="208">
        <v>0</v>
      </c>
      <c r="AI464" s="208">
        <v>0</v>
      </c>
      <c r="AJ464" s="208">
        <v>0</v>
      </c>
      <c r="AK464" s="208">
        <v>0</v>
      </c>
      <c r="AL464" s="208">
        <v>20000000</v>
      </c>
      <c r="AM464" s="208">
        <v>0</v>
      </c>
    </row>
    <row r="465" spans="1:39" s="6" customFormat="1" x14ac:dyDescent="0.25">
      <c r="A465" s="50">
        <v>30201040403</v>
      </c>
      <c r="B465" s="1" t="s">
        <v>719</v>
      </c>
      <c r="C465" s="2">
        <v>30000000</v>
      </c>
      <c r="D465" s="2">
        <v>0</v>
      </c>
      <c r="E465" s="2">
        <v>0</v>
      </c>
      <c r="F465" s="2">
        <v>0</v>
      </c>
      <c r="G465" s="2">
        <f t="shared" si="218"/>
        <v>30000000</v>
      </c>
      <c r="H465" s="2">
        <v>0</v>
      </c>
      <c r="I465" s="2">
        <v>0</v>
      </c>
      <c r="J465" s="2">
        <f t="shared" si="212"/>
        <v>30000000</v>
      </c>
      <c r="K465" s="2">
        <v>0</v>
      </c>
      <c r="L465" s="2">
        <v>0</v>
      </c>
      <c r="M465" s="2">
        <f t="shared" si="220"/>
        <v>0</v>
      </c>
      <c r="N465" s="2">
        <v>0</v>
      </c>
      <c r="O465" s="2">
        <v>0</v>
      </c>
      <c r="P465" s="2">
        <f t="shared" si="221"/>
        <v>0</v>
      </c>
      <c r="Q465" s="2">
        <f t="shared" si="219"/>
        <v>30000000</v>
      </c>
      <c r="R465" s="2">
        <f t="shared" si="223"/>
        <v>0</v>
      </c>
      <c r="S465"/>
      <c r="T465" s="5">
        <v>30201040403</v>
      </c>
      <c r="U465" s="206" t="s">
        <v>719</v>
      </c>
      <c r="V465" s="208">
        <v>30000000</v>
      </c>
      <c r="W465" s="208">
        <v>0</v>
      </c>
      <c r="X465" s="208">
        <v>0</v>
      </c>
      <c r="Y465" s="208">
        <v>0</v>
      </c>
      <c r="Z465" s="208">
        <v>0</v>
      </c>
      <c r="AA465" s="208">
        <v>0</v>
      </c>
      <c r="AB465" s="208">
        <v>30000000</v>
      </c>
      <c r="AC465" s="208">
        <v>0</v>
      </c>
      <c r="AD465" s="208">
        <v>0</v>
      </c>
      <c r="AE465" s="208">
        <v>30000000</v>
      </c>
      <c r="AF465" s="208">
        <v>0</v>
      </c>
      <c r="AG465" s="208">
        <v>0</v>
      </c>
      <c r="AH465" s="208">
        <v>0</v>
      </c>
      <c r="AI465" s="208">
        <v>0</v>
      </c>
      <c r="AJ465" s="208">
        <v>0</v>
      </c>
      <c r="AK465" s="208">
        <v>0</v>
      </c>
      <c r="AL465" s="208">
        <v>30000000</v>
      </c>
      <c r="AM465" s="208">
        <v>0</v>
      </c>
    </row>
    <row r="466" spans="1:39" s="6" customFormat="1" x14ac:dyDescent="0.25">
      <c r="A466" s="13">
        <v>30202</v>
      </c>
      <c r="B466" s="7" t="s">
        <v>720</v>
      </c>
      <c r="C466" s="8">
        <f>+C467</f>
        <v>300000000</v>
      </c>
      <c r="D466" s="8">
        <f t="shared" ref="D466:P466" si="225">+D467</f>
        <v>0</v>
      </c>
      <c r="E466" s="8">
        <f t="shared" si="225"/>
        <v>0</v>
      </c>
      <c r="F466" s="8">
        <f t="shared" si="225"/>
        <v>0</v>
      </c>
      <c r="G466" s="8">
        <f t="shared" si="218"/>
        <v>300000000</v>
      </c>
      <c r="H466" s="8">
        <f t="shared" si="225"/>
        <v>225000000</v>
      </c>
      <c r="I466" s="8">
        <f t="shared" si="225"/>
        <v>0</v>
      </c>
      <c r="J466" s="8">
        <f t="shared" si="212"/>
        <v>300000000</v>
      </c>
      <c r="K466" s="8">
        <f t="shared" si="225"/>
        <v>0</v>
      </c>
      <c r="L466" s="8">
        <f t="shared" si="225"/>
        <v>0</v>
      </c>
      <c r="M466" s="8">
        <f t="shared" si="225"/>
        <v>0</v>
      </c>
      <c r="N466" s="8">
        <f t="shared" si="225"/>
        <v>225000000</v>
      </c>
      <c r="O466" s="8">
        <f t="shared" si="225"/>
        <v>225000000</v>
      </c>
      <c r="P466" s="8">
        <f t="shared" si="225"/>
        <v>225000000</v>
      </c>
      <c r="Q466" s="8">
        <f t="shared" si="219"/>
        <v>75000000</v>
      </c>
      <c r="R466" s="8">
        <f t="shared" si="223"/>
        <v>0</v>
      </c>
      <c r="T466" s="5">
        <v>30202</v>
      </c>
      <c r="U466" s="206" t="s">
        <v>720</v>
      </c>
      <c r="V466" s="208">
        <v>300000000</v>
      </c>
      <c r="W466" s="208">
        <v>0</v>
      </c>
      <c r="X466" s="208">
        <v>0</v>
      </c>
      <c r="Y466" s="208">
        <v>0</v>
      </c>
      <c r="Z466" s="208">
        <v>0</v>
      </c>
      <c r="AA466" s="208">
        <v>0</v>
      </c>
      <c r="AB466" s="208">
        <v>300000000</v>
      </c>
      <c r="AC466" s="208">
        <v>225000000</v>
      </c>
      <c r="AD466" s="208">
        <v>-500000</v>
      </c>
      <c r="AE466" s="208">
        <v>300500000</v>
      </c>
      <c r="AF466" s="208">
        <v>0</v>
      </c>
      <c r="AG466" s="208">
        <v>225000000</v>
      </c>
      <c r="AH466" s="208">
        <v>-500000</v>
      </c>
      <c r="AI466" s="208">
        <v>225000000</v>
      </c>
      <c r="AJ466" s="208">
        <v>225000000</v>
      </c>
      <c r="AK466" s="208">
        <v>225500000</v>
      </c>
      <c r="AL466" s="208">
        <v>75000000</v>
      </c>
      <c r="AM466" s="208">
        <v>0</v>
      </c>
    </row>
    <row r="467" spans="1:39" s="6" customFormat="1" x14ac:dyDescent="0.25">
      <c r="A467" s="13">
        <v>3020201</v>
      </c>
      <c r="B467" s="7" t="s">
        <v>721</v>
      </c>
      <c r="C467" s="8">
        <f>+C468+C471</f>
        <v>300000000</v>
      </c>
      <c r="D467" s="8">
        <f t="shared" ref="D467:P467" si="226">+D468+D471</f>
        <v>0</v>
      </c>
      <c r="E467" s="8">
        <f t="shared" si="226"/>
        <v>0</v>
      </c>
      <c r="F467" s="8">
        <f t="shared" si="226"/>
        <v>0</v>
      </c>
      <c r="G467" s="8">
        <f t="shared" si="218"/>
        <v>300000000</v>
      </c>
      <c r="H467" s="8">
        <f t="shared" si="226"/>
        <v>225000000</v>
      </c>
      <c r="I467" s="8">
        <f t="shared" si="226"/>
        <v>0</v>
      </c>
      <c r="J467" s="8">
        <f t="shared" si="212"/>
        <v>300000000</v>
      </c>
      <c r="K467" s="8">
        <f t="shared" si="226"/>
        <v>0</v>
      </c>
      <c r="L467" s="8">
        <f t="shared" si="226"/>
        <v>0</v>
      </c>
      <c r="M467" s="8">
        <f t="shared" si="226"/>
        <v>0</v>
      </c>
      <c r="N467" s="8">
        <f t="shared" si="226"/>
        <v>225000000</v>
      </c>
      <c r="O467" s="8">
        <f t="shared" si="226"/>
        <v>225000000</v>
      </c>
      <c r="P467" s="8">
        <f t="shared" si="226"/>
        <v>225000000</v>
      </c>
      <c r="Q467" s="8">
        <f t="shared" si="219"/>
        <v>75000000</v>
      </c>
      <c r="R467" s="8">
        <f t="shared" si="223"/>
        <v>0</v>
      </c>
      <c r="T467" s="5">
        <v>3020201</v>
      </c>
      <c r="U467" s="206" t="s">
        <v>721</v>
      </c>
      <c r="V467" s="208">
        <v>300000000</v>
      </c>
      <c r="W467" s="208">
        <v>0</v>
      </c>
      <c r="X467" s="208">
        <v>0</v>
      </c>
      <c r="Y467" s="208">
        <v>0</v>
      </c>
      <c r="Z467" s="208">
        <v>0</v>
      </c>
      <c r="AA467" s="208">
        <v>0</v>
      </c>
      <c r="AB467" s="208">
        <v>300000000</v>
      </c>
      <c r="AC467" s="208">
        <v>225000000</v>
      </c>
      <c r="AD467" s="208">
        <v>-500000</v>
      </c>
      <c r="AE467" s="208">
        <v>300500000</v>
      </c>
      <c r="AF467" s="208">
        <v>0</v>
      </c>
      <c r="AG467" s="208">
        <v>225000000</v>
      </c>
      <c r="AH467" s="208">
        <v>-500000</v>
      </c>
      <c r="AI467" s="208">
        <v>225000000</v>
      </c>
      <c r="AJ467" s="208">
        <v>225000000</v>
      </c>
      <c r="AK467" s="208">
        <v>225500000</v>
      </c>
      <c r="AL467" s="208">
        <v>75000000</v>
      </c>
      <c r="AM467" s="208">
        <v>0</v>
      </c>
    </row>
    <row r="468" spans="1:39" x14ac:dyDescent="0.25">
      <c r="A468" s="16">
        <v>302020101</v>
      </c>
      <c r="B468" s="11" t="s">
        <v>722</v>
      </c>
      <c r="C468" s="12">
        <f>+C469+C470</f>
        <v>200000000</v>
      </c>
      <c r="D468" s="12">
        <f t="shared" ref="D468:P468" si="227">+D469+D470</f>
        <v>0</v>
      </c>
      <c r="E468" s="12">
        <f t="shared" si="227"/>
        <v>0</v>
      </c>
      <c r="F468" s="12">
        <f t="shared" si="227"/>
        <v>0</v>
      </c>
      <c r="G468" s="12">
        <f t="shared" si="218"/>
        <v>200000000</v>
      </c>
      <c r="H468" s="12">
        <f t="shared" si="227"/>
        <v>150000000</v>
      </c>
      <c r="I468" s="12">
        <f t="shared" si="227"/>
        <v>0</v>
      </c>
      <c r="J468" s="12">
        <f t="shared" si="212"/>
        <v>200000000</v>
      </c>
      <c r="K468" s="12">
        <f t="shared" si="227"/>
        <v>0</v>
      </c>
      <c r="L468" s="12">
        <f t="shared" si="227"/>
        <v>0</v>
      </c>
      <c r="M468" s="12">
        <f t="shared" si="227"/>
        <v>0</v>
      </c>
      <c r="N468" s="12">
        <f t="shared" si="227"/>
        <v>150000000</v>
      </c>
      <c r="O468" s="12">
        <f t="shared" si="227"/>
        <v>150000000</v>
      </c>
      <c r="P468" s="12">
        <f t="shared" si="227"/>
        <v>150000000</v>
      </c>
      <c r="Q468" s="12">
        <f t="shared" si="219"/>
        <v>50000000</v>
      </c>
      <c r="R468" s="12">
        <f t="shared" si="223"/>
        <v>0</v>
      </c>
      <c r="S468" s="6"/>
      <c r="T468" s="5">
        <v>302020101</v>
      </c>
      <c r="U468" s="206" t="s">
        <v>722</v>
      </c>
      <c r="V468" s="208">
        <v>200000000</v>
      </c>
      <c r="W468" s="208">
        <v>0</v>
      </c>
      <c r="X468" s="208">
        <v>0</v>
      </c>
      <c r="Y468" s="208">
        <v>0</v>
      </c>
      <c r="Z468" s="208">
        <v>0</v>
      </c>
      <c r="AA468" s="208">
        <v>0</v>
      </c>
      <c r="AB468" s="208">
        <v>200000000</v>
      </c>
      <c r="AC468" s="208">
        <v>150000000</v>
      </c>
      <c r="AD468" s="208">
        <v>-500000</v>
      </c>
      <c r="AE468" s="208">
        <v>200500000</v>
      </c>
      <c r="AF468" s="208">
        <v>0</v>
      </c>
      <c r="AG468" s="208">
        <v>150000000</v>
      </c>
      <c r="AH468" s="208">
        <v>-500000</v>
      </c>
      <c r="AI468" s="208">
        <v>150000000</v>
      </c>
      <c r="AJ468" s="208">
        <v>150000000</v>
      </c>
      <c r="AK468" s="208">
        <v>150500000</v>
      </c>
      <c r="AL468" s="208">
        <v>50000000</v>
      </c>
      <c r="AM468" s="208">
        <v>0</v>
      </c>
    </row>
    <row r="469" spans="1:39" x14ac:dyDescent="0.25">
      <c r="A469" s="48">
        <v>30202010101</v>
      </c>
      <c r="B469" s="1" t="s">
        <v>723</v>
      </c>
      <c r="C469" s="2">
        <v>50000000</v>
      </c>
      <c r="D469" s="2">
        <v>0</v>
      </c>
      <c r="E469" s="2">
        <v>0</v>
      </c>
      <c r="F469" s="2">
        <v>0</v>
      </c>
      <c r="G469" s="2">
        <f t="shared" si="218"/>
        <v>50000000</v>
      </c>
      <c r="H469" s="2">
        <v>0</v>
      </c>
      <c r="I469" s="2">
        <v>0</v>
      </c>
      <c r="J469" s="2">
        <f t="shared" si="212"/>
        <v>50000000</v>
      </c>
      <c r="K469" s="2">
        <v>0</v>
      </c>
      <c r="L469" s="2">
        <v>0</v>
      </c>
      <c r="M469" s="2">
        <f t="shared" si="220"/>
        <v>0</v>
      </c>
      <c r="N469" s="2">
        <v>0</v>
      </c>
      <c r="O469" s="2">
        <v>0</v>
      </c>
      <c r="P469" s="2">
        <f t="shared" si="221"/>
        <v>0</v>
      </c>
      <c r="Q469" s="2">
        <f t="shared" si="219"/>
        <v>50000000</v>
      </c>
      <c r="R469" s="2">
        <f t="shared" si="223"/>
        <v>0</v>
      </c>
      <c r="T469" s="5">
        <v>30202010101</v>
      </c>
      <c r="U469" s="206" t="s">
        <v>723</v>
      </c>
      <c r="V469" s="208">
        <v>50000000</v>
      </c>
      <c r="W469" s="208">
        <v>0</v>
      </c>
      <c r="X469" s="208">
        <v>0</v>
      </c>
      <c r="Y469" s="208">
        <v>0</v>
      </c>
      <c r="Z469" s="208">
        <v>0</v>
      </c>
      <c r="AA469" s="208">
        <v>0</v>
      </c>
      <c r="AB469" s="208">
        <v>50000000</v>
      </c>
      <c r="AC469" s="208">
        <v>0</v>
      </c>
      <c r="AD469" s="208">
        <v>-500000</v>
      </c>
      <c r="AE469" s="208">
        <v>50500000</v>
      </c>
      <c r="AF469" s="208">
        <v>0</v>
      </c>
      <c r="AG469" s="208">
        <v>0</v>
      </c>
      <c r="AH469" s="208">
        <v>-500000</v>
      </c>
      <c r="AI469" s="208">
        <v>0</v>
      </c>
      <c r="AJ469" s="208">
        <v>0</v>
      </c>
      <c r="AK469" s="208">
        <v>500000</v>
      </c>
      <c r="AL469" s="208">
        <v>50000000</v>
      </c>
      <c r="AM469" s="208">
        <v>0</v>
      </c>
    </row>
    <row r="470" spans="1:39" x14ac:dyDescent="0.25">
      <c r="A470" s="50">
        <v>30202010103</v>
      </c>
      <c r="B470" s="1" t="s">
        <v>724</v>
      </c>
      <c r="C470" s="2">
        <v>150000000</v>
      </c>
      <c r="D470" s="2">
        <v>0</v>
      </c>
      <c r="E470" s="2">
        <v>0</v>
      </c>
      <c r="F470" s="2">
        <v>0</v>
      </c>
      <c r="G470" s="2">
        <f t="shared" si="218"/>
        <v>150000000</v>
      </c>
      <c r="H470" s="2">
        <v>150000000</v>
      </c>
      <c r="I470" s="2">
        <v>0</v>
      </c>
      <c r="J470" s="2">
        <f t="shared" si="212"/>
        <v>150000000</v>
      </c>
      <c r="K470" s="2">
        <v>0</v>
      </c>
      <c r="L470" s="2">
        <v>0</v>
      </c>
      <c r="M470" s="2">
        <f t="shared" si="220"/>
        <v>0</v>
      </c>
      <c r="N470" s="2">
        <v>150000000</v>
      </c>
      <c r="O470" s="2">
        <v>150000000</v>
      </c>
      <c r="P470" s="2">
        <f t="shared" si="221"/>
        <v>150000000</v>
      </c>
      <c r="Q470" s="2">
        <f t="shared" si="219"/>
        <v>0</v>
      </c>
      <c r="R470" s="2">
        <f t="shared" si="223"/>
        <v>0</v>
      </c>
      <c r="T470" s="5">
        <v>30202010103</v>
      </c>
      <c r="U470" s="206" t="s">
        <v>724</v>
      </c>
      <c r="V470" s="208">
        <v>150000000</v>
      </c>
      <c r="W470" s="208">
        <v>0</v>
      </c>
      <c r="X470" s="208">
        <v>0</v>
      </c>
      <c r="Y470" s="208">
        <v>0</v>
      </c>
      <c r="Z470" s="208">
        <v>0</v>
      </c>
      <c r="AA470" s="208">
        <v>0</v>
      </c>
      <c r="AB470" s="208">
        <v>150000000</v>
      </c>
      <c r="AC470" s="208">
        <v>150000000</v>
      </c>
      <c r="AD470" s="208">
        <v>0</v>
      </c>
      <c r="AE470" s="208">
        <v>150000000</v>
      </c>
      <c r="AF470" s="208">
        <v>0</v>
      </c>
      <c r="AG470" s="208">
        <v>150000000</v>
      </c>
      <c r="AH470" s="208">
        <v>0</v>
      </c>
      <c r="AI470" s="208">
        <v>150000000</v>
      </c>
      <c r="AJ470" s="208">
        <v>150000000</v>
      </c>
      <c r="AK470" s="208">
        <v>150000000</v>
      </c>
      <c r="AL470" s="208">
        <v>0</v>
      </c>
      <c r="AM470" s="208">
        <v>0</v>
      </c>
    </row>
    <row r="471" spans="1:39" s="29" customFormat="1" x14ac:dyDescent="0.25">
      <c r="A471" s="16">
        <v>302020102</v>
      </c>
      <c r="B471" s="11" t="s">
        <v>725</v>
      </c>
      <c r="C471" s="12">
        <f>+C472+C473</f>
        <v>100000000</v>
      </c>
      <c r="D471" s="12">
        <f t="shared" ref="D471:P471" si="228">+D472+D473</f>
        <v>0</v>
      </c>
      <c r="E471" s="12">
        <f t="shared" si="228"/>
        <v>0</v>
      </c>
      <c r="F471" s="12">
        <f t="shared" si="228"/>
        <v>0</v>
      </c>
      <c r="G471" s="12">
        <f t="shared" si="218"/>
        <v>100000000</v>
      </c>
      <c r="H471" s="12">
        <f t="shared" si="228"/>
        <v>75000000</v>
      </c>
      <c r="I471" s="12">
        <f t="shared" si="228"/>
        <v>0</v>
      </c>
      <c r="J471" s="12">
        <f t="shared" si="212"/>
        <v>100000000</v>
      </c>
      <c r="K471" s="12">
        <f t="shared" si="228"/>
        <v>0</v>
      </c>
      <c r="L471" s="12">
        <f t="shared" si="228"/>
        <v>0</v>
      </c>
      <c r="M471" s="12">
        <f t="shared" si="228"/>
        <v>0</v>
      </c>
      <c r="N471" s="12">
        <f t="shared" si="228"/>
        <v>75000000</v>
      </c>
      <c r="O471" s="12">
        <f t="shared" si="228"/>
        <v>75000000</v>
      </c>
      <c r="P471" s="12">
        <f t="shared" si="228"/>
        <v>75000000</v>
      </c>
      <c r="Q471" s="12">
        <f t="shared" si="219"/>
        <v>25000000</v>
      </c>
      <c r="R471" s="12">
        <f t="shared" si="223"/>
        <v>0</v>
      </c>
      <c r="S471" s="6"/>
      <c r="T471" s="5">
        <v>302020102</v>
      </c>
      <c r="U471" s="206" t="s">
        <v>725</v>
      </c>
      <c r="V471" s="208">
        <v>100000000</v>
      </c>
      <c r="W471" s="208">
        <v>0</v>
      </c>
      <c r="X471" s="208">
        <v>0</v>
      </c>
      <c r="Y471" s="208">
        <v>0</v>
      </c>
      <c r="Z471" s="208">
        <v>0</v>
      </c>
      <c r="AA471" s="208">
        <v>0</v>
      </c>
      <c r="AB471" s="208">
        <v>100000000</v>
      </c>
      <c r="AC471" s="208">
        <v>75000000</v>
      </c>
      <c r="AD471" s="208">
        <v>0</v>
      </c>
      <c r="AE471" s="208">
        <v>100000000</v>
      </c>
      <c r="AF471" s="208">
        <v>0</v>
      </c>
      <c r="AG471" s="208">
        <v>75000000</v>
      </c>
      <c r="AH471" s="208">
        <v>0</v>
      </c>
      <c r="AI471" s="208">
        <v>75000000</v>
      </c>
      <c r="AJ471" s="208">
        <v>75000000</v>
      </c>
      <c r="AK471" s="208">
        <v>75000000</v>
      </c>
      <c r="AL471" s="208">
        <v>25000000</v>
      </c>
      <c r="AM471" s="208">
        <v>0</v>
      </c>
    </row>
    <row r="472" spans="1:39" x14ac:dyDescent="0.25">
      <c r="A472" s="48">
        <v>30202010201</v>
      </c>
      <c r="B472" s="1" t="s">
        <v>726</v>
      </c>
      <c r="C472" s="2">
        <v>25000000</v>
      </c>
      <c r="D472" s="2">
        <v>0</v>
      </c>
      <c r="E472" s="2">
        <v>0</v>
      </c>
      <c r="F472" s="2">
        <v>0</v>
      </c>
      <c r="G472" s="2">
        <f t="shared" si="218"/>
        <v>25000000</v>
      </c>
      <c r="H472" s="2">
        <v>0</v>
      </c>
      <c r="I472" s="2">
        <v>0</v>
      </c>
      <c r="J472" s="2">
        <f t="shared" si="212"/>
        <v>25000000</v>
      </c>
      <c r="K472" s="2">
        <v>0</v>
      </c>
      <c r="L472" s="2">
        <v>0</v>
      </c>
      <c r="M472" s="2">
        <f t="shared" si="220"/>
        <v>0</v>
      </c>
      <c r="N472" s="2">
        <v>0</v>
      </c>
      <c r="O472" s="2">
        <v>0</v>
      </c>
      <c r="P472" s="2">
        <f t="shared" si="221"/>
        <v>0</v>
      </c>
      <c r="Q472" s="2">
        <f t="shared" si="219"/>
        <v>25000000</v>
      </c>
      <c r="R472" s="2">
        <f t="shared" si="223"/>
        <v>0</v>
      </c>
      <c r="T472" s="5">
        <v>30202010201</v>
      </c>
      <c r="U472" s="206" t="s">
        <v>726</v>
      </c>
      <c r="V472" s="208">
        <v>25000000</v>
      </c>
      <c r="W472" s="208">
        <v>0</v>
      </c>
      <c r="X472" s="208">
        <v>0</v>
      </c>
      <c r="Y472" s="208">
        <v>0</v>
      </c>
      <c r="Z472" s="208">
        <v>0</v>
      </c>
      <c r="AA472" s="208">
        <v>0</v>
      </c>
      <c r="AB472" s="208">
        <v>25000000</v>
      </c>
      <c r="AC472" s="208">
        <v>0</v>
      </c>
      <c r="AD472" s="208">
        <v>0</v>
      </c>
      <c r="AE472" s="208">
        <v>25000000</v>
      </c>
      <c r="AF472" s="208">
        <v>0</v>
      </c>
      <c r="AG472" s="208">
        <v>0</v>
      </c>
      <c r="AH472" s="208">
        <v>0</v>
      </c>
      <c r="AI472" s="208">
        <v>0</v>
      </c>
      <c r="AJ472" s="208">
        <v>0</v>
      </c>
      <c r="AK472" s="208">
        <v>0</v>
      </c>
      <c r="AL472" s="208">
        <v>25000000</v>
      </c>
      <c r="AM472" s="208">
        <v>0</v>
      </c>
    </row>
    <row r="473" spans="1:39" s="6" customFormat="1" x14ac:dyDescent="0.25">
      <c r="A473" s="50">
        <v>30202010203</v>
      </c>
      <c r="B473" s="1" t="s">
        <v>727</v>
      </c>
      <c r="C473" s="2">
        <v>75000000</v>
      </c>
      <c r="D473" s="2">
        <v>0</v>
      </c>
      <c r="E473" s="2">
        <v>0</v>
      </c>
      <c r="F473" s="2">
        <v>0</v>
      </c>
      <c r="G473" s="2">
        <f t="shared" si="218"/>
        <v>75000000</v>
      </c>
      <c r="H473" s="2">
        <v>75000000</v>
      </c>
      <c r="I473" s="2">
        <v>0</v>
      </c>
      <c r="J473" s="2">
        <f t="shared" si="212"/>
        <v>75000000</v>
      </c>
      <c r="K473" s="2">
        <v>0</v>
      </c>
      <c r="L473" s="2">
        <v>0</v>
      </c>
      <c r="M473" s="2">
        <f t="shared" si="220"/>
        <v>0</v>
      </c>
      <c r="N473" s="2">
        <v>75000000</v>
      </c>
      <c r="O473" s="2">
        <v>75000000</v>
      </c>
      <c r="P473" s="2">
        <f t="shared" si="221"/>
        <v>75000000</v>
      </c>
      <c r="Q473" s="2">
        <f t="shared" si="219"/>
        <v>0</v>
      </c>
      <c r="R473" s="2">
        <f t="shared" si="223"/>
        <v>0</v>
      </c>
      <c r="S473"/>
      <c r="T473" s="5">
        <v>30202010203</v>
      </c>
      <c r="U473" s="206" t="s">
        <v>727</v>
      </c>
      <c r="V473" s="208">
        <v>75000000</v>
      </c>
      <c r="W473" s="208">
        <v>0</v>
      </c>
      <c r="X473" s="208">
        <v>0</v>
      </c>
      <c r="Y473" s="208">
        <v>0</v>
      </c>
      <c r="Z473" s="208">
        <v>0</v>
      </c>
      <c r="AA473" s="208">
        <v>0</v>
      </c>
      <c r="AB473" s="208">
        <v>75000000</v>
      </c>
      <c r="AC473" s="208">
        <v>75000000</v>
      </c>
      <c r="AD473" s="208">
        <v>0</v>
      </c>
      <c r="AE473" s="208">
        <v>75000000</v>
      </c>
      <c r="AF473" s="208">
        <v>0</v>
      </c>
      <c r="AG473" s="208">
        <v>75000000</v>
      </c>
      <c r="AH473" s="208">
        <v>0</v>
      </c>
      <c r="AI473" s="208">
        <v>75000000</v>
      </c>
      <c r="AJ473" s="208">
        <v>75000000</v>
      </c>
      <c r="AK473" s="208">
        <v>75000000</v>
      </c>
      <c r="AL473" s="208">
        <v>0</v>
      </c>
      <c r="AM473" s="208">
        <v>0</v>
      </c>
    </row>
    <row r="474" spans="1:39" s="6" customFormat="1" x14ac:dyDescent="0.25">
      <c r="A474" s="13">
        <v>30203</v>
      </c>
      <c r="B474" s="7" t="s">
        <v>728</v>
      </c>
      <c r="C474" s="8">
        <f>+C475</f>
        <v>95178281</v>
      </c>
      <c r="D474" s="8">
        <f t="shared" ref="D474:P475" si="229">+D475</f>
        <v>0</v>
      </c>
      <c r="E474" s="8">
        <f t="shared" si="229"/>
        <v>0</v>
      </c>
      <c r="F474" s="8">
        <f t="shared" si="229"/>
        <v>0</v>
      </c>
      <c r="G474" s="8">
        <f t="shared" si="218"/>
        <v>95178281</v>
      </c>
      <c r="H474" s="8">
        <f t="shared" si="229"/>
        <v>32000000</v>
      </c>
      <c r="I474" s="8">
        <f t="shared" si="229"/>
        <v>32000000</v>
      </c>
      <c r="J474" s="8">
        <f t="shared" si="212"/>
        <v>63178281</v>
      </c>
      <c r="K474" s="8">
        <f t="shared" si="229"/>
        <v>0</v>
      </c>
      <c r="L474" s="8">
        <f t="shared" si="229"/>
        <v>0</v>
      </c>
      <c r="M474" s="8">
        <f t="shared" si="229"/>
        <v>32000000</v>
      </c>
      <c r="N474" s="8">
        <f t="shared" si="229"/>
        <v>32000000</v>
      </c>
      <c r="O474" s="8">
        <f t="shared" si="229"/>
        <v>32000000</v>
      </c>
      <c r="P474" s="8">
        <f t="shared" si="229"/>
        <v>0</v>
      </c>
      <c r="Q474" s="8">
        <f t="shared" si="219"/>
        <v>63178281</v>
      </c>
      <c r="R474" s="8">
        <f t="shared" si="223"/>
        <v>0</v>
      </c>
      <c r="T474" s="5">
        <v>30203</v>
      </c>
      <c r="U474" s="206" t="s">
        <v>728</v>
      </c>
      <c r="V474" s="208">
        <v>95178281</v>
      </c>
      <c r="W474" s="208">
        <v>0</v>
      </c>
      <c r="X474" s="208">
        <v>0</v>
      </c>
      <c r="Y474" s="208">
        <v>0</v>
      </c>
      <c r="Z474" s="208">
        <v>0</v>
      </c>
      <c r="AA474" s="208">
        <v>0</v>
      </c>
      <c r="AB474" s="208">
        <v>95178281</v>
      </c>
      <c r="AC474" s="208">
        <v>32000000</v>
      </c>
      <c r="AD474" s="208">
        <v>32000000</v>
      </c>
      <c r="AE474" s="208">
        <v>63178281</v>
      </c>
      <c r="AF474" s="208">
        <v>0</v>
      </c>
      <c r="AG474" s="208">
        <v>0</v>
      </c>
      <c r="AH474" s="208">
        <v>32000000</v>
      </c>
      <c r="AI474" s="208">
        <v>32000000</v>
      </c>
      <c r="AJ474" s="208">
        <v>32000000</v>
      </c>
      <c r="AK474" s="208">
        <v>0</v>
      </c>
      <c r="AL474" s="208">
        <v>63178281</v>
      </c>
      <c r="AM474" s="208">
        <v>0</v>
      </c>
    </row>
    <row r="475" spans="1:39" s="6" customFormat="1" x14ac:dyDescent="0.25">
      <c r="A475" s="13">
        <v>3020301</v>
      </c>
      <c r="B475" s="7" t="s">
        <v>729</v>
      </c>
      <c r="C475" s="8">
        <f>+C476</f>
        <v>95178281</v>
      </c>
      <c r="D475" s="8">
        <f t="shared" si="229"/>
        <v>0</v>
      </c>
      <c r="E475" s="8">
        <f t="shared" si="229"/>
        <v>0</v>
      </c>
      <c r="F475" s="8">
        <f t="shared" si="229"/>
        <v>0</v>
      </c>
      <c r="G475" s="8">
        <f t="shared" si="218"/>
        <v>95178281</v>
      </c>
      <c r="H475" s="8">
        <f t="shared" si="229"/>
        <v>32000000</v>
      </c>
      <c r="I475" s="8">
        <f t="shared" si="229"/>
        <v>32000000</v>
      </c>
      <c r="J475" s="8">
        <f t="shared" si="212"/>
        <v>63178281</v>
      </c>
      <c r="K475" s="8">
        <f t="shared" si="229"/>
        <v>0</v>
      </c>
      <c r="L475" s="8">
        <f t="shared" si="229"/>
        <v>0</v>
      </c>
      <c r="M475" s="8">
        <f t="shared" si="229"/>
        <v>32000000</v>
      </c>
      <c r="N475" s="8">
        <f t="shared" si="229"/>
        <v>32000000</v>
      </c>
      <c r="O475" s="8">
        <f t="shared" si="229"/>
        <v>32000000</v>
      </c>
      <c r="P475" s="8">
        <f t="shared" si="229"/>
        <v>0</v>
      </c>
      <c r="Q475" s="8">
        <f t="shared" si="219"/>
        <v>63178281</v>
      </c>
      <c r="R475" s="8">
        <f t="shared" si="223"/>
        <v>0</v>
      </c>
      <c r="T475" s="5">
        <v>3020301</v>
      </c>
      <c r="U475" s="206" t="s">
        <v>729</v>
      </c>
      <c r="V475" s="208">
        <v>95178281</v>
      </c>
      <c r="W475" s="208">
        <v>0</v>
      </c>
      <c r="X475" s="208">
        <v>0</v>
      </c>
      <c r="Y475" s="208">
        <v>0</v>
      </c>
      <c r="Z475" s="208">
        <v>0</v>
      </c>
      <c r="AA475" s="208">
        <v>0</v>
      </c>
      <c r="AB475" s="208">
        <v>95178281</v>
      </c>
      <c r="AC475" s="208">
        <v>32000000</v>
      </c>
      <c r="AD475" s="208">
        <v>32000000</v>
      </c>
      <c r="AE475" s="208">
        <v>63178281</v>
      </c>
      <c r="AF475" s="208">
        <v>0</v>
      </c>
      <c r="AG475" s="208">
        <v>0</v>
      </c>
      <c r="AH475" s="208">
        <v>32000000</v>
      </c>
      <c r="AI475" s="208">
        <v>32000000</v>
      </c>
      <c r="AJ475" s="208">
        <v>32000000</v>
      </c>
      <c r="AK475" s="208">
        <v>0</v>
      </c>
      <c r="AL475" s="208">
        <v>63178281</v>
      </c>
      <c r="AM475" s="208">
        <v>0</v>
      </c>
    </row>
    <row r="476" spans="1:39" x14ac:dyDescent="0.25">
      <c r="A476" s="16">
        <v>302030101</v>
      </c>
      <c r="B476" s="11" t="s">
        <v>730</v>
      </c>
      <c r="C476" s="12">
        <f>+C477+C478</f>
        <v>95178281</v>
      </c>
      <c r="D476" s="12">
        <f t="shared" ref="D476:P476" si="230">+D477+D478</f>
        <v>0</v>
      </c>
      <c r="E476" s="12">
        <f t="shared" si="230"/>
        <v>0</v>
      </c>
      <c r="F476" s="12">
        <f t="shared" si="230"/>
        <v>0</v>
      </c>
      <c r="G476" s="12">
        <f t="shared" si="218"/>
        <v>95178281</v>
      </c>
      <c r="H476" s="12">
        <f t="shared" si="230"/>
        <v>32000000</v>
      </c>
      <c r="I476" s="12">
        <f t="shared" si="230"/>
        <v>32000000</v>
      </c>
      <c r="J476" s="12">
        <f t="shared" si="212"/>
        <v>63178281</v>
      </c>
      <c r="K476" s="12">
        <f t="shared" si="230"/>
        <v>0</v>
      </c>
      <c r="L476" s="12">
        <f t="shared" si="230"/>
        <v>0</v>
      </c>
      <c r="M476" s="12">
        <f t="shared" si="230"/>
        <v>32000000</v>
      </c>
      <c r="N476" s="12">
        <f t="shared" si="230"/>
        <v>32000000</v>
      </c>
      <c r="O476" s="12">
        <f t="shared" si="230"/>
        <v>32000000</v>
      </c>
      <c r="P476" s="12">
        <f t="shared" si="230"/>
        <v>0</v>
      </c>
      <c r="Q476" s="12">
        <f t="shared" si="219"/>
        <v>63178281</v>
      </c>
      <c r="R476" s="12">
        <f t="shared" si="223"/>
        <v>0</v>
      </c>
      <c r="S476" s="6"/>
      <c r="T476" s="5">
        <v>302030101</v>
      </c>
      <c r="U476" s="206" t="s">
        <v>730</v>
      </c>
      <c r="V476" s="208">
        <v>95178281</v>
      </c>
      <c r="W476" s="208">
        <v>0</v>
      </c>
      <c r="X476" s="208">
        <v>0</v>
      </c>
      <c r="Y476" s="208">
        <v>0</v>
      </c>
      <c r="Z476" s="208">
        <v>0</v>
      </c>
      <c r="AA476" s="208">
        <v>0</v>
      </c>
      <c r="AB476" s="208">
        <v>95178281</v>
      </c>
      <c r="AC476" s="208">
        <v>32000000</v>
      </c>
      <c r="AD476" s="208">
        <v>32000000</v>
      </c>
      <c r="AE476" s="208">
        <v>63178281</v>
      </c>
      <c r="AF476" s="208">
        <v>0</v>
      </c>
      <c r="AG476" s="208">
        <v>0</v>
      </c>
      <c r="AH476" s="208">
        <v>32000000</v>
      </c>
      <c r="AI476" s="208">
        <v>32000000</v>
      </c>
      <c r="AJ476" s="208">
        <v>32000000</v>
      </c>
      <c r="AK476" s="208">
        <v>0</v>
      </c>
      <c r="AL476" s="208">
        <v>63178281</v>
      </c>
      <c r="AM476" s="208">
        <v>0</v>
      </c>
    </row>
    <row r="477" spans="1:39" x14ac:dyDescent="0.25">
      <c r="A477" s="48">
        <v>30203010101</v>
      </c>
      <c r="B477" s="1" t="s">
        <v>731</v>
      </c>
      <c r="C477" s="2">
        <v>15000000</v>
      </c>
      <c r="D477" s="2">
        <v>0</v>
      </c>
      <c r="E477" s="2">
        <v>0</v>
      </c>
      <c r="F477" s="2">
        <v>0</v>
      </c>
      <c r="G477" s="2">
        <f t="shared" si="218"/>
        <v>15000000</v>
      </c>
      <c r="H477" s="2">
        <v>0</v>
      </c>
      <c r="I477" s="2">
        <v>0</v>
      </c>
      <c r="J477" s="2">
        <f t="shared" si="212"/>
        <v>15000000</v>
      </c>
      <c r="K477" s="2">
        <v>0</v>
      </c>
      <c r="L477" s="2">
        <v>0</v>
      </c>
      <c r="M477" s="2">
        <f t="shared" si="220"/>
        <v>0</v>
      </c>
      <c r="N477" s="2">
        <v>0</v>
      </c>
      <c r="O477" s="2">
        <v>0</v>
      </c>
      <c r="P477" s="2">
        <f t="shared" si="221"/>
        <v>0</v>
      </c>
      <c r="Q477" s="2">
        <f t="shared" si="219"/>
        <v>15000000</v>
      </c>
      <c r="R477" s="2">
        <f t="shared" si="223"/>
        <v>0</v>
      </c>
      <c r="T477" s="5">
        <v>30203010101</v>
      </c>
      <c r="U477" s="206" t="s">
        <v>731</v>
      </c>
      <c r="V477" s="208">
        <v>15000000</v>
      </c>
      <c r="W477" s="208">
        <v>0</v>
      </c>
      <c r="X477" s="208">
        <v>0</v>
      </c>
      <c r="Y477" s="208">
        <v>0</v>
      </c>
      <c r="Z477" s="208">
        <v>0</v>
      </c>
      <c r="AA477" s="208">
        <v>0</v>
      </c>
      <c r="AB477" s="208">
        <v>15000000</v>
      </c>
      <c r="AC477" s="208">
        <v>0</v>
      </c>
      <c r="AD477" s="208">
        <v>0</v>
      </c>
      <c r="AE477" s="208">
        <v>15000000</v>
      </c>
      <c r="AF477" s="208">
        <v>0</v>
      </c>
      <c r="AG477" s="208">
        <v>0</v>
      </c>
      <c r="AH477" s="208">
        <v>0</v>
      </c>
      <c r="AI477" s="208">
        <v>0</v>
      </c>
      <c r="AJ477" s="208">
        <v>0</v>
      </c>
      <c r="AK477" s="208">
        <v>0</v>
      </c>
      <c r="AL477" s="208">
        <v>15000000</v>
      </c>
      <c r="AM477" s="208">
        <v>0</v>
      </c>
    </row>
    <row r="478" spans="1:39" s="6" customFormat="1" x14ac:dyDescent="0.25">
      <c r="A478" s="50">
        <v>30203010103</v>
      </c>
      <c r="B478" s="1" t="s">
        <v>732</v>
      </c>
      <c r="C478" s="2">
        <v>80178281</v>
      </c>
      <c r="D478" s="2">
        <v>0</v>
      </c>
      <c r="E478" s="2">
        <v>0</v>
      </c>
      <c r="F478" s="2">
        <v>0</v>
      </c>
      <c r="G478" s="2">
        <f t="shared" si="218"/>
        <v>80178281</v>
      </c>
      <c r="H478" s="2">
        <v>32000000</v>
      </c>
      <c r="I478" s="2">
        <v>32000000</v>
      </c>
      <c r="J478" s="2">
        <f t="shared" si="212"/>
        <v>48178281</v>
      </c>
      <c r="K478" s="2">
        <v>0</v>
      </c>
      <c r="L478" s="2">
        <v>0</v>
      </c>
      <c r="M478" s="2">
        <f t="shared" si="220"/>
        <v>32000000</v>
      </c>
      <c r="N478" s="2">
        <v>32000000</v>
      </c>
      <c r="O478" s="2">
        <v>32000000</v>
      </c>
      <c r="P478" s="2">
        <f t="shared" si="221"/>
        <v>0</v>
      </c>
      <c r="Q478" s="2">
        <f t="shared" si="219"/>
        <v>48178281</v>
      </c>
      <c r="R478" s="2">
        <f t="shared" si="223"/>
        <v>0</v>
      </c>
      <c r="S478"/>
      <c r="T478" s="5">
        <v>30203010103</v>
      </c>
      <c r="U478" s="206" t="s">
        <v>732</v>
      </c>
      <c r="V478" s="208">
        <v>80178281</v>
      </c>
      <c r="W478" s="208">
        <v>0</v>
      </c>
      <c r="X478" s="208">
        <v>0</v>
      </c>
      <c r="Y478" s="208">
        <v>0</v>
      </c>
      <c r="Z478" s="208">
        <v>0</v>
      </c>
      <c r="AA478" s="208">
        <v>0</v>
      </c>
      <c r="AB478" s="208">
        <v>80178281</v>
      </c>
      <c r="AC478" s="208">
        <v>32000000</v>
      </c>
      <c r="AD478" s="208">
        <v>32000000</v>
      </c>
      <c r="AE478" s="208">
        <v>48178281</v>
      </c>
      <c r="AF478" s="208">
        <v>0</v>
      </c>
      <c r="AG478" s="208">
        <v>0</v>
      </c>
      <c r="AH478" s="208">
        <v>32000000</v>
      </c>
      <c r="AI478" s="208">
        <v>32000000</v>
      </c>
      <c r="AJ478" s="208">
        <v>32000000</v>
      </c>
      <c r="AK478" s="208">
        <v>0</v>
      </c>
      <c r="AL478" s="208">
        <v>48178281</v>
      </c>
      <c r="AM478" s="208">
        <v>0</v>
      </c>
    </row>
    <row r="479" spans="1:39" s="6" customFormat="1" x14ac:dyDescent="0.25">
      <c r="A479" s="13">
        <v>303</v>
      </c>
      <c r="B479" s="7" t="s">
        <v>733</v>
      </c>
      <c r="C479" s="8">
        <f>+C480</f>
        <v>967500000</v>
      </c>
      <c r="D479" s="8">
        <f t="shared" ref="D479:P479" si="231">+D480</f>
        <v>0</v>
      </c>
      <c r="E479" s="8">
        <f t="shared" si="231"/>
        <v>0</v>
      </c>
      <c r="F479" s="8">
        <f t="shared" si="231"/>
        <v>0</v>
      </c>
      <c r="G479" s="8">
        <f t="shared" si="218"/>
        <v>967500000</v>
      </c>
      <c r="H479" s="8">
        <f t="shared" si="231"/>
        <v>100000000</v>
      </c>
      <c r="I479" s="8">
        <f t="shared" si="231"/>
        <v>110287000</v>
      </c>
      <c r="J479" s="8">
        <f t="shared" si="212"/>
        <v>857213000</v>
      </c>
      <c r="K479" s="8">
        <f t="shared" si="231"/>
        <v>0</v>
      </c>
      <c r="L479" s="8">
        <f t="shared" si="231"/>
        <v>0</v>
      </c>
      <c r="M479" s="8">
        <f t="shared" si="231"/>
        <v>110287000</v>
      </c>
      <c r="N479" s="8">
        <f t="shared" si="231"/>
        <v>20000000</v>
      </c>
      <c r="O479" s="8">
        <f t="shared" si="231"/>
        <v>110287000</v>
      </c>
      <c r="P479" s="8">
        <f t="shared" si="231"/>
        <v>0</v>
      </c>
      <c r="Q479" s="8">
        <f t="shared" si="219"/>
        <v>857213000</v>
      </c>
      <c r="R479" s="8">
        <f t="shared" si="223"/>
        <v>0</v>
      </c>
      <c r="T479" s="5">
        <v>303</v>
      </c>
      <c r="U479" s="206" t="s">
        <v>733</v>
      </c>
      <c r="V479" s="208">
        <v>967500000</v>
      </c>
      <c r="W479" s="208">
        <v>0</v>
      </c>
      <c r="X479" s="208">
        <v>0</v>
      </c>
      <c r="Y479" s="208">
        <v>0</v>
      </c>
      <c r="Z479" s="208">
        <v>0</v>
      </c>
      <c r="AA479" s="208">
        <v>0</v>
      </c>
      <c r="AB479" s="208">
        <v>967500000</v>
      </c>
      <c r="AC479" s="208">
        <v>100000000</v>
      </c>
      <c r="AD479" s="208">
        <v>110287000</v>
      </c>
      <c r="AE479" s="208">
        <v>857213000</v>
      </c>
      <c r="AF479" s="208">
        <v>0</v>
      </c>
      <c r="AG479" s="208">
        <v>0</v>
      </c>
      <c r="AH479" s="208">
        <v>110287000</v>
      </c>
      <c r="AI479" s="208">
        <v>20000000</v>
      </c>
      <c r="AJ479" s="208">
        <v>110287000</v>
      </c>
      <c r="AK479" s="208">
        <v>0</v>
      </c>
      <c r="AL479" s="208">
        <v>857213000</v>
      </c>
      <c r="AM479" s="208">
        <v>0</v>
      </c>
    </row>
    <row r="480" spans="1:39" s="6" customFormat="1" x14ac:dyDescent="0.25">
      <c r="A480" s="13">
        <v>30301</v>
      </c>
      <c r="B480" s="7" t="s">
        <v>734</v>
      </c>
      <c r="C480" s="8">
        <f>+C481+C484</f>
        <v>967500000</v>
      </c>
      <c r="D480" s="8">
        <f t="shared" ref="D480:P480" si="232">+D481+D484</f>
        <v>0</v>
      </c>
      <c r="E480" s="8">
        <f t="shared" si="232"/>
        <v>0</v>
      </c>
      <c r="F480" s="8">
        <f t="shared" si="232"/>
        <v>0</v>
      </c>
      <c r="G480" s="8">
        <f t="shared" si="218"/>
        <v>967500000</v>
      </c>
      <c r="H480" s="8">
        <f t="shared" si="232"/>
        <v>100000000</v>
      </c>
      <c r="I480" s="8">
        <f t="shared" si="232"/>
        <v>110287000</v>
      </c>
      <c r="J480" s="8">
        <f t="shared" si="212"/>
        <v>857213000</v>
      </c>
      <c r="K480" s="8">
        <f t="shared" si="232"/>
        <v>0</v>
      </c>
      <c r="L480" s="8">
        <f t="shared" si="232"/>
        <v>0</v>
      </c>
      <c r="M480" s="8">
        <f t="shared" si="232"/>
        <v>110287000</v>
      </c>
      <c r="N480" s="8">
        <f t="shared" si="232"/>
        <v>20000000</v>
      </c>
      <c r="O480" s="8">
        <f t="shared" si="232"/>
        <v>110287000</v>
      </c>
      <c r="P480" s="8">
        <f t="shared" si="232"/>
        <v>0</v>
      </c>
      <c r="Q480" s="8">
        <f t="shared" si="219"/>
        <v>857213000</v>
      </c>
      <c r="R480" s="8">
        <f t="shared" si="223"/>
        <v>0</v>
      </c>
      <c r="T480" s="5">
        <v>30301</v>
      </c>
      <c r="U480" s="206" t="s">
        <v>734</v>
      </c>
      <c r="V480" s="208">
        <v>967500000</v>
      </c>
      <c r="W480" s="208">
        <v>0</v>
      </c>
      <c r="X480" s="208">
        <v>0</v>
      </c>
      <c r="Y480" s="208">
        <v>0</v>
      </c>
      <c r="Z480" s="208">
        <v>0</v>
      </c>
      <c r="AA480" s="208">
        <v>0</v>
      </c>
      <c r="AB480" s="208">
        <v>967500000</v>
      </c>
      <c r="AC480" s="208">
        <v>100000000</v>
      </c>
      <c r="AD480" s="208">
        <v>110287000</v>
      </c>
      <c r="AE480" s="208">
        <v>857213000</v>
      </c>
      <c r="AF480" s="208">
        <v>0</v>
      </c>
      <c r="AG480" s="208">
        <v>0</v>
      </c>
      <c r="AH480" s="208">
        <v>110287000</v>
      </c>
      <c r="AI480" s="208">
        <v>20000000</v>
      </c>
      <c r="AJ480" s="208">
        <v>110287000</v>
      </c>
      <c r="AK480" s="208">
        <v>0</v>
      </c>
      <c r="AL480" s="208">
        <v>857213000</v>
      </c>
      <c r="AM480" s="208">
        <v>0</v>
      </c>
    </row>
    <row r="481" spans="1:39" s="6" customFormat="1" x14ac:dyDescent="0.25">
      <c r="A481" s="13">
        <v>3030101</v>
      </c>
      <c r="B481" s="7" t="s">
        <v>735</v>
      </c>
      <c r="C481" s="8">
        <f>+C482</f>
        <v>5500000</v>
      </c>
      <c r="D481" s="8">
        <f t="shared" ref="D481:P482" si="233">+D482</f>
        <v>0</v>
      </c>
      <c r="E481" s="8">
        <f t="shared" si="233"/>
        <v>0</v>
      </c>
      <c r="F481" s="8">
        <f t="shared" si="233"/>
        <v>0</v>
      </c>
      <c r="G481" s="8">
        <f t="shared" si="218"/>
        <v>5500000</v>
      </c>
      <c r="H481" s="8">
        <f t="shared" si="233"/>
        <v>0</v>
      </c>
      <c r="I481" s="8">
        <f t="shared" si="233"/>
        <v>0</v>
      </c>
      <c r="J481" s="8">
        <f t="shared" si="212"/>
        <v>5500000</v>
      </c>
      <c r="K481" s="8">
        <f t="shared" si="233"/>
        <v>0</v>
      </c>
      <c r="L481" s="8">
        <f t="shared" si="233"/>
        <v>0</v>
      </c>
      <c r="M481" s="8">
        <f t="shared" si="233"/>
        <v>0</v>
      </c>
      <c r="N481" s="8">
        <f t="shared" si="233"/>
        <v>0</v>
      </c>
      <c r="O481" s="8">
        <f t="shared" si="233"/>
        <v>0</v>
      </c>
      <c r="P481" s="8">
        <f t="shared" si="233"/>
        <v>0</v>
      </c>
      <c r="Q481" s="8">
        <f t="shared" si="219"/>
        <v>5500000</v>
      </c>
      <c r="R481" s="8">
        <f t="shared" si="223"/>
        <v>0</v>
      </c>
      <c r="T481" s="5">
        <v>3030101</v>
      </c>
      <c r="U481" s="206" t="s">
        <v>735</v>
      </c>
      <c r="V481" s="208">
        <v>5500000</v>
      </c>
      <c r="W481" s="208">
        <v>0</v>
      </c>
      <c r="X481" s="208">
        <v>0</v>
      </c>
      <c r="Y481" s="208">
        <v>0</v>
      </c>
      <c r="Z481" s="208">
        <v>0</v>
      </c>
      <c r="AA481" s="208">
        <v>0</v>
      </c>
      <c r="AB481" s="208">
        <v>5500000</v>
      </c>
      <c r="AC481" s="208">
        <v>0</v>
      </c>
      <c r="AD481" s="208">
        <v>0</v>
      </c>
      <c r="AE481" s="208">
        <v>5500000</v>
      </c>
      <c r="AF481" s="208">
        <v>0</v>
      </c>
      <c r="AG481" s="208">
        <v>0</v>
      </c>
      <c r="AH481" s="208">
        <v>0</v>
      </c>
      <c r="AI481" s="208">
        <v>0</v>
      </c>
      <c r="AJ481" s="208">
        <v>0</v>
      </c>
      <c r="AK481" s="208">
        <v>0</v>
      </c>
      <c r="AL481" s="208">
        <v>5500000</v>
      </c>
      <c r="AM481" s="208">
        <v>0</v>
      </c>
    </row>
    <row r="482" spans="1:39" x14ac:dyDescent="0.25">
      <c r="A482" s="16">
        <v>303010101</v>
      </c>
      <c r="B482" s="11" t="s">
        <v>736</v>
      </c>
      <c r="C482" s="12">
        <f>+C483</f>
        <v>5500000</v>
      </c>
      <c r="D482" s="12">
        <f t="shared" si="233"/>
        <v>0</v>
      </c>
      <c r="E482" s="12">
        <f t="shared" si="233"/>
        <v>0</v>
      </c>
      <c r="F482" s="12">
        <f t="shared" si="233"/>
        <v>0</v>
      </c>
      <c r="G482" s="12">
        <f t="shared" si="218"/>
        <v>5500000</v>
      </c>
      <c r="H482" s="12">
        <f t="shared" si="233"/>
        <v>0</v>
      </c>
      <c r="I482" s="12">
        <f t="shared" si="233"/>
        <v>0</v>
      </c>
      <c r="J482" s="12">
        <f t="shared" si="212"/>
        <v>5500000</v>
      </c>
      <c r="K482" s="12">
        <f t="shared" si="233"/>
        <v>0</v>
      </c>
      <c r="L482" s="12">
        <f t="shared" si="233"/>
        <v>0</v>
      </c>
      <c r="M482" s="12">
        <f t="shared" si="233"/>
        <v>0</v>
      </c>
      <c r="N482" s="12">
        <f t="shared" si="233"/>
        <v>0</v>
      </c>
      <c r="O482" s="12">
        <f t="shared" si="233"/>
        <v>0</v>
      </c>
      <c r="P482" s="12">
        <f t="shared" si="233"/>
        <v>0</v>
      </c>
      <c r="Q482" s="12">
        <f t="shared" si="219"/>
        <v>5500000</v>
      </c>
      <c r="R482" s="12">
        <f t="shared" si="223"/>
        <v>0</v>
      </c>
      <c r="S482" s="6"/>
      <c r="T482" s="5">
        <v>303010101</v>
      </c>
      <c r="U482" s="206" t="s">
        <v>736</v>
      </c>
      <c r="V482" s="208">
        <v>5500000</v>
      </c>
      <c r="W482" s="208">
        <v>0</v>
      </c>
      <c r="X482" s="208">
        <v>0</v>
      </c>
      <c r="Y482" s="208">
        <v>0</v>
      </c>
      <c r="Z482" s="208">
        <v>0</v>
      </c>
      <c r="AA482" s="208">
        <v>0</v>
      </c>
      <c r="AB482" s="208">
        <v>5500000</v>
      </c>
      <c r="AC482" s="208">
        <v>0</v>
      </c>
      <c r="AD482" s="208">
        <v>0</v>
      </c>
      <c r="AE482" s="208">
        <v>5500000</v>
      </c>
      <c r="AF482" s="208">
        <v>0</v>
      </c>
      <c r="AG482" s="208">
        <v>0</v>
      </c>
      <c r="AH482" s="208">
        <v>0</v>
      </c>
      <c r="AI482" s="208">
        <v>0</v>
      </c>
      <c r="AJ482" s="208">
        <v>0</v>
      </c>
      <c r="AK482" s="208">
        <v>0</v>
      </c>
      <c r="AL482" s="208">
        <v>5500000</v>
      </c>
      <c r="AM482" s="208">
        <v>0</v>
      </c>
    </row>
    <row r="483" spans="1:39" s="6" customFormat="1" x14ac:dyDescent="0.25">
      <c r="A483" s="48">
        <v>30301010101</v>
      </c>
      <c r="B483" s="1" t="s">
        <v>737</v>
      </c>
      <c r="C483" s="2">
        <v>5500000</v>
      </c>
      <c r="D483" s="2">
        <v>0</v>
      </c>
      <c r="E483" s="2">
        <v>0</v>
      </c>
      <c r="F483" s="2">
        <v>0</v>
      </c>
      <c r="G483" s="2">
        <f t="shared" si="218"/>
        <v>5500000</v>
      </c>
      <c r="H483" s="2">
        <v>0</v>
      </c>
      <c r="I483" s="2">
        <v>0</v>
      </c>
      <c r="J483" s="2">
        <f t="shared" si="212"/>
        <v>5500000</v>
      </c>
      <c r="K483" s="2">
        <v>0</v>
      </c>
      <c r="L483" s="2">
        <v>0</v>
      </c>
      <c r="M483" s="2">
        <f t="shared" si="220"/>
        <v>0</v>
      </c>
      <c r="N483" s="2">
        <v>0</v>
      </c>
      <c r="O483" s="2">
        <v>0</v>
      </c>
      <c r="P483" s="2">
        <f t="shared" si="221"/>
        <v>0</v>
      </c>
      <c r="Q483" s="2">
        <f t="shared" si="219"/>
        <v>5500000</v>
      </c>
      <c r="R483" s="2">
        <f t="shared" si="223"/>
        <v>0</v>
      </c>
      <c r="S483"/>
      <c r="T483" s="5">
        <v>30301010101</v>
      </c>
      <c r="U483" s="206" t="s">
        <v>737</v>
      </c>
      <c r="V483" s="208">
        <v>5500000</v>
      </c>
      <c r="W483" s="208">
        <v>0</v>
      </c>
      <c r="X483" s="208">
        <v>0</v>
      </c>
      <c r="Y483" s="208">
        <v>0</v>
      </c>
      <c r="Z483" s="208">
        <v>0</v>
      </c>
      <c r="AA483" s="208">
        <v>0</v>
      </c>
      <c r="AB483" s="208">
        <v>5500000</v>
      </c>
      <c r="AC483" s="208">
        <v>0</v>
      </c>
      <c r="AD483" s="208">
        <v>0</v>
      </c>
      <c r="AE483" s="208">
        <v>5500000</v>
      </c>
      <c r="AF483" s="208">
        <v>0</v>
      </c>
      <c r="AG483" s="208">
        <v>0</v>
      </c>
      <c r="AH483" s="208">
        <v>0</v>
      </c>
      <c r="AI483" s="208">
        <v>0</v>
      </c>
      <c r="AJ483" s="208">
        <v>0</v>
      </c>
      <c r="AK483" s="208">
        <v>0</v>
      </c>
      <c r="AL483" s="208">
        <v>5500000</v>
      </c>
      <c r="AM483" s="208">
        <v>0</v>
      </c>
    </row>
    <row r="484" spans="1:39" s="6" customFormat="1" x14ac:dyDescent="0.25">
      <c r="A484" s="13">
        <v>3030102</v>
      </c>
      <c r="B484" s="7" t="s">
        <v>738</v>
      </c>
      <c r="C484" s="8">
        <f>+C485</f>
        <v>962000000</v>
      </c>
      <c r="D484" s="8">
        <f t="shared" ref="D484:P484" si="234">+D485</f>
        <v>0</v>
      </c>
      <c r="E484" s="8">
        <f t="shared" si="234"/>
        <v>0</v>
      </c>
      <c r="F484" s="8">
        <f t="shared" si="234"/>
        <v>0</v>
      </c>
      <c r="G484" s="8">
        <f t="shared" si="218"/>
        <v>962000000</v>
      </c>
      <c r="H484" s="8">
        <f t="shared" si="234"/>
        <v>100000000</v>
      </c>
      <c r="I484" s="8">
        <f t="shared" si="234"/>
        <v>110287000</v>
      </c>
      <c r="J484" s="8">
        <f t="shared" si="212"/>
        <v>851713000</v>
      </c>
      <c r="K484" s="8">
        <f t="shared" si="234"/>
        <v>0</v>
      </c>
      <c r="L484" s="8">
        <f t="shared" si="234"/>
        <v>0</v>
      </c>
      <c r="M484" s="8">
        <f t="shared" si="234"/>
        <v>110287000</v>
      </c>
      <c r="N484" s="8">
        <f t="shared" si="234"/>
        <v>20000000</v>
      </c>
      <c r="O484" s="8">
        <f t="shared" si="234"/>
        <v>110287000</v>
      </c>
      <c r="P484" s="8">
        <f t="shared" si="234"/>
        <v>0</v>
      </c>
      <c r="Q484" s="8">
        <f t="shared" si="219"/>
        <v>851713000</v>
      </c>
      <c r="R484" s="8">
        <f t="shared" si="223"/>
        <v>0</v>
      </c>
      <c r="T484" s="5">
        <v>3030102</v>
      </c>
      <c r="U484" s="206" t="s">
        <v>738</v>
      </c>
      <c r="V484" s="208">
        <v>962000000</v>
      </c>
      <c r="W484" s="208">
        <v>0</v>
      </c>
      <c r="X484" s="208">
        <v>0</v>
      </c>
      <c r="Y484" s="208">
        <v>0</v>
      </c>
      <c r="Z484" s="208">
        <v>0</v>
      </c>
      <c r="AA484" s="208">
        <v>0</v>
      </c>
      <c r="AB484" s="208">
        <v>962000000</v>
      </c>
      <c r="AC484" s="208">
        <v>100000000</v>
      </c>
      <c r="AD484" s="208">
        <v>110287000</v>
      </c>
      <c r="AE484" s="208">
        <v>851713000</v>
      </c>
      <c r="AF484" s="208">
        <v>0</v>
      </c>
      <c r="AG484" s="208">
        <v>0</v>
      </c>
      <c r="AH484" s="208">
        <v>110287000</v>
      </c>
      <c r="AI484" s="208">
        <v>20000000</v>
      </c>
      <c r="AJ484" s="208">
        <v>110287000</v>
      </c>
      <c r="AK484" s="208">
        <v>0</v>
      </c>
      <c r="AL484" s="208">
        <v>851713000</v>
      </c>
      <c r="AM484" s="208">
        <v>0</v>
      </c>
    </row>
    <row r="485" spans="1:39" x14ac:dyDescent="0.25">
      <c r="A485" s="16">
        <v>303010201</v>
      </c>
      <c r="B485" s="11" t="s">
        <v>739</v>
      </c>
      <c r="C485" s="12">
        <f>+C486+C487+C488</f>
        <v>962000000</v>
      </c>
      <c r="D485" s="12">
        <f t="shared" ref="D485:P485" si="235">+D486+D487+D488</f>
        <v>0</v>
      </c>
      <c r="E485" s="12">
        <f t="shared" si="235"/>
        <v>0</v>
      </c>
      <c r="F485" s="12">
        <f t="shared" si="235"/>
        <v>0</v>
      </c>
      <c r="G485" s="12">
        <f t="shared" si="218"/>
        <v>962000000</v>
      </c>
      <c r="H485" s="12">
        <f t="shared" si="235"/>
        <v>100000000</v>
      </c>
      <c r="I485" s="12">
        <f t="shared" si="235"/>
        <v>110287000</v>
      </c>
      <c r="J485" s="12">
        <f t="shared" si="212"/>
        <v>851713000</v>
      </c>
      <c r="K485" s="12">
        <f t="shared" si="235"/>
        <v>0</v>
      </c>
      <c r="L485" s="12">
        <f t="shared" si="235"/>
        <v>0</v>
      </c>
      <c r="M485" s="12">
        <f t="shared" si="235"/>
        <v>110287000</v>
      </c>
      <c r="N485" s="12">
        <f t="shared" si="235"/>
        <v>20000000</v>
      </c>
      <c r="O485" s="12">
        <f t="shared" si="235"/>
        <v>110287000</v>
      </c>
      <c r="P485" s="12">
        <f t="shared" si="235"/>
        <v>0</v>
      </c>
      <c r="Q485" s="12">
        <f t="shared" si="219"/>
        <v>851713000</v>
      </c>
      <c r="R485" s="12">
        <f t="shared" si="223"/>
        <v>0</v>
      </c>
      <c r="S485" s="6"/>
      <c r="T485" s="5">
        <v>303010201</v>
      </c>
      <c r="U485" s="206" t="s">
        <v>739</v>
      </c>
      <c r="V485" s="208">
        <v>962000000</v>
      </c>
      <c r="W485" s="208">
        <v>0</v>
      </c>
      <c r="X485" s="208">
        <v>0</v>
      </c>
      <c r="Y485" s="208">
        <v>0</v>
      </c>
      <c r="Z485" s="208">
        <v>0</v>
      </c>
      <c r="AA485" s="208">
        <v>0</v>
      </c>
      <c r="AB485" s="208">
        <v>962000000</v>
      </c>
      <c r="AC485" s="208">
        <v>100000000</v>
      </c>
      <c r="AD485" s="208">
        <v>110287000</v>
      </c>
      <c r="AE485" s="208">
        <v>851713000</v>
      </c>
      <c r="AF485" s="208">
        <v>0</v>
      </c>
      <c r="AG485" s="208">
        <v>0</v>
      </c>
      <c r="AH485" s="208">
        <v>110287000</v>
      </c>
      <c r="AI485" s="208">
        <v>20000000</v>
      </c>
      <c r="AJ485" s="208">
        <v>110287000</v>
      </c>
      <c r="AK485" s="208">
        <v>0</v>
      </c>
      <c r="AL485" s="208">
        <v>851713000</v>
      </c>
      <c r="AM485" s="208">
        <v>0</v>
      </c>
    </row>
    <row r="486" spans="1:39" x14ac:dyDescent="0.25">
      <c r="A486" s="48">
        <v>30301020101</v>
      </c>
      <c r="B486" s="1" t="s">
        <v>740</v>
      </c>
      <c r="C486" s="2">
        <v>10000000</v>
      </c>
      <c r="D486" s="2">
        <v>0</v>
      </c>
      <c r="E486" s="2">
        <v>0</v>
      </c>
      <c r="F486" s="2">
        <v>0</v>
      </c>
      <c r="G486" s="2">
        <f t="shared" si="218"/>
        <v>10000000</v>
      </c>
      <c r="H486" s="2">
        <v>0</v>
      </c>
      <c r="I486" s="2">
        <v>0</v>
      </c>
      <c r="J486" s="2">
        <f t="shared" si="212"/>
        <v>10000000</v>
      </c>
      <c r="K486" s="2">
        <v>0</v>
      </c>
      <c r="L486" s="2">
        <v>0</v>
      </c>
      <c r="M486" s="2">
        <f t="shared" si="220"/>
        <v>0</v>
      </c>
      <c r="N486" s="2">
        <v>0</v>
      </c>
      <c r="O486" s="2">
        <v>0</v>
      </c>
      <c r="P486" s="2">
        <f t="shared" si="221"/>
        <v>0</v>
      </c>
      <c r="Q486" s="2">
        <f t="shared" si="219"/>
        <v>10000000</v>
      </c>
      <c r="R486" s="2">
        <f t="shared" si="223"/>
        <v>0</v>
      </c>
      <c r="T486" s="5">
        <v>30301020101</v>
      </c>
      <c r="U486" s="206" t="s">
        <v>740</v>
      </c>
      <c r="V486" s="208">
        <v>10000000</v>
      </c>
      <c r="W486" s="208">
        <v>0</v>
      </c>
      <c r="X486" s="208">
        <v>0</v>
      </c>
      <c r="Y486" s="208">
        <v>0</v>
      </c>
      <c r="Z486" s="208">
        <v>0</v>
      </c>
      <c r="AA486" s="208">
        <v>0</v>
      </c>
      <c r="AB486" s="208">
        <v>10000000</v>
      </c>
      <c r="AC486" s="208">
        <v>0</v>
      </c>
      <c r="AD486" s="208">
        <v>0</v>
      </c>
      <c r="AE486" s="208">
        <v>10000000</v>
      </c>
      <c r="AF486" s="208">
        <v>0</v>
      </c>
      <c r="AG486" s="208">
        <v>0</v>
      </c>
      <c r="AH486" s="208">
        <v>0</v>
      </c>
      <c r="AI486" s="208">
        <v>0</v>
      </c>
      <c r="AJ486" s="208">
        <v>0</v>
      </c>
      <c r="AK486" s="208">
        <v>0</v>
      </c>
      <c r="AL486" s="208">
        <v>10000000</v>
      </c>
      <c r="AM486" s="208">
        <v>0</v>
      </c>
    </row>
    <row r="487" spans="1:39" x14ac:dyDescent="0.25">
      <c r="A487" s="49">
        <v>30301020102</v>
      </c>
      <c r="B487" s="1" t="s">
        <v>741</v>
      </c>
      <c r="C487" s="2">
        <v>10000000</v>
      </c>
      <c r="D487" s="2">
        <v>0</v>
      </c>
      <c r="E487" s="2">
        <v>0</v>
      </c>
      <c r="F487" s="2">
        <v>0</v>
      </c>
      <c r="G487" s="2">
        <f t="shared" si="218"/>
        <v>10000000</v>
      </c>
      <c r="H487" s="2">
        <v>0</v>
      </c>
      <c r="I487" s="2">
        <v>0</v>
      </c>
      <c r="J487" s="2">
        <f t="shared" si="212"/>
        <v>10000000</v>
      </c>
      <c r="K487" s="2">
        <v>0</v>
      </c>
      <c r="L487" s="2">
        <v>0</v>
      </c>
      <c r="M487" s="2">
        <f t="shared" si="220"/>
        <v>0</v>
      </c>
      <c r="N487" s="2">
        <v>0</v>
      </c>
      <c r="O487" s="2">
        <v>0</v>
      </c>
      <c r="P487" s="2">
        <f t="shared" si="221"/>
        <v>0</v>
      </c>
      <c r="Q487" s="2">
        <f t="shared" si="219"/>
        <v>10000000</v>
      </c>
      <c r="R487" s="2">
        <f t="shared" si="223"/>
        <v>0</v>
      </c>
      <c r="T487" s="5">
        <v>30301020102</v>
      </c>
      <c r="U487" s="206" t="s">
        <v>741</v>
      </c>
      <c r="V487" s="208">
        <v>10000000</v>
      </c>
      <c r="W487" s="208">
        <v>0</v>
      </c>
      <c r="X487" s="208">
        <v>0</v>
      </c>
      <c r="Y487" s="208">
        <v>0</v>
      </c>
      <c r="Z487" s="208">
        <v>0</v>
      </c>
      <c r="AA487" s="208">
        <v>0</v>
      </c>
      <c r="AB487" s="208">
        <v>10000000</v>
      </c>
      <c r="AC487" s="208">
        <v>0</v>
      </c>
      <c r="AD487" s="208">
        <v>0</v>
      </c>
      <c r="AE487" s="208">
        <v>10000000</v>
      </c>
      <c r="AF487" s="208">
        <v>0</v>
      </c>
      <c r="AG487" s="208">
        <v>0</v>
      </c>
      <c r="AH487" s="208">
        <v>0</v>
      </c>
      <c r="AI487" s="208">
        <v>0</v>
      </c>
      <c r="AJ487" s="208">
        <v>0</v>
      </c>
      <c r="AK487" s="208">
        <v>0</v>
      </c>
      <c r="AL487" s="208">
        <v>10000000</v>
      </c>
      <c r="AM487" s="208">
        <v>0</v>
      </c>
    </row>
    <row r="488" spans="1:39" s="6" customFormat="1" x14ac:dyDescent="0.25">
      <c r="A488" s="50">
        <v>30301020103</v>
      </c>
      <c r="B488" s="1" t="s">
        <v>742</v>
      </c>
      <c r="C488" s="2">
        <v>942000000</v>
      </c>
      <c r="D488" s="2">
        <v>0</v>
      </c>
      <c r="E488" s="2">
        <v>0</v>
      </c>
      <c r="F488" s="2">
        <v>0</v>
      </c>
      <c r="G488" s="2">
        <f t="shared" si="218"/>
        <v>942000000</v>
      </c>
      <c r="H488" s="2">
        <v>100000000</v>
      </c>
      <c r="I488" s="2">
        <v>110287000</v>
      </c>
      <c r="J488" s="2">
        <f t="shared" si="212"/>
        <v>831713000</v>
      </c>
      <c r="K488" s="2">
        <v>0</v>
      </c>
      <c r="L488" s="2">
        <v>0</v>
      </c>
      <c r="M488" s="2">
        <f t="shared" si="220"/>
        <v>110287000</v>
      </c>
      <c r="N488" s="2">
        <v>20000000</v>
      </c>
      <c r="O488" s="2">
        <v>110287000</v>
      </c>
      <c r="P488" s="2">
        <f t="shared" si="221"/>
        <v>0</v>
      </c>
      <c r="Q488" s="2">
        <f t="shared" si="219"/>
        <v>831713000</v>
      </c>
      <c r="R488" s="2">
        <f t="shared" si="223"/>
        <v>0</v>
      </c>
      <c r="S488"/>
      <c r="T488" s="5">
        <v>30301020103</v>
      </c>
      <c r="U488" s="206" t="s">
        <v>742</v>
      </c>
      <c r="V488" s="208">
        <v>942000000</v>
      </c>
      <c r="W488" s="208">
        <v>0</v>
      </c>
      <c r="X488" s="208">
        <v>0</v>
      </c>
      <c r="Y488" s="208">
        <v>0</v>
      </c>
      <c r="Z488" s="208">
        <v>0</v>
      </c>
      <c r="AA488" s="208">
        <v>0</v>
      </c>
      <c r="AB488" s="208">
        <v>942000000</v>
      </c>
      <c r="AC488" s="208">
        <v>100000000</v>
      </c>
      <c r="AD488" s="208">
        <v>110287000</v>
      </c>
      <c r="AE488" s="208">
        <v>831713000</v>
      </c>
      <c r="AF488" s="208">
        <v>0</v>
      </c>
      <c r="AG488" s="208">
        <v>0</v>
      </c>
      <c r="AH488" s="208">
        <v>110287000</v>
      </c>
      <c r="AI488" s="208">
        <v>20000000</v>
      </c>
      <c r="AJ488" s="208">
        <v>110287000</v>
      </c>
      <c r="AK488" s="208">
        <v>0</v>
      </c>
      <c r="AL488" s="208">
        <v>831713000</v>
      </c>
      <c r="AM488" s="208">
        <v>0</v>
      </c>
    </row>
    <row r="489" spans="1:39" s="6" customFormat="1" x14ac:dyDescent="0.25">
      <c r="A489" s="13">
        <v>304</v>
      </c>
      <c r="B489" s="7" t="s">
        <v>743</v>
      </c>
      <c r="C489" s="8">
        <f>+C490+C509</f>
        <v>4065989312.0999999</v>
      </c>
      <c r="D489" s="8">
        <f t="shared" ref="D489:P489" si="236">+D490+D509</f>
        <v>500000000</v>
      </c>
      <c r="E489" s="8">
        <f t="shared" si="236"/>
        <v>0</v>
      </c>
      <c r="F489" s="8">
        <f t="shared" si="236"/>
        <v>0</v>
      </c>
      <c r="G489" s="8">
        <f t="shared" si="218"/>
        <v>4565989312.1000004</v>
      </c>
      <c r="H489" s="8">
        <f t="shared" si="236"/>
        <v>422665410</v>
      </c>
      <c r="I489" s="8">
        <f t="shared" si="236"/>
        <v>504678258</v>
      </c>
      <c r="J489" s="8">
        <f t="shared" si="212"/>
        <v>4061311054.1000004</v>
      </c>
      <c r="K489" s="8">
        <f t="shared" si="236"/>
        <v>25924108</v>
      </c>
      <c r="L489" s="8">
        <f t="shared" si="236"/>
        <v>25924108</v>
      </c>
      <c r="M489" s="8">
        <f t="shared" si="236"/>
        <v>478754150</v>
      </c>
      <c r="N489" s="8">
        <f t="shared" si="236"/>
        <v>500911260</v>
      </c>
      <c r="O489" s="8">
        <f t="shared" si="236"/>
        <v>1186938388</v>
      </c>
      <c r="P489" s="8">
        <f t="shared" si="236"/>
        <v>682260130</v>
      </c>
      <c r="Q489" s="8">
        <f t="shared" si="219"/>
        <v>3379050924.1000004</v>
      </c>
      <c r="R489" s="8">
        <f t="shared" si="223"/>
        <v>25924108</v>
      </c>
      <c r="T489" s="5">
        <v>304</v>
      </c>
      <c r="U489" s="206" t="s">
        <v>743</v>
      </c>
      <c r="V489" s="208">
        <v>4065989312.0999999</v>
      </c>
      <c r="W489" s="208">
        <v>500000000</v>
      </c>
      <c r="X489" s="208">
        <v>0</v>
      </c>
      <c r="Y489" s="208">
        <v>0</v>
      </c>
      <c r="Z489" s="208">
        <v>0</v>
      </c>
      <c r="AA489" s="208">
        <v>0</v>
      </c>
      <c r="AB489" s="208">
        <v>4565989312.1000004</v>
      </c>
      <c r="AC489" s="208">
        <v>422665410</v>
      </c>
      <c r="AD489" s="208">
        <v>504678258</v>
      </c>
      <c r="AE489" s="208">
        <v>4061311054.1000004</v>
      </c>
      <c r="AF489" s="208">
        <v>25924108</v>
      </c>
      <c r="AG489" s="208">
        <v>25924108</v>
      </c>
      <c r="AH489" s="208">
        <v>478754150</v>
      </c>
      <c r="AI489" s="208">
        <v>500911260</v>
      </c>
      <c r="AJ489" s="208">
        <v>1186938388</v>
      </c>
      <c r="AK489" s="208">
        <v>682260130</v>
      </c>
      <c r="AL489" s="208">
        <v>3379050924.1000004</v>
      </c>
      <c r="AM489" s="208">
        <v>0</v>
      </c>
    </row>
    <row r="490" spans="1:39" s="6" customFormat="1" x14ac:dyDescent="0.25">
      <c r="A490" s="13">
        <v>30401</v>
      </c>
      <c r="B490" s="7" t="s">
        <v>744</v>
      </c>
      <c r="C490" s="8">
        <f>+C491</f>
        <v>3520089312.0999999</v>
      </c>
      <c r="D490" s="8">
        <f t="shared" ref="D490:P490" si="237">+D491</f>
        <v>500000000</v>
      </c>
      <c r="E490" s="8">
        <f t="shared" si="237"/>
        <v>0</v>
      </c>
      <c r="F490" s="8">
        <f t="shared" si="237"/>
        <v>0</v>
      </c>
      <c r="G490" s="8">
        <f t="shared" si="218"/>
        <v>4020089312.0999999</v>
      </c>
      <c r="H490" s="8">
        <f t="shared" si="237"/>
        <v>422665410</v>
      </c>
      <c r="I490" s="8">
        <f t="shared" si="237"/>
        <v>447678258</v>
      </c>
      <c r="J490" s="8">
        <f t="shared" si="212"/>
        <v>3572411054.0999999</v>
      </c>
      <c r="K490" s="8">
        <f t="shared" si="237"/>
        <v>25924108</v>
      </c>
      <c r="L490" s="8">
        <f t="shared" si="237"/>
        <v>25924108</v>
      </c>
      <c r="M490" s="8">
        <f t="shared" si="237"/>
        <v>421754150</v>
      </c>
      <c r="N490" s="8">
        <f t="shared" si="237"/>
        <v>500911260</v>
      </c>
      <c r="O490" s="8">
        <f t="shared" si="237"/>
        <v>1129938388</v>
      </c>
      <c r="P490" s="8">
        <f t="shared" si="237"/>
        <v>682260130</v>
      </c>
      <c r="Q490" s="8">
        <f t="shared" si="219"/>
        <v>2890150924.0999999</v>
      </c>
      <c r="R490" s="8">
        <f t="shared" si="223"/>
        <v>25924108</v>
      </c>
      <c r="T490" s="5">
        <v>30401</v>
      </c>
      <c r="U490" s="206" t="s">
        <v>744</v>
      </c>
      <c r="V490" s="208">
        <v>3520089312.0999999</v>
      </c>
      <c r="W490" s="208">
        <v>500000000</v>
      </c>
      <c r="X490" s="208">
        <v>0</v>
      </c>
      <c r="Y490" s="208">
        <v>0</v>
      </c>
      <c r="Z490" s="208">
        <v>0</v>
      </c>
      <c r="AA490" s="208">
        <v>0</v>
      </c>
      <c r="AB490" s="208">
        <v>4020089312.0999999</v>
      </c>
      <c r="AC490" s="208">
        <v>422665410</v>
      </c>
      <c r="AD490" s="208">
        <v>447678258</v>
      </c>
      <c r="AE490" s="208">
        <v>3572411054.0999999</v>
      </c>
      <c r="AF490" s="208">
        <v>25924108</v>
      </c>
      <c r="AG490" s="208">
        <v>25924108</v>
      </c>
      <c r="AH490" s="208">
        <v>421754150</v>
      </c>
      <c r="AI490" s="208">
        <v>500911260</v>
      </c>
      <c r="AJ490" s="208">
        <v>1129938388</v>
      </c>
      <c r="AK490" s="208">
        <v>682260130</v>
      </c>
      <c r="AL490" s="208">
        <v>2890150924.0999999</v>
      </c>
      <c r="AM490" s="208">
        <v>0</v>
      </c>
    </row>
    <row r="491" spans="1:39" s="6" customFormat="1" x14ac:dyDescent="0.25">
      <c r="A491" s="13">
        <v>3040101</v>
      </c>
      <c r="B491" s="7" t="s">
        <v>745</v>
      </c>
      <c r="C491" s="8">
        <f>+C492+C495+C498+C500+C504+C507</f>
        <v>3520089312.0999999</v>
      </c>
      <c r="D491" s="8">
        <f t="shared" ref="D491:P491" si="238">+D492+D495+D498+D500+D504+D507</f>
        <v>500000000</v>
      </c>
      <c r="E491" s="8">
        <f t="shared" si="238"/>
        <v>0</v>
      </c>
      <c r="F491" s="8">
        <f t="shared" si="238"/>
        <v>0</v>
      </c>
      <c r="G491" s="8">
        <f t="shared" si="218"/>
        <v>4020089312.0999999</v>
      </c>
      <c r="H491" s="8">
        <f t="shared" si="238"/>
        <v>422665410</v>
      </c>
      <c r="I491" s="8">
        <f t="shared" si="238"/>
        <v>447678258</v>
      </c>
      <c r="J491" s="8">
        <f t="shared" si="212"/>
        <v>3572411054.0999999</v>
      </c>
      <c r="K491" s="8">
        <f t="shared" si="238"/>
        <v>25924108</v>
      </c>
      <c r="L491" s="8">
        <f t="shared" si="238"/>
        <v>25924108</v>
      </c>
      <c r="M491" s="8">
        <f t="shared" si="238"/>
        <v>421754150</v>
      </c>
      <c r="N491" s="8">
        <f t="shared" si="238"/>
        <v>500911260</v>
      </c>
      <c r="O491" s="8">
        <f t="shared" si="238"/>
        <v>1129938388</v>
      </c>
      <c r="P491" s="8">
        <f t="shared" si="238"/>
        <v>682260130</v>
      </c>
      <c r="Q491" s="8">
        <f t="shared" si="219"/>
        <v>2890150924.0999999</v>
      </c>
      <c r="R491" s="8">
        <f t="shared" si="223"/>
        <v>25924108</v>
      </c>
      <c r="T491" s="5">
        <v>3040101</v>
      </c>
      <c r="U491" s="206" t="s">
        <v>745</v>
      </c>
      <c r="V491" s="208">
        <v>3520089312.0999999</v>
      </c>
      <c r="W491" s="208">
        <v>500000000</v>
      </c>
      <c r="X491" s="208">
        <v>0</v>
      </c>
      <c r="Y491" s="208">
        <v>0</v>
      </c>
      <c r="Z491" s="208">
        <v>0</v>
      </c>
      <c r="AA491" s="208">
        <v>0</v>
      </c>
      <c r="AB491" s="208">
        <v>4020089312.0999999</v>
      </c>
      <c r="AC491" s="208">
        <v>422665410</v>
      </c>
      <c r="AD491" s="208">
        <v>447678258</v>
      </c>
      <c r="AE491" s="208">
        <v>3572411054.0999999</v>
      </c>
      <c r="AF491" s="208">
        <v>25924108</v>
      </c>
      <c r="AG491" s="208">
        <v>25924108</v>
      </c>
      <c r="AH491" s="208">
        <v>421754150</v>
      </c>
      <c r="AI491" s="208">
        <v>500911260</v>
      </c>
      <c r="AJ491" s="208">
        <v>1129938388</v>
      </c>
      <c r="AK491" s="208">
        <v>682260130</v>
      </c>
      <c r="AL491" s="208">
        <v>2890150924.0999999</v>
      </c>
      <c r="AM491" s="208">
        <v>0</v>
      </c>
    </row>
    <row r="492" spans="1:39" x14ac:dyDescent="0.25">
      <c r="A492" s="16">
        <v>304010101</v>
      </c>
      <c r="B492" s="11" t="s">
        <v>746</v>
      </c>
      <c r="C492" s="12">
        <f>+C493+C494</f>
        <v>15000000</v>
      </c>
      <c r="D492" s="12">
        <f t="shared" ref="D492:P492" si="239">+D493+D494</f>
        <v>0</v>
      </c>
      <c r="E492" s="12">
        <f t="shared" si="239"/>
        <v>0</v>
      </c>
      <c r="F492" s="12">
        <f t="shared" si="239"/>
        <v>0</v>
      </c>
      <c r="G492" s="12">
        <f t="shared" si="218"/>
        <v>15000000</v>
      </c>
      <c r="H492" s="12">
        <f t="shared" si="239"/>
        <v>0</v>
      </c>
      <c r="I492" s="12">
        <f t="shared" si="239"/>
        <v>0</v>
      </c>
      <c r="J492" s="12">
        <f t="shared" si="212"/>
        <v>15000000</v>
      </c>
      <c r="K492" s="12">
        <f t="shared" si="239"/>
        <v>0</v>
      </c>
      <c r="L492" s="12">
        <f t="shared" si="239"/>
        <v>0</v>
      </c>
      <c r="M492" s="12">
        <f t="shared" si="239"/>
        <v>0</v>
      </c>
      <c r="N492" s="12">
        <f t="shared" si="239"/>
        <v>0</v>
      </c>
      <c r="O492" s="12">
        <f t="shared" si="239"/>
        <v>0</v>
      </c>
      <c r="P492" s="12">
        <f t="shared" si="239"/>
        <v>0</v>
      </c>
      <c r="Q492" s="12">
        <f t="shared" si="219"/>
        <v>15000000</v>
      </c>
      <c r="R492" s="12">
        <f t="shared" si="223"/>
        <v>0</v>
      </c>
      <c r="S492" s="6"/>
      <c r="T492" s="5">
        <v>304010101</v>
      </c>
      <c r="U492" s="206" t="s">
        <v>746</v>
      </c>
      <c r="V492" s="208">
        <v>15000000</v>
      </c>
      <c r="W492" s="208">
        <v>0</v>
      </c>
      <c r="X492" s="208">
        <v>0</v>
      </c>
      <c r="Y492" s="208">
        <v>0</v>
      </c>
      <c r="Z492" s="208">
        <v>0</v>
      </c>
      <c r="AA492" s="208">
        <v>0</v>
      </c>
      <c r="AB492" s="208">
        <v>15000000</v>
      </c>
      <c r="AC492" s="208">
        <v>0</v>
      </c>
      <c r="AD492" s="208">
        <v>0</v>
      </c>
      <c r="AE492" s="208">
        <v>15000000</v>
      </c>
      <c r="AF492" s="208">
        <v>0</v>
      </c>
      <c r="AG492" s="208">
        <v>0</v>
      </c>
      <c r="AH492" s="208">
        <v>0</v>
      </c>
      <c r="AI492" s="208">
        <v>0</v>
      </c>
      <c r="AJ492" s="208">
        <v>0</v>
      </c>
      <c r="AK492" s="208">
        <v>0</v>
      </c>
      <c r="AL492" s="208">
        <v>15000000</v>
      </c>
      <c r="AM492" s="208">
        <v>0</v>
      </c>
    </row>
    <row r="493" spans="1:39" x14ac:dyDescent="0.25">
      <c r="A493" s="48">
        <v>30401010101</v>
      </c>
      <c r="B493" s="1" t="s">
        <v>747</v>
      </c>
      <c r="C493" s="2">
        <v>10000000</v>
      </c>
      <c r="D493" s="2">
        <v>0</v>
      </c>
      <c r="E493" s="2">
        <v>0</v>
      </c>
      <c r="F493" s="2">
        <v>0</v>
      </c>
      <c r="G493" s="2">
        <f t="shared" si="218"/>
        <v>10000000</v>
      </c>
      <c r="H493" s="2">
        <v>0</v>
      </c>
      <c r="I493" s="2">
        <v>0</v>
      </c>
      <c r="J493" s="2">
        <f t="shared" si="212"/>
        <v>10000000</v>
      </c>
      <c r="K493" s="2">
        <v>0</v>
      </c>
      <c r="L493" s="2">
        <v>0</v>
      </c>
      <c r="M493" s="2">
        <f t="shared" si="220"/>
        <v>0</v>
      </c>
      <c r="N493" s="2">
        <v>0</v>
      </c>
      <c r="O493" s="2">
        <v>0</v>
      </c>
      <c r="P493" s="2">
        <f t="shared" si="221"/>
        <v>0</v>
      </c>
      <c r="Q493" s="2">
        <f t="shared" si="219"/>
        <v>10000000</v>
      </c>
      <c r="R493" s="2">
        <f t="shared" si="223"/>
        <v>0</v>
      </c>
      <c r="T493" s="5">
        <v>30401010101</v>
      </c>
      <c r="U493" s="206" t="s">
        <v>747</v>
      </c>
      <c r="V493" s="208">
        <v>10000000</v>
      </c>
      <c r="W493" s="208">
        <v>0</v>
      </c>
      <c r="X493" s="208">
        <v>0</v>
      </c>
      <c r="Y493" s="208">
        <v>0</v>
      </c>
      <c r="Z493" s="208">
        <v>0</v>
      </c>
      <c r="AA493" s="208">
        <v>0</v>
      </c>
      <c r="AB493" s="208">
        <v>10000000</v>
      </c>
      <c r="AC493" s="208">
        <v>0</v>
      </c>
      <c r="AD493" s="208">
        <v>0</v>
      </c>
      <c r="AE493" s="208">
        <v>10000000</v>
      </c>
      <c r="AF493" s="208">
        <v>0</v>
      </c>
      <c r="AG493" s="208">
        <v>0</v>
      </c>
      <c r="AH493" s="208">
        <v>0</v>
      </c>
      <c r="AI493" s="208">
        <v>0</v>
      </c>
      <c r="AJ493" s="208">
        <v>0</v>
      </c>
      <c r="AK493" s="208">
        <v>0</v>
      </c>
      <c r="AL493" s="208">
        <v>10000000</v>
      </c>
      <c r="AM493" s="208">
        <v>0</v>
      </c>
    </row>
    <row r="494" spans="1:39" s="6" customFormat="1" x14ac:dyDescent="0.25">
      <c r="A494" s="49">
        <v>30401010102</v>
      </c>
      <c r="B494" s="1" t="s">
        <v>748</v>
      </c>
      <c r="C494" s="2">
        <v>5000000</v>
      </c>
      <c r="D494" s="2">
        <v>0</v>
      </c>
      <c r="E494" s="2">
        <v>0</v>
      </c>
      <c r="F494" s="2">
        <v>0</v>
      </c>
      <c r="G494" s="2">
        <f t="shared" si="218"/>
        <v>5000000</v>
      </c>
      <c r="H494" s="2">
        <v>0</v>
      </c>
      <c r="I494" s="2">
        <v>0</v>
      </c>
      <c r="J494" s="2">
        <f t="shared" si="212"/>
        <v>5000000</v>
      </c>
      <c r="K494" s="2">
        <v>0</v>
      </c>
      <c r="L494" s="2">
        <v>0</v>
      </c>
      <c r="M494" s="2">
        <f t="shared" si="220"/>
        <v>0</v>
      </c>
      <c r="N494" s="2">
        <v>0</v>
      </c>
      <c r="O494" s="2">
        <v>0</v>
      </c>
      <c r="P494" s="2">
        <f t="shared" si="221"/>
        <v>0</v>
      </c>
      <c r="Q494" s="2">
        <f t="shared" si="219"/>
        <v>5000000</v>
      </c>
      <c r="R494" s="2">
        <f t="shared" si="223"/>
        <v>0</v>
      </c>
      <c r="S494"/>
      <c r="T494" s="5">
        <v>30401010102</v>
      </c>
      <c r="U494" s="206" t="s">
        <v>748</v>
      </c>
      <c r="V494" s="208">
        <v>5000000</v>
      </c>
      <c r="W494" s="208">
        <v>0</v>
      </c>
      <c r="X494" s="208">
        <v>0</v>
      </c>
      <c r="Y494" s="208">
        <v>0</v>
      </c>
      <c r="Z494" s="208">
        <v>0</v>
      </c>
      <c r="AA494" s="208">
        <v>0</v>
      </c>
      <c r="AB494" s="208">
        <v>5000000</v>
      </c>
      <c r="AC494" s="208">
        <v>0</v>
      </c>
      <c r="AD494" s="208">
        <v>0</v>
      </c>
      <c r="AE494" s="208">
        <v>5000000</v>
      </c>
      <c r="AF494" s="208">
        <v>0</v>
      </c>
      <c r="AG494" s="208">
        <v>0</v>
      </c>
      <c r="AH494" s="208">
        <v>0</v>
      </c>
      <c r="AI494" s="208">
        <v>0</v>
      </c>
      <c r="AJ494" s="208">
        <v>0</v>
      </c>
      <c r="AK494" s="208">
        <v>0</v>
      </c>
      <c r="AL494" s="208">
        <v>5000000</v>
      </c>
      <c r="AM494" s="208">
        <v>0</v>
      </c>
    </row>
    <row r="495" spans="1:39" x14ac:dyDescent="0.25">
      <c r="A495" s="16">
        <v>304010102</v>
      </c>
      <c r="B495" s="11" t="s">
        <v>749</v>
      </c>
      <c r="C495" s="12">
        <f>+C496+C497</f>
        <v>180000000</v>
      </c>
      <c r="D495" s="12">
        <f t="shared" ref="D495:P495" si="240">+D496+D497</f>
        <v>0</v>
      </c>
      <c r="E495" s="12">
        <f t="shared" si="240"/>
        <v>0</v>
      </c>
      <c r="F495" s="12">
        <f t="shared" si="240"/>
        <v>0</v>
      </c>
      <c r="G495" s="12">
        <f t="shared" si="218"/>
        <v>180000000</v>
      </c>
      <c r="H495" s="12">
        <f t="shared" si="240"/>
        <v>53832780</v>
      </c>
      <c r="I495" s="12">
        <f t="shared" si="240"/>
        <v>53832780</v>
      </c>
      <c r="J495" s="12">
        <f t="shared" si="212"/>
        <v>126167220</v>
      </c>
      <c r="K495" s="12">
        <f t="shared" si="240"/>
        <v>911260</v>
      </c>
      <c r="L495" s="12">
        <f t="shared" si="240"/>
        <v>911260</v>
      </c>
      <c r="M495" s="12">
        <f t="shared" si="240"/>
        <v>52921520</v>
      </c>
      <c r="N495" s="12">
        <f t="shared" si="240"/>
        <v>911260</v>
      </c>
      <c r="O495" s="12">
        <f t="shared" si="240"/>
        <v>60911260</v>
      </c>
      <c r="P495" s="12">
        <f t="shared" si="240"/>
        <v>7078480</v>
      </c>
      <c r="Q495" s="12">
        <f t="shared" si="219"/>
        <v>119088740</v>
      </c>
      <c r="R495" s="12">
        <f t="shared" si="223"/>
        <v>911260</v>
      </c>
      <c r="S495" s="6"/>
      <c r="T495" s="5">
        <v>304010102</v>
      </c>
      <c r="U495" s="206" t="s">
        <v>749</v>
      </c>
      <c r="V495" s="208">
        <v>180000000</v>
      </c>
      <c r="W495" s="208">
        <v>0</v>
      </c>
      <c r="X495" s="208">
        <v>0</v>
      </c>
      <c r="Y495" s="208">
        <v>0</v>
      </c>
      <c r="Z495" s="208">
        <v>0</v>
      </c>
      <c r="AA495" s="208">
        <v>0</v>
      </c>
      <c r="AB495" s="208">
        <v>180000000</v>
      </c>
      <c r="AC495" s="208">
        <v>53832780</v>
      </c>
      <c r="AD495" s="208">
        <v>53832780</v>
      </c>
      <c r="AE495" s="208">
        <v>126167220</v>
      </c>
      <c r="AF495" s="208">
        <v>911260</v>
      </c>
      <c r="AG495" s="208">
        <v>911260</v>
      </c>
      <c r="AH495" s="208">
        <v>52921520</v>
      </c>
      <c r="AI495" s="208">
        <v>911260</v>
      </c>
      <c r="AJ495" s="208">
        <v>60911260</v>
      </c>
      <c r="AK495" s="208">
        <v>7078480</v>
      </c>
      <c r="AL495" s="208">
        <v>119088740</v>
      </c>
      <c r="AM495" s="208">
        <v>0</v>
      </c>
    </row>
    <row r="496" spans="1:39" x14ac:dyDescent="0.25">
      <c r="A496" s="48">
        <v>30401010201</v>
      </c>
      <c r="B496" s="1" t="s">
        <v>750</v>
      </c>
      <c r="C496" s="2">
        <v>100000000</v>
      </c>
      <c r="D496" s="2">
        <v>0</v>
      </c>
      <c r="E496" s="2">
        <v>0</v>
      </c>
      <c r="F496" s="2">
        <v>0</v>
      </c>
      <c r="G496" s="2">
        <f t="shared" si="218"/>
        <v>100000000</v>
      </c>
      <c r="H496" s="2">
        <v>0</v>
      </c>
      <c r="I496" s="2">
        <v>0</v>
      </c>
      <c r="J496" s="2">
        <f t="shared" ref="J496" si="241">+G496-I496</f>
        <v>100000000</v>
      </c>
      <c r="K496" s="2">
        <v>0</v>
      </c>
      <c r="L496" s="2">
        <v>0</v>
      </c>
      <c r="M496" s="2">
        <f t="shared" si="220"/>
        <v>0</v>
      </c>
      <c r="N496" s="2">
        <v>0</v>
      </c>
      <c r="O496" s="2">
        <v>0</v>
      </c>
      <c r="P496" s="2">
        <f t="shared" si="221"/>
        <v>0</v>
      </c>
      <c r="Q496" s="2">
        <f t="shared" si="219"/>
        <v>100000000</v>
      </c>
      <c r="R496" s="2">
        <f t="shared" si="223"/>
        <v>0</v>
      </c>
      <c r="T496" s="5">
        <v>30401010201</v>
      </c>
      <c r="U496" s="206" t="s">
        <v>750</v>
      </c>
      <c r="V496" s="208">
        <v>100000000</v>
      </c>
      <c r="W496" s="208">
        <v>0</v>
      </c>
      <c r="X496" s="208">
        <v>0</v>
      </c>
      <c r="Y496" s="208">
        <v>0</v>
      </c>
      <c r="Z496" s="208">
        <v>0</v>
      </c>
      <c r="AA496" s="208">
        <v>0</v>
      </c>
      <c r="AB496" s="208">
        <v>100000000</v>
      </c>
      <c r="AC496" s="208">
        <v>0</v>
      </c>
      <c r="AD496" s="208">
        <v>0</v>
      </c>
      <c r="AE496" s="208">
        <v>100000000</v>
      </c>
      <c r="AF496" s="208">
        <v>0</v>
      </c>
      <c r="AG496" s="208">
        <v>0</v>
      </c>
      <c r="AH496" s="208">
        <v>0</v>
      </c>
      <c r="AI496" s="208">
        <v>0</v>
      </c>
      <c r="AJ496" s="208">
        <v>0</v>
      </c>
      <c r="AK496" s="208">
        <v>0</v>
      </c>
      <c r="AL496" s="208">
        <v>100000000</v>
      </c>
      <c r="AM496" s="208">
        <v>0</v>
      </c>
    </row>
    <row r="497" spans="1:39" s="6" customFormat="1" x14ac:dyDescent="0.25">
      <c r="A497" s="49">
        <v>30401010202</v>
      </c>
      <c r="B497" s="1" t="s">
        <v>751</v>
      </c>
      <c r="C497" s="2">
        <v>80000000</v>
      </c>
      <c r="D497" s="2">
        <v>0</v>
      </c>
      <c r="E497" s="2">
        <v>0</v>
      </c>
      <c r="F497" s="2">
        <v>0</v>
      </c>
      <c r="G497" s="2">
        <f t="shared" si="218"/>
        <v>80000000</v>
      </c>
      <c r="H497" s="2">
        <v>53832780</v>
      </c>
      <c r="I497" s="2">
        <v>53832780</v>
      </c>
      <c r="J497" s="2">
        <f t="shared" si="212"/>
        <v>26167220</v>
      </c>
      <c r="K497" s="2">
        <v>911260</v>
      </c>
      <c r="L497" s="2">
        <v>911260</v>
      </c>
      <c r="M497" s="2">
        <f t="shared" si="220"/>
        <v>52921520</v>
      </c>
      <c r="N497" s="2">
        <v>911260</v>
      </c>
      <c r="O497" s="2">
        <v>60911260</v>
      </c>
      <c r="P497" s="2">
        <f t="shared" si="221"/>
        <v>7078480</v>
      </c>
      <c r="Q497" s="2">
        <f t="shared" si="219"/>
        <v>19088740</v>
      </c>
      <c r="R497" s="2">
        <f t="shared" si="223"/>
        <v>911260</v>
      </c>
      <c r="S497"/>
      <c r="T497" s="5">
        <v>30401010202</v>
      </c>
      <c r="U497" s="206" t="s">
        <v>751</v>
      </c>
      <c r="V497" s="208">
        <v>80000000</v>
      </c>
      <c r="W497" s="208">
        <v>0</v>
      </c>
      <c r="X497" s="208">
        <v>0</v>
      </c>
      <c r="Y497" s="208">
        <v>0</v>
      </c>
      <c r="Z497" s="208">
        <v>0</v>
      </c>
      <c r="AA497" s="208">
        <v>0</v>
      </c>
      <c r="AB497" s="208">
        <v>80000000</v>
      </c>
      <c r="AC497" s="208">
        <v>53832780</v>
      </c>
      <c r="AD497" s="208">
        <v>53832780</v>
      </c>
      <c r="AE497" s="208">
        <v>26167220</v>
      </c>
      <c r="AF497" s="208">
        <v>911260</v>
      </c>
      <c r="AG497" s="208">
        <v>911260</v>
      </c>
      <c r="AH497" s="208">
        <v>52921520</v>
      </c>
      <c r="AI497" s="208">
        <v>911260</v>
      </c>
      <c r="AJ497" s="208">
        <v>60911260</v>
      </c>
      <c r="AK497" s="208">
        <v>7078480</v>
      </c>
      <c r="AL497" s="208">
        <v>19088740</v>
      </c>
      <c r="AM497" s="208">
        <v>0</v>
      </c>
    </row>
    <row r="498" spans="1:39" x14ac:dyDescent="0.25">
      <c r="A498" s="16">
        <v>304010104</v>
      </c>
      <c r="B498" s="11" t="s">
        <v>752</v>
      </c>
      <c r="C498" s="12">
        <f>+C499</f>
        <v>20000000</v>
      </c>
      <c r="D498" s="12">
        <f t="shared" ref="D498:P498" si="242">+D499</f>
        <v>0</v>
      </c>
      <c r="E498" s="12">
        <f t="shared" si="242"/>
        <v>0</v>
      </c>
      <c r="F498" s="12">
        <f t="shared" si="242"/>
        <v>0</v>
      </c>
      <c r="G498" s="12">
        <f t="shared" si="218"/>
        <v>20000000</v>
      </c>
      <c r="H498" s="12">
        <f t="shared" si="242"/>
        <v>0</v>
      </c>
      <c r="I498" s="12">
        <f t="shared" si="242"/>
        <v>0</v>
      </c>
      <c r="J498" s="12">
        <f t="shared" si="212"/>
        <v>20000000</v>
      </c>
      <c r="K498" s="12">
        <f t="shared" si="242"/>
        <v>0</v>
      </c>
      <c r="L498" s="12">
        <f t="shared" si="242"/>
        <v>0</v>
      </c>
      <c r="M498" s="12">
        <f t="shared" si="242"/>
        <v>0</v>
      </c>
      <c r="N498" s="12">
        <f t="shared" si="242"/>
        <v>0</v>
      </c>
      <c r="O498" s="12">
        <f t="shared" si="242"/>
        <v>0</v>
      </c>
      <c r="P498" s="12">
        <f t="shared" si="242"/>
        <v>0</v>
      </c>
      <c r="Q498" s="12">
        <f t="shared" si="219"/>
        <v>20000000</v>
      </c>
      <c r="R498" s="12">
        <f t="shared" si="223"/>
        <v>0</v>
      </c>
      <c r="S498" s="6"/>
      <c r="T498" s="5">
        <v>304010104</v>
      </c>
      <c r="U498" s="206" t="s">
        <v>752</v>
      </c>
      <c r="V498" s="208">
        <v>20000000</v>
      </c>
      <c r="W498" s="208">
        <v>0</v>
      </c>
      <c r="X498" s="208">
        <v>0</v>
      </c>
      <c r="Y498" s="208">
        <v>0</v>
      </c>
      <c r="Z498" s="208">
        <v>0</v>
      </c>
      <c r="AA498" s="208">
        <v>0</v>
      </c>
      <c r="AB498" s="208">
        <v>20000000</v>
      </c>
      <c r="AC498" s="208">
        <v>0</v>
      </c>
      <c r="AD498" s="208">
        <v>0</v>
      </c>
      <c r="AE498" s="208">
        <v>20000000</v>
      </c>
      <c r="AF498" s="208">
        <v>0</v>
      </c>
      <c r="AG498" s="208">
        <v>0</v>
      </c>
      <c r="AH498" s="208">
        <v>0</v>
      </c>
      <c r="AI498" s="208">
        <v>0</v>
      </c>
      <c r="AJ498" s="208">
        <v>0</v>
      </c>
      <c r="AK498" s="208">
        <v>0</v>
      </c>
      <c r="AL498" s="208">
        <v>20000000</v>
      </c>
      <c r="AM498" s="208">
        <v>0</v>
      </c>
    </row>
    <row r="499" spans="1:39" s="6" customFormat="1" x14ac:dyDescent="0.25">
      <c r="A499" s="49">
        <v>30401010402</v>
      </c>
      <c r="B499" s="1" t="s">
        <v>753</v>
      </c>
      <c r="C499" s="2">
        <v>20000000</v>
      </c>
      <c r="D499" s="2">
        <v>0</v>
      </c>
      <c r="E499" s="2">
        <v>0</v>
      </c>
      <c r="F499" s="2">
        <v>0</v>
      </c>
      <c r="G499" s="2">
        <f t="shared" si="218"/>
        <v>20000000</v>
      </c>
      <c r="H499" s="2">
        <v>0</v>
      </c>
      <c r="I499" s="2">
        <v>0</v>
      </c>
      <c r="J499" s="2">
        <f t="shared" si="212"/>
        <v>20000000</v>
      </c>
      <c r="K499" s="2">
        <v>0</v>
      </c>
      <c r="L499" s="2">
        <v>0</v>
      </c>
      <c r="M499" s="2">
        <f t="shared" si="220"/>
        <v>0</v>
      </c>
      <c r="N499" s="2">
        <v>0</v>
      </c>
      <c r="O499" s="2">
        <v>0</v>
      </c>
      <c r="P499" s="2">
        <f t="shared" si="221"/>
        <v>0</v>
      </c>
      <c r="Q499" s="2">
        <f t="shared" si="219"/>
        <v>20000000</v>
      </c>
      <c r="R499" s="2">
        <f t="shared" si="223"/>
        <v>0</v>
      </c>
      <c r="S499"/>
      <c r="T499" s="5">
        <v>30401010402</v>
      </c>
      <c r="U499" s="206" t="s">
        <v>753</v>
      </c>
      <c r="V499" s="208">
        <v>20000000</v>
      </c>
      <c r="W499" s="208">
        <v>0</v>
      </c>
      <c r="X499" s="208">
        <v>0</v>
      </c>
      <c r="Y499" s="208">
        <v>0</v>
      </c>
      <c r="Z499" s="208">
        <v>0</v>
      </c>
      <c r="AA499" s="208">
        <v>0</v>
      </c>
      <c r="AB499" s="208">
        <v>20000000</v>
      </c>
      <c r="AC499" s="208">
        <v>0</v>
      </c>
      <c r="AD499" s="208">
        <v>0</v>
      </c>
      <c r="AE499" s="208">
        <v>20000000</v>
      </c>
      <c r="AF499" s="208">
        <v>0</v>
      </c>
      <c r="AG499" s="208">
        <v>0</v>
      </c>
      <c r="AH499" s="208">
        <v>0</v>
      </c>
      <c r="AI499" s="208">
        <v>0</v>
      </c>
      <c r="AJ499" s="208">
        <v>0</v>
      </c>
      <c r="AK499" s="208">
        <v>0</v>
      </c>
      <c r="AL499" s="208">
        <v>20000000</v>
      </c>
      <c r="AM499" s="208">
        <v>0</v>
      </c>
    </row>
    <row r="500" spans="1:39" x14ac:dyDescent="0.25">
      <c r="A500" s="16">
        <v>304010105</v>
      </c>
      <c r="B500" s="11" t="s">
        <v>754</v>
      </c>
      <c r="C500" s="12">
        <f>+C501+C502+C503</f>
        <v>2606478047</v>
      </c>
      <c r="D500" s="12">
        <f t="shared" ref="D500:P500" si="243">+D501+D502+D503</f>
        <v>500000000</v>
      </c>
      <c r="E500" s="12">
        <f t="shared" si="243"/>
        <v>0</v>
      </c>
      <c r="F500" s="12">
        <f t="shared" si="243"/>
        <v>0</v>
      </c>
      <c r="G500" s="12">
        <f t="shared" si="218"/>
        <v>3106478047</v>
      </c>
      <c r="H500" s="12">
        <f t="shared" si="243"/>
        <v>150000000</v>
      </c>
      <c r="I500" s="12">
        <f t="shared" si="243"/>
        <v>150000000</v>
      </c>
      <c r="J500" s="12">
        <f t="shared" si="212"/>
        <v>2956478047</v>
      </c>
      <c r="K500" s="12">
        <f t="shared" si="243"/>
        <v>0</v>
      </c>
      <c r="L500" s="12">
        <f t="shared" si="243"/>
        <v>0</v>
      </c>
      <c r="M500" s="12">
        <f t="shared" si="243"/>
        <v>150000000</v>
      </c>
      <c r="N500" s="12">
        <f t="shared" si="243"/>
        <v>500000000</v>
      </c>
      <c r="O500" s="12">
        <f t="shared" si="243"/>
        <v>650000000</v>
      </c>
      <c r="P500" s="12">
        <f t="shared" si="243"/>
        <v>500000000</v>
      </c>
      <c r="Q500" s="12">
        <f t="shared" si="219"/>
        <v>2456478047</v>
      </c>
      <c r="R500" s="12">
        <f t="shared" si="223"/>
        <v>0</v>
      </c>
      <c r="S500" s="6"/>
      <c r="T500" s="5">
        <v>304010105</v>
      </c>
      <c r="U500" s="206" t="s">
        <v>754</v>
      </c>
      <c r="V500" s="208">
        <v>2606478047</v>
      </c>
      <c r="W500" s="208">
        <v>500000000</v>
      </c>
      <c r="X500" s="208">
        <v>0</v>
      </c>
      <c r="Y500" s="208">
        <v>0</v>
      </c>
      <c r="Z500" s="208">
        <v>0</v>
      </c>
      <c r="AA500" s="208">
        <v>0</v>
      </c>
      <c r="AB500" s="208">
        <v>3106478047</v>
      </c>
      <c r="AC500" s="208">
        <v>150000000</v>
      </c>
      <c r="AD500" s="208">
        <v>150000000</v>
      </c>
      <c r="AE500" s="208">
        <v>2956478047</v>
      </c>
      <c r="AF500" s="208">
        <v>0</v>
      </c>
      <c r="AG500" s="208">
        <v>0</v>
      </c>
      <c r="AH500" s="208">
        <v>150000000</v>
      </c>
      <c r="AI500" s="208">
        <v>500000000</v>
      </c>
      <c r="AJ500" s="208">
        <v>650000000</v>
      </c>
      <c r="AK500" s="208">
        <v>500000000</v>
      </c>
      <c r="AL500" s="208">
        <v>2456478047</v>
      </c>
      <c r="AM500" s="208">
        <v>0</v>
      </c>
    </row>
    <row r="501" spans="1:39" x14ac:dyDescent="0.25">
      <c r="A501" s="48">
        <v>30401010501</v>
      </c>
      <c r="B501" s="1" t="s">
        <v>755</v>
      </c>
      <c r="C501" s="2">
        <v>2456478047</v>
      </c>
      <c r="D501" s="2">
        <v>0</v>
      </c>
      <c r="E501" s="2">
        <v>0</v>
      </c>
      <c r="F501" s="2">
        <v>0</v>
      </c>
      <c r="G501" s="2">
        <f t="shared" si="218"/>
        <v>2456478047</v>
      </c>
      <c r="H501" s="2">
        <v>0</v>
      </c>
      <c r="I501" s="2">
        <v>0</v>
      </c>
      <c r="J501" s="2">
        <f t="shared" si="212"/>
        <v>2456478047</v>
      </c>
      <c r="K501" s="2">
        <v>0</v>
      </c>
      <c r="L501" s="2">
        <v>0</v>
      </c>
      <c r="M501" s="2">
        <f t="shared" si="220"/>
        <v>0</v>
      </c>
      <c r="N501" s="2">
        <v>0</v>
      </c>
      <c r="O501" s="2">
        <v>0</v>
      </c>
      <c r="P501" s="2">
        <f t="shared" si="221"/>
        <v>0</v>
      </c>
      <c r="Q501" s="2">
        <f t="shared" si="219"/>
        <v>2456478047</v>
      </c>
      <c r="R501" s="2">
        <f t="shared" si="223"/>
        <v>0</v>
      </c>
      <c r="T501" s="5">
        <v>30401010501</v>
      </c>
      <c r="U501" s="206" t="s">
        <v>755</v>
      </c>
      <c r="V501" s="208">
        <v>2456478047</v>
      </c>
      <c r="W501" s="208">
        <v>0</v>
      </c>
      <c r="X501" s="208">
        <v>0</v>
      </c>
      <c r="Y501" s="208">
        <v>0</v>
      </c>
      <c r="Z501" s="208">
        <v>0</v>
      </c>
      <c r="AA501" s="208">
        <v>0</v>
      </c>
      <c r="AB501" s="208">
        <v>2456478047</v>
      </c>
      <c r="AC501" s="208">
        <v>0</v>
      </c>
      <c r="AD501" s="208">
        <v>0</v>
      </c>
      <c r="AE501" s="208">
        <v>2456478047</v>
      </c>
      <c r="AF501" s="208">
        <v>0</v>
      </c>
      <c r="AG501" s="208">
        <v>0</v>
      </c>
      <c r="AH501" s="208">
        <v>0</v>
      </c>
      <c r="AI501" s="208">
        <v>0</v>
      </c>
      <c r="AJ501" s="208">
        <v>0</v>
      </c>
      <c r="AK501" s="208">
        <v>0</v>
      </c>
      <c r="AL501" s="208">
        <v>2456478047</v>
      </c>
      <c r="AM501" s="208">
        <v>0</v>
      </c>
    </row>
    <row r="502" spans="1:39" x14ac:dyDescent="0.25">
      <c r="A502" s="49">
        <v>30401010502</v>
      </c>
      <c r="B502" s="1" t="s">
        <v>756</v>
      </c>
      <c r="C502" s="2">
        <v>150000000</v>
      </c>
      <c r="D502" s="2">
        <v>0</v>
      </c>
      <c r="E502" s="2">
        <v>0</v>
      </c>
      <c r="F502" s="2">
        <v>0</v>
      </c>
      <c r="G502" s="2">
        <f t="shared" si="218"/>
        <v>150000000</v>
      </c>
      <c r="H502" s="2">
        <v>150000000</v>
      </c>
      <c r="I502" s="2">
        <v>150000000</v>
      </c>
      <c r="J502" s="2">
        <f t="shared" si="212"/>
        <v>0</v>
      </c>
      <c r="K502" s="2">
        <v>0</v>
      </c>
      <c r="L502" s="2">
        <v>0</v>
      </c>
      <c r="M502" s="2">
        <f t="shared" si="220"/>
        <v>150000000</v>
      </c>
      <c r="N502" s="2">
        <v>0</v>
      </c>
      <c r="O502" s="2">
        <v>150000000</v>
      </c>
      <c r="P502" s="2">
        <f t="shared" si="221"/>
        <v>0</v>
      </c>
      <c r="Q502" s="2">
        <f t="shared" si="219"/>
        <v>0</v>
      </c>
      <c r="R502" s="2">
        <f t="shared" si="223"/>
        <v>0</v>
      </c>
      <c r="T502" s="5">
        <v>30401010502</v>
      </c>
      <c r="U502" s="206" t="s">
        <v>756</v>
      </c>
      <c r="V502" s="208">
        <v>150000000</v>
      </c>
      <c r="W502" s="208">
        <v>0</v>
      </c>
      <c r="X502" s="208">
        <v>0</v>
      </c>
      <c r="Y502" s="208">
        <v>0</v>
      </c>
      <c r="Z502" s="208">
        <v>0</v>
      </c>
      <c r="AA502" s="208">
        <v>0</v>
      </c>
      <c r="AB502" s="208">
        <v>150000000</v>
      </c>
      <c r="AC502" s="208">
        <v>150000000</v>
      </c>
      <c r="AD502" s="208">
        <v>150000000</v>
      </c>
      <c r="AE502" s="208">
        <v>0</v>
      </c>
      <c r="AF502" s="208">
        <v>0</v>
      </c>
      <c r="AG502" s="208">
        <v>0</v>
      </c>
      <c r="AH502" s="208">
        <v>150000000</v>
      </c>
      <c r="AI502" s="208">
        <v>0</v>
      </c>
      <c r="AJ502" s="208">
        <v>150000000</v>
      </c>
      <c r="AK502" s="208">
        <v>0</v>
      </c>
      <c r="AL502" s="208">
        <v>0</v>
      </c>
      <c r="AM502" s="208">
        <v>0</v>
      </c>
    </row>
    <row r="503" spans="1:39" s="6" customFormat="1" x14ac:dyDescent="0.25">
      <c r="A503" s="50">
        <v>30401010503</v>
      </c>
      <c r="B503" s="1" t="s">
        <v>757</v>
      </c>
      <c r="C503" s="2">
        <v>0</v>
      </c>
      <c r="D503" s="31">
        <v>500000000</v>
      </c>
      <c r="E503" s="2">
        <v>0</v>
      </c>
      <c r="F503" s="2">
        <v>0</v>
      </c>
      <c r="G503" s="2">
        <f t="shared" si="218"/>
        <v>500000000</v>
      </c>
      <c r="H503" s="2">
        <v>0</v>
      </c>
      <c r="I503" s="2">
        <v>0</v>
      </c>
      <c r="J503" s="2">
        <f t="shared" si="212"/>
        <v>500000000</v>
      </c>
      <c r="K503" s="2">
        <v>0</v>
      </c>
      <c r="L503" s="2">
        <v>0</v>
      </c>
      <c r="M503" s="2">
        <f t="shared" si="220"/>
        <v>0</v>
      </c>
      <c r="N503" s="2">
        <v>500000000</v>
      </c>
      <c r="O503" s="2">
        <v>500000000</v>
      </c>
      <c r="P503" s="2">
        <f t="shared" si="221"/>
        <v>500000000</v>
      </c>
      <c r="Q503" s="2">
        <f t="shared" si="219"/>
        <v>0</v>
      </c>
      <c r="R503" s="2">
        <f t="shared" si="223"/>
        <v>0</v>
      </c>
      <c r="S503"/>
      <c r="T503" s="5">
        <v>30401010503</v>
      </c>
      <c r="U503" s="206" t="s">
        <v>757</v>
      </c>
      <c r="V503" s="208">
        <v>0</v>
      </c>
      <c r="W503" s="208">
        <v>500000000</v>
      </c>
      <c r="X503" s="208">
        <v>0</v>
      </c>
      <c r="Y503" s="208">
        <v>0</v>
      </c>
      <c r="Z503" s="208">
        <v>0</v>
      </c>
      <c r="AA503" s="208">
        <v>0</v>
      </c>
      <c r="AB503" s="208">
        <v>500000000</v>
      </c>
      <c r="AC503" s="208">
        <v>0</v>
      </c>
      <c r="AD503" s="208">
        <v>0</v>
      </c>
      <c r="AE503" s="208">
        <v>500000000</v>
      </c>
      <c r="AF503" s="208">
        <v>0</v>
      </c>
      <c r="AG503" s="208">
        <v>0</v>
      </c>
      <c r="AH503" s="208">
        <v>0</v>
      </c>
      <c r="AI503" s="208">
        <v>500000000</v>
      </c>
      <c r="AJ503" s="208">
        <v>500000000</v>
      </c>
      <c r="AK503" s="208">
        <v>500000000</v>
      </c>
      <c r="AL503" s="208">
        <v>0</v>
      </c>
      <c r="AM503" s="208">
        <v>0</v>
      </c>
    </row>
    <row r="504" spans="1:39" x14ac:dyDescent="0.25">
      <c r="A504" s="16">
        <v>304010106</v>
      </c>
      <c r="B504" s="11" t="s">
        <v>758</v>
      </c>
      <c r="C504" s="12">
        <f>+C505+C506</f>
        <v>448611265.10000002</v>
      </c>
      <c r="D504" s="12">
        <f t="shared" ref="D504:P504" si="244">+D505+D506</f>
        <v>0</v>
      </c>
      <c r="E504" s="12">
        <f t="shared" si="244"/>
        <v>0</v>
      </c>
      <c r="F504" s="12">
        <f t="shared" si="244"/>
        <v>0</v>
      </c>
      <c r="G504" s="12">
        <f t="shared" si="218"/>
        <v>448611265.10000002</v>
      </c>
      <c r="H504" s="12">
        <f t="shared" si="244"/>
        <v>218832630</v>
      </c>
      <c r="I504" s="12">
        <f t="shared" si="244"/>
        <v>243845478</v>
      </c>
      <c r="J504" s="12">
        <f t="shared" ref="J504:J524" si="245">+G504-I504</f>
        <v>204765787.10000002</v>
      </c>
      <c r="K504" s="12">
        <f t="shared" si="244"/>
        <v>25012848</v>
      </c>
      <c r="L504" s="12">
        <f t="shared" si="244"/>
        <v>25012848</v>
      </c>
      <c r="M504" s="12">
        <f t="shared" si="244"/>
        <v>218832630</v>
      </c>
      <c r="N504" s="12">
        <f t="shared" si="244"/>
        <v>0</v>
      </c>
      <c r="O504" s="12">
        <f t="shared" si="244"/>
        <v>419027128</v>
      </c>
      <c r="P504" s="12">
        <f t="shared" si="244"/>
        <v>175181649.99999997</v>
      </c>
      <c r="Q504" s="12">
        <f t="shared" si="219"/>
        <v>29584137.100000024</v>
      </c>
      <c r="R504" s="12">
        <f t="shared" si="223"/>
        <v>25012848</v>
      </c>
      <c r="S504" s="6"/>
      <c r="T504" s="5">
        <v>304010106</v>
      </c>
      <c r="U504" s="206" t="s">
        <v>758</v>
      </c>
      <c r="V504" s="208">
        <v>448611265.10000002</v>
      </c>
      <c r="W504" s="208">
        <v>0</v>
      </c>
      <c r="X504" s="208">
        <v>0</v>
      </c>
      <c r="Y504" s="208">
        <v>0</v>
      </c>
      <c r="Z504" s="208">
        <v>0</v>
      </c>
      <c r="AA504" s="208">
        <v>0</v>
      </c>
      <c r="AB504" s="208">
        <v>448611265.10000002</v>
      </c>
      <c r="AC504" s="208">
        <v>218832630</v>
      </c>
      <c r="AD504" s="208">
        <v>243845478</v>
      </c>
      <c r="AE504" s="208">
        <v>204765787.10000002</v>
      </c>
      <c r="AF504" s="208">
        <v>25012848</v>
      </c>
      <c r="AG504" s="208">
        <v>25012848</v>
      </c>
      <c r="AH504" s="208">
        <v>218832630</v>
      </c>
      <c r="AI504" s="208">
        <v>0</v>
      </c>
      <c r="AJ504" s="208">
        <v>419027128</v>
      </c>
      <c r="AK504" s="208">
        <v>175181650</v>
      </c>
      <c r="AL504" s="208">
        <v>29584137.100000024</v>
      </c>
      <c r="AM504" s="208">
        <v>0</v>
      </c>
    </row>
    <row r="505" spans="1:39" x14ac:dyDescent="0.25">
      <c r="A505" s="49">
        <v>30401010602</v>
      </c>
      <c r="B505" s="1" t="s">
        <v>759</v>
      </c>
      <c r="C505" s="2">
        <v>340000000</v>
      </c>
      <c r="D505" s="2">
        <v>0</v>
      </c>
      <c r="E505" s="2">
        <v>0</v>
      </c>
      <c r="F505" s="2">
        <v>0</v>
      </c>
      <c r="G505" s="2">
        <f t="shared" si="218"/>
        <v>340000000</v>
      </c>
      <c r="H505" s="2">
        <v>165282630</v>
      </c>
      <c r="I505" s="2">
        <v>165282630</v>
      </c>
      <c r="J505" s="2">
        <f t="shared" si="245"/>
        <v>174717370</v>
      </c>
      <c r="K505" s="2">
        <v>0</v>
      </c>
      <c r="L505" s="2">
        <v>0</v>
      </c>
      <c r="M505" s="2">
        <f t="shared" si="220"/>
        <v>165282630</v>
      </c>
      <c r="N505" s="2">
        <v>0</v>
      </c>
      <c r="O505" s="2">
        <v>310415862.89999998</v>
      </c>
      <c r="P505" s="2">
        <f t="shared" si="221"/>
        <v>145133232.89999998</v>
      </c>
      <c r="Q505" s="2">
        <f t="shared" si="219"/>
        <v>29584137.100000024</v>
      </c>
      <c r="R505" s="2">
        <f t="shared" si="223"/>
        <v>0</v>
      </c>
      <c r="T505" s="5">
        <v>30401010602</v>
      </c>
      <c r="U505" s="206" t="s">
        <v>759</v>
      </c>
      <c r="V505" s="208">
        <v>340000000</v>
      </c>
      <c r="W505" s="208">
        <v>0</v>
      </c>
      <c r="X505" s="208">
        <v>0</v>
      </c>
      <c r="Y505" s="208">
        <v>0</v>
      </c>
      <c r="Z505" s="208">
        <v>0</v>
      </c>
      <c r="AA505" s="208">
        <v>0</v>
      </c>
      <c r="AB505" s="208">
        <v>340000000</v>
      </c>
      <c r="AC505" s="208">
        <v>165282630</v>
      </c>
      <c r="AD505" s="208">
        <v>165282630</v>
      </c>
      <c r="AE505" s="208">
        <v>174717370</v>
      </c>
      <c r="AF505" s="208">
        <v>0</v>
      </c>
      <c r="AG505" s="208">
        <v>0</v>
      </c>
      <c r="AH505" s="208">
        <v>165282630</v>
      </c>
      <c r="AI505" s="208">
        <v>0</v>
      </c>
      <c r="AJ505" s="208">
        <v>310415862.89999998</v>
      </c>
      <c r="AK505" s="208">
        <v>145133232.89999998</v>
      </c>
      <c r="AL505" s="208">
        <v>29584137.100000024</v>
      </c>
      <c r="AM505" s="208">
        <v>0</v>
      </c>
    </row>
    <row r="506" spans="1:39" s="6" customFormat="1" x14ac:dyDescent="0.25">
      <c r="A506" s="50">
        <v>30401010603</v>
      </c>
      <c r="B506" s="1" t="s">
        <v>760</v>
      </c>
      <c r="C506" s="2">
        <v>108611265.09999999</v>
      </c>
      <c r="D506" s="2">
        <v>0</v>
      </c>
      <c r="E506" s="2">
        <v>0</v>
      </c>
      <c r="F506" s="2">
        <v>0</v>
      </c>
      <c r="G506" s="2">
        <f t="shared" si="218"/>
        <v>108611265.09999999</v>
      </c>
      <c r="H506" s="2">
        <v>53550000</v>
      </c>
      <c r="I506" s="2">
        <v>78562848</v>
      </c>
      <c r="J506" s="2">
        <f t="shared" si="245"/>
        <v>30048417.099999994</v>
      </c>
      <c r="K506" s="2">
        <v>25012848</v>
      </c>
      <c r="L506" s="2">
        <v>25012848</v>
      </c>
      <c r="M506" s="2">
        <f t="shared" si="220"/>
        <v>53550000</v>
      </c>
      <c r="N506" s="2">
        <v>0</v>
      </c>
      <c r="O506" s="2">
        <v>108611265.09999999</v>
      </c>
      <c r="P506" s="2">
        <f t="shared" si="221"/>
        <v>30048417.099999994</v>
      </c>
      <c r="Q506" s="2">
        <f t="shared" si="219"/>
        <v>0</v>
      </c>
      <c r="R506" s="2">
        <f t="shared" si="223"/>
        <v>25012848</v>
      </c>
      <c r="S506"/>
      <c r="T506" s="5">
        <v>30401010603</v>
      </c>
      <c r="U506" s="206" t="s">
        <v>760</v>
      </c>
      <c r="V506" s="208">
        <v>108611265.09999999</v>
      </c>
      <c r="W506" s="208">
        <v>0</v>
      </c>
      <c r="X506" s="208">
        <v>0</v>
      </c>
      <c r="Y506" s="208">
        <v>0</v>
      </c>
      <c r="Z506" s="208">
        <v>0</v>
      </c>
      <c r="AA506" s="208">
        <v>0</v>
      </c>
      <c r="AB506" s="208">
        <v>108611265.09999999</v>
      </c>
      <c r="AC506" s="208">
        <v>53550000</v>
      </c>
      <c r="AD506" s="208">
        <v>78562848</v>
      </c>
      <c r="AE506" s="208">
        <v>30048417.099999994</v>
      </c>
      <c r="AF506" s="208">
        <v>25012848</v>
      </c>
      <c r="AG506" s="208">
        <v>25012848</v>
      </c>
      <c r="AH506" s="208">
        <v>53550000</v>
      </c>
      <c r="AI506" s="208">
        <v>0</v>
      </c>
      <c r="AJ506" s="208">
        <v>108611265.09999999</v>
      </c>
      <c r="AK506" s="208">
        <v>30048417.099999994</v>
      </c>
      <c r="AL506" s="208">
        <v>0</v>
      </c>
      <c r="AM506" s="208">
        <v>0</v>
      </c>
    </row>
    <row r="507" spans="1:39" x14ac:dyDescent="0.25">
      <c r="A507" s="16">
        <v>304010107</v>
      </c>
      <c r="B507" s="11" t="s">
        <v>761</v>
      </c>
      <c r="C507" s="12">
        <f>+C508</f>
        <v>250000000</v>
      </c>
      <c r="D507" s="12">
        <f t="shared" ref="D507:P507" si="246">+D508</f>
        <v>0</v>
      </c>
      <c r="E507" s="12">
        <f t="shared" si="246"/>
        <v>0</v>
      </c>
      <c r="F507" s="12">
        <f t="shared" si="246"/>
        <v>0</v>
      </c>
      <c r="G507" s="12">
        <f t="shared" si="218"/>
        <v>250000000</v>
      </c>
      <c r="H507" s="12">
        <f t="shared" si="246"/>
        <v>0</v>
      </c>
      <c r="I507" s="12">
        <f t="shared" si="246"/>
        <v>0</v>
      </c>
      <c r="J507" s="12">
        <f t="shared" si="245"/>
        <v>250000000</v>
      </c>
      <c r="K507" s="12">
        <f t="shared" si="246"/>
        <v>0</v>
      </c>
      <c r="L507" s="12">
        <f t="shared" si="246"/>
        <v>0</v>
      </c>
      <c r="M507" s="12">
        <f t="shared" si="246"/>
        <v>0</v>
      </c>
      <c r="N507" s="12">
        <f t="shared" si="246"/>
        <v>0</v>
      </c>
      <c r="O507" s="12">
        <f t="shared" si="246"/>
        <v>0</v>
      </c>
      <c r="P507" s="12">
        <f t="shared" si="246"/>
        <v>0</v>
      </c>
      <c r="Q507" s="12">
        <f t="shared" si="219"/>
        <v>250000000</v>
      </c>
      <c r="R507" s="12">
        <f t="shared" si="223"/>
        <v>0</v>
      </c>
      <c r="S507" s="6"/>
      <c r="T507" s="5">
        <v>304010107</v>
      </c>
      <c r="U507" s="206" t="s">
        <v>761</v>
      </c>
      <c r="V507" s="208">
        <v>250000000</v>
      </c>
      <c r="W507" s="208">
        <v>0</v>
      </c>
      <c r="X507" s="208">
        <v>0</v>
      </c>
      <c r="Y507" s="208">
        <v>0</v>
      </c>
      <c r="Z507" s="208">
        <v>0</v>
      </c>
      <c r="AA507" s="208">
        <v>0</v>
      </c>
      <c r="AB507" s="208">
        <v>250000000</v>
      </c>
      <c r="AC507" s="208">
        <v>0</v>
      </c>
      <c r="AD507" s="208">
        <v>0</v>
      </c>
      <c r="AE507" s="208">
        <v>250000000</v>
      </c>
      <c r="AF507" s="208">
        <v>0</v>
      </c>
      <c r="AG507" s="208">
        <v>0</v>
      </c>
      <c r="AH507" s="208">
        <v>0</v>
      </c>
      <c r="AI507" s="208">
        <v>0</v>
      </c>
      <c r="AJ507" s="208">
        <v>0</v>
      </c>
      <c r="AK507" s="208">
        <v>0</v>
      </c>
      <c r="AL507" s="208">
        <v>250000000</v>
      </c>
      <c r="AM507" s="208">
        <v>0</v>
      </c>
    </row>
    <row r="508" spans="1:39" s="6" customFormat="1" x14ac:dyDescent="0.25">
      <c r="A508" s="48">
        <v>30401010701</v>
      </c>
      <c r="B508" s="1" t="s">
        <v>762</v>
      </c>
      <c r="C508" s="2">
        <v>250000000</v>
      </c>
      <c r="D508" s="2">
        <v>0</v>
      </c>
      <c r="E508" s="2">
        <v>0</v>
      </c>
      <c r="F508" s="2">
        <v>0</v>
      </c>
      <c r="G508" s="2">
        <f t="shared" si="218"/>
        <v>250000000</v>
      </c>
      <c r="H508" s="2">
        <v>0</v>
      </c>
      <c r="I508" s="2">
        <v>0</v>
      </c>
      <c r="J508" s="2">
        <f t="shared" si="245"/>
        <v>250000000</v>
      </c>
      <c r="K508" s="2">
        <v>0</v>
      </c>
      <c r="L508" s="2">
        <v>0</v>
      </c>
      <c r="M508" s="2">
        <f t="shared" si="220"/>
        <v>0</v>
      </c>
      <c r="N508" s="2">
        <v>0</v>
      </c>
      <c r="O508" s="2">
        <v>0</v>
      </c>
      <c r="P508" s="2">
        <f t="shared" si="221"/>
        <v>0</v>
      </c>
      <c r="Q508" s="2">
        <f t="shared" si="219"/>
        <v>250000000</v>
      </c>
      <c r="R508" s="2">
        <f t="shared" si="223"/>
        <v>0</v>
      </c>
      <c r="S508"/>
      <c r="T508" s="5">
        <v>30401010701</v>
      </c>
      <c r="U508" s="206" t="s">
        <v>762</v>
      </c>
      <c r="V508" s="208">
        <v>250000000</v>
      </c>
      <c r="W508" s="208">
        <v>0</v>
      </c>
      <c r="X508" s="208">
        <v>0</v>
      </c>
      <c r="Y508" s="208">
        <v>0</v>
      </c>
      <c r="Z508" s="208">
        <v>0</v>
      </c>
      <c r="AA508" s="208">
        <v>0</v>
      </c>
      <c r="AB508" s="208">
        <v>250000000</v>
      </c>
      <c r="AC508" s="208">
        <v>0</v>
      </c>
      <c r="AD508" s="208">
        <v>0</v>
      </c>
      <c r="AE508" s="208">
        <v>250000000</v>
      </c>
      <c r="AF508" s="208">
        <v>0</v>
      </c>
      <c r="AG508" s="208">
        <v>0</v>
      </c>
      <c r="AH508" s="208">
        <v>0</v>
      </c>
      <c r="AI508" s="208">
        <v>0</v>
      </c>
      <c r="AJ508" s="208">
        <v>0</v>
      </c>
      <c r="AK508" s="208">
        <v>0</v>
      </c>
      <c r="AL508" s="208">
        <v>250000000</v>
      </c>
      <c r="AM508" s="208">
        <v>0</v>
      </c>
    </row>
    <row r="509" spans="1:39" s="6" customFormat="1" x14ac:dyDescent="0.25">
      <c r="A509" s="13">
        <v>30402</v>
      </c>
      <c r="B509" s="7" t="s">
        <v>763</v>
      </c>
      <c r="C509" s="8">
        <f>+C510</f>
        <v>545900000</v>
      </c>
      <c r="D509" s="8">
        <f t="shared" ref="D509:P511" si="247">+D510</f>
        <v>0</v>
      </c>
      <c r="E509" s="8">
        <f t="shared" si="247"/>
        <v>0</v>
      </c>
      <c r="F509" s="8">
        <f t="shared" si="247"/>
        <v>0</v>
      </c>
      <c r="G509" s="8">
        <f t="shared" si="218"/>
        <v>545900000</v>
      </c>
      <c r="H509" s="8">
        <f t="shared" si="247"/>
        <v>0</v>
      </c>
      <c r="I509" s="8">
        <f t="shared" si="247"/>
        <v>57000000</v>
      </c>
      <c r="J509" s="8">
        <f t="shared" si="245"/>
        <v>488900000</v>
      </c>
      <c r="K509" s="8">
        <f t="shared" si="247"/>
        <v>0</v>
      </c>
      <c r="L509" s="8">
        <f t="shared" si="247"/>
        <v>0</v>
      </c>
      <c r="M509" s="8">
        <f t="shared" si="247"/>
        <v>57000000</v>
      </c>
      <c r="N509" s="8">
        <f t="shared" si="247"/>
        <v>0</v>
      </c>
      <c r="O509" s="8">
        <f t="shared" si="247"/>
        <v>57000000</v>
      </c>
      <c r="P509" s="8">
        <f t="shared" si="247"/>
        <v>0</v>
      </c>
      <c r="Q509" s="8">
        <f t="shared" si="219"/>
        <v>488900000</v>
      </c>
      <c r="R509" s="8">
        <f t="shared" si="223"/>
        <v>0</v>
      </c>
      <c r="T509" s="5">
        <v>30402</v>
      </c>
      <c r="U509" s="206" t="s">
        <v>763</v>
      </c>
      <c r="V509" s="208">
        <v>545900000</v>
      </c>
      <c r="W509" s="208">
        <v>0</v>
      </c>
      <c r="X509" s="208">
        <v>0</v>
      </c>
      <c r="Y509" s="208">
        <v>0</v>
      </c>
      <c r="Z509" s="208">
        <v>0</v>
      </c>
      <c r="AA509" s="208">
        <v>0</v>
      </c>
      <c r="AB509" s="208">
        <v>545900000</v>
      </c>
      <c r="AC509" s="208">
        <v>0</v>
      </c>
      <c r="AD509" s="208">
        <v>57000000</v>
      </c>
      <c r="AE509" s="208">
        <v>488900000</v>
      </c>
      <c r="AF509" s="208">
        <v>0</v>
      </c>
      <c r="AG509" s="208">
        <v>0</v>
      </c>
      <c r="AH509" s="208">
        <v>57000000</v>
      </c>
      <c r="AI509" s="208">
        <v>0</v>
      </c>
      <c r="AJ509" s="208">
        <v>57000000</v>
      </c>
      <c r="AK509" s="208">
        <v>0</v>
      </c>
      <c r="AL509" s="208">
        <v>488900000</v>
      </c>
      <c r="AM509" s="208">
        <v>0</v>
      </c>
    </row>
    <row r="510" spans="1:39" s="6" customFormat="1" x14ac:dyDescent="0.25">
      <c r="A510" s="13">
        <v>3040201</v>
      </c>
      <c r="B510" s="7" t="s">
        <v>764</v>
      </c>
      <c r="C510" s="8">
        <f>+C511</f>
        <v>545900000</v>
      </c>
      <c r="D510" s="8">
        <f t="shared" si="247"/>
        <v>0</v>
      </c>
      <c r="E510" s="8">
        <f t="shared" si="247"/>
        <v>0</v>
      </c>
      <c r="F510" s="8">
        <f t="shared" si="247"/>
        <v>0</v>
      </c>
      <c r="G510" s="8">
        <f t="shared" si="218"/>
        <v>545900000</v>
      </c>
      <c r="H510" s="8">
        <f t="shared" si="247"/>
        <v>0</v>
      </c>
      <c r="I510" s="8">
        <f t="shared" si="247"/>
        <v>57000000</v>
      </c>
      <c r="J510" s="8">
        <f t="shared" si="245"/>
        <v>488900000</v>
      </c>
      <c r="K510" s="8">
        <f t="shared" si="247"/>
        <v>0</v>
      </c>
      <c r="L510" s="8">
        <f t="shared" si="247"/>
        <v>0</v>
      </c>
      <c r="M510" s="8">
        <f t="shared" si="247"/>
        <v>57000000</v>
      </c>
      <c r="N510" s="8">
        <f t="shared" si="247"/>
        <v>0</v>
      </c>
      <c r="O510" s="8">
        <f t="shared" si="247"/>
        <v>57000000</v>
      </c>
      <c r="P510" s="8">
        <f t="shared" si="247"/>
        <v>0</v>
      </c>
      <c r="Q510" s="8">
        <f t="shared" si="219"/>
        <v>488900000</v>
      </c>
      <c r="R510" s="8">
        <f t="shared" si="223"/>
        <v>0</v>
      </c>
      <c r="T510" s="5">
        <v>3040201</v>
      </c>
      <c r="U510" s="206" t="s">
        <v>764</v>
      </c>
      <c r="V510" s="208">
        <v>545900000</v>
      </c>
      <c r="W510" s="208">
        <v>0</v>
      </c>
      <c r="X510" s="208">
        <v>0</v>
      </c>
      <c r="Y510" s="208">
        <v>0</v>
      </c>
      <c r="Z510" s="208">
        <v>0</v>
      </c>
      <c r="AA510" s="208">
        <v>0</v>
      </c>
      <c r="AB510" s="208">
        <v>545900000</v>
      </c>
      <c r="AC510" s="208">
        <v>0</v>
      </c>
      <c r="AD510" s="208">
        <v>57000000</v>
      </c>
      <c r="AE510" s="208">
        <v>488900000</v>
      </c>
      <c r="AF510" s="208">
        <v>0</v>
      </c>
      <c r="AG510" s="208">
        <v>0</v>
      </c>
      <c r="AH510" s="208">
        <v>57000000</v>
      </c>
      <c r="AI510" s="208">
        <v>0</v>
      </c>
      <c r="AJ510" s="208">
        <v>57000000</v>
      </c>
      <c r="AK510" s="208">
        <v>0</v>
      </c>
      <c r="AL510" s="208">
        <v>488900000</v>
      </c>
      <c r="AM510" s="208">
        <v>0</v>
      </c>
    </row>
    <row r="511" spans="1:39" x14ac:dyDescent="0.25">
      <c r="A511" s="16">
        <v>304020101</v>
      </c>
      <c r="B511" s="11" t="s">
        <v>765</v>
      </c>
      <c r="C511" s="12">
        <f>+C512</f>
        <v>545900000</v>
      </c>
      <c r="D511" s="12">
        <f t="shared" si="247"/>
        <v>0</v>
      </c>
      <c r="E511" s="12">
        <f t="shared" si="247"/>
        <v>0</v>
      </c>
      <c r="F511" s="12">
        <f t="shared" si="247"/>
        <v>0</v>
      </c>
      <c r="G511" s="12">
        <f t="shared" si="218"/>
        <v>545900000</v>
      </c>
      <c r="H511" s="12">
        <f t="shared" si="247"/>
        <v>0</v>
      </c>
      <c r="I511" s="12">
        <f t="shared" si="247"/>
        <v>57000000</v>
      </c>
      <c r="J511" s="12">
        <f t="shared" si="245"/>
        <v>488900000</v>
      </c>
      <c r="K511" s="12">
        <f t="shared" si="247"/>
        <v>0</v>
      </c>
      <c r="L511" s="12">
        <f t="shared" si="247"/>
        <v>0</v>
      </c>
      <c r="M511" s="12">
        <f t="shared" si="247"/>
        <v>57000000</v>
      </c>
      <c r="N511" s="12">
        <f t="shared" si="247"/>
        <v>0</v>
      </c>
      <c r="O511" s="12">
        <f t="shared" si="247"/>
        <v>57000000</v>
      </c>
      <c r="P511" s="12">
        <f t="shared" si="247"/>
        <v>0</v>
      </c>
      <c r="Q511" s="12">
        <f t="shared" si="219"/>
        <v>488900000</v>
      </c>
      <c r="R511" s="12">
        <f t="shared" si="223"/>
        <v>0</v>
      </c>
      <c r="S511" s="6"/>
      <c r="T511" s="5">
        <v>304020101</v>
      </c>
      <c r="U511" s="206" t="s">
        <v>765</v>
      </c>
      <c r="V511" s="208">
        <v>545900000</v>
      </c>
      <c r="W511" s="208">
        <v>0</v>
      </c>
      <c r="X511" s="208">
        <v>0</v>
      </c>
      <c r="Y511" s="208">
        <v>0</v>
      </c>
      <c r="Z511" s="208">
        <v>0</v>
      </c>
      <c r="AA511" s="208">
        <v>0</v>
      </c>
      <c r="AB511" s="208">
        <v>545900000</v>
      </c>
      <c r="AC511" s="208">
        <v>0</v>
      </c>
      <c r="AD511" s="208">
        <v>57000000</v>
      </c>
      <c r="AE511" s="208">
        <v>488900000</v>
      </c>
      <c r="AF511" s="208">
        <v>0</v>
      </c>
      <c r="AG511" s="208">
        <v>0</v>
      </c>
      <c r="AH511" s="208">
        <v>57000000</v>
      </c>
      <c r="AI511" s="208">
        <v>0</v>
      </c>
      <c r="AJ511" s="208">
        <v>57000000</v>
      </c>
      <c r="AK511" s="208">
        <v>0</v>
      </c>
      <c r="AL511" s="208">
        <v>488900000</v>
      </c>
      <c r="AM511" s="208">
        <v>0</v>
      </c>
    </row>
    <row r="512" spans="1:39" x14ac:dyDescent="0.25">
      <c r="A512" s="211">
        <v>30402010104</v>
      </c>
      <c r="B512" s="212" t="s">
        <v>766</v>
      </c>
      <c r="C512" s="167">
        <v>545900000</v>
      </c>
      <c r="D512" s="167">
        <v>0</v>
      </c>
      <c r="E512" s="167">
        <v>0</v>
      </c>
      <c r="F512" s="167">
        <v>0</v>
      </c>
      <c r="G512" s="167">
        <f t="shared" si="218"/>
        <v>545900000</v>
      </c>
      <c r="H512" s="167">
        <v>0</v>
      </c>
      <c r="I512" s="167">
        <v>57000000</v>
      </c>
      <c r="J512" s="167">
        <f t="shared" si="245"/>
        <v>488900000</v>
      </c>
      <c r="K512" s="167">
        <v>0</v>
      </c>
      <c r="L512" s="167">
        <v>0</v>
      </c>
      <c r="M512" s="167">
        <f t="shared" si="220"/>
        <v>57000000</v>
      </c>
      <c r="N512" s="167">
        <v>0</v>
      </c>
      <c r="O512" s="167">
        <v>57000000</v>
      </c>
      <c r="P512" s="167">
        <f t="shared" si="221"/>
        <v>0</v>
      </c>
      <c r="Q512" s="167">
        <f t="shared" si="219"/>
        <v>488900000</v>
      </c>
      <c r="R512" s="167">
        <f t="shared" si="223"/>
        <v>0</v>
      </c>
      <c r="T512" s="5">
        <v>30402010104</v>
      </c>
      <c r="U512" s="206" t="s">
        <v>766</v>
      </c>
      <c r="V512" s="208">
        <v>545900000</v>
      </c>
      <c r="W512" s="208">
        <v>0</v>
      </c>
      <c r="X512" s="208">
        <v>0</v>
      </c>
      <c r="Y512" s="208">
        <v>0</v>
      </c>
      <c r="Z512" s="208">
        <v>0</v>
      </c>
      <c r="AA512" s="208">
        <v>0</v>
      </c>
      <c r="AB512" s="208">
        <v>545900000</v>
      </c>
      <c r="AC512" s="208">
        <v>0</v>
      </c>
      <c r="AD512" s="208">
        <v>57000000</v>
      </c>
      <c r="AE512" s="208">
        <v>488900000</v>
      </c>
      <c r="AF512" s="208">
        <v>0</v>
      </c>
      <c r="AG512" s="208">
        <v>0</v>
      </c>
      <c r="AH512" s="208">
        <v>57000000</v>
      </c>
      <c r="AI512" s="208">
        <v>0</v>
      </c>
      <c r="AJ512" s="208">
        <v>57000000</v>
      </c>
      <c r="AK512" s="208">
        <v>0</v>
      </c>
      <c r="AL512" s="208">
        <v>488900000</v>
      </c>
      <c r="AM512" s="208">
        <v>0</v>
      </c>
    </row>
    <row r="513" spans="1:39" s="6" customFormat="1" x14ac:dyDescent="0.25">
      <c r="A513" s="13">
        <v>305</v>
      </c>
      <c r="B513" s="7" t="s">
        <v>805</v>
      </c>
      <c r="C513" s="8">
        <f>+C514</f>
        <v>0</v>
      </c>
      <c r="D513" s="8">
        <f t="shared" ref="D513:P513" si="248">+D514</f>
        <v>0</v>
      </c>
      <c r="E513" s="8">
        <f t="shared" si="248"/>
        <v>0</v>
      </c>
      <c r="F513" s="8">
        <f t="shared" si="248"/>
        <v>372000000</v>
      </c>
      <c r="G513" s="8">
        <f t="shared" si="218"/>
        <v>372000000</v>
      </c>
      <c r="H513" s="8">
        <f t="shared" si="248"/>
        <v>63200000</v>
      </c>
      <c r="I513" s="8">
        <f t="shared" si="248"/>
        <v>63200000</v>
      </c>
      <c r="J513" s="8">
        <f t="shared" si="245"/>
        <v>308800000</v>
      </c>
      <c r="K513" s="8">
        <f t="shared" si="248"/>
        <v>3200000</v>
      </c>
      <c r="L513" s="8">
        <f t="shared" si="248"/>
        <v>3200000</v>
      </c>
      <c r="M513" s="8">
        <f t="shared" si="248"/>
        <v>0</v>
      </c>
      <c r="N513" s="8">
        <f t="shared" si="248"/>
        <v>83200000</v>
      </c>
      <c r="O513" s="8">
        <f t="shared" si="248"/>
        <v>83200000</v>
      </c>
      <c r="P513" s="8">
        <f t="shared" si="248"/>
        <v>0</v>
      </c>
      <c r="Q513" s="8">
        <f t="shared" si="219"/>
        <v>288800000</v>
      </c>
      <c r="R513" s="8">
        <f t="shared" si="223"/>
        <v>3200000</v>
      </c>
      <c r="T513" s="5">
        <v>305</v>
      </c>
      <c r="U513" s="206" t="s">
        <v>805</v>
      </c>
      <c r="V513" s="208">
        <v>0</v>
      </c>
      <c r="W513" s="208">
        <v>0</v>
      </c>
      <c r="X513" s="208">
        <v>0</v>
      </c>
      <c r="Y513" s="208">
        <v>0</v>
      </c>
      <c r="Z513" s="208">
        <v>0</v>
      </c>
      <c r="AA513" s="208">
        <v>372000000</v>
      </c>
      <c r="AB513" s="208">
        <v>372000000</v>
      </c>
      <c r="AC513" s="208">
        <v>63200000</v>
      </c>
      <c r="AD513" s="208">
        <v>63200000</v>
      </c>
      <c r="AE513" s="208">
        <v>308800000</v>
      </c>
      <c r="AF513" s="208">
        <v>3200000</v>
      </c>
      <c r="AG513" s="208">
        <v>3200000</v>
      </c>
      <c r="AH513" s="208">
        <v>60000000</v>
      </c>
      <c r="AI513" s="208">
        <v>83200000</v>
      </c>
      <c r="AJ513" s="208">
        <v>83200000</v>
      </c>
      <c r="AK513" s="208">
        <v>20000000</v>
      </c>
      <c r="AL513" s="208">
        <v>288800000</v>
      </c>
      <c r="AM513" s="208">
        <v>0</v>
      </c>
    </row>
    <row r="514" spans="1:39" s="6" customFormat="1" x14ac:dyDescent="0.25">
      <c r="A514" s="13">
        <v>3051</v>
      </c>
      <c r="B514" s="7" t="s">
        <v>805</v>
      </c>
      <c r="C514" s="8">
        <f>SUM(C515:C517)</f>
        <v>0</v>
      </c>
      <c r="D514" s="8">
        <f t="shared" ref="D514:P514" si="249">SUM(D515:D517)</f>
        <v>0</v>
      </c>
      <c r="E514" s="8">
        <f t="shared" si="249"/>
        <v>0</v>
      </c>
      <c r="F514" s="8">
        <f t="shared" si="249"/>
        <v>372000000</v>
      </c>
      <c r="G514" s="8">
        <f t="shared" si="218"/>
        <v>372000000</v>
      </c>
      <c r="H514" s="8">
        <f t="shared" si="249"/>
        <v>63200000</v>
      </c>
      <c r="I514" s="8">
        <f t="shared" si="249"/>
        <v>63200000</v>
      </c>
      <c r="J514" s="8">
        <f t="shared" si="245"/>
        <v>308800000</v>
      </c>
      <c r="K514" s="8">
        <f t="shared" si="249"/>
        <v>3200000</v>
      </c>
      <c r="L514" s="8">
        <f t="shared" si="249"/>
        <v>3200000</v>
      </c>
      <c r="M514" s="8">
        <f t="shared" si="249"/>
        <v>0</v>
      </c>
      <c r="N514" s="8">
        <f t="shared" si="249"/>
        <v>83200000</v>
      </c>
      <c r="O514" s="8">
        <f t="shared" si="249"/>
        <v>83200000</v>
      </c>
      <c r="P514" s="8">
        <f t="shared" si="249"/>
        <v>0</v>
      </c>
      <c r="Q514" s="8">
        <f t="shared" si="219"/>
        <v>288800000</v>
      </c>
      <c r="R514" s="8">
        <f t="shared" si="223"/>
        <v>3200000</v>
      </c>
      <c r="T514" s="5">
        <v>3051</v>
      </c>
      <c r="U514" s="206" t="s">
        <v>805</v>
      </c>
      <c r="V514" s="208">
        <v>0</v>
      </c>
      <c r="W514" s="208">
        <v>0</v>
      </c>
      <c r="X514" s="208">
        <v>0</v>
      </c>
      <c r="Y514" s="208">
        <v>0</v>
      </c>
      <c r="Z514" s="208">
        <v>0</v>
      </c>
      <c r="AA514" s="208">
        <v>372000000</v>
      </c>
      <c r="AB514" s="208">
        <v>372000000</v>
      </c>
      <c r="AC514" s="208">
        <v>63200000</v>
      </c>
      <c r="AD514" s="208">
        <v>63200000</v>
      </c>
      <c r="AE514" s="208">
        <v>308800000</v>
      </c>
      <c r="AF514" s="208">
        <v>3200000</v>
      </c>
      <c r="AG514" s="208">
        <v>3200000</v>
      </c>
      <c r="AH514" s="208">
        <v>60000000</v>
      </c>
      <c r="AI514" s="208">
        <v>83200000</v>
      </c>
      <c r="AJ514" s="208">
        <v>83200000</v>
      </c>
      <c r="AK514" s="208">
        <v>20000000</v>
      </c>
      <c r="AL514" s="208">
        <v>288800000</v>
      </c>
      <c r="AM514" s="208">
        <v>0</v>
      </c>
    </row>
    <row r="515" spans="1:39" x14ac:dyDescent="0.25">
      <c r="A515" s="213">
        <v>305101</v>
      </c>
      <c r="B515" s="214" t="s">
        <v>1314</v>
      </c>
      <c r="C515" s="168"/>
      <c r="D515" s="168"/>
      <c r="E515" s="168"/>
      <c r="F515" s="168">
        <v>320000000</v>
      </c>
      <c r="G515" s="167">
        <f t="shared" si="218"/>
        <v>320000000</v>
      </c>
      <c r="H515" s="168">
        <v>60000000</v>
      </c>
      <c r="I515" s="168">
        <v>60000000</v>
      </c>
      <c r="J515" s="168">
        <f t="shared" si="245"/>
        <v>260000000</v>
      </c>
      <c r="K515" s="168">
        <v>0</v>
      </c>
      <c r="L515" s="168">
        <v>0</v>
      </c>
      <c r="M515" s="168"/>
      <c r="N515" s="168">
        <v>80000000</v>
      </c>
      <c r="O515" s="168">
        <v>80000000</v>
      </c>
      <c r="P515" s="168"/>
      <c r="Q515" s="168">
        <f t="shared" si="219"/>
        <v>240000000</v>
      </c>
      <c r="R515" s="168">
        <f t="shared" si="223"/>
        <v>0</v>
      </c>
      <c r="T515" s="5">
        <v>305101</v>
      </c>
      <c r="U515" s="206" t="s">
        <v>1314</v>
      </c>
      <c r="V515" s="208">
        <v>0</v>
      </c>
      <c r="W515" s="208">
        <v>0</v>
      </c>
      <c r="X515" s="208">
        <v>0</v>
      </c>
      <c r="Y515" s="208">
        <v>0</v>
      </c>
      <c r="Z515" s="208">
        <v>0</v>
      </c>
      <c r="AA515" s="208">
        <v>320000000</v>
      </c>
      <c r="AB515" s="208">
        <v>320000000</v>
      </c>
      <c r="AC515" s="208">
        <v>60000000</v>
      </c>
      <c r="AD515" s="208">
        <v>60000000</v>
      </c>
      <c r="AE515" s="208">
        <v>260000000</v>
      </c>
      <c r="AF515" s="208">
        <v>0</v>
      </c>
      <c r="AG515" s="208">
        <v>0</v>
      </c>
      <c r="AH515" s="208">
        <v>60000000</v>
      </c>
      <c r="AI515" s="208">
        <v>80000000</v>
      </c>
      <c r="AJ515" s="208">
        <v>80000000</v>
      </c>
      <c r="AK515" s="208">
        <v>20000000</v>
      </c>
      <c r="AL515" s="208">
        <v>240000000</v>
      </c>
      <c r="AM515" s="208">
        <v>0</v>
      </c>
    </row>
    <row r="516" spans="1:39" x14ac:dyDescent="0.25">
      <c r="A516" s="213">
        <v>305102</v>
      </c>
      <c r="B516" s="214" t="s">
        <v>1315</v>
      </c>
      <c r="C516" s="168"/>
      <c r="D516" s="168"/>
      <c r="E516" s="168"/>
      <c r="F516" s="168">
        <v>32000000</v>
      </c>
      <c r="G516" s="167">
        <f t="shared" si="218"/>
        <v>32000000</v>
      </c>
      <c r="H516" s="168">
        <v>3200000</v>
      </c>
      <c r="I516" s="168">
        <v>3200000</v>
      </c>
      <c r="J516" s="168">
        <f t="shared" si="245"/>
        <v>28800000</v>
      </c>
      <c r="K516" s="168">
        <v>3200000</v>
      </c>
      <c r="L516" s="168">
        <v>3200000</v>
      </c>
      <c r="M516" s="168"/>
      <c r="N516" s="168">
        <v>3200000</v>
      </c>
      <c r="O516" s="168">
        <v>3200000</v>
      </c>
      <c r="P516" s="168"/>
      <c r="Q516" s="168">
        <f t="shared" si="219"/>
        <v>28800000</v>
      </c>
      <c r="R516" s="168">
        <f t="shared" si="223"/>
        <v>3200000</v>
      </c>
      <c r="T516" s="5">
        <v>305102</v>
      </c>
      <c r="U516" s="206" t="s">
        <v>1315</v>
      </c>
      <c r="V516" s="208">
        <v>0</v>
      </c>
      <c r="W516" s="208">
        <v>0</v>
      </c>
      <c r="X516" s="208">
        <v>0</v>
      </c>
      <c r="Y516" s="208">
        <v>0</v>
      </c>
      <c r="Z516" s="208">
        <v>0</v>
      </c>
      <c r="AA516" s="208">
        <v>32000000</v>
      </c>
      <c r="AB516" s="208">
        <v>32000000</v>
      </c>
      <c r="AC516" s="208">
        <v>3200000</v>
      </c>
      <c r="AD516" s="208">
        <v>3200000</v>
      </c>
      <c r="AE516" s="208">
        <v>28800000</v>
      </c>
      <c r="AF516" s="208">
        <v>3200000</v>
      </c>
      <c r="AG516" s="208">
        <v>3200000</v>
      </c>
      <c r="AH516" s="208">
        <v>0</v>
      </c>
      <c r="AI516" s="208">
        <v>3200000</v>
      </c>
      <c r="AJ516" s="208">
        <v>3200000</v>
      </c>
      <c r="AK516" s="208">
        <v>0</v>
      </c>
      <c r="AL516" s="208">
        <v>28800000</v>
      </c>
      <c r="AM516" s="208">
        <v>0</v>
      </c>
    </row>
    <row r="517" spans="1:39" s="53" customFormat="1" x14ac:dyDescent="0.25">
      <c r="A517" s="213">
        <v>305103</v>
      </c>
      <c r="B517" s="214" t="s">
        <v>1316</v>
      </c>
      <c r="C517" s="168"/>
      <c r="D517" s="168"/>
      <c r="E517" s="168"/>
      <c r="F517" s="168">
        <v>20000000</v>
      </c>
      <c r="G517" s="167">
        <f t="shared" si="218"/>
        <v>20000000</v>
      </c>
      <c r="H517" s="168">
        <v>0</v>
      </c>
      <c r="I517" s="168">
        <v>0</v>
      </c>
      <c r="J517" s="168">
        <f t="shared" si="245"/>
        <v>20000000</v>
      </c>
      <c r="K517" s="168">
        <v>0</v>
      </c>
      <c r="L517" s="168">
        <v>0</v>
      </c>
      <c r="M517" s="168"/>
      <c r="N517" s="168">
        <v>0</v>
      </c>
      <c r="O517" s="168">
        <v>0</v>
      </c>
      <c r="P517" s="168"/>
      <c r="Q517" s="168">
        <f t="shared" si="219"/>
        <v>20000000</v>
      </c>
      <c r="R517" s="168">
        <f t="shared" si="223"/>
        <v>0</v>
      </c>
      <c r="T517" s="5">
        <v>305103</v>
      </c>
      <c r="U517" s="206" t="s">
        <v>1316</v>
      </c>
      <c r="V517" s="208">
        <v>0</v>
      </c>
      <c r="W517" s="208">
        <v>0</v>
      </c>
      <c r="X517" s="208">
        <v>0</v>
      </c>
      <c r="Y517" s="208">
        <v>0</v>
      </c>
      <c r="Z517" s="208">
        <v>0</v>
      </c>
      <c r="AA517" s="208">
        <v>20000000</v>
      </c>
      <c r="AB517" s="208">
        <v>20000000</v>
      </c>
      <c r="AC517" s="208">
        <v>0</v>
      </c>
      <c r="AD517" s="208">
        <v>0</v>
      </c>
      <c r="AE517" s="208">
        <v>20000000</v>
      </c>
      <c r="AF517" s="208">
        <v>0</v>
      </c>
      <c r="AG517" s="208">
        <v>0</v>
      </c>
      <c r="AH517" s="208">
        <v>0</v>
      </c>
      <c r="AI517" s="208">
        <v>0</v>
      </c>
      <c r="AJ517" s="208">
        <v>0</v>
      </c>
      <c r="AK517" s="208">
        <v>0</v>
      </c>
      <c r="AL517" s="208">
        <v>20000000</v>
      </c>
      <c r="AM517" s="208">
        <v>0</v>
      </c>
    </row>
    <row r="518" spans="1:39" s="6" customFormat="1" x14ac:dyDescent="0.25">
      <c r="A518" s="13">
        <v>306</v>
      </c>
      <c r="B518" s="7" t="s">
        <v>1317</v>
      </c>
      <c r="C518" s="8">
        <f>+C519</f>
        <v>0</v>
      </c>
      <c r="D518" s="8">
        <f t="shared" ref="D518:P518" si="250">+D519</f>
        <v>0</v>
      </c>
      <c r="E518" s="8">
        <f t="shared" si="250"/>
        <v>0</v>
      </c>
      <c r="F518" s="8">
        <f t="shared" si="250"/>
        <v>2037927752</v>
      </c>
      <c r="G518" s="8">
        <f t="shared" si="218"/>
        <v>2037927752</v>
      </c>
      <c r="H518" s="8">
        <f t="shared" si="250"/>
        <v>106800000</v>
      </c>
      <c r="I518" s="8">
        <f t="shared" si="250"/>
        <v>106800000</v>
      </c>
      <c r="J518" s="8">
        <f t="shared" si="245"/>
        <v>1931127752</v>
      </c>
      <c r="K518" s="8">
        <f t="shared" si="250"/>
        <v>0</v>
      </c>
      <c r="L518" s="8">
        <f t="shared" si="250"/>
        <v>0</v>
      </c>
      <c r="M518" s="8">
        <f t="shared" si="250"/>
        <v>0</v>
      </c>
      <c r="N518" s="8">
        <f t="shared" si="250"/>
        <v>106800000</v>
      </c>
      <c r="O518" s="8">
        <f t="shared" si="250"/>
        <v>106800000</v>
      </c>
      <c r="P518" s="8">
        <f t="shared" si="250"/>
        <v>0</v>
      </c>
      <c r="Q518" s="8">
        <f t="shared" si="219"/>
        <v>1931127752</v>
      </c>
      <c r="R518" s="8">
        <f t="shared" si="223"/>
        <v>0</v>
      </c>
      <c r="T518" s="5">
        <v>306</v>
      </c>
      <c r="U518" s="206" t="s">
        <v>1317</v>
      </c>
      <c r="V518" s="208">
        <v>0</v>
      </c>
      <c r="W518" s="208">
        <v>0</v>
      </c>
      <c r="X518" s="208">
        <v>0</v>
      </c>
      <c r="Y518" s="208">
        <v>0</v>
      </c>
      <c r="Z518" s="208">
        <v>0</v>
      </c>
      <c r="AA518" s="208">
        <v>2037927752</v>
      </c>
      <c r="AB518" s="208">
        <v>2037927752</v>
      </c>
      <c r="AC518" s="208">
        <v>106800000</v>
      </c>
      <c r="AD518" s="208">
        <v>106800000</v>
      </c>
      <c r="AE518" s="208">
        <v>1931127752</v>
      </c>
      <c r="AF518" s="208">
        <v>0</v>
      </c>
      <c r="AG518" s="208">
        <v>0</v>
      </c>
      <c r="AH518" s="208">
        <v>106800000</v>
      </c>
      <c r="AI518" s="208">
        <v>106800000</v>
      </c>
      <c r="AJ518" s="208">
        <v>106800000</v>
      </c>
      <c r="AK518" s="208">
        <v>0</v>
      </c>
      <c r="AL518" s="208">
        <v>1931127752</v>
      </c>
      <c r="AM518" s="208">
        <v>0</v>
      </c>
    </row>
    <row r="519" spans="1:39" s="6" customFormat="1" x14ac:dyDescent="0.25">
      <c r="A519" s="13">
        <v>3061</v>
      </c>
      <c r="B519" s="7" t="s">
        <v>1317</v>
      </c>
      <c r="C519" s="8">
        <f>SUM(C520:C524)</f>
        <v>0</v>
      </c>
      <c r="D519" s="8">
        <f t="shared" ref="D519:P519" si="251">SUM(D520:D524)</f>
        <v>0</v>
      </c>
      <c r="E519" s="8">
        <f t="shared" si="251"/>
        <v>0</v>
      </c>
      <c r="F519" s="8">
        <f t="shared" si="251"/>
        <v>2037927752</v>
      </c>
      <c r="G519" s="8">
        <f t="shared" si="218"/>
        <v>2037927752</v>
      </c>
      <c r="H519" s="8">
        <f t="shared" si="251"/>
        <v>106800000</v>
      </c>
      <c r="I519" s="8">
        <f t="shared" si="251"/>
        <v>106800000</v>
      </c>
      <c r="J519" s="8">
        <f t="shared" si="245"/>
        <v>1931127752</v>
      </c>
      <c r="K519" s="8">
        <f t="shared" si="251"/>
        <v>0</v>
      </c>
      <c r="L519" s="8">
        <f t="shared" si="251"/>
        <v>0</v>
      </c>
      <c r="M519" s="8">
        <f t="shared" si="251"/>
        <v>0</v>
      </c>
      <c r="N519" s="8">
        <f t="shared" si="251"/>
        <v>106800000</v>
      </c>
      <c r="O519" s="8">
        <f t="shared" si="251"/>
        <v>106800000</v>
      </c>
      <c r="P519" s="8">
        <f t="shared" si="251"/>
        <v>0</v>
      </c>
      <c r="Q519" s="8">
        <f t="shared" si="219"/>
        <v>1931127752</v>
      </c>
      <c r="R519" s="8">
        <f t="shared" si="223"/>
        <v>0</v>
      </c>
      <c r="T519" s="5">
        <v>3061</v>
      </c>
      <c r="U519" s="206" t="s">
        <v>1317</v>
      </c>
      <c r="V519" s="208">
        <v>0</v>
      </c>
      <c r="W519" s="208">
        <v>0</v>
      </c>
      <c r="X519" s="208">
        <v>0</v>
      </c>
      <c r="Y519" s="208">
        <v>0</v>
      </c>
      <c r="Z519" s="208">
        <v>0</v>
      </c>
      <c r="AA519" s="208">
        <v>2037927752</v>
      </c>
      <c r="AB519" s="208">
        <v>2037927752</v>
      </c>
      <c r="AC519" s="208">
        <v>106800000</v>
      </c>
      <c r="AD519" s="208">
        <v>106800000</v>
      </c>
      <c r="AE519" s="208">
        <v>1931127752</v>
      </c>
      <c r="AF519" s="208">
        <v>0</v>
      </c>
      <c r="AG519" s="208">
        <v>0</v>
      </c>
      <c r="AH519" s="208">
        <v>106800000</v>
      </c>
      <c r="AI519" s="208">
        <v>106800000</v>
      </c>
      <c r="AJ519" s="208">
        <v>106800000</v>
      </c>
      <c r="AK519" s="208">
        <v>0</v>
      </c>
      <c r="AL519" s="208">
        <v>1931127752</v>
      </c>
      <c r="AM519" s="208">
        <v>0</v>
      </c>
    </row>
    <row r="520" spans="1:39" x14ac:dyDescent="0.25">
      <c r="A520" s="213">
        <v>306104</v>
      </c>
      <c r="B520" s="214" t="s">
        <v>1318</v>
      </c>
      <c r="C520" s="168"/>
      <c r="D520" s="168"/>
      <c r="E520" s="168"/>
      <c r="F520" s="168">
        <v>50000000</v>
      </c>
      <c r="G520" s="167">
        <f t="shared" ref="G520:G524" si="252">+C520+D520-E520+F520</f>
        <v>50000000</v>
      </c>
      <c r="H520" s="168">
        <v>0</v>
      </c>
      <c r="I520" s="168">
        <v>0</v>
      </c>
      <c r="J520" s="168">
        <f t="shared" si="245"/>
        <v>50000000</v>
      </c>
      <c r="K520" s="168">
        <v>0</v>
      </c>
      <c r="L520" s="168">
        <v>0</v>
      </c>
      <c r="M520" s="168"/>
      <c r="N520" s="168">
        <v>0</v>
      </c>
      <c r="O520" s="168">
        <v>0</v>
      </c>
      <c r="P520" s="168"/>
      <c r="Q520" s="168">
        <f t="shared" ref="Q520:Q524" si="253">+G520-O520</f>
        <v>50000000</v>
      </c>
      <c r="R520" s="168">
        <f t="shared" si="223"/>
        <v>0</v>
      </c>
      <c r="S520" s="29"/>
      <c r="T520" s="5">
        <v>306104</v>
      </c>
      <c r="U520" s="206" t="s">
        <v>1318</v>
      </c>
      <c r="V520" s="208">
        <v>0</v>
      </c>
      <c r="W520" s="208">
        <v>0</v>
      </c>
      <c r="X520" s="208">
        <v>0</v>
      </c>
      <c r="Y520" s="208">
        <v>0</v>
      </c>
      <c r="Z520" s="208">
        <v>0</v>
      </c>
      <c r="AA520" s="208">
        <v>50000000</v>
      </c>
      <c r="AB520" s="208">
        <v>50000000</v>
      </c>
      <c r="AC520" s="208">
        <v>0</v>
      </c>
      <c r="AD520" s="208">
        <v>0</v>
      </c>
      <c r="AE520" s="208">
        <v>50000000</v>
      </c>
      <c r="AF520" s="208">
        <v>0</v>
      </c>
      <c r="AG520" s="208">
        <v>0</v>
      </c>
      <c r="AH520" s="208">
        <v>0</v>
      </c>
      <c r="AI520" s="208">
        <v>0</v>
      </c>
      <c r="AJ520" s="208">
        <v>0</v>
      </c>
      <c r="AK520" s="208">
        <v>0</v>
      </c>
      <c r="AL520" s="208">
        <v>50000000</v>
      </c>
      <c r="AM520" s="208">
        <v>0</v>
      </c>
    </row>
    <row r="521" spans="1:39" x14ac:dyDescent="0.25">
      <c r="A521" s="213">
        <v>306105</v>
      </c>
      <c r="B521" s="214" t="s">
        <v>1319</v>
      </c>
      <c r="C521" s="168"/>
      <c r="D521" s="168"/>
      <c r="E521" s="168"/>
      <c r="F521" s="168">
        <v>842591305</v>
      </c>
      <c r="G521" s="167">
        <f t="shared" si="252"/>
        <v>842591305</v>
      </c>
      <c r="H521" s="168">
        <v>0</v>
      </c>
      <c r="I521" s="168">
        <v>0</v>
      </c>
      <c r="J521" s="168">
        <f t="shared" si="245"/>
        <v>842591305</v>
      </c>
      <c r="K521" s="168">
        <v>0</v>
      </c>
      <c r="L521" s="168">
        <v>0</v>
      </c>
      <c r="M521" s="168"/>
      <c r="N521" s="168">
        <v>0</v>
      </c>
      <c r="O521" s="168">
        <v>0</v>
      </c>
      <c r="P521" s="168"/>
      <c r="Q521" s="168">
        <f t="shared" si="253"/>
        <v>842591305</v>
      </c>
      <c r="R521" s="168">
        <f t="shared" si="223"/>
        <v>0</v>
      </c>
      <c r="S521" s="29"/>
      <c r="T521" s="5">
        <v>306105</v>
      </c>
      <c r="U521" s="206" t="s">
        <v>1319</v>
      </c>
      <c r="V521" s="208">
        <v>0</v>
      </c>
      <c r="W521" s="208">
        <v>0</v>
      </c>
      <c r="X521" s="208">
        <v>0</v>
      </c>
      <c r="Y521" s="208">
        <v>0</v>
      </c>
      <c r="Z521" s="208">
        <v>0</v>
      </c>
      <c r="AA521" s="208">
        <v>842591305</v>
      </c>
      <c r="AB521" s="208">
        <v>842591305</v>
      </c>
      <c r="AC521" s="208">
        <v>0</v>
      </c>
      <c r="AD521" s="208">
        <v>0</v>
      </c>
      <c r="AE521" s="208">
        <v>842591305</v>
      </c>
      <c r="AF521" s="208">
        <v>0</v>
      </c>
      <c r="AG521" s="208">
        <v>0</v>
      </c>
      <c r="AH521" s="208">
        <v>0</v>
      </c>
      <c r="AI521" s="208">
        <v>0</v>
      </c>
      <c r="AJ521" s="208">
        <v>0</v>
      </c>
      <c r="AK521" s="208">
        <v>0</v>
      </c>
      <c r="AL521" s="208">
        <v>842591305</v>
      </c>
      <c r="AM521" s="208">
        <v>0</v>
      </c>
    </row>
    <row r="522" spans="1:39" x14ac:dyDescent="0.25">
      <c r="A522" s="213">
        <v>306106</v>
      </c>
      <c r="B522" s="214" t="s">
        <v>1320</v>
      </c>
      <c r="C522" s="168"/>
      <c r="D522" s="168"/>
      <c r="E522" s="168"/>
      <c r="F522" s="215">
        <v>494846840</v>
      </c>
      <c r="G522" s="167">
        <f t="shared" si="252"/>
        <v>494846840</v>
      </c>
      <c r="H522" s="215">
        <v>0</v>
      </c>
      <c r="I522" s="215">
        <v>0</v>
      </c>
      <c r="J522" s="168">
        <f t="shared" si="245"/>
        <v>494846840</v>
      </c>
      <c r="K522" s="168">
        <v>0</v>
      </c>
      <c r="L522" s="168">
        <v>0</v>
      </c>
      <c r="M522" s="168"/>
      <c r="N522" s="168">
        <v>0</v>
      </c>
      <c r="O522" s="168">
        <v>0</v>
      </c>
      <c r="P522" s="168"/>
      <c r="Q522" s="168">
        <f t="shared" si="253"/>
        <v>494846840</v>
      </c>
      <c r="R522" s="168">
        <f t="shared" si="223"/>
        <v>0</v>
      </c>
      <c r="S522" s="29"/>
      <c r="T522" s="5">
        <v>306106</v>
      </c>
      <c r="U522" s="206" t="s">
        <v>1320</v>
      </c>
      <c r="V522" s="208">
        <v>0</v>
      </c>
      <c r="W522" s="208">
        <v>0</v>
      </c>
      <c r="X522" s="208">
        <v>0</v>
      </c>
      <c r="Y522" s="208">
        <v>0</v>
      </c>
      <c r="Z522" s="208">
        <v>0</v>
      </c>
      <c r="AA522" s="208">
        <v>494846840</v>
      </c>
      <c r="AB522" s="208">
        <v>494846840</v>
      </c>
      <c r="AC522" s="208">
        <v>0</v>
      </c>
      <c r="AD522" s="208">
        <v>0</v>
      </c>
      <c r="AE522" s="208">
        <v>494846840</v>
      </c>
      <c r="AF522" s="208">
        <v>0</v>
      </c>
      <c r="AG522" s="208">
        <v>0</v>
      </c>
      <c r="AH522" s="208">
        <v>0</v>
      </c>
      <c r="AI522" s="208">
        <v>0</v>
      </c>
      <c r="AJ522" s="208">
        <v>0</v>
      </c>
      <c r="AK522" s="208">
        <v>0</v>
      </c>
      <c r="AL522" s="208">
        <v>494846840</v>
      </c>
      <c r="AM522" s="208">
        <v>0</v>
      </c>
    </row>
    <row r="523" spans="1:39" x14ac:dyDescent="0.25">
      <c r="A523" s="213">
        <v>306107</v>
      </c>
      <c r="B523" s="214" t="s">
        <v>1321</v>
      </c>
      <c r="C523" s="168"/>
      <c r="D523" s="168"/>
      <c r="E523" s="168"/>
      <c r="F523" s="168">
        <v>542736000</v>
      </c>
      <c r="G523" s="168">
        <f t="shared" si="252"/>
        <v>542736000</v>
      </c>
      <c r="H523" s="168">
        <v>0</v>
      </c>
      <c r="I523" s="168">
        <v>0</v>
      </c>
      <c r="J523" s="168">
        <f t="shared" si="245"/>
        <v>542736000</v>
      </c>
      <c r="K523" s="168">
        <v>0</v>
      </c>
      <c r="L523" s="168">
        <v>0</v>
      </c>
      <c r="M523" s="168"/>
      <c r="N523" s="168">
        <v>0</v>
      </c>
      <c r="O523" s="168">
        <v>0</v>
      </c>
      <c r="P523" s="168"/>
      <c r="Q523" s="168">
        <f t="shared" si="253"/>
        <v>542736000</v>
      </c>
      <c r="R523" s="168">
        <f t="shared" si="223"/>
        <v>0</v>
      </c>
      <c r="S523" s="29"/>
      <c r="T523" s="5">
        <v>306107</v>
      </c>
      <c r="U523" s="206" t="s">
        <v>1321</v>
      </c>
      <c r="V523" s="208">
        <v>0</v>
      </c>
      <c r="W523" s="208">
        <v>0</v>
      </c>
      <c r="X523" s="208">
        <v>0</v>
      </c>
      <c r="Y523" s="208">
        <v>0</v>
      </c>
      <c r="Z523" s="208">
        <v>0</v>
      </c>
      <c r="AA523" s="208">
        <v>542736000</v>
      </c>
      <c r="AB523" s="208">
        <v>542736000</v>
      </c>
      <c r="AC523" s="208">
        <v>0</v>
      </c>
      <c r="AD523" s="208">
        <v>0</v>
      </c>
      <c r="AE523" s="208">
        <v>542736000</v>
      </c>
      <c r="AF523" s="208">
        <v>0</v>
      </c>
      <c r="AG523" s="208">
        <v>0</v>
      </c>
      <c r="AH523" s="208">
        <v>0</v>
      </c>
      <c r="AI523" s="208">
        <v>0</v>
      </c>
      <c r="AJ523" s="208">
        <v>0</v>
      </c>
      <c r="AK523" s="208">
        <v>0</v>
      </c>
      <c r="AL523" s="208">
        <v>542736000</v>
      </c>
      <c r="AM523" s="208">
        <v>0</v>
      </c>
    </row>
    <row r="524" spans="1:39" x14ac:dyDescent="0.25">
      <c r="A524" s="213">
        <v>306108</v>
      </c>
      <c r="B524" s="214" t="s">
        <v>1322</v>
      </c>
      <c r="C524" s="168"/>
      <c r="D524" s="168"/>
      <c r="E524" s="168"/>
      <c r="F524" s="168">
        <v>107753607</v>
      </c>
      <c r="G524" s="168">
        <f t="shared" si="252"/>
        <v>107753607</v>
      </c>
      <c r="H524" s="168">
        <v>106800000</v>
      </c>
      <c r="I524" s="168">
        <v>106800000</v>
      </c>
      <c r="J524" s="168">
        <f t="shared" si="245"/>
        <v>953607</v>
      </c>
      <c r="K524" s="168">
        <v>0</v>
      </c>
      <c r="L524" s="168">
        <v>0</v>
      </c>
      <c r="M524" s="168"/>
      <c r="N524" s="168">
        <v>106800000</v>
      </c>
      <c r="O524" s="168">
        <v>106800000</v>
      </c>
      <c r="P524" s="168"/>
      <c r="Q524" s="168">
        <f t="shared" si="253"/>
        <v>953607</v>
      </c>
      <c r="R524" s="168">
        <f t="shared" si="223"/>
        <v>0</v>
      </c>
      <c r="S524" s="29"/>
      <c r="T524" s="5">
        <v>306108</v>
      </c>
      <c r="U524" s="206" t="s">
        <v>1322</v>
      </c>
      <c r="V524" s="208">
        <v>0</v>
      </c>
      <c r="W524" s="208">
        <v>0</v>
      </c>
      <c r="X524" s="208">
        <v>0</v>
      </c>
      <c r="Y524" s="208">
        <v>0</v>
      </c>
      <c r="Z524" s="208">
        <v>0</v>
      </c>
      <c r="AA524" s="208">
        <v>107753607</v>
      </c>
      <c r="AB524" s="208">
        <v>107753607</v>
      </c>
      <c r="AC524" s="208">
        <v>106800000</v>
      </c>
      <c r="AD524" s="208">
        <v>106800000</v>
      </c>
      <c r="AE524" s="208">
        <v>953607</v>
      </c>
      <c r="AF524" s="208">
        <v>0</v>
      </c>
      <c r="AG524" s="208">
        <v>0</v>
      </c>
      <c r="AH524" s="208">
        <v>106800000</v>
      </c>
      <c r="AI524" s="208">
        <v>106800000</v>
      </c>
      <c r="AJ524" s="208">
        <v>106800000</v>
      </c>
      <c r="AK524" s="208">
        <v>0</v>
      </c>
      <c r="AL524" s="208">
        <v>953607</v>
      </c>
      <c r="AM524" s="208">
        <v>0</v>
      </c>
    </row>
    <row r="525" spans="1:39" x14ac:dyDescent="0.25">
      <c r="A525" s="209"/>
      <c r="B525" s="136"/>
      <c r="C525" s="210"/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9"/>
    </row>
    <row r="526" spans="1:39" x14ac:dyDescent="0.25">
      <c r="A526" s="209"/>
      <c r="B526" s="136"/>
      <c r="C526" s="210"/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9"/>
    </row>
    <row r="527" spans="1:39" x14ac:dyDescent="0.25">
      <c r="A527" s="209"/>
      <c r="B527" s="136"/>
      <c r="C527" s="210"/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9"/>
    </row>
    <row r="528" spans="1:39" x14ac:dyDescent="0.25">
      <c r="A528" s="209"/>
      <c r="B528" s="136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</row>
    <row r="529" spans="1:20" x14ac:dyDescent="0.25">
      <c r="A529" s="209"/>
      <c r="B529" s="136"/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</row>
    <row r="530" spans="1:20" x14ac:dyDescent="0.25">
      <c r="A530" s="209"/>
      <c r="B530" s="136"/>
      <c r="C530" s="210"/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</row>
    <row r="534" spans="1:20" ht="23.25" x14ac:dyDescent="0.35">
      <c r="B534" s="310" t="s">
        <v>1324</v>
      </c>
      <c r="C534" s="310"/>
      <c r="D534" s="310"/>
      <c r="E534" s="310"/>
      <c r="F534" s="310"/>
      <c r="G534" s="310"/>
      <c r="H534" s="310"/>
      <c r="I534" s="310"/>
      <c r="J534" s="310"/>
      <c r="K534" s="310"/>
      <c r="L534" s="310"/>
      <c r="M534" s="310"/>
      <c r="N534" s="310"/>
      <c r="O534" s="310"/>
      <c r="P534" s="310"/>
      <c r="Q534" s="310"/>
      <c r="R534" s="310"/>
    </row>
    <row r="535" spans="1:20" s="308" customFormat="1" x14ac:dyDescent="0.25">
      <c r="A535" s="307"/>
      <c r="C535" s="309">
        <f>+C536-C538</f>
        <v>0</v>
      </c>
      <c r="D535" s="309">
        <f t="shared" ref="D535:R535" si="254">+D536-D538</f>
        <v>0</v>
      </c>
      <c r="E535" s="309">
        <f t="shared" si="254"/>
        <v>0</v>
      </c>
      <c r="F535" s="309">
        <f t="shared" ref="F535" si="255">+F536-F538</f>
        <v>0</v>
      </c>
      <c r="G535" s="309">
        <f t="shared" si="254"/>
        <v>0</v>
      </c>
      <c r="H535" s="309">
        <f t="shared" si="254"/>
        <v>0</v>
      </c>
      <c r="I535" s="309">
        <f t="shared" si="254"/>
        <v>0</v>
      </c>
      <c r="J535" s="309">
        <f t="shared" si="254"/>
        <v>0</v>
      </c>
      <c r="K535" s="309">
        <f t="shared" si="254"/>
        <v>0</v>
      </c>
      <c r="L535" s="309">
        <f t="shared" si="254"/>
        <v>0</v>
      </c>
      <c r="M535" s="309">
        <f t="shared" si="254"/>
        <v>-166800000.00000381</v>
      </c>
      <c r="N535" s="309">
        <f t="shared" si="254"/>
        <v>0</v>
      </c>
      <c r="O535" s="309">
        <f t="shared" si="254"/>
        <v>0</v>
      </c>
      <c r="P535" s="309">
        <f t="shared" si="254"/>
        <v>-20000000.000001907</v>
      </c>
      <c r="Q535" s="309">
        <f t="shared" si="254"/>
        <v>0</v>
      </c>
      <c r="R535" s="309">
        <f t="shared" si="254"/>
        <v>0</v>
      </c>
      <c r="T535" s="307"/>
    </row>
    <row r="536" spans="1:20" s="308" customFormat="1" x14ac:dyDescent="0.25">
      <c r="A536" s="307"/>
      <c r="C536" s="309">
        <f t="shared" ref="C536:R536" si="256">+C8</f>
        <v>185591302309.33411</v>
      </c>
      <c r="D536" s="309">
        <f t="shared" si="256"/>
        <v>830000000</v>
      </c>
      <c r="E536" s="309">
        <f t="shared" si="256"/>
        <v>830000000</v>
      </c>
      <c r="F536" s="309">
        <f t="shared" si="256"/>
        <v>2409927752</v>
      </c>
      <c r="G536" s="309">
        <f t="shared" si="256"/>
        <v>188001230061.33411</v>
      </c>
      <c r="H536" s="309">
        <f t="shared" si="256"/>
        <v>16910372260.728001</v>
      </c>
      <c r="I536" s="309">
        <f t="shared" si="256"/>
        <v>44905162707.958</v>
      </c>
      <c r="J536" s="309">
        <f t="shared" si="256"/>
        <v>143096067353.3761</v>
      </c>
      <c r="K536" s="309">
        <f t="shared" si="256"/>
        <v>17868722179.727997</v>
      </c>
      <c r="L536" s="309">
        <f t="shared" si="256"/>
        <v>27784180199.728001</v>
      </c>
      <c r="M536" s="309">
        <f t="shared" si="256"/>
        <v>16954182508.23</v>
      </c>
      <c r="N536" s="309">
        <f t="shared" si="256"/>
        <v>15813415406.157999</v>
      </c>
      <c r="O536" s="309">
        <f t="shared" si="256"/>
        <v>52743475270.718002</v>
      </c>
      <c r="P536" s="309">
        <f t="shared" si="256"/>
        <v>7818312562.7600002</v>
      </c>
      <c r="Q536" s="309">
        <f t="shared" si="256"/>
        <v>135257754790.6161</v>
      </c>
      <c r="R536" s="309">
        <f t="shared" si="256"/>
        <v>27784180199.728001</v>
      </c>
      <c r="T536" s="307"/>
    </row>
    <row r="537" spans="1:20" ht="30" x14ac:dyDescent="0.25">
      <c r="B537" s="26" t="s">
        <v>1</v>
      </c>
      <c r="C537" s="27" t="s">
        <v>770</v>
      </c>
      <c r="D537" s="27" t="s">
        <v>3</v>
      </c>
      <c r="E537" s="27" t="s">
        <v>4</v>
      </c>
      <c r="F537" s="27" t="s">
        <v>7</v>
      </c>
      <c r="G537" s="27" t="s">
        <v>771</v>
      </c>
      <c r="H537" s="27" t="s">
        <v>772</v>
      </c>
      <c r="I537" s="27" t="s">
        <v>773</v>
      </c>
      <c r="J537" s="27" t="s">
        <v>774</v>
      </c>
      <c r="K537" s="27" t="s">
        <v>775</v>
      </c>
      <c r="L537" s="27" t="s">
        <v>776</v>
      </c>
      <c r="M537" s="27" t="s">
        <v>777</v>
      </c>
      <c r="N537" s="27" t="s">
        <v>778</v>
      </c>
      <c r="O537" s="27" t="s">
        <v>779</v>
      </c>
      <c r="P537" s="27" t="s">
        <v>780</v>
      </c>
      <c r="Q537" s="27" t="s">
        <v>781</v>
      </c>
      <c r="R537" s="27" t="s">
        <v>782</v>
      </c>
    </row>
    <row r="538" spans="1:20" x14ac:dyDescent="0.25">
      <c r="B538" s="32" t="s">
        <v>783</v>
      </c>
      <c r="C538" s="33">
        <f>+C539+C558</f>
        <v>185591302309.33408</v>
      </c>
      <c r="D538" s="33">
        <f>+D539+D558</f>
        <v>830000000</v>
      </c>
      <c r="E538" s="33">
        <f>+E539+E558</f>
        <v>830000000</v>
      </c>
      <c r="F538" s="33">
        <f>+F539+F558</f>
        <v>2409927752</v>
      </c>
      <c r="G538" s="33">
        <f t="shared" ref="G538:G557" si="257">+C538+D538-E538+F538</f>
        <v>188001230061.33408</v>
      </c>
      <c r="H538" s="33">
        <f>+H539+H558</f>
        <v>16910372260.728001</v>
      </c>
      <c r="I538" s="33">
        <f>+I539+I558</f>
        <v>44905162707.958</v>
      </c>
      <c r="J538" s="33">
        <f>+G538-I538</f>
        <v>143096067353.37607</v>
      </c>
      <c r="K538" s="33">
        <f t="shared" ref="K538:L538" si="258">+K539+K558</f>
        <v>17868722179.728001</v>
      </c>
      <c r="L538" s="33">
        <f t="shared" si="258"/>
        <v>27784180199.727997</v>
      </c>
      <c r="M538" s="33">
        <f>+I538-L538</f>
        <v>17120982508.230003</v>
      </c>
      <c r="N538" s="33">
        <f t="shared" ref="N538:O538" si="259">+N539+N558</f>
        <v>15813415406.158001</v>
      </c>
      <c r="O538" s="33">
        <f t="shared" si="259"/>
        <v>52743475270.718002</v>
      </c>
      <c r="P538" s="33">
        <f>+O538-I538</f>
        <v>7838312562.7600021</v>
      </c>
      <c r="Q538" s="34">
        <f>+G538-O538</f>
        <v>135257754790.61607</v>
      </c>
      <c r="R538" s="34">
        <f>+L538</f>
        <v>27784180199.727997</v>
      </c>
    </row>
    <row r="539" spans="1:20" x14ac:dyDescent="0.25">
      <c r="B539" s="32" t="s">
        <v>784</v>
      </c>
      <c r="C539" s="35">
        <f>+C540+C543+C557</f>
        <v>164903437254.23407</v>
      </c>
      <c r="D539" s="35">
        <f>+D540+D543+D557</f>
        <v>30000000</v>
      </c>
      <c r="E539" s="35">
        <f>+E540+E543+E557</f>
        <v>830000000</v>
      </c>
      <c r="F539" s="35">
        <f>+F540+F543+F557</f>
        <v>0</v>
      </c>
      <c r="G539" s="35">
        <f t="shared" si="257"/>
        <v>164103437254.23407</v>
      </c>
      <c r="H539" s="35">
        <f>+H540+H543+H557</f>
        <v>14633158603.728001</v>
      </c>
      <c r="I539" s="35">
        <f>+I540+I543+I557</f>
        <v>41040786886.958</v>
      </c>
      <c r="J539" s="35">
        <f t="shared" ref="J539:J584" si="260">+G539-I539</f>
        <v>123062650367.27606</v>
      </c>
      <c r="K539" s="35">
        <f t="shared" ref="K539:L539" si="261">+K540+K543+K557</f>
        <v>16433297440.728001</v>
      </c>
      <c r="L539" s="35">
        <f t="shared" si="261"/>
        <v>25610802989.727997</v>
      </c>
      <c r="M539" s="33">
        <f t="shared" ref="M539:M582" si="262">+I539-L539</f>
        <v>15429983897.230003</v>
      </c>
      <c r="N539" s="35">
        <f t="shared" ref="N539:O539" si="263">+N540+N543+N557</f>
        <v>13136653834.158001</v>
      </c>
      <c r="O539" s="35">
        <f t="shared" si="263"/>
        <v>45784271161.718002</v>
      </c>
      <c r="P539" s="35">
        <f t="shared" ref="P539:P582" si="264">+O539-I539</f>
        <v>4743484274.7600021</v>
      </c>
      <c r="Q539" s="36">
        <f t="shared" ref="Q539:Q582" si="265">+G539-O539</f>
        <v>118319166092.51607</v>
      </c>
      <c r="R539" s="36">
        <f t="shared" ref="R539:R582" si="266">+L539</f>
        <v>25610802989.727997</v>
      </c>
    </row>
    <row r="540" spans="1:20" x14ac:dyDescent="0.25">
      <c r="B540" s="37" t="s">
        <v>20</v>
      </c>
      <c r="C540" s="38">
        <f>+C541+C542</f>
        <v>149371443995.9791</v>
      </c>
      <c r="D540" s="38">
        <f t="shared" ref="D540:O540" si="267">+D541+D542</f>
        <v>0</v>
      </c>
      <c r="E540" s="38">
        <f t="shared" si="267"/>
        <v>830000000</v>
      </c>
      <c r="F540" s="38">
        <f t="shared" ref="F540" si="268">+F541+F542</f>
        <v>0</v>
      </c>
      <c r="G540" s="38">
        <f t="shared" si="257"/>
        <v>148541443995.9791</v>
      </c>
      <c r="H540" s="38">
        <f>+H541+H542</f>
        <v>11191877482</v>
      </c>
      <c r="I540" s="38">
        <f t="shared" si="267"/>
        <v>35577397486.559998</v>
      </c>
      <c r="J540" s="38">
        <f t="shared" si="260"/>
        <v>112964046509.4191</v>
      </c>
      <c r="K540" s="38">
        <f t="shared" si="267"/>
        <v>15520006133</v>
      </c>
      <c r="L540" s="38">
        <f t="shared" si="267"/>
        <v>24433271167</v>
      </c>
      <c r="M540" s="38">
        <f t="shared" si="262"/>
        <v>11144126319.559998</v>
      </c>
      <c r="N540" s="38">
        <f t="shared" si="267"/>
        <v>11843276136</v>
      </c>
      <c r="O540" s="38">
        <f t="shared" si="267"/>
        <v>37085143029.559998</v>
      </c>
      <c r="P540" s="38">
        <f t="shared" si="264"/>
        <v>1507745543</v>
      </c>
      <c r="Q540" s="38">
        <f t="shared" si="265"/>
        <v>111456300966.4191</v>
      </c>
      <c r="R540" s="38">
        <f t="shared" si="266"/>
        <v>24433271167</v>
      </c>
    </row>
    <row r="541" spans="1:20" x14ac:dyDescent="0.25">
      <c r="B541" s="41" t="s">
        <v>22</v>
      </c>
      <c r="C541" s="42">
        <f>+C10</f>
        <v>101403084626.31569</v>
      </c>
      <c r="D541" s="42">
        <f>+D10</f>
        <v>0</v>
      </c>
      <c r="E541" s="42">
        <f>+E10</f>
        <v>830000000</v>
      </c>
      <c r="F541" s="42">
        <f>+F10</f>
        <v>0</v>
      </c>
      <c r="G541" s="42">
        <f t="shared" si="257"/>
        <v>100573084626.31569</v>
      </c>
      <c r="H541" s="42">
        <f>+H10</f>
        <v>10469236547</v>
      </c>
      <c r="I541" s="42">
        <f>+I10</f>
        <v>16914951544</v>
      </c>
      <c r="J541" s="42">
        <f t="shared" si="260"/>
        <v>83658133082.315689</v>
      </c>
      <c r="K541" s="42">
        <f>+K10</f>
        <v>10459298729</v>
      </c>
      <c r="L541" s="42">
        <f>+L10</f>
        <v>16905013726</v>
      </c>
      <c r="M541" s="42">
        <f t="shared" si="262"/>
        <v>9937818</v>
      </c>
      <c r="N541" s="42">
        <f>+N10</f>
        <v>10471324547</v>
      </c>
      <c r="O541" s="42">
        <f>+O10</f>
        <v>16917039544</v>
      </c>
      <c r="P541" s="42">
        <f t="shared" si="264"/>
        <v>2088000</v>
      </c>
      <c r="Q541" s="42">
        <f t="shared" si="265"/>
        <v>83656045082.315689</v>
      </c>
      <c r="R541" s="42">
        <f t="shared" si="266"/>
        <v>16905013726</v>
      </c>
    </row>
    <row r="542" spans="1:20" x14ac:dyDescent="0.25">
      <c r="B542" s="41" t="s">
        <v>785</v>
      </c>
      <c r="C542" s="42">
        <f>+C47</f>
        <v>47968359369.663406</v>
      </c>
      <c r="D542" s="42">
        <f>+D47</f>
        <v>0</v>
      </c>
      <c r="E542" s="42">
        <f>+E47</f>
        <v>0</v>
      </c>
      <c r="F542" s="42">
        <f>+F47</f>
        <v>0</v>
      </c>
      <c r="G542" s="42">
        <f t="shared" si="257"/>
        <v>47968359369.663406</v>
      </c>
      <c r="H542" s="42">
        <f>+H47</f>
        <v>722640935</v>
      </c>
      <c r="I542" s="42">
        <f>+I47</f>
        <v>18662445942.559998</v>
      </c>
      <c r="J542" s="42">
        <f t="shared" si="260"/>
        <v>29305913427.103409</v>
      </c>
      <c r="K542" s="42">
        <f>+K47</f>
        <v>5060707404</v>
      </c>
      <c r="L542" s="42">
        <f>+L47</f>
        <v>7528257441</v>
      </c>
      <c r="M542" s="42">
        <f t="shared" si="262"/>
        <v>11134188501.559998</v>
      </c>
      <c r="N542" s="42">
        <f>+N47</f>
        <v>1371951589</v>
      </c>
      <c r="O542" s="42">
        <f>+O47</f>
        <v>20168103485.559998</v>
      </c>
      <c r="P542" s="42">
        <f t="shared" si="264"/>
        <v>1505657543</v>
      </c>
      <c r="Q542" s="42">
        <f t="shared" si="265"/>
        <v>27800255884.103409</v>
      </c>
      <c r="R542" s="42">
        <f t="shared" si="266"/>
        <v>7528257441</v>
      </c>
    </row>
    <row r="543" spans="1:20" x14ac:dyDescent="0.25">
      <c r="B543" s="37" t="s">
        <v>786</v>
      </c>
      <c r="C543" s="38">
        <f>SUM(C544:C556)</f>
        <v>14948523434.432997</v>
      </c>
      <c r="D543" s="38">
        <f t="shared" ref="D543:O543" si="269">SUM(D544:D556)</f>
        <v>30000000</v>
      </c>
      <c r="E543" s="38">
        <f t="shared" si="269"/>
        <v>0</v>
      </c>
      <c r="F543" s="38">
        <f t="shared" si="269"/>
        <v>0</v>
      </c>
      <c r="G543" s="38">
        <f t="shared" si="257"/>
        <v>14978523434.432997</v>
      </c>
      <c r="H543" s="38">
        <f t="shared" si="269"/>
        <v>3038065025.4679999</v>
      </c>
      <c r="I543" s="38">
        <f t="shared" si="269"/>
        <v>5027768779.1380005</v>
      </c>
      <c r="J543" s="38">
        <f t="shared" si="260"/>
        <v>9950754655.2949963</v>
      </c>
      <c r="K543" s="38">
        <f t="shared" si="269"/>
        <v>500188471.46800011</v>
      </c>
      <c r="L543" s="38">
        <f t="shared" si="269"/>
        <v>762785161.46800017</v>
      </c>
      <c r="M543" s="38">
        <f t="shared" si="262"/>
        <v>4264983617.6700001</v>
      </c>
      <c r="N543" s="38">
        <f t="shared" si="269"/>
        <v>908147133.89800012</v>
      </c>
      <c r="O543" s="38">
        <f t="shared" si="269"/>
        <v>8256493042.8979998</v>
      </c>
      <c r="P543" s="38">
        <f t="shared" si="264"/>
        <v>3228724263.7599993</v>
      </c>
      <c r="Q543" s="38">
        <f t="shared" si="265"/>
        <v>6722030391.534997</v>
      </c>
      <c r="R543" s="38">
        <f t="shared" si="266"/>
        <v>762785161.46800017</v>
      </c>
    </row>
    <row r="544" spans="1:20" x14ac:dyDescent="0.25">
      <c r="B544" s="41" t="s">
        <v>787</v>
      </c>
      <c r="C544" s="42">
        <f>+C106+C107+C110+C111+C112+C114+C115+C116+C117+C119+C121+C122+C123+C124+C125+C127+C128+C130+C131+C133+C136+C139+C140+C145+C146+C147+C150+C151+C152+C153+C154+C155+C156+C158+C159+C162+C163+C164+C166+C167+C168+C169+C170+C173+C174+C175+C176+C177+C178+C179+C181+C183+C184+C185+C186+C187+C189+C190+C191+C192+C194+C195+C197+C198+C201+C202+C203+C204+C205+C208+C209+C211+C212+C214+C216</f>
        <v>3056874527.7799988</v>
      </c>
      <c r="D544" s="42">
        <f>+D106+D107+D110+D111+D112+D114+D115+D116+D117+D119+D121+D122+D123+D124+D125+D127+D128+D130+D131+D133+D136+D139+D140+D145+D146+D147+D150+D151+D152+D153+D154+D155+D156+D158+D159+D162+D163+D164+D166+D167+D168+D169+D170+D173+D174+D175+D176+D177+D178+D179+D181+D183+D184+D185+D186+D187+D189+D190+D191+D192+D194+D195+D197+D198+D201+D202+D203+D204+D205+D208+D209+D211+D212+D214+D216</f>
        <v>0</v>
      </c>
      <c r="E544" s="42">
        <f>+E106+E107+E110+E111+E112+E114+E115+E116+E117+E119+E121+E122+E123+E124+E125+E127+E128+E130+E131+E133+E136+E139+E140+E145+E146+E147+E150+E151+E152+E153+E154+E155+E156+E158+E159+E162+E163+E164+E166+E167+E168+E169+E170+E173+E174+E175+E176+E177+E178+E179+E181+E183+E184+E185+E186+E187+E189+E190+E191+E192+E194+E195+E197+E198+E201+E202+E203+E204+E205+E208+E209+E211+E212+E214+E216</f>
        <v>0</v>
      </c>
      <c r="F544" s="42">
        <f>+F106+F107+F110+F111+F112+F114+F115+F116+F117+F119+F121+F122+F123+F124+F125+F127+F128+F130+F131+F133+F136+F139+F140+F145+F146+F147+F150+F151+F152+F153+F154+F155+F156+F158+F159+F162+F163+F164+F166+F167+F168+F169+F170+F173+F174+F175+F176+F177+F178+F179+F181+F183+F184+F185+F186+F187+F189+F190+F191+F192+F194+F195+F197+F198+F201+F202+F203+F204+F205+F208+F209+F211+F212+F214+F216</f>
        <v>0</v>
      </c>
      <c r="G544" s="42">
        <f t="shared" si="257"/>
        <v>3056874527.7799988</v>
      </c>
      <c r="H544" s="42">
        <f>+H106+H107+H110+H111+H112+H114+H115+H116+H117+H119+H121+H122+H123+H124+H125+H127+H128+H130+H131+H133+H136+H139+H140+H145+H146+H147+H150+H151+H152+H153+H154+H155+H156+H158+H159+H162+H163+H164+H166+H167+H168+H169+H170+H173+H174+H175+H176+H177+H178+H179+H181+H183+H184+H185+H186+H187+H189+H190+H191+H192+H194+H195+H197+H198+H201+H202+H203+H204+H205+H208+H209+H211+H212+H214+H216</f>
        <v>428452026</v>
      </c>
      <c r="I544" s="42">
        <f>+I106+I107+I110+I111+I112+I114+I115+I116+I117+I119+I121+I122+I123+I124+I125+I127+I128+I130+I131+I133+I136+I139+I140+I145+I146+I147+I150+I151+I152+I153+I154+I155+I156+I158+I159+I162+I163+I164+I166+I167+I168+I169+I170+I173+I174+I175+I176+I177+I178+I179+I181+I183+I184+I185+I186+I187+I189+I190+I191+I192+I194+I195+I197+I198+I201+I202+I203+I204+I205+I208+I209+I211+I212+I214+I216</f>
        <v>527173552</v>
      </c>
      <c r="J544" s="42">
        <f t="shared" si="260"/>
        <v>2529700975.7799988</v>
      </c>
      <c r="K544" s="42">
        <f>+K106+K107+K110+K111+K112+K114+K115+K116+K117+K119+K121+K122+K123+K124+K125+K127+K128+K130+K131+K133+K136+K139+K140+K145+K146+K147+K150+K151+K152+K153+K154+K155+K156+K158+K159+K162+K163+K164+K166+K167+K168+K169+K170+K173+K174+K175+K176+K177+K178+K179+K181+K183+K184+K185+K186+K187+K189+K190+K191+K192+K194+K195+K197+K198+K201+K202+K203+K204+K205+K208+K209+K211+K212+K214+K216</f>
        <v>101877549</v>
      </c>
      <c r="L544" s="42">
        <f>+L106+L107+L110+L111+L112+L114+L115+L116+L117+L119+L121+L122+L123+L124+L125+L127+L128+L130+L131+L133+L136+L139+L140+L145+L146+L147+L150+L151+L152+L153+L154+L155+L156+L158+L159+L162+L163+L164+L166+L167+L168+L169+L170+L173+L174+L175+L176+L177+L178+L179+L181+L183+L184+L185+L186+L187+L189+L190+L191+L192+L194+L195+L197+L198+L201+L202+L203+L204+L205+L208+L209+L211+L212+L214+L216</f>
        <v>108918475</v>
      </c>
      <c r="M544" s="42">
        <f t="shared" si="262"/>
        <v>418255077</v>
      </c>
      <c r="N544" s="42">
        <f>+N106+N107+N110+N111+N112+N114+N115+N116+N117+N119+N121+N122+N123+N124+N125+N127+N128+N130+N131+N133+N136+N139+N140+N145+N146+N147+N150+N151+N152+N153+N154+N155+N156+N158+N159+N162+N163+N164+N166+N167+N168+N169+N170+N173+N174+N175+N176+N177+N178+N179+N181+N183+N184+N185+N186+N187+N189+N190+N191+N192+N194+N195+N197+N198+N201+N202+N203+N204+N205+N208+N209+N211+N212+N214+N216</f>
        <v>134705147</v>
      </c>
      <c r="O544" s="42">
        <f>+O106+O107+O110+O111+O112+O114+O115+O116+O117+O119+O121+O122+O123+O124+O125+O127+O128+O130+O131+O133+O136+O139+O140+O145+O146+O147+O150+O151+O152+O153+O154+O155+O156+O158+O159+O162+O163+O164+O166+O167+O168+O169+O170+O173+O174+O175+O176+O177+O178+O179+O181+O183+O184+O185+O186+O187+O189+O190+O191+O192+O194+O195+O197+O198+O201+O202+O203+O204+O205+O208+O209+O211+O212+O214+O216</f>
        <v>880715147</v>
      </c>
      <c r="P544" s="42">
        <f t="shared" si="264"/>
        <v>353541595</v>
      </c>
      <c r="Q544" s="42">
        <f t="shared" si="265"/>
        <v>2176159380.7799988</v>
      </c>
      <c r="R544" s="42">
        <f t="shared" si="266"/>
        <v>108918475</v>
      </c>
    </row>
    <row r="545" spans="2:18" x14ac:dyDescent="0.25">
      <c r="B545" s="41" t="s">
        <v>788</v>
      </c>
      <c r="C545" s="42">
        <f>+C230+C231+C270+C271+C280+C302+C303</f>
        <v>1476059236.5680001</v>
      </c>
      <c r="D545" s="42">
        <f>+D230+D231+D270+D271+D280+D302+D303</f>
        <v>0</v>
      </c>
      <c r="E545" s="42">
        <f>+E230+E231+E270+E271+E280+E302+E303</f>
        <v>0</v>
      </c>
      <c r="F545" s="42">
        <f>+F230+F231+F270+F271+F280+F302+F303</f>
        <v>0</v>
      </c>
      <c r="G545" s="42">
        <f t="shared" si="257"/>
        <v>1476059236.5680001</v>
      </c>
      <c r="H545" s="42">
        <f>+H230+H231+H270+H271+H280+H302+H303</f>
        <v>244433691</v>
      </c>
      <c r="I545" s="42">
        <f>+I230+I231+I270+I271+I280+I302+I303</f>
        <v>541668099</v>
      </c>
      <c r="J545" s="42">
        <f t="shared" si="260"/>
        <v>934391137.56800008</v>
      </c>
      <c r="K545" s="42">
        <f>+K230+K231+K270+K271+K280+K302+K303</f>
        <v>56258002</v>
      </c>
      <c r="L545" s="42">
        <f>+L230+L231+L270+L271+L280+L302+L303</f>
        <v>240468387</v>
      </c>
      <c r="M545" s="42">
        <f t="shared" si="262"/>
        <v>301199712</v>
      </c>
      <c r="N545" s="42">
        <f>+N230+N231+N270+N271+N280+N302+N303</f>
        <v>115080435</v>
      </c>
      <c r="O545" s="42">
        <f>+O230+O231+O270+O271+O280+O302+O303</f>
        <v>616920491</v>
      </c>
      <c r="P545" s="42">
        <f t="shared" si="264"/>
        <v>75252392</v>
      </c>
      <c r="Q545" s="42">
        <f t="shared" si="265"/>
        <v>859138745.56800008</v>
      </c>
      <c r="R545" s="42">
        <f t="shared" si="266"/>
        <v>240468387</v>
      </c>
    </row>
    <row r="546" spans="2:18" x14ac:dyDescent="0.25">
      <c r="B546" s="41" t="s">
        <v>789</v>
      </c>
      <c r="C546" s="42">
        <f>+C267+C294</f>
        <v>294473263.72500002</v>
      </c>
      <c r="D546" s="42">
        <f>+D267+D294</f>
        <v>0</v>
      </c>
      <c r="E546" s="42">
        <f>+E267+E294</f>
        <v>0</v>
      </c>
      <c r="F546" s="42">
        <f>+F267+F294</f>
        <v>0</v>
      </c>
      <c r="G546" s="42">
        <f t="shared" si="257"/>
        <v>294473263.72500002</v>
      </c>
      <c r="H546" s="42">
        <f>+H267+H294</f>
        <v>170800000</v>
      </c>
      <c r="I546" s="42">
        <f>+I267+I294</f>
        <v>223800000</v>
      </c>
      <c r="J546" s="42">
        <f t="shared" si="260"/>
        <v>70673263.725000024</v>
      </c>
      <c r="K546" s="42">
        <f>+K267+K294</f>
        <v>5200000</v>
      </c>
      <c r="L546" s="42">
        <f>+L267+L294</f>
        <v>5200000</v>
      </c>
      <c r="M546" s="42">
        <f t="shared" si="262"/>
        <v>218600000</v>
      </c>
      <c r="N546" s="42">
        <f>+N267+N294</f>
        <v>23800000</v>
      </c>
      <c r="O546" s="42">
        <f>+O267+O294</f>
        <v>240600000</v>
      </c>
      <c r="P546" s="42">
        <f t="shared" si="264"/>
        <v>16800000</v>
      </c>
      <c r="Q546" s="42">
        <f t="shared" si="265"/>
        <v>53873263.725000024</v>
      </c>
      <c r="R546" s="42">
        <f t="shared" si="266"/>
        <v>5200000</v>
      </c>
    </row>
    <row r="547" spans="2:18" x14ac:dyDescent="0.25">
      <c r="B547" s="41" t="s">
        <v>790</v>
      </c>
      <c r="C547" s="42">
        <f>+C307</f>
        <v>386883923.94</v>
      </c>
      <c r="D547" s="42">
        <f>+D307</f>
        <v>0</v>
      </c>
      <c r="E547" s="42">
        <f>+E307</f>
        <v>0</v>
      </c>
      <c r="F547" s="42">
        <f>+F307</f>
        <v>0</v>
      </c>
      <c r="G547" s="42">
        <f t="shared" si="257"/>
        <v>386883923.94</v>
      </c>
      <c r="H547" s="42">
        <f>+H307</f>
        <v>89739692</v>
      </c>
      <c r="I547" s="42">
        <f>+I307</f>
        <v>125356961</v>
      </c>
      <c r="J547" s="42">
        <f t="shared" si="260"/>
        <v>261526962.94</v>
      </c>
      <c r="K547" s="42">
        <f>+K307</f>
        <v>74329404</v>
      </c>
      <c r="L547" s="42">
        <f>+L307</f>
        <v>103980783</v>
      </c>
      <c r="M547" s="42">
        <f t="shared" si="262"/>
        <v>21376178</v>
      </c>
      <c r="N547" s="42">
        <f>+N307</f>
        <v>88941964</v>
      </c>
      <c r="O547" s="42">
        <f>+O307</f>
        <v>138694461</v>
      </c>
      <c r="P547" s="42">
        <f t="shared" si="264"/>
        <v>13337500</v>
      </c>
      <c r="Q547" s="42">
        <f t="shared" si="265"/>
        <v>248189462.94</v>
      </c>
      <c r="R547" s="42">
        <f t="shared" si="266"/>
        <v>103980783</v>
      </c>
    </row>
    <row r="548" spans="2:18" x14ac:dyDescent="0.25">
      <c r="B548" s="41" t="s">
        <v>791</v>
      </c>
      <c r="C548" s="42">
        <f>+C283+C284+C285+C286+C287+C289+C290+C292</f>
        <v>290119587.52499998</v>
      </c>
      <c r="D548" s="42">
        <f>+D283+D284+D285+D286+D287+D289+D290+D292</f>
        <v>0</v>
      </c>
      <c r="E548" s="42">
        <f>+E283+E284+E285+E286+E287+E289+E290+E292</f>
        <v>0</v>
      </c>
      <c r="F548" s="42">
        <f>+F283+F284+F285+F286+F287+F289+F290+F292</f>
        <v>0</v>
      </c>
      <c r="G548" s="42">
        <f t="shared" si="257"/>
        <v>290119587.52499998</v>
      </c>
      <c r="H548" s="42">
        <f>+H283+H284+H285+H286+H287+H289+H290+H292</f>
        <v>19849000</v>
      </c>
      <c r="I548" s="42">
        <f>+I283+I284+I285+I286+I287+I289+I290+I292</f>
        <v>23049000</v>
      </c>
      <c r="J548" s="42">
        <f t="shared" si="260"/>
        <v>267070587.52499998</v>
      </c>
      <c r="K548" s="42">
        <f>+K283+K284+K285+K286+K287+K289+K290+K292</f>
        <v>9889000</v>
      </c>
      <c r="L548" s="42">
        <f>+L283+L284+L285+L286+L287+L289+L290+L292</f>
        <v>11389000</v>
      </c>
      <c r="M548" s="42">
        <f t="shared" si="262"/>
        <v>11660000</v>
      </c>
      <c r="N548" s="42">
        <f>+N283+N284+N285+N286+N287+N289+N290+N292</f>
        <v>24849000</v>
      </c>
      <c r="O548" s="42">
        <f>+O283+O284+O285+O286+O287+O289+O290+O292</f>
        <v>28049000</v>
      </c>
      <c r="P548" s="42">
        <f t="shared" si="264"/>
        <v>5000000</v>
      </c>
      <c r="Q548" s="42">
        <f t="shared" si="265"/>
        <v>262070587.52499998</v>
      </c>
      <c r="R548" s="42">
        <f t="shared" si="266"/>
        <v>11389000</v>
      </c>
    </row>
    <row r="549" spans="2:18" x14ac:dyDescent="0.25">
      <c r="B549" s="41" t="s">
        <v>792</v>
      </c>
      <c r="C549" s="42">
        <f>+C259+C262+C263+C264+C265+C266+C268+C276+C297+C298</f>
        <v>4526286805.5699997</v>
      </c>
      <c r="D549" s="42">
        <f>+D259+D262+D263+D264+D265+D266+D268+D276+D297+D298</f>
        <v>0</v>
      </c>
      <c r="E549" s="42">
        <f>+E259+E262+E263+E264+E265+E266+E268+E276+E297+E298</f>
        <v>0</v>
      </c>
      <c r="F549" s="42">
        <f>+F259+F262+F263+F264+F265+F266+F268+F276+F297+F298</f>
        <v>0</v>
      </c>
      <c r="G549" s="42">
        <f t="shared" si="257"/>
        <v>4526286805.5699997</v>
      </c>
      <c r="H549" s="42">
        <f>+H259+H262+H263+H264+H265+H266+H268+H276+H297+H298</f>
        <v>1645620924</v>
      </c>
      <c r="I549" s="42">
        <f>+I259+I262+I263+I264+I265+I266+I268+I276+I297+I298</f>
        <v>3066248474.6700001</v>
      </c>
      <c r="J549" s="42">
        <f t="shared" si="260"/>
        <v>1460038330.8999996</v>
      </c>
      <c r="K549" s="42">
        <f>+K259+K262+K263+K264+K265+K266+K268+K276+K297+K298</f>
        <v>142253605</v>
      </c>
      <c r="L549" s="42">
        <f>+L259+L262+L263+L264+L265+L266+L268+L276+L297+L298</f>
        <v>160877605</v>
      </c>
      <c r="M549" s="42">
        <f t="shared" si="262"/>
        <v>2905370869.6700001</v>
      </c>
      <c r="N549" s="42">
        <f>+N259+N262+N263+N264+N265+N266+N268+N276+N297+N298</f>
        <v>184500000</v>
      </c>
      <c r="O549" s="42">
        <f>+O259+O262+O263+O264+O265+O266+O268+O276+O297+O298</f>
        <v>4100958355.9999995</v>
      </c>
      <c r="P549" s="42">
        <f t="shared" si="264"/>
        <v>1034709881.3299994</v>
      </c>
      <c r="Q549" s="42">
        <f t="shared" si="265"/>
        <v>425328449.57000017</v>
      </c>
      <c r="R549" s="42">
        <f t="shared" si="266"/>
        <v>160877605</v>
      </c>
    </row>
    <row r="550" spans="2:18" x14ac:dyDescent="0.25">
      <c r="B550" s="41" t="s">
        <v>793</v>
      </c>
      <c r="C550" s="42">
        <f>+C238+C240+C241+C242+C243+C244+C245+C246+C247+C248</f>
        <v>1447080451.605</v>
      </c>
      <c r="D550" s="42">
        <f>+D238+D240+D241+D242+D243+D244+D245+D246+D247+D248</f>
        <v>0</v>
      </c>
      <c r="E550" s="42">
        <f>+E238+E240+E241+E242+E243+E244+E245+E246+E247+E248</f>
        <v>0</v>
      </c>
      <c r="F550" s="42">
        <f>+F238+F240+F241+F242+F243+F244+F245+F246+F247+F248</f>
        <v>0</v>
      </c>
      <c r="G550" s="42">
        <f t="shared" si="257"/>
        <v>1447080451.605</v>
      </c>
      <c r="H550" s="42">
        <f>+H238+H240+H241+H242+H243+H244+H245+H246+H247+H248</f>
        <v>0</v>
      </c>
      <c r="I550" s="42">
        <f>+I238+I240+I241+I242+I243+I244+I245+I246+I247+I248</f>
        <v>0</v>
      </c>
      <c r="J550" s="42">
        <f t="shared" si="260"/>
        <v>1447080451.605</v>
      </c>
      <c r="K550" s="42">
        <f>+K238+K240+K241+K242+K243+K244+K245+K246+K247+K248</f>
        <v>0</v>
      </c>
      <c r="L550" s="42">
        <f>+L238+L240+L241+L242+L243+L244+L245+L246+L247+L248</f>
        <v>0</v>
      </c>
      <c r="M550" s="42">
        <f t="shared" si="262"/>
        <v>0</v>
      </c>
      <c r="N550" s="42">
        <f>+N238+N240+N241+N242+N243+N244+N245+N246+N247+N248</f>
        <v>0</v>
      </c>
      <c r="O550" s="42">
        <f>+O238+O240+O241+O242+O243+O244+O245+O246+O247+O248</f>
        <v>10900000</v>
      </c>
      <c r="P550" s="42">
        <f t="shared" si="264"/>
        <v>10900000</v>
      </c>
      <c r="Q550" s="42">
        <f t="shared" si="265"/>
        <v>1436180451.605</v>
      </c>
      <c r="R550" s="42">
        <f t="shared" si="266"/>
        <v>0</v>
      </c>
    </row>
    <row r="551" spans="2:18" x14ac:dyDescent="0.25">
      <c r="B551" s="41" t="s">
        <v>794</v>
      </c>
      <c r="C551" s="42">
        <f>+C274+C326</f>
        <v>813758755</v>
      </c>
      <c r="D551" s="42">
        <f>+D274+D326</f>
        <v>0</v>
      </c>
      <c r="E551" s="42">
        <f>+E274+E326</f>
        <v>0</v>
      </c>
      <c r="F551" s="42">
        <f>+F274+F326</f>
        <v>0</v>
      </c>
      <c r="G551" s="42">
        <f t="shared" si="257"/>
        <v>813758755</v>
      </c>
      <c r="H551" s="42">
        <f>+H274+H326</f>
        <v>86752497</v>
      </c>
      <c r="I551" s="42">
        <f>+I274+I326</f>
        <v>86752497</v>
      </c>
      <c r="J551" s="42">
        <f t="shared" si="260"/>
        <v>727006258</v>
      </c>
      <c r="K551" s="42">
        <f>+K274+K326</f>
        <v>236408</v>
      </c>
      <c r="L551" s="42">
        <f>+L274+L326</f>
        <v>236408</v>
      </c>
      <c r="M551" s="42">
        <f t="shared" si="262"/>
        <v>86516089</v>
      </c>
      <c r="N551" s="42">
        <f>+N274+N326</f>
        <v>91255421</v>
      </c>
      <c r="O551" s="42">
        <f>+O274+O326</f>
        <v>91255421</v>
      </c>
      <c r="P551" s="42">
        <f t="shared" si="264"/>
        <v>4502924</v>
      </c>
      <c r="Q551" s="42">
        <f t="shared" si="265"/>
        <v>722503334</v>
      </c>
      <c r="R551" s="42">
        <f t="shared" si="266"/>
        <v>236408</v>
      </c>
    </row>
    <row r="552" spans="2:18" x14ac:dyDescent="0.25">
      <c r="B552" s="41" t="s">
        <v>795</v>
      </c>
      <c r="C552" s="42">
        <f>+C252+C254</f>
        <v>1899016970.8699999</v>
      </c>
      <c r="D552" s="42">
        <f>+D252+D254</f>
        <v>0</v>
      </c>
      <c r="E552" s="42">
        <f>+E252+E254</f>
        <v>0</v>
      </c>
      <c r="F552" s="42">
        <f>+F252+F254</f>
        <v>0</v>
      </c>
      <c r="G552" s="42">
        <f t="shared" si="257"/>
        <v>1899016970.8699999</v>
      </c>
      <c r="H552" s="42">
        <f>+H252+H254</f>
        <v>136700000</v>
      </c>
      <c r="I552" s="42">
        <f>+I252+I254</f>
        <v>160525000</v>
      </c>
      <c r="J552" s="42">
        <f t="shared" si="260"/>
        <v>1738491970.8699999</v>
      </c>
      <c r="K552" s="42">
        <f>+K252+K254</f>
        <v>26725000</v>
      </c>
      <c r="L552" s="42">
        <f>+L252+L254</f>
        <v>28325000</v>
      </c>
      <c r="M552" s="42">
        <f t="shared" si="262"/>
        <v>132200000</v>
      </c>
      <c r="N552" s="42">
        <f>+N252+N254</f>
        <v>101033152</v>
      </c>
      <c r="O552" s="42">
        <f>+O252+O254</f>
        <v>1624858152</v>
      </c>
      <c r="P552" s="42">
        <f t="shared" si="264"/>
        <v>1464333152</v>
      </c>
      <c r="Q552" s="42">
        <f t="shared" si="265"/>
        <v>274158818.86999989</v>
      </c>
      <c r="R552" s="42">
        <f t="shared" si="266"/>
        <v>28325000</v>
      </c>
    </row>
    <row r="553" spans="2:18" x14ac:dyDescent="0.25">
      <c r="B553" s="41" t="s">
        <v>796</v>
      </c>
      <c r="C553" s="42">
        <f>+C220+C221+C222+C223</f>
        <v>153400118.03999999</v>
      </c>
      <c r="D553" s="42">
        <f>+D220+D221+D222+D223</f>
        <v>0</v>
      </c>
      <c r="E553" s="42">
        <f>+E220+E221+E222+E223</f>
        <v>0</v>
      </c>
      <c r="F553" s="42">
        <f>+F220+F221+F222+F223</f>
        <v>0</v>
      </c>
      <c r="G553" s="42">
        <f t="shared" si="257"/>
        <v>153400118.03999999</v>
      </c>
      <c r="H553" s="42">
        <f>+H220+H221+H222+H223</f>
        <v>118070000</v>
      </c>
      <c r="I553" s="42">
        <f>+I220+I221+I222+I223</f>
        <v>143570000</v>
      </c>
      <c r="J553" s="42">
        <f t="shared" si="260"/>
        <v>9830118.0399999917</v>
      </c>
      <c r="K553" s="42">
        <f>+K220+K221+K222+K223</f>
        <v>2070000</v>
      </c>
      <c r="L553" s="42">
        <f>+L220+L221+L222+L223</f>
        <v>11070000</v>
      </c>
      <c r="M553" s="42">
        <f t="shared" si="262"/>
        <v>132500000</v>
      </c>
      <c r="N553" s="42">
        <f>+N220+N221+N222+N223</f>
        <v>2070000</v>
      </c>
      <c r="O553" s="42">
        <f>+O220+O221+O222+O223</f>
        <v>143570000</v>
      </c>
      <c r="P553" s="42">
        <f t="shared" si="264"/>
        <v>0</v>
      </c>
      <c r="Q553" s="42">
        <f t="shared" si="265"/>
        <v>9830118.0399999917</v>
      </c>
      <c r="R553" s="42">
        <f t="shared" si="266"/>
        <v>11070000</v>
      </c>
    </row>
    <row r="554" spans="2:18" x14ac:dyDescent="0.25">
      <c r="B554" s="41" t="s">
        <v>797</v>
      </c>
      <c r="C554" s="42">
        <f>+C226+C227+C228+C224</f>
        <v>105461798.77500001</v>
      </c>
      <c r="D554" s="42">
        <f>+D226+D227+D228+D224</f>
        <v>30000000</v>
      </c>
      <c r="E554" s="42">
        <f>+E226+E227+E228+E224</f>
        <v>0</v>
      </c>
      <c r="F554" s="42">
        <f>+F226+F227+F228+F224</f>
        <v>0</v>
      </c>
      <c r="G554" s="42">
        <f t="shared" si="257"/>
        <v>135461798.77500001</v>
      </c>
      <c r="H554" s="42">
        <f>+H226+H227+H228+H224</f>
        <v>1155600</v>
      </c>
      <c r="I554" s="42">
        <f>+I226+I227+I228+I224</f>
        <v>8155600</v>
      </c>
      <c r="J554" s="42">
        <f t="shared" si="260"/>
        <v>127306198.77500001</v>
      </c>
      <c r="K554" s="42">
        <f>+K226+K227+K228+K224</f>
        <v>655600</v>
      </c>
      <c r="L554" s="42">
        <f>+L226+L227+L228+L224</f>
        <v>7655600</v>
      </c>
      <c r="M554" s="42">
        <f t="shared" si="262"/>
        <v>500000</v>
      </c>
      <c r="N554" s="42">
        <f>+N226+N227+N228+N224</f>
        <v>51155600</v>
      </c>
      <c r="O554" s="42">
        <f>+O226+O227+O228+O224</f>
        <v>58155600</v>
      </c>
      <c r="P554" s="42">
        <f t="shared" si="264"/>
        <v>50000000</v>
      </c>
      <c r="Q554" s="42">
        <f t="shared" si="265"/>
        <v>77306198.775000006</v>
      </c>
      <c r="R554" s="42">
        <f t="shared" si="266"/>
        <v>7655600</v>
      </c>
    </row>
    <row r="555" spans="2:18" x14ac:dyDescent="0.25">
      <c r="B555" s="41" t="s">
        <v>798</v>
      </c>
      <c r="C555" s="42">
        <f>+C235+C236+C249</f>
        <v>207577883.30000001</v>
      </c>
      <c r="D555" s="42">
        <f>+D235+D236+D249</f>
        <v>0</v>
      </c>
      <c r="E555" s="42">
        <f>+E235+E236+E249</f>
        <v>0</v>
      </c>
      <c r="F555" s="42">
        <f>+F235+F236+F249</f>
        <v>0</v>
      </c>
      <c r="G555" s="42">
        <f t="shared" si="257"/>
        <v>207577883.30000001</v>
      </c>
      <c r="H555" s="42">
        <f>+H235+H236+H249</f>
        <v>10233154.470000001</v>
      </c>
      <c r="I555" s="42">
        <f>+I235+I236+I249</f>
        <v>10433154.470000001</v>
      </c>
      <c r="J555" s="42">
        <f t="shared" si="260"/>
        <v>197144728.83000001</v>
      </c>
      <c r="K555" s="42">
        <f>+K235+K236+K249</f>
        <v>9144259.4700000007</v>
      </c>
      <c r="L555" s="42">
        <f>+L235+L236+L249</f>
        <v>9344259.4700000007</v>
      </c>
      <c r="M555" s="42">
        <f t="shared" si="262"/>
        <v>1088895</v>
      </c>
      <c r="N555" s="42">
        <f>+N235+N236+N249</f>
        <v>1589846.9</v>
      </c>
      <c r="O555" s="42">
        <f>+O235+O236+O249</f>
        <v>166589846.90000001</v>
      </c>
      <c r="P555" s="42">
        <f t="shared" si="264"/>
        <v>156156692.43000001</v>
      </c>
      <c r="Q555" s="42">
        <f t="shared" si="265"/>
        <v>40988036.400000006</v>
      </c>
      <c r="R555" s="42">
        <f t="shared" si="266"/>
        <v>9344259.4700000007</v>
      </c>
    </row>
    <row r="556" spans="2:18" x14ac:dyDescent="0.25">
      <c r="B556" s="41" t="s">
        <v>799</v>
      </c>
      <c r="C556" s="42">
        <f>+C256+C272+C275+C279+C300+C305+C312</f>
        <v>291530111.73500001</v>
      </c>
      <c r="D556" s="42">
        <f>+D256+D272+D275+D279+D300+D305+D312</f>
        <v>0</v>
      </c>
      <c r="E556" s="42">
        <f>+E256+E272+E275+E279+E300+E305+E312</f>
        <v>0</v>
      </c>
      <c r="F556" s="42">
        <f>+F256+F272+F275+F279+F300+F305+F312</f>
        <v>0</v>
      </c>
      <c r="G556" s="42">
        <f t="shared" si="257"/>
        <v>291530111.73500001</v>
      </c>
      <c r="H556" s="42">
        <f>+H256+H272+H275+H279+H300+H305+H312</f>
        <v>86258440.9980001</v>
      </c>
      <c r="I556" s="42">
        <f>+I256+I272+I275+I279+I300+I305+I312</f>
        <v>111036440.9980001</v>
      </c>
      <c r="J556" s="42">
        <f t="shared" si="260"/>
        <v>180493670.73699993</v>
      </c>
      <c r="K556" s="42">
        <f>+K256+K272+K275+K279+K300+K305+K312</f>
        <v>71549643.9980001</v>
      </c>
      <c r="L556" s="42">
        <f>+L256+L272+L275+L279+L300+L305+L312</f>
        <v>75319643.9980001</v>
      </c>
      <c r="M556" s="42">
        <f t="shared" si="262"/>
        <v>35716797</v>
      </c>
      <c r="N556" s="42">
        <f>+N256+N272+N275+N279+N300+N305+N312</f>
        <v>89166567.9980001</v>
      </c>
      <c r="O556" s="42">
        <f>+O256+O272+O275+O279+O300+O305+O312</f>
        <v>155226567.99800009</v>
      </c>
      <c r="P556" s="42">
        <f t="shared" si="264"/>
        <v>44190126.999999985</v>
      </c>
      <c r="Q556" s="42">
        <f t="shared" si="265"/>
        <v>136303543.73699993</v>
      </c>
      <c r="R556" s="42">
        <f t="shared" si="266"/>
        <v>75319643.9980001</v>
      </c>
    </row>
    <row r="557" spans="2:18" x14ac:dyDescent="0.25">
      <c r="B557" s="37" t="s">
        <v>800</v>
      </c>
      <c r="C557" s="38">
        <f>+C317+C321+C324</f>
        <v>583469823.82200003</v>
      </c>
      <c r="D557" s="38">
        <f>+D317+D321+D324</f>
        <v>0</v>
      </c>
      <c r="E557" s="38">
        <f>+E317+E321+E324</f>
        <v>0</v>
      </c>
      <c r="F557" s="38">
        <f>+F317+F321+F324</f>
        <v>0</v>
      </c>
      <c r="G557" s="38">
        <f t="shared" si="257"/>
        <v>583469823.82200003</v>
      </c>
      <c r="H557" s="38">
        <f>+H317+H321+H324</f>
        <v>403216096.25999999</v>
      </c>
      <c r="I557" s="38">
        <f>+I317+I321+I324</f>
        <v>435620621.25999999</v>
      </c>
      <c r="J557" s="38">
        <f t="shared" si="260"/>
        <v>147849202.56200004</v>
      </c>
      <c r="K557" s="38">
        <f>+K317+K321+K324</f>
        <v>413102836.25999999</v>
      </c>
      <c r="L557" s="38">
        <f>+L317+L321+L324</f>
        <v>414746661.25999999</v>
      </c>
      <c r="M557" s="38">
        <f t="shared" si="262"/>
        <v>20873960</v>
      </c>
      <c r="N557" s="38">
        <f>+N317+N321+N324</f>
        <v>385230564.25999999</v>
      </c>
      <c r="O557" s="38">
        <f>+O317+O321+O324</f>
        <v>442635089.25999999</v>
      </c>
      <c r="P557" s="38">
        <f t="shared" si="264"/>
        <v>7014468</v>
      </c>
      <c r="Q557" s="38">
        <f t="shared" si="265"/>
        <v>140834734.56200004</v>
      </c>
      <c r="R557" s="38">
        <f t="shared" si="266"/>
        <v>414746661.25999999</v>
      </c>
    </row>
    <row r="558" spans="2:18" x14ac:dyDescent="0.25">
      <c r="B558" s="37" t="str">
        <f>+B327</f>
        <v>GASTOS DE INVERSION</v>
      </c>
      <c r="C558" s="47">
        <f>+C327</f>
        <v>20687865055.099998</v>
      </c>
      <c r="D558" s="47">
        <f t="shared" ref="D558:R558" si="270">+D327</f>
        <v>800000000</v>
      </c>
      <c r="E558" s="47">
        <f t="shared" si="270"/>
        <v>0</v>
      </c>
      <c r="F558" s="47">
        <f t="shared" si="270"/>
        <v>2409927752</v>
      </c>
      <c r="G558" s="47">
        <f>+C558+D558-E558+F558</f>
        <v>23897792807.099998</v>
      </c>
      <c r="H558" s="47">
        <f t="shared" si="270"/>
        <v>2277213657</v>
      </c>
      <c r="I558" s="47">
        <f t="shared" si="270"/>
        <v>3864375821</v>
      </c>
      <c r="J558" s="47">
        <f t="shared" si="260"/>
        <v>20033416986.099998</v>
      </c>
      <c r="K558" s="47">
        <f t="shared" si="270"/>
        <v>1435424739</v>
      </c>
      <c r="L558" s="47">
        <f t="shared" si="270"/>
        <v>2173377210</v>
      </c>
      <c r="M558" s="47">
        <f t="shared" si="270"/>
        <v>1524198611</v>
      </c>
      <c r="N558" s="47">
        <f t="shared" si="270"/>
        <v>2676761572</v>
      </c>
      <c r="O558" s="47">
        <f t="shared" si="270"/>
        <v>6959204109</v>
      </c>
      <c r="P558" s="47">
        <f t="shared" si="270"/>
        <v>3074828288</v>
      </c>
      <c r="Q558" s="47">
        <f t="shared" si="270"/>
        <v>16938588698.1</v>
      </c>
      <c r="R558" s="47">
        <f t="shared" si="270"/>
        <v>2173377210</v>
      </c>
    </row>
    <row r="559" spans="2:18" x14ac:dyDescent="0.25">
      <c r="B559" s="37" t="str">
        <f>+B328</f>
        <v>EJE 1. EXCELENCIA ACADEMICA</v>
      </c>
      <c r="C559" s="47">
        <f>+C328</f>
        <v>6881297847</v>
      </c>
      <c r="D559" s="38">
        <f>+D560+D561+D562</f>
        <v>300000000</v>
      </c>
      <c r="E559" s="38">
        <f>+E560+E561+E562</f>
        <v>0</v>
      </c>
      <c r="F559" s="38">
        <f>+F560+F561+F562</f>
        <v>0</v>
      </c>
      <c r="G559" s="38">
        <f t="shared" ref="G559:G584" si="271">+C559+D559-E559+F559</f>
        <v>7181297847</v>
      </c>
      <c r="H559" s="38">
        <f>+C559+D559-E559+F559</f>
        <v>7181297847</v>
      </c>
      <c r="I559" s="38">
        <f>+I560+I561+I562</f>
        <v>2234998807</v>
      </c>
      <c r="J559" s="38">
        <f t="shared" si="260"/>
        <v>4946299040</v>
      </c>
      <c r="K559" s="38">
        <f t="shared" ref="K559:K571" si="272">+H559-J559</f>
        <v>2234998807</v>
      </c>
      <c r="L559" s="38">
        <f>+L560+L561+L562</f>
        <v>1863336802</v>
      </c>
      <c r="M559" s="39">
        <f t="shared" si="262"/>
        <v>371662005</v>
      </c>
      <c r="N559" s="38">
        <f t="shared" ref="N559:N571" si="273">+J559-M559</f>
        <v>4574637035</v>
      </c>
      <c r="O559" s="38">
        <f>+O560+O561+O562</f>
        <v>2334128807</v>
      </c>
      <c r="P559" s="38">
        <f t="shared" si="264"/>
        <v>99130000</v>
      </c>
      <c r="Q559" s="40">
        <f t="shared" si="265"/>
        <v>4847169040</v>
      </c>
      <c r="R559" s="40">
        <f t="shared" si="266"/>
        <v>1863336802</v>
      </c>
    </row>
    <row r="560" spans="2:18" x14ac:dyDescent="0.25">
      <c r="B560" s="41" t="s">
        <v>801</v>
      </c>
      <c r="C560" s="42">
        <f>+C331+C336+C340+C346+C350+C352+C357+C363+C368+C372</f>
        <v>2550000000</v>
      </c>
      <c r="D560" s="42">
        <f>+D331+D336+D340+D346+D350+D352+D357+D363+D368+D372</f>
        <v>0</v>
      </c>
      <c r="E560" s="42">
        <f>+E331+E336+E340+E346+E350+E352+E357+E363+E368+E372</f>
        <v>0</v>
      </c>
      <c r="F560" s="42">
        <f>+F331+F336+F340+F346+F350+F352+F357+F363+F368+F372</f>
        <v>0</v>
      </c>
      <c r="G560" s="42">
        <f t="shared" si="271"/>
        <v>2550000000</v>
      </c>
      <c r="H560" s="42">
        <f>+H331+H336+H340+H346+H350+H352+H357+H363+H368+H372</f>
        <v>0</v>
      </c>
      <c r="I560" s="42">
        <f>+I331+I336+I340+I346+I350+I352+I357+I363+I368+I372</f>
        <v>0</v>
      </c>
      <c r="J560" s="42">
        <f t="shared" si="260"/>
        <v>2550000000</v>
      </c>
      <c r="K560" s="42">
        <f>+K331+K336+K340+K346+K350+K352+K357+K363+K368+K372</f>
        <v>0</v>
      </c>
      <c r="L560" s="42">
        <f>+L331+L336+L340+L346+L350+L352+L357+L363+L368+L372</f>
        <v>0</v>
      </c>
      <c r="M560" s="42">
        <f t="shared" si="262"/>
        <v>0</v>
      </c>
      <c r="N560" s="42">
        <f>+N331+N336+N340+N346+N350+N352+N357+N363+N368+N372</f>
        <v>0</v>
      </c>
      <c r="O560" s="42">
        <f>+O331+O336+O340+O346+O350+O352+O357+O363+O368+O372</f>
        <v>0</v>
      </c>
      <c r="P560" s="42">
        <f t="shared" si="264"/>
        <v>0</v>
      </c>
      <c r="Q560" s="42">
        <f t="shared" si="265"/>
        <v>2550000000</v>
      </c>
      <c r="R560" s="42">
        <f t="shared" si="266"/>
        <v>0</v>
      </c>
    </row>
    <row r="561" spans="2:18" x14ac:dyDescent="0.25">
      <c r="B561" s="41" t="s">
        <v>802</v>
      </c>
      <c r="C561" s="42">
        <f>+C332+C337+C347+C358+C364</f>
        <v>1092000000</v>
      </c>
      <c r="D561" s="42">
        <f>+D332+D337+D347+D358+D364</f>
        <v>0</v>
      </c>
      <c r="E561" s="42">
        <f>+E332+E337+E347+E358+E364</f>
        <v>0</v>
      </c>
      <c r="F561" s="42">
        <f>+F332+F337+F347+F358+F364</f>
        <v>0</v>
      </c>
      <c r="G561" s="42">
        <f t="shared" si="271"/>
        <v>1092000000</v>
      </c>
      <c r="H561" s="42">
        <f>+H332+H337+H347+H358+H364</f>
        <v>0</v>
      </c>
      <c r="I561" s="42">
        <f>+I332+I337+I347+I358+I364</f>
        <v>350000000</v>
      </c>
      <c r="J561" s="42">
        <f t="shared" si="260"/>
        <v>742000000</v>
      </c>
      <c r="K561" s="42">
        <f>+K332+K337+K347+K358+K364</f>
        <v>350000000</v>
      </c>
      <c r="L561" s="42">
        <f>+L332+L337+L347+L358+L364</f>
        <v>350000000</v>
      </c>
      <c r="M561" s="42">
        <f t="shared" si="262"/>
        <v>0</v>
      </c>
      <c r="N561" s="42">
        <f>+N332+N337+N347+N358+N364</f>
        <v>0</v>
      </c>
      <c r="O561" s="42">
        <f>+O332+O337+O347+O358+O364</f>
        <v>350000000</v>
      </c>
      <c r="P561" s="42">
        <f t="shared" si="264"/>
        <v>0</v>
      </c>
      <c r="Q561" s="42">
        <f t="shared" si="265"/>
        <v>742000000</v>
      </c>
      <c r="R561" s="42">
        <f t="shared" si="266"/>
        <v>350000000</v>
      </c>
    </row>
    <row r="562" spans="2:18" x14ac:dyDescent="0.25">
      <c r="B562" s="41" t="s">
        <v>803</v>
      </c>
      <c r="C562" s="42">
        <f>+C333+C338+C341+C348+C353+C359+C369</f>
        <v>3239297847</v>
      </c>
      <c r="D562" s="42">
        <f>+D333+D338+D341+D348+D353+D359+D369</f>
        <v>300000000</v>
      </c>
      <c r="E562" s="42">
        <f>+E333+E338+E341+E348+E353+E359+E369</f>
        <v>0</v>
      </c>
      <c r="F562" s="42">
        <f>+F333+F338+F341+F348+F353+F359+F369</f>
        <v>0</v>
      </c>
      <c r="G562" s="42">
        <f t="shared" si="271"/>
        <v>3539297847</v>
      </c>
      <c r="H562" s="42">
        <f>+H333+H338+H341+H348+H353+H359+H369</f>
        <v>705930419</v>
      </c>
      <c r="I562" s="42">
        <f>+I333+I338+I341+I348+I353+I359+I369</f>
        <v>1884998807</v>
      </c>
      <c r="J562" s="42">
        <f t="shared" si="260"/>
        <v>1654299040</v>
      </c>
      <c r="K562" s="42">
        <f>+K333+K338+K341+K348+K353+K359+K369</f>
        <v>845849231</v>
      </c>
      <c r="L562" s="42">
        <f>+L333+L338+L341+L348+L353+L359+L369</f>
        <v>1513336802</v>
      </c>
      <c r="M562" s="42">
        <f t="shared" si="262"/>
        <v>371662005</v>
      </c>
      <c r="N562" s="42">
        <f>+N333+N338+N341+N348+N353+N359+N369</f>
        <v>536030419</v>
      </c>
      <c r="O562" s="42">
        <f>+O333+O338+O341+O348+O353+O359+O369</f>
        <v>1984128807</v>
      </c>
      <c r="P562" s="42">
        <f t="shared" si="264"/>
        <v>99130000</v>
      </c>
      <c r="Q562" s="42">
        <f t="shared" si="265"/>
        <v>1555169040</v>
      </c>
      <c r="R562" s="42">
        <f t="shared" si="266"/>
        <v>1513336802</v>
      </c>
    </row>
    <row r="563" spans="2:18" x14ac:dyDescent="0.25">
      <c r="B563" s="37" t="str">
        <f>+B373</f>
        <v>EJE 2. COMPROMISO SOCIAL.</v>
      </c>
      <c r="C563" s="38">
        <f>+C564+C565+C566</f>
        <v>8773077896</v>
      </c>
      <c r="D563" s="38">
        <f>+D564+D565+D566</f>
        <v>0</v>
      </c>
      <c r="E563" s="38">
        <f>+E564+E565+E566</f>
        <v>0</v>
      </c>
      <c r="F563" s="38">
        <f>+F564+F565+F566</f>
        <v>0</v>
      </c>
      <c r="G563" s="38">
        <f t="shared" si="271"/>
        <v>8773077896</v>
      </c>
      <c r="H563" s="38">
        <f>+C563+D563-E563+F563</f>
        <v>8773077896</v>
      </c>
      <c r="I563" s="38">
        <f>+I564+I565+I566</f>
        <v>844411756</v>
      </c>
      <c r="J563" s="38">
        <f t="shared" si="260"/>
        <v>7928666140</v>
      </c>
      <c r="K563" s="38">
        <f t="shared" si="272"/>
        <v>844411756</v>
      </c>
      <c r="L563" s="38">
        <f>+L564+L565+L566</f>
        <v>280916300</v>
      </c>
      <c r="M563" s="39">
        <f t="shared" si="262"/>
        <v>563495456</v>
      </c>
      <c r="N563" s="38">
        <f t="shared" si="273"/>
        <v>7365170684</v>
      </c>
      <c r="O563" s="38">
        <f>+O564+O565+O566</f>
        <v>3137849914</v>
      </c>
      <c r="P563" s="38">
        <f t="shared" si="264"/>
        <v>2293438158</v>
      </c>
      <c r="Q563" s="40">
        <f t="shared" si="265"/>
        <v>5635227982</v>
      </c>
      <c r="R563" s="40">
        <f t="shared" si="266"/>
        <v>280916300</v>
      </c>
    </row>
    <row r="564" spans="2:18" x14ac:dyDescent="0.25">
      <c r="B564" s="41" t="s">
        <v>801</v>
      </c>
      <c r="C564" s="42">
        <f>+C378+C382+C386+C393+C397+C401+C405+C413+C417+C422+C426+C433+C437+C441+C445+C452+C456+C463+C469+C472+C477</f>
        <v>1774528424</v>
      </c>
      <c r="D564" s="42">
        <f>+D378+D382+D386+D393+D397+D401+D405+D413+D417+D422+D426+D433+D437+D441+D445+D452+D456+D463+D469+D472+D477</f>
        <v>0</v>
      </c>
      <c r="E564" s="42">
        <f>+E378+E382+E386+E393+E397+E401+E405+E413+E417+E422+E426+E433+E437+E441+E445+E452+E456+E463+E469+E472+E477</f>
        <v>0</v>
      </c>
      <c r="F564" s="42">
        <f>+F378+F382+F386+F393+F397+F401+F405+F413+F417+F422+F426+F433+F437+F441+F445+F452+F456+F463+F469+F472+F477</f>
        <v>0</v>
      </c>
      <c r="G564" s="42">
        <f t="shared" si="271"/>
        <v>1774528424</v>
      </c>
      <c r="H564" s="42">
        <f>+H378+H382+H386+H393+H397+H401+H405+H413+H417+H422+H426+H433+H437+H441+H445+H452+H456+H463+H469+H472+H477</f>
        <v>0</v>
      </c>
      <c r="I564" s="42">
        <f>+I378+I382+I386+I393+I397+I401+I405+I413+I417+I422+I426+I433+I437+I441+I445+I452+I456+I463+I469+I472+I477</f>
        <v>0</v>
      </c>
      <c r="J564" s="42">
        <f t="shared" si="260"/>
        <v>1774528424</v>
      </c>
      <c r="K564" s="42">
        <f>+K378+K382+K386+K393+K397+K401+K405+K413+K417+K422+K426+K433+K437+K441+K445+K452+K456+K463+K469+K472+K477</f>
        <v>0</v>
      </c>
      <c r="L564" s="42">
        <f>+L378+L382+L386+L393+L397+L401+L405+L413+L417+L422+L426+L433+L437+L441+L445+L452+L456+L463+L469+L472+L477</f>
        <v>0</v>
      </c>
      <c r="M564" s="42">
        <f t="shared" si="262"/>
        <v>0</v>
      </c>
      <c r="N564" s="42">
        <f>+N378+N382+N386+N393+N397+N401+N405+N413+N417+N422+N426+N433+N437+N441+N445+N452+N456+N463+N469+N472+N477</f>
        <v>0</v>
      </c>
      <c r="O564" s="42">
        <f>+O378+O382+O386+O393+O397+O401+O405+O413+O417+O422+O426+O433+O437+O441+O445+O452+O456+O463+O469+O472+O477</f>
        <v>0</v>
      </c>
      <c r="P564" s="42">
        <f t="shared" si="264"/>
        <v>0</v>
      </c>
      <c r="Q564" s="42">
        <f t="shared" si="265"/>
        <v>1774528424</v>
      </c>
      <c r="R564" s="42">
        <f t="shared" si="266"/>
        <v>0</v>
      </c>
    </row>
    <row r="565" spans="2:18" x14ac:dyDescent="0.25">
      <c r="B565" s="41" t="s">
        <v>802</v>
      </c>
      <c r="C565" s="42">
        <f>+C379+C383+C387+C390+C394+C398+C402+C407+C410+C414+C423+C427+C430+C434+C438+C442+C446+C453+C457+C460+C464</f>
        <v>924669038</v>
      </c>
      <c r="D565" s="42">
        <f>+D379+D383+D387+D390+D394+D398+D402+D407+D410+D414+D423+D427+D430+D434+D438+D442+D446+D453+D457+D460+D464</f>
        <v>0</v>
      </c>
      <c r="E565" s="42">
        <f>+E379+E383+E387+E390+E394+E398+E402+E407+E410+E414+E423+E427+E430+E434+E438+E442+E446+E453+E457+E460+E464</f>
        <v>0</v>
      </c>
      <c r="F565" s="42">
        <f>+F379+F383+F387+F390+F394+F398+F402+F407+F410+F414+F423+F427+F430+F434+F438+F442+F446+F453+F457+F460+F464</f>
        <v>0</v>
      </c>
      <c r="G565" s="42">
        <f t="shared" si="271"/>
        <v>924669038</v>
      </c>
      <c r="H565" s="42">
        <f>+H379+H383+H387+H390+H394+H398+H402+H407+H410+H414+H423+H427+H430+H434+H438+H442+H446+H453+H457+H460+H464</f>
        <v>110000000</v>
      </c>
      <c r="I565" s="42">
        <f>+I379+I383+I387+I390+I394+I398+I402+I407+I410+I414+I423+I427+I430+I434+I438+I442+I446+I453+I457+I460+I464</f>
        <v>110000000</v>
      </c>
      <c r="J565" s="42">
        <f t="shared" si="260"/>
        <v>814669038</v>
      </c>
      <c r="K565" s="42">
        <f>+K379+K383+K387+K390+K394+K398+K402+K407+K410+K414+K423+K427+K430+K434+K438+K442+K446+K453+K457+K460+K464</f>
        <v>0</v>
      </c>
      <c r="L565" s="42">
        <f>+L379+L383+L387+L390+L394+L398+L402+L407+L410+L414+L423+L427+L430+L434+L438+L442+L446+L453+L457+L460+L464</f>
        <v>0</v>
      </c>
      <c r="M565" s="42">
        <f t="shared" si="262"/>
        <v>110000000</v>
      </c>
      <c r="N565" s="42">
        <f>+N379+N383+N387+N390+N394+N398+N402+N407+N410+N414+N423+N427+N430+N434+N438+N442+N446+N453+N457+N460+N464</f>
        <v>123781457</v>
      </c>
      <c r="O565" s="42">
        <f>+O379+O383+O387+O390+O394+O398+O402+O407+O410+O414+O423+O427+O430+O434+O438+O442+O446+O453+O457+O460+O464</f>
        <v>171781457</v>
      </c>
      <c r="P565" s="42">
        <f t="shared" si="264"/>
        <v>61781457</v>
      </c>
      <c r="Q565" s="42">
        <f t="shared" si="265"/>
        <v>752887581</v>
      </c>
      <c r="R565" s="42">
        <f t="shared" si="266"/>
        <v>0</v>
      </c>
    </row>
    <row r="566" spans="2:18" x14ac:dyDescent="0.25">
      <c r="B566" s="41" t="s">
        <v>803</v>
      </c>
      <c r="C566" s="42">
        <f>+C380+C384+C388+C391+C395+C399+C403+C408+C411+C415+C418+C419+C424+C428+C435+C439+C443+C447+C449+C454+C458+C461+C465+C470+C473+C478</f>
        <v>6073880434</v>
      </c>
      <c r="D566" s="42">
        <f>+D380+D384+D388+D391+D395+D399+D403+D408+D411+D415+D418+D419+D424+D428+D435+D439+D443+D447+D449+D454+D458+D461+D465+D470+D473+D478</f>
        <v>0</v>
      </c>
      <c r="E566" s="42">
        <f>+E380+E384+E388+E391+E395+E399+E403+E408+E411+E415+E418+E419+E424+E428+E435+E439+E443+E447+E449+E454+E458+E461+E465+E470+E473+E478</f>
        <v>0</v>
      </c>
      <c r="F566" s="42">
        <f>+F380+F384+F388+F391+F395+F399+F403+F408+F411+F415+F418+F419+F424+F428+F435+F439+F443+F447+F449+F454+F458+F461+F465+F470+F473+F478</f>
        <v>0</v>
      </c>
      <c r="G566" s="42">
        <f t="shared" si="271"/>
        <v>6073880434</v>
      </c>
      <c r="H566" s="42">
        <f>+H380+H384+H388+H391+H395+H399+H403+H408+H411+H415+H418+H419+H424+H428+H435+H439+H443+H447+H449+H454+H458+H461+H465+H470+H473+H478</f>
        <v>768617828</v>
      </c>
      <c r="I566" s="42">
        <f>+I380+I384+I388+I391+I395+I399+I403+I408+I411+I415+I418+I419+I424+I428+I435+I439+I443+I447+I449+I454+I458+I461+I465+I470+I473+I478</f>
        <v>734411756</v>
      </c>
      <c r="J566" s="42">
        <f t="shared" si="260"/>
        <v>5339468678</v>
      </c>
      <c r="K566" s="42">
        <f>+K380+K384+K388+K391+K395+K399+K403+K408+K411+K415+K418+K419+K424+K428+K435+K439+K443+K447+K449+K454+K458+K461+K465+K470+K473+K478</f>
        <v>210451400</v>
      </c>
      <c r="L566" s="42">
        <f>+L380+L384+L388+L391+L395+L399+L403+L408+L411+L415+L418+L419+L424+L428+L435+L439+L443+L447+L449+L454+L458+L461+L465+L470+L473+L478</f>
        <v>280916300</v>
      </c>
      <c r="M566" s="42">
        <f t="shared" si="262"/>
        <v>453495456</v>
      </c>
      <c r="N566" s="42">
        <f>+N380+N384+N388+N391+N395+N399+N403+N408+N411+N415+N418+N419+N424+N428+N435+N439+N443+N447+N449+N454+N458+N461+N465+N470+N473+N478</f>
        <v>1306038436</v>
      </c>
      <c r="O566" s="42">
        <f>+O380+O384+O388+O391+O395+O399+O403+O408+O411+O415+O418+O419+O424+O428+O435+O439+O443+O447+O449+O454+O458+O461+O465+O470+O473+O478</f>
        <v>2966068457</v>
      </c>
      <c r="P566" s="42">
        <f t="shared" si="264"/>
        <v>2231656701</v>
      </c>
      <c r="Q566" s="42">
        <f t="shared" si="265"/>
        <v>3107811977</v>
      </c>
      <c r="R566" s="42">
        <f t="shared" si="266"/>
        <v>280916300</v>
      </c>
    </row>
    <row r="567" spans="2:18" x14ac:dyDescent="0.25">
      <c r="B567" s="37" t="str">
        <f>+B479</f>
        <v>EJE 3. COMPROMISO AMBIENTAL</v>
      </c>
      <c r="C567" s="38">
        <f>+C568+C569+C570</f>
        <v>967500000</v>
      </c>
      <c r="D567" s="38">
        <f>+D568+D569+D570</f>
        <v>0</v>
      </c>
      <c r="E567" s="38">
        <f>+E568+E569+E570</f>
        <v>0</v>
      </c>
      <c r="F567" s="38">
        <f>+F568+F569+F570</f>
        <v>0</v>
      </c>
      <c r="G567" s="38">
        <f t="shared" si="271"/>
        <v>967500000</v>
      </c>
      <c r="H567" s="38">
        <f>+C567+D567-E567+F567</f>
        <v>967500000</v>
      </c>
      <c r="I567" s="38">
        <f>+I568+I569+I570</f>
        <v>110287000</v>
      </c>
      <c r="J567" s="38">
        <f t="shared" si="260"/>
        <v>857213000</v>
      </c>
      <c r="K567" s="38">
        <f t="shared" si="272"/>
        <v>110287000</v>
      </c>
      <c r="L567" s="38">
        <f>+L568+L569+L570</f>
        <v>0</v>
      </c>
      <c r="M567" s="39">
        <f t="shared" si="262"/>
        <v>110287000</v>
      </c>
      <c r="N567" s="38">
        <f t="shared" si="273"/>
        <v>746926000</v>
      </c>
      <c r="O567" s="38">
        <f>+O568+O569+O570</f>
        <v>110287000</v>
      </c>
      <c r="P567" s="38">
        <f t="shared" si="264"/>
        <v>0</v>
      </c>
      <c r="Q567" s="40">
        <f t="shared" si="265"/>
        <v>857213000</v>
      </c>
      <c r="R567" s="40">
        <f t="shared" si="266"/>
        <v>0</v>
      </c>
    </row>
    <row r="568" spans="2:18" x14ac:dyDescent="0.25">
      <c r="B568" s="41" t="s">
        <v>801</v>
      </c>
      <c r="C568" s="42">
        <f>+C483+C486</f>
        <v>15500000</v>
      </c>
      <c r="D568" s="42">
        <f>+D483+D486</f>
        <v>0</v>
      </c>
      <c r="E568" s="42">
        <f>+E483+E486</f>
        <v>0</v>
      </c>
      <c r="F568" s="42">
        <f>+F483+F486</f>
        <v>0</v>
      </c>
      <c r="G568" s="42">
        <f t="shared" si="271"/>
        <v>15500000</v>
      </c>
      <c r="H568" s="42">
        <f>+H483+H486</f>
        <v>0</v>
      </c>
      <c r="I568" s="42">
        <f>+I483+I486</f>
        <v>0</v>
      </c>
      <c r="J568" s="42">
        <f t="shared" si="260"/>
        <v>15500000</v>
      </c>
      <c r="K568" s="42">
        <f>+K483+K486</f>
        <v>0</v>
      </c>
      <c r="L568" s="42">
        <f>+L483+L486</f>
        <v>0</v>
      </c>
      <c r="M568" s="42">
        <f t="shared" si="262"/>
        <v>0</v>
      </c>
      <c r="N568" s="42">
        <f>+N483+N486</f>
        <v>0</v>
      </c>
      <c r="O568" s="42">
        <f>+O483+O486</f>
        <v>0</v>
      </c>
      <c r="P568" s="42">
        <f t="shared" si="264"/>
        <v>0</v>
      </c>
      <c r="Q568" s="42">
        <f t="shared" si="265"/>
        <v>15500000</v>
      </c>
      <c r="R568" s="42">
        <f t="shared" si="266"/>
        <v>0</v>
      </c>
    </row>
    <row r="569" spans="2:18" x14ac:dyDescent="0.25">
      <c r="B569" s="41" t="s">
        <v>802</v>
      </c>
      <c r="C569" s="42">
        <f t="shared" ref="C569:F570" si="274">+C487</f>
        <v>10000000</v>
      </c>
      <c r="D569" s="42">
        <f t="shared" si="274"/>
        <v>0</v>
      </c>
      <c r="E569" s="42">
        <f t="shared" si="274"/>
        <v>0</v>
      </c>
      <c r="F569" s="42">
        <f t="shared" si="274"/>
        <v>0</v>
      </c>
      <c r="G569" s="42">
        <f t="shared" si="271"/>
        <v>10000000</v>
      </c>
      <c r="H569" s="42">
        <f>+H487</f>
        <v>0</v>
      </c>
      <c r="I569" s="42">
        <f>+I487</f>
        <v>0</v>
      </c>
      <c r="J569" s="42">
        <f t="shared" si="260"/>
        <v>10000000</v>
      </c>
      <c r="K569" s="42">
        <f>+K487</f>
        <v>0</v>
      </c>
      <c r="L569" s="42">
        <f>+L487</f>
        <v>0</v>
      </c>
      <c r="M569" s="42">
        <f t="shared" si="262"/>
        <v>0</v>
      </c>
      <c r="N569" s="42">
        <f>+N487</f>
        <v>0</v>
      </c>
      <c r="O569" s="42">
        <f>+O487</f>
        <v>0</v>
      </c>
      <c r="P569" s="42">
        <f t="shared" si="264"/>
        <v>0</v>
      </c>
      <c r="Q569" s="42">
        <f t="shared" si="265"/>
        <v>10000000</v>
      </c>
      <c r="R569" s="42">
        <f t="shared" si="266"/>
        <v>0</v>
      </c>
    </row>
    <row r="570" spans="2:18" x14ac:dyDescent="0.25">
      <c r="B570" s="41" t="s">
        <v>803</v>
      </c>
      <c r="C570" s="42">
        <f t="shared" si="274"/>
        <v>942000000</v>
      </c>
      <c r="D570" s="42">
        <f t="shared" si="274"/>
        <v>0</v>
      </c>
      <c r="E570" s="42">
        <f t="shared" si="274"/>
        <v>0</v>
      </c>
      <c r="F570" s="42">
        <f t="shared" si="274"/>
        <v>0</v>
      </c>
      <c r="G570" s="42">
        <f t="shared" si="271"/>
        <v>942000000</v>
      </c>
      <c r="H570" s="42">
        <f>+H488</f>
        <v>100000000</v>
      </c>
      <c r="I570" s="42">
        <f>+I488</f>
        <v>110287000</v>
      </c>
      <c r="J570" s="42">
        <f t="shared" si="260"/>
        <v>831713000</v>
      </c>
      <c r="K570" s="42">
        <f>+K488</f>
        <v>0</v>
      </c>
      <c r="L570" s="42">
        <f>+L488</f>
        <v>0</v>
      </c>
      <c r="M570" s="42">
        <f t="shared" si="262"/>
        <v>110287000</v>
      </c>
      <c r="N570" s="42">
        <f>+N488</f>
        <v>20000000</v>
      </c>
      <c r="O570" s="42">
        <f>+O488</f>
        <v>110287000</v>
      </c>
      <c r="P570" s="42">
        <f t="shared" si="264"/>
        <v>0</v>
      </c>
      <c r="Q570" s="42">
        <f t="shared" si="265"/>
        <v>831713000</v>
      </c>
      <c r="R570" s="42">
        <f t="shared" si="266"/>
        <v>0</v>
      </c>
    </row>
    <row r="571" spans="2:18" x14ac:dyDescent="0.25">
      <c r="B571" s="37" t="str">
        <f>+B489</f>
        <v>EJE 4. EFICIENCIA Y TRANSPARENCIA ADMINISTRATIVA</v>
      </c>
      <c r="C571" s="38">
        <f>+C572+C573+C574+C575</f>
        <v>4065989312.0999999</v>
      </c>
      <c r="D571" s="38">
        <f>+D572+D573+D574+D575</f>
        <v>500000000</v>
      </c>
      <c r="E571" s="38">
        <f>+E572+E573+E574+E575</f>
        <v>0</v>
      </c>
      <c r="F571" s="38">
        <f>+F572+F573+F574+F575</f>
        <v>0</v>
      </c>
      <c r="G571" s="38">
        <f t="shared" si="271"/>
        <v>4565989312.1000004</v>
      </c>
      <c r="H571" s="38">
        <f>+C571+D571-E571+F571</f>
        <v>4565989312.1000004</v>
      </c>
      <c r="I571" s="38">
        <f>+I572+I573+I574+I575</f>
        <v>504678258</v>
      </c>
      <c r="J571" s="38">
        <f t="shared" si="260"/>
        <v>4061311054.1000004</v>
      </c>
      <c r="K571" s="38">
        <f t="shared" si="272"/>
        <v>504678258</v>
      </c>
      <c r="L571" s="38">
        <f>+L572+L573+L574+L575</f>
        <v>25924108</v>
      </c>
      <c r="M571" s="39">
        <f t="shared" si="262"/>
        <v>478754150</v>
      </c>
      <c r="N571" s="38">
        <f t="shared" si="273"/>
        <v>3582556904.1000004</v>
      </c>
      <c r="O571" s="38">
        <f>+O572+O573+O574+O575</f>
        <v>1186938388</v>
      </c>
      <c r="P571" s="38">
        <f t="shared" si="264"/>
        <v>682260130</v>
      </c>
      <c r="Q571" s="40">
        <f t="shared" si="265"/>
        <v>3379050924.1000004</v>
      </c>
      <c r="R571" s="40">
        <f t="shared" si="266"/>
        <v>25924108</v>
      </c>
    </row>
    <row r="572" spans="2:18" x14ac:dyDescent="0.25">
      <c r="B572" s="41" t="s">
        <v>801</v>
      </c>
      <c r="C572" s="42">
        <f>+C493+C496+C501+C508</f>
        <v>2816478047</v>
      </c>
      <c r="D572" s="42">
        <f>+D493+D496+D501+D508</f>
        <v>0</v>
      </c>
      <c r="E572" s="42">
        <f>+E493+E496+E501+E508</f>
        <v>0</v>
      </c>
      <c r="F572" s="42">
        <f>+F493+F496+F501+F508</f>
        <v>0</v>
      </c>
      <c r="G572" s="42">
        <f t="shared" si="271"/>
        <v>2816478047</v>
      </c>
      <c r="H572" s="42">
        <f>+H493+H496+H501+H508</f>
        <v>0</v>
      </c>
      <c r="I572" s="42">
        <f>+I493+I496+I501+I508</f>
        <v>0</v>
      </c>
      <c r="J572" s="42">
        <f t="shared" si="260"/>
        <v>2816478047</v>
      </c>
      <c r="K572" s="42">
        <f>+K493+K496+K501+K508</f>
        <v>0</v>
      </c>
      <c r="L572" s="42">
        <f>+L493+L496+L501+L508</f>
        <v>0</v>
      </c>
      <c r="M572" s="42">
        <f t="shared" si="262"/>
        <v>0</v>
      </c>
      <c r="N572" s="42">
        <f>+N493+N496+N501+N508</f>
        <v>0</v>
      </c>
      <c r="O572" s="42">
        <f>+O493+O496+O501+O508</f>
        <v>0</v>
      </c>
      <c r="P572" s="42">
        <f t="shared" si="264"/>
        <v>0</v>
      </c>
      <c r="Q572" s="42">
        <f t="shared" si="265"/>
        <v>2816478047</v>
      </c>
      <c r="R572" s="42">
        <f t="shared" si="266"/>
        <v>0</v>
      </c>
    </row>
    <row r="573" spans="2:18" x14ac:dyDescent="0.25">
      <c r="B573" s="41" t="s">
        <v>802</v>
      </c>
      <c r="C573" s="42">
        <f>+C494+C497+C499+C502+C505</f>
        <v>595000000</v>
      </c>
      <c r="D573" s="42">
        <f>+D494+D497+D499+D502+D505</f>
        <v>0</v>
      </c>
      <c r="E573" s="42">
        <f>+E494+E497+E499+E502+E505</f>
        <v>0</v>
      </c>
      <c r="F573" s="42">
        <f>+F494+F497+F499+F502+F505</f>
        <v>0</v>
      </c>
      <c r="G573" s="42">
        <f t="shared" si="271"/>
        <v>595000000</v>
      </c>
      <c r="H573" s="42">
        <f>+H494+H497+H499+H502+H505</f>
        <v>369115410</v>
      </c>
      <c r="I573" s="42">
        <f>+I494+I497+I499+I502+I505</f>
        <v>369115410</v>
      </c>
      <c r="J573" s="42">
        <f t="shared" si="260"/>
        <v>225884590</v>
      </c>
      <c r="K573" s="42">
        <f>+K494+K497+K499+K502+K505</f>
        <v>911260</v>
      </c>
      <c r="L573" s="42">
        <f>+L494+L497+L499+L502+L505</f>
        <v>911260</v>
      </c>
      <c r="M573" s="42">
        <f t="shared" si="262"/>
        <v>368204150</v>
      </c>
      <c r="N573" s="42">
        <f>+N494+N497+N499+N502+N505</f>
        <v>911260</v>
      </c>
      <c r="O573" s="42">
        <f>+O494+O497+O499+O502+O505</f>
        <v>521327122.89999998</v>
      </c>
      <c r="P573" s="42">
        <f t="shared" si="264"/>
        <v>152211712.89999998</v>
      </c>
      <c r="Q573" s="42">
        <f t="shared" si="265"/>
        <v>73672877.100000024</v>
      </c>
      <c r="R573" s="42">
        <f t="shared" si="266"/>
        <v>911260</v>
      </c>
    </row>
    <row r="574" spans="2:18" x14ac:dyDescent="0.25">
      <c r="B574" s="41" t="s">
        <v>803</v>
      </c>
      <c r="C574" s="42">
        <f>+C503+C506</f>
        <v>108611265.09999999</v>
      </c>
      <c r="D574" s="42">
        <f>+D503+D506</f>
        <v>500000000</v>
      </c>
      <c r="E574" s="42">
        <f>+E503+E506</f>
        <v>0</v>
      </c>
      <c r="F574" s="42">
        <f>+F503+F506</f>
        <v>0</v>
      </c>
      <c r="G574" s="42">
        <f t="shared" si="271"/>
        <v>608611265.10000002</v>
      </c>
      <c r="H574" s="42">
        <f>+H503+H506</f>
        <v>53550000</v>
      </c>
      <c r="I574" s="42">
        <f>+I503+I506</f>
        <v>78562848</v>
      </c>
      <c r="J574" s="42">
        <f t="shared" si="260"/>
        <v>530048417.10000002</v>
      </c>
      <c r="K574" s="42">
        <f>+K503+K506</f>
        <v>25012848</v>
      </c>
      <c r="L574" s="42">
        <f>+L503+L506</f>
        <v>25012848</v>
      </c>
      <c r="M574" s="42">
        <f t="shared" si="262"/>
        <v>53550000</v>
      </c>
      <c r="N574" s="42">
        <f>+N503+N506</f>
        <v>500000000</v>
      </c>
      <c r="O574" s="42">
        <f>+O503+O506</f>
        <v>608611265.10000002</v>
      </c>
      <c r="P574" s="42">
        <f t="shared" si="264"/>
        <v>530048417.10000002</v>
      </c>
      <c r="Q574" s="42">
        <f t="shared" si="265"/>
        <v>0</v>
      </c>
      <c r="R574" s="42">
        <f t="shared" si="266"/>
        <v>25012848</v>
      </c>
    </row>
    <row r="575" spans="2:18" x14ac:dyDescent="0.25">
      <c r="B575" s="41" t="s">
        <v>804</v>
      </c>
      <c r="C575" s="42">
        <f>+C512</f>
        <v>545900000</v>
      </c>
      <c r="D575" s="42">
        <f>+D512</f>
        <v>0</v>
      </c>
      <c r="E575" s="42">
        <f>+E512</f>
        <v>0</v>
      </c>
      <c r="F575" s="42">
        <f>+F512</f>
        <v>0</v>
      </c>
      <c r="G575" s="42">
        <f t="shared" si="271"/>
        <v>545900000</v>
      </c>
      <c r="H575" s="42">
        <f>+H512</f>
        <v>0</v>
      </c>
      <c r="I575" s="42">
        <f>+I512</f>
        <v>57000000</v>
      </c>
      <c r="J575" s="42">
        <f t="shared" si="260"/>
        <v>488900000</v>
      </c>
      <c r="K575" s="42">
        <f>+K512</f>
        <v>0</v>
      </c>
      <c r="L575" s="42">
        <f>+L512</f>
        <v>0</v>
      </c>
      <c r="M575" s="42">
        <f t="shared" si="262"/>
        <v>57000000</v>
      </c>
      <c r="N575" s="42">
        <f>+N512</f>
        <v>0</v>
      </c>
      <c r="O575" s="42">
        <f>+O512</f>
        <v>57000000</v>
      </c>
      <c r="P575" s="42">
        <f t="shared" si="264"/>
        <v>0</v>
      </c>
      <c r="Q575" s="42">
        <f t="shared" si="265"/>
        <v>488900000</v>
      </c>
      <c r="R575" s="42">
        <f t="shared" si="266"/>
        <v>0</v>
      </c>
    </row>
    <row r="576" spans="2:18" x14ac:dyDescent="0.25">
      <c r="B576" s="37" t="s">
        <v>805</v>
      </c>
      <c r="C576" s="38">
        <f>+C577+C578+C579+C580+C581</f>
        <v>0</v>
      </c>
      <c r="D576" s="38">
        <f t="shared" ref="D576:O576" si="275">+D577+D578+D579+D580+D581</f>
        <v>0</v>
      </c>
      <c r="E576" s="38">
        <f t="shared" si="275"/>
        <v>0</v>
      </c>
      <c r="F576" s="38">
        <f t="shared" si="275"/>
        <v>0</v>
      </c>
      <c r="G576" s="38">
        <f t="shared" si="271"/>
        <v>0</v>
      </c>
      <c r="H576" s="38">
        <f t="shared" si="275"/>
        <v>0</v>
      </c>
      <c r="I576" s="38">
        <f t="shared" si="275"/>
        <v>0</v>
      </c>
      <c r="J576" s="38">
        <f t="shared" si="260"/>
        <v>0</v>
      </c>
      <c r="K576" s="38">
        <f t="shared" si="275"/>
        <v>0</v>
      </c>
      <c r="L576" s="38">
        <f t="shared" si="275"/>
        <v>0</v>
      </c>
      <c r="M576" s="38">
        <f t="shared" si="262"/>
        <v>0</v>
      </c>
      <c r="N576" s="38">
        <f t="shared" si="275"/>
        <v>0</v>
      </c>
      <c r="O576" s="38">
        <f t="shared" si="275"/>
        <v>0</v>
      </c>
      <c r="P576" s="38">
        <f t="shared" si="264"/>
        <v>0</v>
      </c>
      <c r="Q576" s="38">
        <f t="shared" si="265"/>
        <v>0</v>
      </c>
      <c r="R576" s="38">
        <f t="shared" si="266"/>
        <v>0</v>
      </c>
    </row>
    <row r="577" spans="1:20" x14ac:dyDescent="0.25">
      <c r="B577" s="43" t="s">
        <v>806</v>
      </c>
      <c r="C577" s="44"/>
      <c r="D577" s="44">
        <f t="shared" ref="D577:E577" si="276">+D346+D347+D348+D349+D350+D351+D352+D353+D392</f>
        <v>0</v>
      </c>
      <c r="E577" s="44">
        <f t="shared" si="276"/>
        <v>0</v>
      </c>
      <c r="F577" s="44">
        <f>+F346+F347+F348+F349+F350+F351+F352+F353+F392</f>
        <v>0</v>
      </c>
      <c r="G577" s="44">
        <f t="shared" si="271"/>
        <v>0</v>
      </c>
      <c r="H577" s="44"/>
      <c r="I577" s="44"/>
      <c r="J577" s="44">
        <f t="shared" si="260"/>
        <v>0</v>
      </c>
      <c r="K577" s="44"/>
      <c r="L577" s="44"/>
      <c r="M577" s="44">
        <f t="shared" si="262"/>
        <v>0</v>
      </c>
      <c r="N577" s="44"/>
      <c r="O577" s="44"/>
      <c r="P577" s="44">
        <f t="shared" si="264"/>
        <v>0</v>
      </c>
      <c r="Q577" s="44">
        <f t="shared" si="265"/>
        <v>0</v>
      </c>
      <c r="R577" s="44">
        <f t="shared" si="266"/>
        <v>0</v>
      </c>
    </row>
    <row r="578" spans="1:20" x14ac:dyDescent="0.25">
      <c r="B578" s="43" t="s">
        <v>804</v>
      </c>
      <c r="C578" s="44"/>
      <c r="D578" s="44">
        <v>0</v>
      </c>
      <c r="E578" s="44">
        <f t="shared" ref="E578" si="277">+E354+E355+E356+E357+E358+E359+E394+E360</f>
        <v>0</v>
      </c>
      <c r="F578" s="44">
        <f>+F354+F355+F356+F357+F358+F359+F394+F360</f>
        <v>0</v>
      </c>
      <c r="G578" s="44">
        <f t="shared" si="271"/>
        <v>0</v>
      </c>
      <c r="H578" s="44"/>
      <c r="I578" s="44"/>
      <c r="J578" s="44">
        <f t="shared" si="260"/>
        <v>0</v>
      </c>
      <c r="K578" s="44"/>
      <c r="L578" s="44"/>
      <c r="M578" s="44">
        <f t="shared" si="262"/>
        <v>0</v>
      </c>
      <c r="N578" s="44"/>
      <c r="O578" s="44"/>
      <c r="P578" s="44">
        <f t="shared" si="264"/>
        <v>0</v>
      </c>
      <c r="Q578" s="44">
        <f t="shared" si="265"/>
        <v>0</v>
      </c>
      <c r="R578" s="44">
        <f t="shared" si="266"/>
        <v>0</v>
      </c>
    </row>
    <row r="579" spans="1:20" x14ac:dyDescent="0.25">
      <c r="B579" s="43" t="s">
        <v>802</v>
      </c>
      <c r="C579" s="44"/>
      <c r="D579" s="44">
        <f t="shared" ref="D579:F579" si="278">+D361+D362+D363+D364+D365+D366+D367+D368+D369+D370+D371+D372+D373+D374+D375+D376+D399+D404+D405+D409+D410+D411+D413+D424+D426+D393</f>
        <v>0</v>
      </c>
      <c r="E579" s="44">
        <f t="shared" si="278"/>
        <v>0</v>
      </c>
      <c r="F579" s="44">
        <f t="shared" si="278"/>
        <v>0</v>
      </c>
      <c r="G579" s="44">
        <f t="shared" si="271"/>
        <v>0</v>
      </c>
      <c r="H579" s="44"/>
      <c r="I579" s="44"/>
      <c r="J579" s="44">
        <f t="shared" si="260"/>
        <v>0</v>
      </c>
      <c r="K579" s="44"/>
      <c r="L579" s="44"/>
      <c r="M579" s="44">
        <f t="shared" si="262"/>
        <v>0</v>
      </c>
      <c r="N579" s="44"/>
      <c r="O579" s="44"/>
      <c r="P579" s="44">
        <f t="shared" si="264"/>
        <v>0</v>
      </c>
      <c r="Q579" s="44">
        <f t="shared" si="265"/>
        <v>0</v>
      </c>
      <c r="R579" s="44">
        <f t="shared" si="266"/>
        <v>0</v>
      </c>
    </row>
    <row r="580" spans="1:20" x14ac:dyDescent="0.25">
      <c r="B580" s="43" t="s">
        <v>801</v>
      </c>
      <c r="C580" s="44"/>
      <c r="D580" s="44">
        <f t="shared" ref="D580:F580" si="279">+D377+D378+D379+D380+D381+D382+D383+D384+D385+D386+D387+D388+D389+D390+D391+D395+D396+D397+D398+D400+D401+D402+D403+D406+D407+D408+D412+D414+D415+D416+D417+D418+D419+D420+D421+D422+D423+D425+D427</f>
        <v>0</v>
      </c>
      <c r="E580" s="44">
        <f t="shared" si="279"/>
        <v>0</v>
      </c>
      <c r="F580" s="44">
        <f t="shared" si="279"/>
        <v>0</v>
      </c>
      <c r="G580" s="44">
        <f t="shared" si="271"/>
        <v>0</v>
      </c>
      <c r="H580" s="44"/>
      <c r="I580" s="44"/>
      <c r="J580" s="44">
        <f t="shared" si="260"/>
        <v>0</v>
      </c>
      <c r="K580" s="44"/>
      <c r="L580" s="44"/>
      <c r="M580" s="44">
        <f t="shared" si="262"/>
        <v>0</v>
      </c>
      <c r="N580" s="44"/>
      <c r="O580" s="44"/>
      <c r="P580" s="44">
        <f t="shared" si="264"/>
        <v>0</v>
      </c>
      <c r="Q580" s="44">
        <f t="shared" si="265"/>
        <v>0</v>
      </c>
      <c r="R580" s="44">
        <f t="shared" si="266"/>
        <v>0</v>
      </c>
    </row>
    <row r="581" spans="1:20" x14ac:dyDescent="0.25">
      <c r="B581" s="43" t="s">
        <v>803</v>
      </c>
      <c r="C581" s="44"/>
      <c r="D581" s="44">
        <f t="shared" ref="D581:F581" si="280">SUM(D428:D441)</f>
        <v>0</v>
      </c>
      <c r="E581" s="44">
        <f t="shared" si="280"/>
        <v>0</v>
      </c>
      <c r="F581" s="44">
        <f t="shared" si="280"/>
        <v>0</v>
      </c>
      <c r="G581" s="44">
        <f t="shared" si="271"/>
        <v>0</v>
      </c>
      <c r="H581" s="44"/>
      <c r="I581" s="44"/>
      <c r="J581" s="44">
        <f t="shared" si="260"/>
        <v>0</v>
      </c>
      <c r="K581" s="44"/>
      <c r="L581" s="44"/>
      <c r="M581" s="44">
        <f t="shared" si="262"/>
        <v>0</v>
      </c>
      <c r="N581" s="44"/>
      <c r="O581" s="44"/>
      <c r="P581" s="44">
        <f t="shared" si="264"/>
        <v>0</v>
      </c>
      <c r="Q581" s="44">
        <f t="shared" si="265"/>
        <v>0</v>
      </c>
      <c r="R581" s="44">
        <f t="shared" si="266"/>
        <v>0</v>
      </c>
    </row>
    <row r="582" spans="1:20" x14ac:dyDescent="0.25">
      <c r="B582" s="45" t="s">
        <v>807</v>
      </c>
      <c r="C582" s="42"/>
      <c r="D582" s="42">
        <f t="shared" ref="D582:F582" si="281">SUM(D442:D454)</f>
        <v>0</v>
      </c>
      <c r="E582" s="42">
        <f t="shared" si="281"/>
        <v>0</v>
      </c>
      <c r="F582" s="42">
        <f t="shared" si="281"/>
        <v>0</v>
      </c>
      <c r="G582" s="42">
        <f t="shared" si="271"/>
        <v>0</v>
      </c>
      <c r="H582" s="42"/>
      <c r="I582" s="42"/>
      <c r="J582" s="42">
        <f t="shared" si="260"/>
        <v>0</v>
      </c>
      <c r="K582" s="42"/>
      <c r="L582" s="42"/>
      <c r="M582" s="42">
        <f t="shared" si="262"/>
        <v>0</v>
      </c>
      <c r="N582" s="42"/>
      <c r="O582" s="42"/>
      <c r="P582" s="42">
        <f t="shared" si="264"/>
        <v>0</v>
      </c>
      <c r="Q582" s="42">
        <f t="shared" si="265"/>
        <v>0</v>
      </c>
      <c r="R582" s="42">
        <f t="shared" si="266"/>
        <v>0</v>
      </c>
    </row>
    <row r="583" spans="1:20" s="204" customFormat="1" x14ac:dyDescent="0.25">
      <c r="A583" s="4"/>
      <c r="B583" s="216" t="s">
        <v>1325</v>
      </c>
      <c r="C583" s="42">
        <f>+C513</f>
        <v>0</v>
      </c>
      <c r="D583" s="42">
        <f t="shared" ref="D583:R583" si="282">+D513</f>
        <v>0</v>
      </c>
      <c r="E583" s="42">
        <f t="shared" si="282"/>
        <v>0</v>
      </c>
      <c r="F583" s="42">
        <f t="shared" si="282"/>
        <v>372000000</v>
      </c>
      <c r="G583" s="42">
        <f t="shared" si="271"/>
        <v>372000000</v>
      </c>
      <c r="H583" s="42">
        <f t="shared" si="282"/>
        <v>63200000</v>
      </c>
      <c r="I583" s="42">
        <f t="shared" si="282"/>
        <v>63200000</v>
      </c>
      <c r="J583" s="42">
        <f t="shared" si="260"/>
        <v>308800000</v>
      </c>
      <c r="K583" s="42">
        <f t="shared" si="282"/>
        <v>3200000</v>
      </c>
      <c r="L583" s="42">
        <f t="shared" si="282"/>
        <v>3200000</v>
      </c>
      <c r="M583" s="42">
        <f t="shared" si="282"/>
        <v>0</v>
      </c>
      <c r="N583" s="42">
        <f t="shared" si="282"/>
        <v>83200000</v>
      </c>
      <c r="O583" s="42">
        <f t="shared" si="282"/>
        <v>83200000</v>
      </c>
      <c r="P583" s="42">
        <f t="shared" si="282"/>
        <v>0</v>
      </c>
      <c r="Q583" s="42">
        <f t="shared" si="282"/>
        <v>288800000</v>
      </c>
      <c r="R583" s="42">
        <f t="shared" si="282"/>
        <v>3200000</v>
      </c>
      <c r="T583" s="4"/>
    </row>
    <row r="584" spans="1:20" x14ac:dyDescent="0.25">
      <c r="B584" s="37" t="s">
        <v>1317</v>
      </c>
      <c r="C584" s="38">
        <f>+C518</f>
        <v>0</v>
      </c>
      <c r="D584" s="38">
        <f t="shared" ref="D584:R584" si="283">+D518</f>
        <v>0</v>
      </c>
      <c r="E584" s="38">
        <f t="shared" si="283"/>
        <v>0</v>
      </c>
      <c r="F584" s="38">
        <f t="shared" si="283"/>
        <v>2037927752</v>
      </c>
      <c r="G584" s="38">
        <f t="shared" si="271"/>
        <v>2037927752</v>
      </c>
      <c r="H584" s="38">
        <f t="shared" si="283"/>
        <v>106800000</v>
      </c>
      <c r="I584" s="38">
        <f t="shared" si="283"/>
        <v>106800000</v>
      </c>
      <c r="J584" s="38">
        <f t="shared" si="260"/>
        <v>1931127752</v>
      </c>
      <c r="K584" s="38">
        <f t="shared" si="283"/>
        <v>0</v>
      </c>
      <c r="L584" s="38">
        <f t="shared" si="283"/>
        <v>0</v>
      </c>
      <c r="M584" s="38">
        <f t="shared" si="283"/>
        <v>0</v>
      </c>
      <c r="N584" s="38">
        <f t="shared" si="283"/>
        <v>106800000</v>
      </c>
      <c r="O584" s="38">
        <f t="shared" si="283"/>
        <v>106800000</v>
      </c>
      <c r="P584" s="38">
        <f t="shared" si="283"/>
        <v>0</v>
      </c>
      <c r="Q584" s="38">
        <f t="shared" si="283"/>
        <v>1931127752</v>
      </c>
      <c r="R584" s="38">
        <f t="shared" si="283"/>
        <v>0</v>
      </c>
    </row>
    <row r="587" spans="1:20" x14ac:dyDescent="0.25">
      <c r="C587" s="3">
        <f>+C560+C564+C568+C572</f>
        <v>7156506471</v>
      </c>
    </row>
    <row r="589" spans="1:20" x14ac:dyDescent="0.25">
      <c r="B589" s="29" t="s">
        <v>856</v>
      </c>
      <c r="C589" s="29"/>
      <c r="D589" s="29"/>
      <c r="E589" s="29"/>
      <c r="F589" s="77"/>
      <c r="G589" s="77">
        <f>+G9+G100+G308+G313+G333+G338+G341+G348+G353+G359+G369+G380+G384+G388+G391+G395+G399+G403+G408+G411+G415+G418+G419+G424+G428+G435+G439+G443+G447+G449+G454+G458+G461+G465+G470+G473+G478+G488+G503+G506</f>
        <v>175267226800.33411</v>
      </c>
      <c r="I589" s="77">
        <f>+I9+I100+I308+I313+I333+I338+I341+I348+I353+I359+I369+I380+I384+I388+I391+I395+I399+I403+I408+I411+I415+I418+I419+I424+I428+I435+I439+I443+I447+I449+I454+I458+I461+I465+I470+I473+I478+I488+I503+I506</f>
        <v>43849047297.958</v>
      </c>
      <c r="K589" s="78">
        <f>+I589/G589</f>
        <v>0.25018395109264324</v>
      </c>
    </row>
    <row r="590" spans="1:20" x14ac:dyDescent="0.25">
      <c r="B590" s="29" t="s">
        <v>857</v>
      </c>
      <c r="C590" s="29"/>
      <c r="D590" s="29"/>
      <c r="E590" s="29"/>
      <c r="F590" s="77"/>
      <c r="G590" s="77">
        <f>+G8-G589</f>
        <v>12734003261</v>
      </c>
      <c r="I590" s="77">
        <f>+I8-I589</f>
        <v>1056115410</v>
      </c>
      <c r="K590" s="78">
        <f>+I590/G590</f>
        <v>8.2936637312990863E-2</v>
      </c>
    </row>
    <row r="591" spans="1:20" x14ac:dyDescent="0.25">
      <c r="B591" s="29"/>
      <c r="F591" s="79"/>
      <c r="G591" s="79"/>
    </row>
    <row r="592" spans="1:20" x14ac:dyDescent="0.25">
      <c r="B592" s="29"/>
    </row>
    <row r="595" spans="1:20" x14ac:dyDescent="0.25">
      <c r="H595" s="3">
        <f>+H596-H599</f>
        <v>0</v>
      </c>
    </row>
    <row r="596" spans="1:20" s="53" customFormat="1" x14ac:dyDescent="0.25">
      <c r="A596" s="52"/>
      <c r="C596" s="54">
        <f>+C538</f>
        <v>185591302309.33408</v>
      </c>
      <c r="D596" s="54">
        <f t="shared" ref="D596:G596" si="284">+D538</f>
        <v>830000000</v>
      </c>
      <c r="E596" s="54">
        <f t="shared" si="284"/>
        <v>830000000</v>
      </c>
      <c r="F596" s="54">
        <f t="shared" si="284"/>
        <v>2409927752</v>
      </c>
      <c r="G596" s="54">
        <f t="shared" si="284"/>
        <v>188001230061.33408</v>
      </c>
      <c r="H596" s="54">
        <f>+O538</f>
        <v>52743475270.718002</v>
      </c>
      <c r="I596" s="54">
        <f>+Q536</f>
        <v>135257754790.6161</v>
      </c>
      <c r="J596" s="54"/>
      <c r="K596" s="54">
        <f>+I538</f>
        <v>44905162707.958</v>
      </c>
      <c r="L596" s="54">
        <f>+J538</f>
        <v>143096067353.37607</v>
      </c>
      <c r="M596" s="54"/>
      <c r="N596" s="54">
        <f>+R538</f>
        <v>27784180199.727997</v>
      </c>
      <c r="O596" s="54"/>
      <c r="P596" s="54"/>
      <c r="Q596" s="54"/>
      <c r="R596" s="54"/>
      <c r="T596" s="52"/>
    </row>
    <row r="597" spans="1:20" ht="18.75" x14ac:dyDescent="0.25">
      <c r="B597" s="313" t="s">
        <v>1407</v>
      </c>
      <c r="C597" s="313"/>
      <c r="D597" s="313"/>
      <c r="E597" s="313"/>
      <c r="F597" s="313"/>
      <c r="G597" s="313"/>
      <c r="H597" s="313"/>
      <c r="I597" s="313"/>
      <c r="J597" s="313"/>
      <c r="K597" s="313"/>
      <c r="L597" s="313"/>
      <c r="M597" s="313"/>
      <c r="N597" s="313"/>
      <c r="O597" s="313"/>
      <c r="P597" s="313"/>
    </row>
    <row r="598" spans="1:20" ht="37.5" x14ac:dyDescent="0.25">
      <c r="B598" s="291" t="s">
        <v>1348</v>
      </c>
      <c r="C598" s="292" t="s">
        <v>1349</v>
      </c>
      <c r="D598" s="292" t="s">
        <v>1389</v>
      </c>
      <c r="E598" s="292" t="s">
        <v>1390</v>
      </c>
      <c r="F598" s="291" t="s">
        <v>1350</v>
      </c>
      <c r="G598" s="293" t="s">
        <v>1352</v>
      </c>
      <c r="H598" s="293" t="s">
        <v>1391</v>
      </c>
      <c r="I598" s="293" t="s">
        <v>1392</v>
      </c>
      <c r="J598" s="293" t="s">
        <v>1393</v>
      </c>
      <c r="K598" s="293" t="s">
        <v>1394</v>
      </c>
      <c r="L598" s="293" t="s">
        <v>1395</v>
      </c>
      <c r="M598" s="293" t="s">
        <v>1408</v>
      </c>
      <c r="N598" s="293" t="s">
        <v>1396</v>
      </c>
      <c r="O598" s="293" t="s">
        <v>1355</v>
      </c>
      <c r="P598" s="293" t="s">
        <v>1409</v>
      </c>
    </row>
    <row r="599" spans="1:20" ht="18.75" x14ac:dyDescent="0.25">
      <c r="B599" s="294" t="s">
        <v>1397</v>
      </c>
      <c r="C599" s="295">
        <f>+C600+C605</f>
        <v>185591302309.33408</v>
      </c>
      <c r="D599" s="295">
        <f t="shared" ref="D599:E599" si="285">+D600+D605</f>
        <v>830000000</v>
      </c>
      <c r="E599" s="295">
        <f t="shared" si="285"/>
        <v>830000000</v>
      </c>
      <c r="F599" s="295">
        <f>+F600+F605</f>
        <v>2409927752</v>
      </c>
      <c r="G599" s="295">
        <f>+C599+D599-E599+F599</f>
        <v>188001230061.33408</v>
      </c>
      <c r="H599" s="295">
        <f>+H600+H605</f>
        <v>52743475270.718002</v>
      </c>
      <c r="I599" s="295">
        <f t="shared" ref="I599:I600" si="286">+G599-H599</f>
        <v>135257754790.61607</v>
      </c>
      <c r="J599" s="296">
        <f>+H599/G599</f>
        <v>0.2805485647807241</v>
      </c>
      <c r="K599" s="295">
        <f>+K600+K605</f>
        <v>44905162707.958</v>
      </c>
      <c r="L599" s="295">
        <f>+G599-K599</f>
        <v>143096067353.37607</v>
      </c>
      <c r="M599" s="297">
        <f>+K599/G599</f>
        <v>0.23885568564263121</v>
      </c>
      <c r="N599" s="295">
        <f>+N600+N605</f>
        <v>27784180199.727997</v>
      </c>
      <c r="O599" s="297">
        <f t="shared" ref="O599:O611" si="287">+N599/G599</f>
        <v>0.14778722559774532</v>
      </c>
      <c r="P599" s="297">
        <f>+K599/$G$599</f>
        <v>0.23885568564263121</v>
      </c>
    </row>
    <row r="600" spans="1:20" ht="18.75" x14ac:dyDescent="0.25">
      <c r="B600" s="298" t="s">
        <v>1398</v>
      </c>
      <c r="C600" s="299">
        <f>SUM(C601:C604)</f>
        <v>164903437254.23407</v>
      </c>
      <c r="D600" s="299">
        <f t="shared" ref="D600:F600" si="288">SUM(D601:D604)</f>
        <v>30000000</v>
      </c>
      <c r="E600" s="299">
        <f t="shared" si="288"/>
        <v>830000000</v>
      </c>
      <c r="F600" s="299">
        <f t="shared" si="288"/>
        <v>0</v>
      </c>
      <c r="G600" s="299">
        <f t="shared" ref="G600:G611" si="289">+C600+D600-E600+F600</f>
        <v>164103437254.23407</v>
      </c>
      <c r="H600" s="299">
        <f>SUM(H601:H604)</f>
        <v>45784271161.718002</v>
      </c>
      <c r="I600" s="299">
        <f t="shared" si="286"/>
        <v>118319166092.51607</v>
      </c>
      <c r="J600" s="300">
        <f>+H600/G600</f>
        <v>0.27899641791650964</v>
      </c>
      <c r="K600" s="299">
        <f>SUM(K601:K604)</f>
        <v>41040786886.958</v>
      </c>
      <c r="L600" s="299">
        <f t="shared" ref="L600:L611" si="290">+G600-K600</f>
        <v>123062650367.27606</v>
      </c>
      <c r="M600" s="301">
        <f>+K600/G600</f>
        <v>0.25009096441640255</v>
      </c>
      <c r="N600" s="299">
        <f>SUM(N601:N604)</f>
        <v>25610802989.727997</v>
      </c>
      <c r="O600" s="301">
        <f t="shared" si="287"/>
        <v>0.15606500033299703</v>
      </c>
      <c r="P600" s="301">
        <f t="shared" ref="P600:P611" si="291">+K600/$G$599</f>
        <v>0.21830062959465069</v>
      </c>
    </row>
    <row r="601" spans="1:20" ht="18.75" x14ac:dyDescent="0.25">
      <c r="B601" s="302" t="s">
        <v>1399</v>
      </c>
      <c r="C601" s="303">
        <f t="shared" ref="C601:F603" si="292">+C541</f>
        <v>101403084626.31569</v>
      </c>
      <c r="D601" s="303">
        <f t="shared" si="292"/>
        <v>0</v>
      </c>
      <c r="E601" s="303">
        <f t="shared" si="292"/>
        <v>830000000</v>
      </c>
      <c r="F601" s="303">
        <f t="shared" si="292"/>
        <v>0</v>
      </c>
      <c r="G601" s="303">
        <f t="shared" si="289"/>
        <v>100573084626.31569</v>
      </c>
      <c r="H601" s="303">
        <f>+O541</f>
        <v>16917039544</v>
      </c>
      <c r="I601" s="303">
        <f>+G601-H601</f>
        <v>83656045082.315689</v>
      </c>
      <c r="J601" s="304">
        <f>+H601/G601</f>
        <v>0.16820643024777557</v>
      </c>
      <c r="K601" s="303">
        <f>+I541</f>
        <v>16914951544</v>
      </c>
      <c r="L601" s="303">
        <f t="shared" si="290"/>
        <v>83658133082.315689</v>
      </c>
      <c r="M601" s="305">
        <f>+K601/G601</f>
        <v>0.16818566922599965</v>
      </c>
      <c r="N601" s="303">
        <f>+R541</f>
        <v>16905013726</v>
      </c>
      <c r="O601" s="305">
        <f t="shared" si="287"/>
        <v>0.1680868573218314</v>
      </c>
      <c r="P601" s="305">
        <f t="shared" si="291"/>
        <v>8.9972557831039815E-2</v>
      </c>
    </row>
    <row r="602" spans="1:20" ht="18.75" x14ac:dyDescent="0.25">
      <c r="B602" s="302" t="s">
        <v>1400</v>
      </c>
      <c r="C602" s="303">
        <f t="shared" si="292"/>
        <v>47968359369.663406</v>
      </c>
      <c r="D602" s="303">
        <f t="shared" si="292"/>
        <v>0</v>
      </c>
      <c r="E602" s="303">
        <f t="shared" si="292"/>
        <v>0</v>
      </c>
      <c r="F602" s="303">
        <f t="shared" si="292"/>
        <v>0</v>
      </c>
      <c r="G602" s="303">
        <f t="shared" si="289"/>
        <v>47968359369.663406</v>
      </c>
      <c r="H602" s="303">
        <f>+O542</f>
        <v>20168103485.559998</v>
      </c>
      <c r="I602" s="303">
        <f t="shared" ref="I602:I611" si="293">+G602-H602</f>
        <v>27800255884.103409</v>
      </c>
      <c r="J602" s="304">
        <f t="shared" ref="J602:J611" si="294">+H602/G602</f>
        <v>0.42044597210708223</v>
      </c>
      <c r="K602" s="303">
        <f>+I542</f>
        <v>18662445942.559998</v>
      </c>
      <c r="L602" s="303">
        <f t="shared" si="290"/>
        <v>29305913427.103409</v>
      </c>
      <c r="M602" s="305">
        <f>+K602/G602</f>
        <v>0.38905741592577114</v>
      </c>
      <c r="N602" s="303">
        <f>+R542</f>
        <v>7528257441</v>
      </c>
      <c r="O602" s="305">
        <f t="shared" si="287"/>
        <v>0.15694214978219767</v>
      </c>
      <c r="P602" s="305">
        <f t="shared" si="291"/>
        <v>9.9267679985240026E-2</v>
      </c>
    </row>
    <row r="603" spans="1:20" ht="18.75" x14ac:dyDescent="0.25">
      <c r="B603" s="302" t="s">
        <v>1401</v>
      </c>
      <c r="C603" s="303">
        <f t="shared" si="292"/>
        <v>14948523434.432997</v>
      </c>
      <c r="D603" s="303">
        <f t="shared" si="292"/>
        <v>30000000</v>
      </c>
      <c r="E603" s="303">
        <f t="shared" si="292"/>
        <v>0</v>
      </c>
      <c r="F603" s="303">
        <f t="shared" si="292"/>
        <v>0</v>
      </c>
      <c r="G603" s="303">
        <f t="shared" si="289"/>
        <v>14978523434.432997</v>
      </c>
      <c r="H603" s="303">
        <f>+O543</f>
        <v>8256493042.8979998</v>
      </c>
      <c r="I603" s="303">
        <f t="shared" si="293"/>
        <v>6722030391.534997</v>
      </c>
      <c r="J603" s="304">
        <f t="shared" si="294"/>
        <v>0.5512220933551949</v>
      </c>
      <c r="K603" s="303">
        <f>+I543</f>
        <v>5027768779.1380005</v>
      </c>
      <c r="L603" s="303">
        <f t="shared" si="290"/>
        <v>9950754655.2949963</v>
      </c>
      <c r="M603" s="305">
        <f t="shared" ref="M603:M611" si="295">+K603/G603</f>
        <v>0.33566518096036374</v>
      </c>
      <c r="N603" s="303">
        <f>+R543</f>
        <v>762785161.46800017</v>
      </c>
      <c r="O603" s="305">
        <f t="shared" si="287"/>
        <v>5.0925257406513845E-2</v>
      </c>
      <c r="P603" s="305">
        <f t="shared" si="291"/>
        <v>2.6743275974831261E-2</v>
      </c>
    </row>
    <row r="604" spans="1:20" ht="37.5" x14ac:dyDescent="0.25">
      <c r="B604" s="306" t="s">
        <v>1402</v>
      </c>
      <c r="C604" s="303">
        <f>+C557</f>
        <v>583469823.82200003</v>
      </c>
      <c r="D604" s="303">
        <f>+D557</f>
        <v>0</v>
      </c>
      <c r="E604" s="303">
        <f>+E557</f>
        <v>0</v>
      </c>
      <c r="F604" s="303">
        <f>+F557</f>
        <v>0</v>
      </c>
      <c r="G604" s="303">
        <f t="shared" si="289"/>
        <v>583469823.82200003</v>
      </c>
      <c r="H604" s="303">
        <f>+O557</f>
        <v>442635089.25999999</v>
      </c>
      <c r="I604" s="303">
        <f t="shared" si="293"/>
        <v>140834734.56200004</v>
      </c>
      <c r="J604" s="304">
        <f t="shared" si="294"/>
        <v>0.75862550416152341</v>
      </c>
      <c r="K604" s="303">
        <f>+I557</f>
        <v>435620621.25999999</v>
      </c>
      <c r="L604" s="303">
        <f t="shared" si="290"/>
        <v>147849202.56200004</v>
      </c>
      <c r="M604" s="305">
        <f t="shared" si="295"/>
        <v>0.74660351482529352</v>
      </c>
      <c r="N604" s="303">
        <f>+R557</f>
        <v>414746661.25999999</v>
      </c>
      <c r="O604" s="305">
        <f t="shared" si="287"/>
        <v>0.71082795429456069</v>
      </c>
      <c r="P604" s="305">
        <f t="shared" si="291"/>
        <v>2.3171158035395932E-3</v>
      </c>
    </row>
    <row r="605" spans="1:20" ht="18.75" x14ac:dyDescent="0.25">
      <c r="B605" s="298" t="s">
        <v>1385</v>
      </c>
      <c r="C605" s="299">
        <f>SUM(C606:C611)</f>
        <v>20687865055.099998</v>
      </c>
      <c r="D605" s="299">
        <f t="shared" ref="D605:F605" si="296">SUM(D606:D611)</f>
        <v>800000000</v>
      </c>
      <c r="E605" s="299">
        <f t="shared" si="296"/>
        <v>0</v>
      </c>
      <c r="F605" s="299">
        <f t="shared" si="296"/>
        <v>2409927752</v>
      </c>
      <c r="G605" s="299">
        <f t="shared" si="289"/>
        <v>23897792807.099998</v>
      </c>
      <c r="H605" s="299">
        <f t="shared" ref="H605" si="297">SUM(H606:H611)</f>
        <v>6959204109</v>
      </c>
      <c r="I605" s="299">
        <f t="shared" si="293"/>
        <v>16938588698.099998</v>
      </c>
      <c r="J605" s="300">
        <f t="shared" ref="J605:N605" si="298">SUM(J606:J611)</f>
        <v>1.3327027986057731</v>
      </c>
      <c r="K605" s="299">
        <f t="shared" si="298"/>
        <v>3864375821</v>
      </c>
      <c r="L605" s="299">
        <f t="shared" si="290"/>
        <v>20033416986.099998</v>
      </c>
      <c r="M605" s="301">
        <f t="shared" si="295"/>
        <v>0.16170429847612955</v>
      </c>
      <c r="N605" s="299">
        <f t="shared" si="298"/>
        <v>2173377210</v>
      </c>
      <c r="O605" s="301">
        <f t="shared" si="287"/>
        <v>9.0944683784951588E-2</v>
      </c>
      <c r="P605" s="301">
        <f t="shared" si="291"/>
        <v>2.0555056047980507E-2</v>
      </c>
    </row>
    <row r="606" spans="1:20" ht="18.75" x14ac:dyDescent="0.25">
      <c r="B606" s="302" t="s">
        <v>1403</v>
      </c>
      <c r="C606" s="303">
        <f>+C559</f>
        <v>6881297847</v>
      </c>
      <c r="D606" s="303">
        <f t="shared" ref="D606:F606" si="299">+D559</f>
        <v>300000000</v>
      </c>
      <c r="E606" s="303">
        <f t="shared" si="299"/>
        <v>0</v>
      </c>
      <c r="F606" s="303">
        <f t="shared" si="299"/>
        <v>0</v>
      </c>
      <c r="G606" s="303">
        <f t="shared" si="289"/>
        <v>7181297847</v>
      </c>
      <c r="H606" s="303">
        <f>+O559</f>
        <v>2334128807</v>
      </c>
      <c r="I606" s="303">
        <f t="shared" si="293"/>
        <v>4847169040</v>
      </c>
      <c r="J606" s="304">
        <f t="shared" si="294"/>
        <v>0.32502882580968095</v>
      </c>
      <c r="K606" s="303">
        <f>+I559</f>
        <v>2234998807</v>
      </c>
      <c r="L606" s="303">
        <f t="shared" si="290"/>
        <v>4946299040</v>
      </c>
      <c r="M606" s="305">
        <f t="shared" si="295"/>
        <v>0.31122491430064758</v>
      </c>
      <c r="N606" s="303">
        <f>+R559</f>
        <v>1863336802</v>
      </c>
      <c r="O606" s="305">
        <f t="shared" si="287"/>
        <v>0.25947075886546223</v>
      </c>
      <c r="P606" s="305">
        <f t="shared" si="291"/>
        <v>1.1888213743446506E-2</v>
      </c>
    </row>
    <row r="607" spans="1:20" ht="18.75" x14ac:dyDescent="0.25">
      <c r="B607" s="302" t="s">
        <v>1404</v>
      </c>
      <c r="C607" s="303">
        <f>+C563</f>
        <v>8773077896</v>
      </c>
      <c r="D607" s="303">
        <f t="shared" ref="D607:F607" si="300">+D563</f>
        <v>0</v>
      </c>
      <c r="E607" s="303">
        <f t="shared" si="300"/>
        <v>0</v>
      </c>
      <c r="F607" s="303">
        <f t="shared" si="300"/>
        <v>0</v>
      </c>
      <c r="G607" s="303">
        <f t="shared" si="289"/>
        <v>8773077896</v>
      </c>
      <c r="H607" s="303">
        <f>+O563</f>
        <v>3137849914</v>
      </c>
      <c r="I607" s="303">
        <f t="shared" si="293"/>
        <v>5635227982</v>
      </c>
      <c r="J607" s="304">
        <f t="shared" si="294"/>
        <v>0.35766807854637567</v>
      </c>
      <c r="K607" s="303">
        <f>+I563</f>
        <v>844411756</v>
      </c>
      <c r="L607" s="303">
        <f t="shared" si="290"/>
        <v>7928666140</v>
      </c>
      <c r="M607" s="305">
        <f t="shared" si="295"/>
        <v>9.6250342925257887E-2</v>
      </c>
      <c r="N607" s="303">
        <f>+R563</f>
        <v>280916300</v>
      </c>
      <c r="O607" s="305">
        <f t="shared" si="287"/>
        <v>3.2020267382794024E-2</v>
      </c>
      <c r="P607" s="305">
        <f t="shared" si="291"/>
        <v>4.4915225061267772E-3</v>
      </c>
    </row>
    <row r="608" spans="1:20" ht="18.75" x14ac:dyDescent="0.25">
      <c r="B608" s="302" t="s">
        <v>1405</v>
      </c>
      <c r="C608" s="303">
        <f>+C567</f>
        <v>967500000</v>
      </c>
      <c r="D608" s="303">
        <f t="shared" ref="D608:F608" si="301">+D567</f>
        <v>0</v>
      </c>
      <c r="E608" s="303">
        <f t="shared" si="301"/>
        <v>0</v>
      </c>
      <c r="F608" s="303">
        <f t="shared" si="301"/>
        <v>0</v>
      </c>
      <c r="G608" s="303">
        <f t="shared" si="289"/>
        <v>967500000</v>
      </c>
      <c r="H608" s="303">
        <f>+O567</f>
        <v>110287000</v>
      </c>
      <c r="I608" s="303">
        <f t="shared" si="293"/>
        <v>857213000</v>
      </c>
      <c r="J608" s="304">
        <f t="shared" si="294"/>
        <v>0.11399173126614986</v>
      </c>
      <c r="K608" s="303">
        <f>+I567</f>
        <v>110287000</v>
      </c>
      <c r="L608" s="303">
        <f t="shared" si="290"/>
        <v>857213000</v>
      </c>
      <c r="M608" s="305">
        <f t="shared" si="295"/>
        <v>0.11399173126614986</v>
      </c>
      <c r="N608" s="303">
        <f>+R567</f>
        <v>0</v>
      </c>
      <c r="O608" s="305">
        <f t="shared" si="287"/>
        <v>0</v>
      </c>
      <c r="P608" s="305">
        <f t="shared" si="291"/>
        <v>5.8662914047966411E-4</v>
      </c>
    </row>
    <row r="609" spans="2:16" ht="18.75" x14ac:dyDescent="0.25">
      <c r="B609" s="302" t="s">
        <v>1406</v>
      </c>
      <c r="C609" s="303">
        <f>+C571</f>
        <v>4065989312.0999999</v>
      </c>
      <c r="D609" s="303">
        <f t="shared" ref="D609:F609" si="302">+D571</f>
        <v>500000000</v>
      </c>
      <c r="E609" s="303">
        <f t="shared" si="302"/>
        <v>0</v>
      </c>
      <c r="F609" s="303">
        <f t="shared" si="302"/>
        <v>0</v>
      </c>
      <c r="G609" s="303">
        <f t="shared" si="289"/>
        <v>4565989312.1000004</v>
      </c>
      <c r="H609" s="303">
        <f>+O571</f>
        <v>1186938388</v>
      </c>
      <c r="I609" s="303">
        <f t="shared" si="293"/>
        <v>3379050924.1000004</v>
      </c>
      <c r="J609" s="304">
        <f t="shared" si="294"/>
        <v>0.25995207322421449</v>
      </c>
      <c r="K609" s="303">
        <f>+I571</f>
        <v>504678258</v>
      </c>
      <c r="L609" s="303">
        <f t="shared" si="290"/>
        <v>4061311054.1000004</v>
      </c>
      <c r="M609" s="305">
        <f t="shared" si="295"/>
        <v>0.11052988158833145</v>
      </c>
      <c r="N609" s="303">
        <f>+R571</f>
        <v>25924108</v>
      </c>
      <c r="O609" s="305">
        <f t="shared" si="287"/>
        <v>5.6776541134908884E-3</v>
      </c>
      <c r="P609" s="305">
        <f t="shared" si="291"/>
        <v>2.6844412551734489E-3</v>
      </c>
    </row>
    <row r="610" spans="2:16" ht="18.75" x14ac:dyDescent="0.25">
      <c r="B610" s="302" t="s">
        <v>1374</v>
      </c>
      <c r="C610" s="303">
        <v>0</v>
      </c>
      <c r="D610" s="303">
        <f t="shared" ref="D610:E610" si="303">+D340</f>
        <v>0</v>
      </c>
      <c r="E610" s="303">
        <f t="shared" si="303"/>
        <v>0</v>
      </c>
      <c r="F610" s="303">
        <f>+F583</f>
        <v>372000000</v>
      </c>
      <c r="G610" s="303">
        <f t="shared" si="289"/>
        <v>372000000</v>
      </c>
      <c r="H610" s="303">
        <f>+O583</f>
        <v>83200000</v>
      </c>
      <c r="I610" s="303">
        <f t="shared" si="293"/>
        <v>288800000</v>
      </c>
      <c r="J610" s="304">
        <f t="shared" si="294"/>
        <v>0.22365591397849463</v>
      </c>
      <c r="K610" s="303">
        <f>+I583</f>
        <v>63200000</v>
      </c>
      <c r="L610" s="303">
        <f t="shared" si="290"/>
        <v>308800000</v>
      </c>
      <c r="M610" s="305">
        <f t="shared" si="295"/>
        <v>0.16989247311827957</v>
      </c>
      <c r="N610" s="303">
        <f>+R583</f>
        <v>3200000</v>
      </c>
      <c r="O610" s="305">
        <f t="shared" si="287"/>
        <v>8.6021505376344086E-3</v>
      </c>
      <c r="P610" s="305">
        <f t="shared" si="291"/>
        <v>3.3616801325917628E-4</v>
      </c>
    </row>
    <row r="611" spans="2:16" ht="18.75" x14ac:dyDescent="0.25">
      <c r="B611" s="302" t="s">
        <v>1376</v>
      </c>
      <c r="C611" s="303">
        <v>0</v>
      </c>
      <c r="D611" s="303">
        <f t="shared" ref="D611:E611" si="304">+D451</f>
        <v>0</v>
      </c>
      <c r="E611" s="303">
        <f t="shared" si="304"/>
        <v>0</v>
      </c>
      <c r="F611" s="303">
        <f>+F584</f>
        <v>2037927752</v>
      </c>
      <c r="G611" s="303">
        <f t="shared" si="289"/>
        <v>2037927752</v>
      </c>
      <c r="H611" s="303">
        <f>+O584</f>
        <v>106800000</v>
      </c>
      <c r="I611" s="303">
        <f t="shared" si="293"/>
        <v>1931127752</v>
      </c>
      <c r="J611" s="304">
        <f t="shared" si="294"/>
        <v>5.2406175780857614E-2</v>
      </c>
      <c r="K611" s="303">
        <f>+I584</f>
        <v>106800000</v>
      </c>
      <c r="L611" s="303">
        <f t="shared" si="290"/>
        <v>1931127752</v>
      </c>
      <c r="M611" s="305">
        <f t="shared" si="295"/>
        <v>5.2406175780857614E-2</v>
      </c>
      <c r="N611" s="303">
        <f>+R584</f>
        <v>0</v>
      </c>
      <c r="O611" s="305">
        <f t="shared" si="287"/>
        <v>0</v>
      </c>
      <c r="P611" s="305">
        <f t="shared" si="291"/>
        <v>5.6808138949493707E-4</v>
      </c>
    </row>
  </sheetData>
  <autoFilter ref="A7:AN512" xr:uid="{2332C73D-15A4-4B0D-8FF5-5CC91FAFBFAE}"/>
  <mergeCells count="5">
    <mergeCell ref="B534:R534"/>
    <mergeCell ref="A1:R2"/>
    <mergeCell ref="A3:R4"/>
    <mergeCell ref="A5:R6"/>
    <mergeCell ref="B597:P59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5B42-1236-434C-BBE4-5CA55FBF0941}">
  <dimension ref="A1:AC311"/>
  <sheetViews>
    <sheetView showGridLines="0" tabSelected="1" workbookViewId="0">
      <pane xSplit="2" ySplit="7" topLeftCell="C63" activePane="bottomRight" state="frozen"/>
      <selection pane="topRight" activeCell="C1" sqref="C1"/>
      <selection pane="bottomLeft" activeCell="A8" sqref="A8"/>
      <selection pane="bottomRight" activeCell="C65" sqref="C65:J65"/>
    </sheetView>
  </sheetViews>
  <sheetFormatPr baseColWidth="10" defaultColWidth="14.7109375" defaultRowHeight="15" x14ac:dyDescent="0.25"/>
  <cols>
    <col min="1" max="1" width="18.140625" style="155" customWidth="1"/>
    <col min="2" max="2" width="45.7109375" style="155" customWidth="1"/>
    <col min="3" max="3" width="20" style="155" customWidth="1"/>
    <col min="4" max="5" width="16.7109375" style="155" customWidth="1"/>
    <col min="6" max="6" width="19.7109375" style="155" bestFit="1" customWidth="1"/>
    <col min="7" max="7" width="18.7109375" style="155" customWidth="1"/>
    <col min="8" max="8" width="19.7109375" style="155" bestFit="1" customWidth="1"/>
    <col min="9" max="9" width="17.42578125" style="155" customWidth="1"/>
    <col min="10" max="10" width="18.42578125" style="155" customWidth="1"/>
    <col min="11" max="11" width="12" style="155" bestFit="1" customWidth="1"/>
    <col min="12" max="12" width="15.28515625" style="136" customWidth="1"/>
    <col min="13" max="13" width="15.28515625" style="155" hidden="1" customWidth="1"/>
    <col min="14" max="14" width="42.5703125" style="155" hidden="1" customWidth="1"/>
    <col min="15" max="15" width="18.85546875" style="155" hidden="1" customWidth="1"/>
    <col min="16" max="17" width="16.85546875" style="155" hidden="1" customWidth="1"/>
    <col min="18" max="18" width="18.85546875" style="155" hidden="1" customWidth="1"/>
    <col min="19" max="21" width="17.85546875" style="155" hidden="1" customWidth="1"/>
    <col min="22" max="22" width="18.85546875" style="155" hidden="1" customWidth="1"/>
    <col min="23" max="23" width="15.28515625" style="155" hidden="1" customWidth="1"/>
    <col min="24" max="24" width="15.28515625" style="155" customWidth="1"/>
    <col min="25" max="27" width="2.28515625" style="155" customWidth="1"/>
    <col min="28" max="28" width="16.85546875" style="155" bestFit="1" customWidth="1"/>
    <col min="29" max="29" width="17.85546875" style="155" bestFit="1" customWidth="1"/>
    <col min="30" max="16384" width="14.7109375" style="155"/>
  </cols>
  <sheetData>
    <row r="1" spans="1:29" s="29" customFormat="1" x14ac:dyDescent="0.25">
      <c r="A1" s="311" t="s">
        <v>768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81"/>
    </row>
    <row r="2" spans="1:29" s="29" customFormat="1" x14ac:dyDescent="0.2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81"/>
    </row>
    <row r="3" spans="1:29" s="29" customFormat="1" x14ac:dyDescent="0.25">
      <c r="A3" s="311" t="s">
        <v>769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81"/>
    </row>
    <row r="4" spans="1:29" s="29" customFormat="1" x14ac:dyDescent="0.2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81"/>
    </row>
    <row r="5" spans="1:29" s="29" customFormat="1" x14ac:dyDescent="0.25">
      <c r="A5" s="312" t="s">
        <v>1346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81"/>
    </row>
    <row r="6" spans="1:29" s="29" customFormat="1" ht="15.75" thickBo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81"/>
    </row>
    <row r="7" spans="1:29" s="29" customFormat="1" ht="30" x14ac:dyDescent="0.25">
      <c r="A7" s="173" t="s">
        <v>0</v>
      </c>
      <c r="B7" s="174" t="s">
        <v>1</v>
      </c>
      <c r="C7" s="174" t="s">
        <v>770</v>
      </c>
      <c r="D7" s="174" t="s">
        <v>7</v>
      </c>
      <c r="E7" s="174" t="s">
        <v>6</v>
      </c>
      <c r="F7" s="174" t="s">
        <v>771</v>
      </c>
      <c r="G7" s="174" t="s">
        <v>858</v>
      </c>
      <c r="H7" s="174" t="s">
        <v>859</v>
      </c>
      <c r="I7" s="174" t="s">
        <v>860</v>
      </c>
      <c r="J7" s="175" t="s">
        <v>861</v>
      </c>
      <c r="K7" s="176" t="s">
        <v>862</v>
      </c>
      <c r="L7" s="81"/>
      <c r="M7" s="82" t="s">
        <v>0</v>
      </c>
      <c r="N7" s="83" t="s">
        <v>1</v>
      </c>
      <c r="O7" s="83" t="s">
        <v>770</v>
      </c>
      <c r="P7" s="83" t="s">
        <v>7</v>
      </c>
      <c r="Q7" s="83" t="s">
        <v>6</v>
      </c>
      <c r="R7" s="83" t="s">
        <v>771</v>
      </c>
      <c r="S7" s="83" t="s">
        <v>858</v>
      </c>
      <c r="T7" s="83" t="s">
        <v>859</v>
      </c>
      <c r="U7" s="83" t="s">
        <v>860</v>
      </c>
      <c r="V7" s="84" t="s">
        <v>861</v>
      </c>
      <c r="W7" s="85" t="s">
        <v>862</v>
      </c>
    </row>
    <row r="8" spans="1:29" s="29" customFormat="1" x14ac:dyDescent="0.25">
      <c r="A8" s="177"/>
      <c r="B8" s="178" t="s">
        <v>863</v>
      </c>
      <c r="C8" s="179">
        <f>+C9+C147</f>
        <v>185591302312.50119</v>
      </c>
      <c r="D8" s="179">
        <f t="shared" ref="D8:E8" si="0">+D9+D147</f>
        <v>2409927752</v>
      </c>
      <c r="E8" s="179">
        <f t="shared" si="0"/>
        <v>0</v>
      </c>
      <c r="F8" s="179">
        <f t="shared" ref="F8" si="1">SUM(F9)</f>
        <v>188001230064.50119</v>
      </c>
      <c r="G8" s="179">
        <f t="shared" ref="G8:I8" si="2">+G9+G147</f>
        <v>28500164846.309998</v>
      </c>
      <c r="H8" s="179">
        <f t="shared" si="2"/>
        <v>22775285077.399998</v>
      </c>
      <c r="I8" s="179">
        <f t="shared" si="2"/>
        <v>28500164846.309998</v>
      </c>
      <c r="J8" s="179">
        <f>+F8-I8</f>
        <v>159501065218.19119</v>
      </c>
      <c r="K8" s="180">
        <f>+J8/F8</f>
        <v>0.84840437035155625</v>
      </c>
      <c r="L8" s="90"/>
      <c r="M8" s="86"/>
      <c r="N8" s="87" t="s">
        <v>863</v>
      </c>
      <c r="O8" s="88">
        <f>+O9+O147</f>
        <v>185591302312.50003</v>
      </c>
      <c r="P8" s="88">
        <f>+P9+P147</f>
        <v>2409927752</v>
      </c>
      <c r="Q8" s="88">
        <f>+Q9+Q147</f>
        <v>0</v>
      </c>
      <c r="R8" s="88">
        <f>+O8+P8-Q8</f>
        <v>188001230064.50003</v>
      </c>
      <c r="S8" s="88">
        <f>+S9+S147</f>
        <v>29474945959.309998</v>
      </c>
      <c r="T8" s="88">
        <f>+T9+T147</f>
        <v>23689550390.399998</v>
      </c>
      <c r="U8" s="88">
        <f>+U9+U147</f>
        <v>29474945959.309998</v>
      </c>
      <c r="V8" s="88">
        <f>+V9+V147</f>
        <v>152814895977.57001</v>
      </c>
      <c r="W8" s="89">
        <f>+U8/R8</f>
        <v>0.15678060164392352</v>
      </c>
      <c r="X8" s="95"/>
      <c r="Z8" s="95"/>
      <c r="AA8" s="95"/>
      <c r="AB8" s="95"/>
      <c r="AC8" s="95"/>
    </row>
    <row r="9" spans="1:29" s="29" customFormat="1" x14ac:dyDescent="0.25">
      <c r="A9" s="177">
        <v>1</v>
      </c>
      <c r="B9" s="178" t="s">
        <v>864</v>
      </c>
      <c r="C9" s="179">
        <f>C10</f>
        <v>185088842772.21118</v>
      </c>
      <c r="D9" s="179">
        <f t="shared" ref="D9:E9" si="3">D10</f>
        <v>0</v>
      </c>
      <c r="E9" s="179">
        <f t="shared" si="3"/>
        <v>0</v>
      </c>
      <c r="F9" s="179">
        <f t="shared" ref="F9" si="4">F10+F147</f>
        <v>188001230064.50119</v>
      </c>
      <c r="G9" s="179">
        <f t="shared" ref="G9:I9" si="5">G10</f>
        <v>27903452746.959999</v>
      </c>
      <c r="H9" s="179">
        <f t="shared" si="5"/>
        <v>22396383036.959999</v>
      </c>
      <c r="I9" s="179">
        <f t="shared" si="5"/>
        <v>27903452746.959999</v>
      </c>
      <c r="J9" s="179">
        <f t="shared" ref="J9:J72" si="6">+F9-I9</f>
        <v>160097777317.5412</v>
      </c>
      <c r="K9" s="180">
        <f t="shared" ref="K9:K72" si="7">+J9/F9</f>
        <v>0.85157835011299332</v>
      </c>
      <c r="L9" s="90"/>
      <c r="M9" s="86">
        <v>1</v>
      </c>
      <c r="N9" s="87" t="s">
        <v>864</v>
      </c>
      <c r="O9" s="88">
        <f>+O10</f>
        <v>185088842772.21002</v>
      </c>
      <c r="P9" s="88">
        <f t="shared" ref="P9:V9" si="8">+P10</f>
        <v>0</v>
      </c>
      <c r="Q9" s="88">
        <f t="shared" si="8"/>
        <v>0</v>
      </c>
      <c r="R9" s="88">
        <f t="shared" ref="R9:R72" si="9">+O9+P9-Q9</f>
        <v>185088842772.21002</v>
      </c>
      <c r="S9" s="88">
        <f t="shared" si="8"/>
        <v>28878233859.959999</v>
      </c>
      <c r="T9" s="88">
        <f t="shared" si="8"/>
        <v>23310648349.959999</v>
      </c>
      <c r="U9" s="88">
        <f t="shared" si="8"/>
        <v>28878233859.959999</v>
      </c>
      <c r="V9" s="88">
        <f t="shared" si="8"/>
        <v>152805505427.63</v>
      </c>
      <c r="W9" s="89">
        <f t="shared" ref="W9:W72" si="10">+U9/R9</f>
        <v>0.15602363398803362</v>
      </c>
      <c r="X9" s="95"/>
      <c r="AA9" s="95"/>
    </row>
    <row r="10" spans="1:29" s="6" customFormat="1" x14ac:dyDescent="0.25">
      <c r="A10" s="178" t="s">
        <v>865</v>
      </c>
      <c r="B10" s="178" t="s">
        <v>866</v>
      </c>
      <c r="C10" s="179">
        <f>C11+C20+C37+C42+C125</f>
        <v>185088842772.21118</v>
      </c>
      <c r="D10" s="179">
        <f t="shared" ref="D10:E10" si="11">D11+D20+D37+D42+D125</f>
        <v>0</v>
      </c>
      <c r="E10" s="179">
        <f t="shared" si="11"/>
        <v>0</v>
      </c>
      <c r="F10" s="179">
        <f t="shared" ref="F10:I10" si="12">F11+F20+F37+F42+F125</f>
        <v>185088842772.21118</v>
      </c>
      <c r="G10" s="179">
        <f t="shared" si="12"/>
        <v>27903452746.959999</v>
      </c>
      <c r="H10" s="179">
        <f t="shared" si="12"/>
        <v>22396383036.959999</v>
      </c>
      <c r="I10" s="179">
        <f t="shared" si="12"/>
        <v>27903452746.959999</v>
      </c>
      <c r="J10" s="179">
        <f t="shared" si="6"/>
        <v>157185390025.25119</v>
      </c>
      <c r="K10" s="180">
        <f t="shared" si="7"/>
        <v>0.84924292394382317</v>
      </c>
      <c r="L10" s="96"/>
      <c r="M10" s="87" t="s">
        <v>865</v>
      </c>
      <c r="N10" s="87" t="s">
        <v>866</v>
      </c>
      <c r="O10" s="88">
        <f>+O11+O20+O37+O42+O125</f>
        <v>185088842772.21002</v>
      </c>
      <c r="P10" s="88">
        <f>+P11+P20+P37+P42+P125</f>
        <v>0</v>
      </c>
      <c r="Q10" s="88">
        <f>+Q11+Q20+Q37+Q42+Q125</f>
        <v>0</v>
      </c>
      <c r="R10" s="88">
        <f t="shared" si="9"/>
        <v>185088842772.21002</v>
      </c>
      <c r="S10" s="88">
        <f>+S11+S20+S37+S42+S125</f>
        <v>28878233859.959999</v>
      </c>
      <c r="T10" s="88">
        <f>+T11+T20+T37+T42+T125</f>
        <v>23310648349.959999</v>
      </c>
      <c r="U10" s="88">
        <f>+U11+U20+U37+U42+U125</f>
        <v>28878233859.959999</v>
      </c>
      <c r="V10" s="88">
        <f>+V11+V20+V37+V42+V125</f>
        <v>152805505427.63</v>
      </c>
      <c r="W10" s="89">
        <f t="shared" si="10"/>
        <v>0.15602363398803362</v>
      </c>
      <c r="X10" s="95"/>
      <c r="AA10" s="95"/>
    </row>
    <row r="11" spans="1:29" s="29" customFormat="1" x14ac:dyDescent="0.25">
      <c r="A11" s="178" t="s">
        <v>867</v>
      </c>
      <c r="B11" s="178" t="s">
        <v>574</v>
      </c>
      <c r="C11" s="179">
        <f>C12</f>
        <v>3167569037.6199999</v>
      </c>
      <c r="D11" s="179">
        <f t="shared" ref="D11:I11" si="13">D12</f>
        <v>0</v>
      </c>
      <c r="E11" s="179">
        <f t="shared" si="13"/>
        <v>0</v>
      </c>
      <c r="F11" s="179">
        <f t="shared" si="13"/>
        <v>3167569037.6199999</v>
      </c>
      <c r="G11" s="179">
        <f t="shared" si="13"/>
        <v>29466635.960000001</v>
      </c>
      <c r="H11" s="179">
        <f t="shared" si="13"/>
        <v>29466635.960000001</v>
      </c>
      <c r="I11" s="179">
        <f t="shared" si="13"/>
        <v>29466635.960000001</v>
      </c>
      <c r="J11" s="179">
        <f t="shared" si="6"/>
        <v>3138102401.6599998</v>
      </c>
      <c r="K11" s="180">
        <f t="shared" si="7"/>
        <v>0.99069739740159213</v>
      </c>
      <c r="L11" s="81"/>
      <c r="M11" s="87" t="s">
        <v>867</v>
      </c>
      <c r="N11" s="87" t="s">
        <v>574</v>
      </c>
      <c r="O11" s="88">
        <f>O12</f>
        <v>3167569037.6199999</v>
      </c>
      <c r="P11" s="88">
        <f t="shared" ref="P11:V11" si="14">P12</f>
        <v>0</v>
      </c>
      <c r="Q11" s="88">
        <f t="shared" si="14"/>
        <v>0</v>
      </c>
      <c r="R11" s="88">
        <f t="shared" si="9"/>
        <v>3167569037.6199999</v>
      </c>
      <c r="S11" s="88">
        <f t="shared" si="14"/>
        <v>29466635.960000001</v>
      </c>
      <c r="T11" s="88">
        <f t="shared" si="14"/>
        <v>29466635.960000001</v>
      </c>
      <c r="U11" s="88">
        <f t="shared" si="14"/>
        <v>29466635.960000001</v>
      </c>
      <c r="V11" s="88">
        <f t="shared" si="14"/>
        <v>516433364.04000002</v>
      </c>
      <c r="W11" s="89">
        <f t="shared" si="10"/>
        <v>9.3026025984078303E-3</v>
      </c>
      <c r="X11" s="95"/>
      <c r="AA11" s="95"/>
    </row>
    <row r="12" spans="1:29" s="29" customFormat="1" x14ac:dyDescent="0.25">
      <c r="A12" s="178" t="s">
        <v>868</v>
      </c>
      <c r="B12" s="178" t="s">
        <v>869</v>
      </c>
      <c r="C12" s="179">
        <f t="shared" ref="C12:I14" si="15">C13</f>
        <v>3167569037.6199999</v>
      </c>
      <c r="D12" s="179">
        <f t="shared" si="15"/>
        <v>0</v>
      </c>
      <c r="E12" s="179">
        <f t="shared" si="15"/>
        <v>0</v>
      </c>
      <c r="F12" s="179">
        <f t="shared" si="15"/>
        <v>3167569037.6199999</v>
      </c>
      <c r="G12" s="179">
        <f t="shared" si="15"/>
        <v>29466635.960000001</v>
      </c>
      <c r="H12" s="179">
        <f t="shared" si="15"/>
        <v>29466635.960000001</v>
      </c>
      <c r="I12" s="179">
        <f t="shared" si="15"/>
        <v>29466635.960000001</v>
      </c>
      <c r="J12" s="179">
        <f t="shared" si="6"/>
        <v>3138102401.6599998</v>
      </c>
      <c r="K12" s="180">
        <f t="shared" si="7"/>
        <v>0.99069739740159213</v>
      </c>
      <c r="L12" s="81"/>
      <c r="M12" s="87" t="s">
        <v>868</v>
      </c>
      <c r="N12" s="87" t="s">
        <v>869</v>
      </c>
      <c r="O12" s="88">
        <f t="shared" ref="O12:V14" si="16">O13</f>
        <v>3167569037.6199999</v>
      </c>
      <c r="P12" s="88">
        <f t="shared" si="16"/>
        <v>0</v>
      </c>
      <c r="Q12" s="88">
        <f t="shared" si="16"/>
        <v>0</v>
      </c>
      <c r="R12" s="88">
        <f t="shared" si="9"/>
        <v>3167569037.6199999</v>
      </c>
      <c r="S12" s="88">
        <f t="shared" si="16"/>
        <v>29466635.960000001</v>
      </c>
      <c r="T12" s="88">
        <f t="shared" si="16"/>
        <v>29466635.960000001</v>
      </c>
      <c r="U12" s="88">
        <f t="shared" si="16"/>
        <v>29466635.960000001</v>
      </c>
      <c r="V12" s="88">
        <f t="shared" si="16"/>
        <v>516433364.04000002</v>
      </c>
      <c r="W12" s="89">
        <f t="shared" si="10"/>
        <v>9.3026025984078303E-3</v>
      </c>
      <c r="X12" s="95"/>
      <c r="AA12" s="95"/>
    </row>
    <row r="13" spans="1:29" s="29" customFormat="1" x14ac:dyDescent="0.25">
      <c r="A13" s="178" t="s">
        <v>870</v>
      </c>
      <c r="B13" s="178" t="s">
        <v>871</v>
      </c>
      <c r="C13" s="179">
        <f t="shared" si="15"/>
        <v>3167569037.6199999</v>
      </c>
      <c r="D13" s="179">
        <f t="shared" si="15"/>
        <v>0</v>
      </c>
      <c r="E13" s="179">
        <f t="shared" si="15"/>
        <v>0</v>
      </c>
      <c r="F13" s="179">
        <f t="shared" si="15"/>
        <v>3167569037.6199999</v>
      </c>
      <c r="G13" s="179">
        <f t="shared" si="15"/>
        <v>29466635.960000001</v>
      </c>
      <c r="H13" s="179">
        <f t="shared" si="15"/>
        <v>29466635.960000001</v>
      </c>
      <c r="I13" s="179">
        <f t="shared" si="15"/>
        <v>29466635.960000001</v>
      </c>
      <c r="J13" s="179">
        <f t="shared" si="6"/>
        <v>3138102401.6599998</v>
      </c>
      <c r="K13" s="180">
        <f t="shared" si="7"/>
        <v>0.99069739740159213</v>
      </c>
      <c r="L13" s="81"/>
      <c r="M13" s="87" t="s">
        <v>870</v>
      </c>
      <c r="N13" s="87" t="s">
        <v>871</v>
      </c>
      <c r="O13" s="88">
        <f t="shared" si="16"/>
        <v>3167569037.6199999</v>
      </c>
      <c r="P13" s="88">
        <f t="shared" si="16"/>
        <v>0</v>
      </c>
      <c r="Q13" s="88">
        <f t="shared" si="16"/>
        <v>0</v>
      </c>
      <c r="R13" s="88">
        <f t="shared" si="9"/>
        <v>3167569037.6199999</v>
      </c>
      <c r="S13" s="88">
        <f t="shared" si="16"/>
        <v>29466635.960000001</v>
      </c>
      <c r="T13" s="88">
        <f t="shared" si="16"/>
        <v>29466635.960000001</v>
      </c>
      <c r="U13" s="88">
        <f t="shared" si="16"/>
        <v>29466635.960000001</v>
      </c>
      <c r="V13" s="88">
        <f t="shared" si="16"/>
        <v>516433364.04000002</v>
      </c>
      <c r="W13" s="89">
        <f t="shared" si="10"/>
        <v>9.3026025984078303E-3</v>
      </c>
      <c r="X13" s="95"/>
      <c r="AA13" s="95"/>
    </row>
    <row r="14" spans="1:29" s="29" customFormat="1" x14ac:dyDescent="0.25">
      <c r="A14" s="178" t="s">
        <v>872</v>
      </c>
      <c r="B14" s="178" t="s">
        <v>871</v>
      </c>
      <c r="C14" s="179">
        <f>C15</f>
        <v>3167569037.6199999</v>
      </c>
      <c r="D14" s="179">
        <f t="shared" si="15"/>
        <v>0</v>
      </c>
      <c r="E14" s="179">
        <f t="shared" si="15"/>
        <v>0</v>
      </c>
      <c r="F14" s="179">
        <f t="shared" si="15"/>
        <v>3167569037.6199999</v>
      </c>
      <c r="G14" s="179">
        <f t="shared" si="15"/>
        <v>29466635.960000001</v>
      </c>
      <c r="H14" s="179">
        <f t="shared" si="15"/>
        <v>29466635.960000001</v>
      </c>
      <c r="I14" s="179">
        <f t="shared" si="15"/>
        <v>29466635.960000001</v>
      </c>
      <c r="J14" s="179">
        <f t="shared" si="6"/>
        <v>3138102401.6599998</v>
      </c>
      <c r="K14" s="180">
        <f t="shared" si="7"/>
        <v>0.99069739740159213</v>
      </c>
      <c r="L14" s="81"/>
      <c r="M14" s="87" t="s">
        <v>872</v>
      </c>
      <c r="N14" s="87" t="s">
        <v>871</v>
      </c>
      <c r="O14" s="88">
        <f>O15</f>
        <v>3167569037.6199999</v>
      </c>
      <c r="P14" s="88">
        <f t="shared" si="16"/>
        <v>0</v>
      </c>
      <c r="Q14" s="88">
        <f t="shared" si="16"/>
        <v>0</v>
      </c>
      <c r="R14" s="88">
        <f t="shared" si="9"/>
        <v>3167569037.6199999</v>
      </c>
      <c r="S14" s="88">
        <f t="shared" si="16"/>
        <v>29466635.960000001</v>
      </c>
      <c r="T14" s="88">
        <f t="shared" si="16"/>
        <v>29466635.960000001</v>
      </c>
      <c r="U14" s="88">
        <f t="shared" si="16"/>
        <v>29466635.960000001</v>
      </c>
      <c r="V14" s="88">
        <f t="shared" si="16"/>
        <v>516433364.04000002</v>
      </c>
      <c r="W14" s="89">
        <f t="shared" si="10"/>
        <v>9.3026025984078303E-3</v>
      </c>
      <c r="X14" s="95"/>
      <c r="AA14" s="95"/>
    </row>
    <row r="15" spans="1:29" s="29" customFormat="1" x14ac:dyDescent="0.25">
      <c r="A15" s="97" t="s">
        <v>873</v>
      </c>
      <c r="B15" s="97" t="s">
        <v>871</v>
      </c>
      <c r="C15" s="156">
        <f>C16+C17</f>
        <v>3167569037.6199999</v>
      </c>
      <c r="D15" s="156">
        <f t="shared" ref="D15:I15" si="17">D16+D17</f>
        <v>0</v>
      </c>
      <c r="E15" s="156">
        <f t="shared" si="17"/>
        <v>0</v>
      </c>
      <c r="F15" s="156">
        <f t="shared" si="17"/>
        <v>3167569037.6199999</v>
      </c>
      <c r="G15" s="156">
        <f t="shared" si="17"/>
        <v>29466635.960000001</v>
      </c>
      <c r="H15" s="156">
        <f t="shared" si="17"/>
        <v>29466635.960000001</v>
      </c>
      <c r="I15" s="156">
        <f t="shared" si="17"/>
        <v>29466635.960000001</v>
      </c>
      <c r="J15" s="156">
        <f t="shared" si="6"/>
        <v>3138102401.6599998</v>
      </c>
      <c r="K15" s="99">
        <f t="shared" si="7"/>
        <v>0.99069739740159213</v>
      </c>
      <c r="L15" s="81"/>
      <c r="M15" s="97" t="s">
        <v>873</v>
      </c>
      <c r="N15" s="97" t="s">
        <v>871</v>
      </c>
      <c r="O15" s="98">
        <f>O16+O17</f>
        <v>3167569037.6199999</v>
      </c>
      <c r="P15" s="98">
        <f t="shared" ref="P15:V15" si="18">P16+P17</f>
        <v>0</v>
      </c>
      <c r="Q15" s="98">
        <f t="shared" si="18"/>
        <v>0</v>
      </c>
      <c r="R15" s="98">
        <f t="shared" si="9"/>
        <v>3167569037.6199999</v>
      </c>
      <c r="S15" s="98">
        <f t="shared" si="18"/>
        <v>29466635.960000001</v>
      </c>
      <c r="T15" s="98">
        <f t="shared" si="18"/>
        <v>29466635.960000001</v>
      </c>
      <c r="U15" s="98">
        <f t="shared" si="18"/>
        <v>29466635.960000001</v>
      </c>
      <c r="V15" s="98">
        <f t="shared" si="18"/>
        <v>516433364.04000002</v>
      </c>
      <c r="W15" s="99">
        <f t="shared" si="10"/>
        <v>9.3026025984078303E-3</v>
      </c>
      <c r="X15" s="95"/>
      <c r="Z15" s="95"/>
      <c r="AA15" s="95"/>
    </row>
    <row r="16" spans="1:29" s="109" customFormat="1" x14ac:dyDescent="0.25">
      <c r="A16" s="100" t="s">
        <v>874</v>
      </c>
      <c r="B16" s="100" t="s">
        <v>802</v>
      </c>
      <c r="C16" s="157">
        <v>2621669037.6199999</v>
      </c>
      <c r="D16" s="157">
        <v>0</v>
      </c>
      <c r="E16" s="157"/>
      <c r="F16" s="157">
        <f t="shared" ref="F16:F71" si="19">+C16+D16-E16</f>
        <v>2621669037.6199999</v>
      </c>
      <c r="G16" s="157">
        <v>0</v>
      </c>
      <c r="H16" s="157">
        <v>0</v>
      </c>
      <c r="I16" s="157">
        <v>0</v>
      </c>
      <c r="J16" s="157">
        <f t="shared" si="6"/>
        <v>2621669037.6199999</v>
      </c>
      <c r="K16" s="102">
        <f t="shared" si="7"/>
        <v>1</v>
      </c>
      <c r="L16" s="103"/>
      <c r="M16" s="100" t="s">
        <v>874</v>
      </c>
      <c r="N16" s="100" t="s">
        <v>802</v>
      </c>
      <c r="O16" s="101">
        <v>2621669037.6199999</v>
      </c>
      <c r="P16" s="101">
        <v>0</v>
      </c>
      <c r="Q16" s="101">
        <v>0</v>
      </c>
      <c r="R16" s="101">
        <f t="shared" si="9"/>
        <v>2621669037.6199999</v>
      </c>
      <c r="S16" s="101">
        <v>0</v>
      </c>
      <c r="T16" s="101">
        <v>0</v>
      </c>
      <c r="U16" s="101">
        <v>0</v>
      </c>
      <c r="V16" s="101">
        <v>0</v>
      </c>
      <c r="W16" s="102">
        <f t="shared" si="10"/>
        <v>0</v>
      </c>
      <c r="X16" s="95"/>
      <c r="Y16" s="108"/>
      <c r="Z16" s="95"/>
      <c r="AA16" s="95"/>
    </row>
    <row r="17" spans="1:27" s="109" customFormat="1" x14ac:dyDescent="0.25">
      <c r="A17" s="100" t="s">
        <v>875</v>
      </c>
      <c r="B17" s="100" t="s">
        <v>876</v>
      </c>
      <c r="C17" s="157">
        <f>C18+C19</f>
        <v>545900000</v>
      </c>
      <c r="D17" s="157">
        <v>0</v>
      </c>
      <c r="E17" s="157">
        <f t="shared" ref="E17" si="20">E18+E19</f>
        <v>0</v>
      </c>
      <c r="F17" s="157">
        <f t="shared" si="19"/>
        <v>545900000</v>
      </c>
      <c r="G17" s="157">
        <v>29466635.960000001</v>
      </c>
      <c r="H17" s="157">
        <v>29466635.960000001</v>
      </c>
      <c r="I17" s="157">
        <v>29466635.960000001</v>
      </c>
      <c r="J17" s="157">
        <f t="shared" si="6"/>
        <v>516433364.04000002</v>
      </c>
      <c r="K17" s="102">
        <f t="shared" si="7"/>
        <v>0.94602191617512366</v>
      </c>
      <c r="L17" s="103"/>
      <c r="M17" s="100" t="s">
        <v>875</v>
      </c>
      <c r="N17" s="100" t="s">
        <v>876</v>
      </c>
      <c r="O17" s="101">
        <f>O18+O19</f>
        <v>545900000</v>
      </c>
      <c r="P17" s="101">
        <f t="shared" ref="P17:V17" si="21">P18+P19</f>
        <v>0</v>
      </c>
      <c r="Q17" s="101">
        <f t="shared" si="21"/>
        <v>0</v>
      </c>
      <c r="R17" s="101">
        <f t="shared" si="9"/>
        <v>545900000</v>
      </c>
      <c r="S17" s="101">
        <f t="shared" si="21"/>
        <v>29466635.960000001</v>
      </c>
      <c r="T17" s="101">
        <f t="shared" si="21"/>
        <v>29466635.960000001</v>
      </c>
      <c r="U17" s="101">
        <f t="shared" si="21"/>
        <v>29466635.960000001</v>
      </c>
      <c r="V17" s="101">
        <f t="shared" si="21"/>
        <v>516433364.04000002</v>
      </c>
      <c r="W17" s="102">
        <f t="shared" si="10"/>
        <v>5.3978083824876351E-2</v>
      </c>
      <c r="X17" s="95"/>
      <c r="Y17" s="79"/>
      <c r="Z17" s="95"/>
      <c r="AA17" s="95"/>
    </row>
    <row r="18" spans="1:27" s="109" customFormat="1" x14ac:dyDescent="0.25">
      <c r="A18" s="110" t="s">
        <v>877</v>
      </c>
      <c r="B18" s="110" t="s">
        <v>878</v>
      </c>
      <c r="C18" s="158">
        <v>510900000</v>
      </c>
      <c r="D18" s="159"/>
      <c r="E18" s="159"/>
      <c r="F18" s="159">
        <f t="shared" si="19"/>
        <v>510900000</v>
      </c>
      <c r="G18" s="159">
        <v>29466635.960000001</v>
      </c>
      <c r="H18" s="159">
        <v>29466635.960000001</v>
      </c>
      <c r="I18" s="159">
        <v>29466635.960000001</v>
      </c>
      <c r="J18" s="160">
        <f t="shared" si="6"/>
        <v>481433364.04000002</v>
      </c>
      <c r="K18" s="102">
        <f t="shared" si="7"/>
        <v>0.94232406349579179</v>
      </c>
      <c r="L18" s="103"/>
      <c r="M18" s="110" t="s">
        <v>877</v>
      </c>
      <c r="N18" s="110" t="s">
        <v>878</v>
      </c>
      <c r="O18" s="105">
        <v>510900000</v>
      </c>
      <c r="P18" s="106"/>
      <c r="Q18" s="106"/>
      <c r="R18" s="106">
        <f t="shared" si="9"/>
        <v>510900000</v>
      </c>
      <c r="S18" s="106">
        <v>29466635.960000001</v>
      </c>
      <c r="T18" s="217">
        <v>29466635.960000001</v>
      </c>
      <c r="U18" s="106">
        <f>T18</f>
        <v>29466635.960000001</v>
      </c>
      <c r="V18" s="107">
        <f>R18-U18</f>
        <v>481433364.04000002</v>
      </c>
      <c r="W18" s="102">
        <f t="shared" si="10"/>
        <v>5.7675936504208263E-2</v>
      </c>
      <c r="X18" s="95"/>
      <c r="Y18" s="108"/>
      <c r="Z18" s="95"/>
      <c r="AA18" s="95"/>
    </row>
    <row r="19" spans="1:27" s="109" customFormat="1" x14ac:dyDescent="0.25">
      <c r="A19" s="110" t="s">
        <v>879</v>
      </c>
      <c r="B19" s="110" t="s">
        <v>880</v>
      </c>
      <c r="C19" s="158">
        <v>35000000</v>
      </c>
      <c r="D19" s="159"/>
      <c r="E19" s="159"/>
      <c r="F19" s="159">
        <f t="shared" si="19"/>
        <v>35000000</v>
      </c>
      <c r="G19" s="159"/>
      <c r="H19" s="159"/>
      <c r="I19" s="159"/>
      <c r="J19" s="160">
        <f t="shared" si="6"/>
        <v>35000000</v>
      </c>
      <c r="K19" s="102">
        <f t="shared" si="7"/>
        <v>1</v>
      </c>
      <c r="L19" s="103"/>
      <c r="M19" s="110" t="s">
        <v>879</v>
      </c>
      <c r="N19" s="110" t="s">
        <v>880</v>
      </c>
      <c r="O19" s="105">
        <v>35000000</v>
      </c>
      <c r="P19" s="106"/>
      <c r="Q19" s="106"/>
      <c r="R19" s="106">
        <f t="shared" si="9"/>
        <v>35000000</v>
      </c>
      <c r="S19" s="106"/>
      <c r="T19" s="106"/>
      <c r="U19" s="106"/>
      <c r="V19" s="107">
        <f>R19-U19</f>
        <v>35000000</v>
      </c>
      <c r="W19" s="102">
        <f t="shared" si="10"/>
        <v>0</v>
      </c>
      <c r="X19" s="95"/>
      <c r="Z19" s="95"/>
      <c r="AA19" s="95"/>
    </row>
    <row r="20" spans="1:27" s="29" customFormat="1" x14ac:dyDescent="0.25">
      <c r="A20" s="178" t="s">
        <v>881</v>
      </c>
      <c r="B20" s="178" t="s">
        <v>569</v>
      </c>
      <c r="C20" s="179">
        <f>C25+C21</f>
        <v>64337449688.639999</v>
      </c>
      <c r="D20" s="179">
        <f t="shared" ref="D20:I20" si="22">D25+D21</f>
        <v>0</v>
      </c>
      <c r="E20" s="179">
        <f t="shared" si="22"/>
        <v>0</v>
      </c>
      <c r="F20" s="179">
        <f t="shared" si="22"/>
        <v>64337449688.639999</v>
      </c>
      <c r="G20" s="179">
        <f t="shared" si="22"/>
        <v>6304701722</v>
      </c>
      <c r="H20" s="179">
        <f t="shared" si="22"/>
        <v>1268894610</v>
      </c>
      <c r="I20" s="179">
        <f t="shared" si="22"/>
        <v>6304701722</v>
      </c>
      <c r="J20" s="179">
        <f t="shared" si="6"/>
        <v>58032747966.639999</v>
      </c>
      <c r="K20" s="180">
        <f t="shared" si="7"/>
        <v>0.9020057252422734</v>
      </c>
      <c r="L20" s="81"/>
      <c r="M20" s="87" t="s">
        <v>881</v>
      </c>
      <c r="N20" s="87" t="s">
        <v>569</v>
      </c>
      <c r="O20" s="88">
        <f>O25+O21</f>
        <v>64337449688.639999</v>
      </c>
      <c r="P20" s="88">
        <f t="shared" ref="P20:V20" si="23">P25+P21</f>
        <v>0</v>
      </c>
      <c r="Q20" s="88">
        <f t="shared" si="23"/>
        <v>0</v>
      </c>
      <c r="R20" s="88">
        <f t="shared" si="9"/>
        <v>64337449688.639999</v>
      </c>
      <c r="S20" s="88">
        <f t="shared" si="23"/>
        <v>6304701722</v>
      </c>
      <c r="T20" s="88">
        <f t="shared" si="23"/>
        <v>1268894610</v>
      </c>
      <c r="U20" s="88">
        <f t="shared" si="23"/>
        <v>6304701722</v>
      </c>
      <c r="V20" s="88">
        <f t="shared" si="23"/>
        <v>58032747966.639999</v>
      </c>
      <c r="W20" s="89">
        <f t="shared" si="10"/>
        <v>9.799427475772661E-2</v>
      </c>
      <c r="X20" s="95"/>
      <c r="Z20" s="95"/>
      <c r="AA20" s="95"/>
    </row>
    <row r="21" spans="1:27" s="29" customFormat="1" x14ac:dyDescent="0.25">
      <c r="A21" s="178" t="s">
        <v>882</v>
      </c>
      <c r="B21" s="178" t="s">
        <v>883</v>
      </c>
      <c r="C21" s="179">
        <f>+C22</f>
        <v>0</v>
      </c>
      <c r="D21" s="179">
        <f t="shared" ref="D21:I21" si="24">+D22</f>
        <v>0</v>
      </c>
      <c r="E21" s="179">
        <f t="shared" si="24"/>
        <v>0</v>
      </c>
      <c r="F21" s="179">
        <f t="shared" si="24"/>
        <v>0</v>
      </c>
      <c r="G21" s="179">
        <f t="shared" si="24"/>
        <v>0</v>
      </c>
      <c r="H21" s="179">
        <f t="shared" si="24"/>
        <v>0</v>
      </c>
      <c r="I21" s="179">
        <f t="shared" si="24"/>
        <v>0</v>
      </c>
      <c r="J21" s="179">
        <f t="shared" si="6"/>
        <v>0</v>
      </c>
      <c r="K21" s="180" t="e">
        <f t="shared" si="7"/>
        <v>#DIV/0!</v>
      </c>
      <c r="L21" s="111"/>
      <c r="M21" s="87" t="s">
        <v>882</v>
      </c>
      <c r="N21" s="87" t="s">
        <v>883</v>
      </c>
      <c r="O21" s="88">
        <f>+O22</f>
        <v>0</v>
      </c>
      <c r="P21" s="88">
        <f t="shared" ref="P21:V21" si="25">+P22</f>
        <v>0</v>
      </c>
      <c r="Q21" s="88">
        <f t="shared" si="25"/>
        <v>0</v>
      </c>
      <c r="R21" s="88">
        <f t="shared" si="9"/>
        <v>0</v>
      </c>
      <c r="S21" s="88">
        <f t="shared" si="25"/>
        <v>0</v>
      </c>
      <c r="T21" s="88">
        <f t="shared" si="25"/>
        <v>0</v>
      </c>
      <c r="U21" s="88">
        <f t="shared" si="25"/>
        <v>0</v>
      </c>
      <c r="V21" s="88">
        <f t="shared" si="25"/>
        <v>0</v>
      </c>
      <c r="W21" s="89" t="e">
        <f t="shared" si="10"/>
        <v>#DIV/0!</v>
      </c>
      <c r="X21" s="95"/>
      <c r="Z21" s="95"/>
      <c r="AA21" s="95"/>
    </row>
    <row r="22" spans="1:27" s="29" customFormat="1" x14ac:dyDescent="0.25">
      <c r="A22" s="178" t="s">
        <v>884</v>
      </c>
      <c r="B22" s="178" t="s">
        <v>883</v>
      </c>
      <c r="C22" s="179">
        <f>C23</f>
        <v>0</v>
      </c>
      <c r="D22" s="179">
        <f t="shared" ref="D22:I23" si="26">D23</f>
        <v>0</v>
      </c>
      <c r="E22" s="179">
        <f t="shared" si="26"/>
        <v>0</v>
      </c>
      <c r="F22" s="179">
        <f t="shared" si="26"/>
        <v>0</v>
      </c>
      <c r="G22" s="179">
        <f t="shared" si="26"/>
        <v>0</v>
      </c>
      <c r="H22" s="179">
        <f t="shared" si="26"/>
        <v>0</v>
      </c>
      <c r="I22" s="179">
        <f t="shared" si="26"/>
        <v>0</v>
      </c>
      <c r="J22" s="179">
        <f t="shared" si="6"/>
        <v>0</v>
      </c>
      <c r="K22" s="180" t="e">
        <f t="shared" si="7"/>
        <v>#DIV/0!</v>
      </c>
      <c r="L22" s="111"/>
      <c r="M22" s="87" t="s">
        <v>884</v>
      </c>
      <c r="N22" s="87" t="s">
        <v>883</v>
      </c>
      <c r="O22" s="88">
        <f>O23</f>
        <v>0</v>
      </c>
      <c r="P22" s="88">
        <f t="shared" ref="P22:V23" si="27">P23</f>
        <v>0</v>
      </c>
      <c r="Q22" s="88">
        <f t="shared" si="27"/>
        <v>0</v>
      </c>
      <c r="R22" s="88">
        <f t="shared" si="9"/>
        <v>0</v>
      </c>
      <c r="S22" s="88">
        <f t="shared" si="27"/>
        <v>0</v>
      </c>
      <c r="T22" s="88">
        <f t="shared" si="27"/>
        <v>0</v>
      </c>
      <c r="U22" s="88">
        <f t="shared" si="27"/>
        <v>0</v>
      </c>
      <c r="V22" s="88">
        <f t="shared" si="27"/>
        <v>0</v>
      </c>
      <c r="W22" s="89" t="e">
        <f t="shared" si="10"/>
        <v>#DIV/0!</v>
      </c>
      <c r="X22" s="95"/>
      <c r="Z22" s="95"/>
      <c r="AA22" s="95"/>
    </row>
    <row r="23" spans="1:27" s="29" customFormat="1" x14ac:dyDescent="0.25">
      <c r="A23" s="97" t="s">
        <v>885</v>
      </c>
      <c r="B23" s="97" t="s">
        <v>883</v>
      </c>
      <c r="C23" s="156">
        <f>C24</f>
        <v>0</v>
      </c>
      <c r="D23" s="156">
        <f t="shared" si="26"/>
        <v>0</v>
      </c>
      <c r="E23" s="156">
        <f t="shared" si="26"/>
        <v>0</v>
      </c>
      <c r="F23" s="156">
        <f t="shared" si="26"/>
        <v>0</v>
      </c>
      <c r="G23" s="156">
        <f t="shared" si="26"/>
        <v>0</v>
      </c>
      <c r="H23" s="156">
        <f t="shared" si="26"/>
        <v>0</v>
      </c>
      <c r="I23" s="156">
        <f t="shared" si="26"/>
        <v>0</v>
      </c>
      <c r="J23" s="156">
        <f t="shared" si="6"/>
        <v>0</v>
      </c>
      <c r="K23" s="99" t="e">
        <f t="shared" si="7"/>
        <v>#DIV/0!</v>
      </c>
      <c r="L23" s="81"/>
      <c r="M23" s="97" t="s">
        <v>885</v>
      </c>
      <c r="N23" s="97" t="s">
        <v>883</v>
      </c>
      <c r="O23" s="98">
        <f>O24</f>
        <v>0</v>
      </c>
      <c r="P23" s="98">
        <f t="shared" si="27"/>
        <v>0</v>
      </c>
      <c r="Q23" s="98">
        <f t="shared" si="27"/>
        <v>0</v>
      </c>
      <c r="R23" s="98">
        <f t="shared" si="9"/>
        <v>0</v>
      </c>
      <c r="S23" s="98">
        <f t="shared" si="27"/>
        <v>0</v>
      </c>
      <c r="T23" s="98">
        <f t="shared" si="27"/>
        <v>0</v>
      </c>
      <c r="U23" s="98">
        <f t="shared" si="27"/>
        <v>0</v>
      </c>
      <c r="V23" s="98">
        <f t="shared" si="27"/>
        <v>0</v>
      </c>
      <c r="W23" s="99" t="e">
        <f t="shared" si="10"/>
        <v>#DIV/0!</v>
      </c>
      <c r="X23" s="95"/>
      <c r="Z23" s="95"/>
      <c r="AA23" s="95"/>
    </row>
    <row r="24" spans="1:27" s="29" customFormat="1" x14ac:dyDescent="0.25">
      <c r="A24" s="112" t="s">
        <v>886</v>
      </c>
      <c r="B24" s="112" t="s">
        <v>887</v>
      </c>
      <c r="C24" s="158"/>
      <c r="D24" s="159"/>
      <c r="E24" s="161"/>
      <c r="F24" s="161">
        <f t="shared" si="19"/>
        <v>0</v>
      </c>
      <c r="G24" s="161"/>
      <c r="H24" s="159"/>
      <c r="I24" s="161"/>
      <c r="J24" s="160">
        <f t="shared" si="6"/>
        <v>0</v>
      </c>
      <c r="K24" s="115" t="e">
        <f t="shared" si="7"/>
        <v>#DIV/0!</v>
      </c>
      <c r="L24" s="81"/>
      <c r="M24" s="112" t="s">
        <v>886</v>
      </c>
      <c r="N24" s="112" t="s">
        <v>887</v>
      </c>
      <c r="O24" s="105"/>
      <c r="P24" s="106"/>
      <c r="Q24" s="113"/>
      <c r="R24" s="114">
        <f t="shared" si="9"/>
        <v>0</v>
      </c>
      <c r="S24" s="114"/>
      <c r="T24" s="106"/>
      <c r="U24" s="114"/>
      <c r="V24" s="107"/>
      <c r="W24" s="115" t="e">
        <f t="shared" si="10"/>
        <v>#DIV/0!</v>
      </c>
      <c r="X24" s="95"/>
      <c r="Z24" s="95"/>
      <c r="AA24" s="95"/>
    </row>
    <row r="25" spans="1:27" s="29" customFormat="1" x14ac:dyDescent="0.25">
      <c r="A25" s="178" t="s">
        <v>888</v>
      </c>
      <c r="B25" s="178" t="s">
        <v>889</v>
      </c>
      <c r="C25" s="179">
        <f>C26</f>
        <v>64337449688.639999</v>
      </c>
      <c r="D25" s="179">
        <f t="shared" ref="D25:I25" si="28">D26</f>
        <v>0</v>
      </c>
      <c r="E25" s="179">
        <f t="shared" si="28"/>
        <v>0</v>
      </c>
      <c r="F25" s="179">
        <f t="shared" si="28"/>
        <v>64337449688.639999</v>
      </c>
      <c r="G25" s="179">
        <f t="shared" si="28"/>
        <v>6304701722</v>
      </c>
      <c r="H25" s="179">
        <f t="shared" si="28"/>
        <v>1268894610</v>
      </c>
      <c r="I25" s="179">
        <f t="shared" si="28"/>
        <v>6304701722</v>
      </c>
      <c r="J25" s="179">
        <f t="shared" si="6"/>
        <v>58032747966.639999</v>
      </c>
      <c r="K25" s="180">
        <f t="shared" si="7"/>
        <v>0.9020057252422734</v>
      </c>
      <c r="L25" s="81"/>
      <c r="M25" s="87" t="s">
        <v>888</v>
      </c>
      <c r="N25" s="87" t="s">
        <v>889</v>
      </c>
      <c r="O25" s="88">
        <f>O26</f>
        <v>64337449688.639999</v>
      </c>
      <c r="P25" s="88">
        <f t="shared" ref="P25:V25" si="29">P26</f>
        <v>0</v>
      </c>
      <c r="Q25" s="88">
        <f t="shared" si="29"/>
        <v>0</v>
      </c>
      <c r="R25" s="88">
        <f t="shared" si="9"/>
        <v>64337449688.639999</v>
      </c>
      <c r="S25" s="88">
        <f t="shared" si="29"/>
        <v>6304701722</v>
      </c>
      <c r="T25" s="88">
        <f t="shared" si="29"/>
        <v>1268894610</v>
      </c>
      <c r="U25" s="88">
        <f t="shared" si="29"/>
        <v>6304701722</v>
      </c>
      <c r="V25" s="88">
        <f t="shared" si="29"/>
        <v>58032747966.639999</v>
      </c>
      <c r="W25" s="89">
        <f t="shared" si="10"/>
        <v>9.799427475772661E-2</v>
      </c>
      <c r="X25" s="95"/>
      <c r="Z25" s="95"/>
      <c r="AA25" s="95"/>
    </row>
    <row r="26" spans="1:27" s="29" customFormat="1" x14ac:dyDescent="0.25">
      <c r="A26" s="178" t="s">
        <v>890</v>
      </c>
      <c r="B26" s="178" t="s">
        <v>891</v>
      </c>
      <c r="C26" s="179">
        <f>C27+C32</f>
        <v>64337449688.639999</v>
      </c>
      <c r="D26" s="179">
        <f t="shared" ref="D26:I26" si="30">D27+D32</f>
        <v>0</v>
      </c>
      <c r="E26" s="179">
        <f t="shared" si="30"/>
        <v>0</v>
      </c>
      <c r="F26" s="179">
        <f t="shared" si="30"/>
        <v>64337449688.639999</v>
      </c>
      <c r="G26" s="179">
        <f t="shared" si="30"/>
        <v>6304701722</v>
      </c>
      <c r="H26" s="179">
        <f t="shared" si="30"/>
        <v>1268894610</v>
      </c>
      <c r="I26" s="179">
        <f t="shared" si="30"/>
        <v>6304701722</v>
      </c>
      <c r="J26" s="179">
        <f t="shared" si="6"/>
        <v>58032747966.639999</v>
      </c>
      <c r="K26" s="180">
        <f t="shared" si="7"/>
        <v>0.9020057252422734</v>
      </c>
      <c r="L26" s="81"/>
      <c r="M26" s="87" t="s">
        <v>890</v>
      </c>
      <c r="N26" s="87" t="s">
        <v>891</v>
      </c>
      <c r="O26" s="88">
        <f>O27+O32</f>
        <v>64337449688.639999</v>
      </c>
      <c r="P26" s="88">
        <f t="shared" ref="P26:V26" si="31">P27+P32</f>
        <v>0</v>
      </c>
      <c r="Q26" s="88">
        <f t="shared" si="31"/>
        <v>0</v>
      </c>
      <c r="R26" s="88">
        <f t="shared" si="9"/>
        <v>64337449688.639999</v>
      </c>
      <c r="S26" s="88">
        <f t="shared" si="31"/>
        <v>6304701722</v>
      </c>
      <c r="T26" s="88">
        <f t="shared" si="31"/>
        <v>1268894610</v>
      </c>
      <c r="U26" s="88">
        <f t="shared" si="31"/>
        <v>6304701722</v>
      </c>
      <c r="V26" s="88">
        <f t="shared" si="31"/>
        <v>58032747966.639999</v>
      </c>
      <c r="W26" s="89">
        <f t="shared" si="10"/>
        <v>9.799427475772661E-2</v>
      </c>
      <c r="X26" s="95"/>
      <c r="Z26" s="95"/>
      <c r="AA26" s="95"/>
    </row>
    <row r="27" spans="1:27" s="29" customFormat="1" x14ac:dyDescent="0.25">
      <c r="A27" s="97" t="s">
        <v>892</v>
      </c>
      <c r="B27" s="97" t="s">
        <v>893</v>
      </c>
      <c r="C27" s="156">
        <f>SUM(C28:C31)</f>
        <v>54553014382</v>
      </c>
      <c r="D27" s="156">
        <f t="shared" ref="D27:I27" si="32">SUM(D28:D31)</f>
        <v>0</v>
      </c>
      <c r="E27" s="156">
        <f t="shared" si="32"/>
        <v>0</v>
      </c>
      <c r="F27" s="156">
        <f t="shared" si="32"/>
        <v>54553014382</v>
      </c>
      <c r="G27" s="156">
        <f t="shared" si="32"/>
        <v>5388581313</v>
      </c>
      <c r="H27" s="156">
        <f t="shared" si="32"/>
        <v>407188201</v>
      </c>
      <c r="I27" s="156">
        <f t="shared" si="32"/>
        <v>5388581313</v>
      </c>
      <c r="J27" s="156">
        <f t="shared" si="6"/>
        <v>49164433069</v>
      </c>
      <c r="K27" s="99">
        <f t="shared" si="7"/>
        <v>0.90122303278665417</v>
      </c>
      <c r="L27" s="81"/>
      <c r="M27" s="97" t="s">
        <v>892</v>
      </c>
      <c r="N27" s="97" t="s">
        <v>893</v>
      </c>
      <c r="O27" s="98">
        <f>SUM(O28:O31)</f>
        <v>54553014382</v>
      </c>
      <c r="P27" s="98">
        <f t="shared" ref="P27:V27" si="33">SUM(P28:P31)</f>
        <v>0</v>
      </c>
      <c r="Q27" s="98">
        <f t="shared" si="33"/>
        <v>0</v>
      </c>
      <c r="R27" s="98">
        <f t="shared" si="9"/>
        <v>54553014382</v>
      </c>
      <c r="S27" s="98">
        <f t="shared" si="33"/>
        <v>5388581313</v>
      </c>
      <c r="T27" s="98">
        <f t="shared" si="33"/>
        <v>407188201</v>
      </c>
      <c r="U27" s="98">
        <f t="shared" si="33"/>
        <v>5388581313</v>
      </c>
      <c r="V27" s="98">
        <f t="shared" si="33"/>
        <v>49164433069</v>
      </c>
      <c r="W27" s="99">
        <f t="shared" si="10"/>
        <v>9.8776967213345876E-2</v>
      </c>
      <c r="X27" s="95"/>
      <c r="Z27" s="95"/>
      <c r="AA27" s="95"/>
    </row>
    <row r="28" spans="1:27" s="29" customFormat="1" x14ac:dyDescent="0.25">
      <c r="A28" s="110" t="s">
        <v>894</v>
      </c>
      <c r="B28" s="110" t="s">
        <v>895</v>
      </c>
      <c r="C28" s="159">
        <v>850063420</v>
      </c>
      <c r="D28" s="159"/>
      <c r="E28" s="159"/>
      <c r="F28" s="161">
        <f t="shared" si="19"/>
        <v>850063420</v>
      </c>
      <c r="G28" s="159">
        <v>943840000</v>
      </c>
      <c r="H28" s="159">
        <v>54808000</v>
      </c>
      <c r="I28" s="159">
        <v>943840000</v>
      </c>
      <c r="J28" s="160">
        <f t="shared" si="6"/>
        <v>-93776580</v>
      </c>
      <c r="K28" s="116">
        <f t="shared" si="7"/>
        <v>-0.1103171572775123</v>
      </c>
      <c r="L28" s="81"/>
      <c r="M28" s="110" t="s">
        <v>894</v>
      </c>
      <c r="N28" s="110" t="s">
        <v>895</v>
      </c>
      <c r="O28" s="106">
        <v>850063420</v>
      </c>
      <c r="P28" s="218"/>
      <c r="Q28" s="218"/>
      <c r="R28" s="219">
        <f t="shared" si="9"/>
        <v>850063420</v>
      </c>
      <c r="S28" s="218">
        <v>943840000</v>
      </c>
      <c r="T28" s="218">
        <v>54808000</v>
      </c>
      <c r="U28" s="218">
        <f>889032000+T28</f>
        <v>943840000</v>
      </c>
      <c r="V28" s="220">
        <f>R28-U28</f>
        <v>-93776580</v>
      </c>
      <c r="W28" s="116">
        <f t="shared" si="10"/>
        <v>1.1103171572775123</v>
      </c>
      <c r="X28" s="95"/>
      <c r="Z28" s="95"/>
      <c r="AA28" s="95"/>
    </row>
    <row r="29" spans="1:27" s="29" customFormat="1" x14ac:dyDescent="0.25">
      <c r="A29" s="112" t="s">
        <v>896</v>
      </c>
      <c r="B29" s="112" t="s">
        <v>897</v>
      </c>
      <c r="C29" s="158">
        <v>1368360525</v>
      </c>
      <c r="D29" s="159"/>
      <c r="E29" s="161"/>
      <c r="F29" s="161">
        <f t="shared" si="19"/>
        <v>1368360525</v>
      </c>
      <c r="G29" s="161">
        <v>169089000</v>
      </c>
      <c r="H29" s="159">
        <v>162111000</v>
      </c>
      <c r="I29" s="161">
        <v>169089000</v>
      </c>
      <c r="J29" s="160">
        <f t="shared" si="6"/>
        <v>1199271525</v>
      </c>
      <c r="K29" s="119">
        <f t="shared" si="7"/>
        <v>0.87642949580118878</v>
      </c>
      <c r="L29" s="81"/>
      <c r="M29" s="112" t="s">
        <v>896</v>
      </c>
      <c r="N29" s="112" t="s">
        <v>897</v>
      </c>
      <c r="O29" s="105">
        <v>1368360525</v>
      </c>
      <c r="P29" s="218"/>
      <c r="Q29" s="219"/>
      <c r="R29" s="219">
        <f t="shared" si="9"/>
        <v>1368360525</v>
      </c>
      <c r="S29" s="219">
        <v>169089000</v>
      </c>
      <c r="T29" s="218">
        <v>162111000</v>
      </c>
      <c r="U29" s="219">
        <f>6978000+T29</f>
        <v>169089000</v>
      </c>
      <c r="V29" s="220">
        <f>R29-U29</f>
        <v>1199271525</v>
      </c>
      <c r="W29" s="119">
        <f t="shared" si="10"/>
        <v>0.1235705041988112</v>
      </c>
      <c r="X29" s="95"/>
      <c r="Z29" s="95"/>
      <c r="AA29" s="95"/>
    </row>
    <row r="30" spans="1:27" s="29" customFormat="1" x14ac:dyDescent="0.25">
      <c r="A30" s="110" t="s">
        <v>898</v>
      </c>
      <c r="B30" s="112" t="s">
        <v>899</v>
      </c>
      <c r="C30" s="158">
        <v>50420586677</v>
      </c>
      <c r="D30" s="159"/>
      <c r="E30" s="161"/>
      <c r="F30" s="161">
        <f t="shared" si="19"/>
        <v>50420586677</v>
      </c>
      <c r="G30" s="161">
        <v>4134845162</v>
      </c>
      <c r="H30" s="159">
        <v>66183051</v>
      </c>
      <c r="I30" s="161">
        <v>4134845162</v>
      </c>
      <c r="J30" s="160">
        <f t="shared" si="6"/>
        <v>46285741515</v>
      </c>
      <c r="K30" s="119">
        <f t="shared" si="7"/>
        <v>0.91799291847815478</v>
      </c>
      <c r="L30" s="81"/>
      <c r="M30" s="110" t="s">
        <v>898</v>
      </c>
      <c r="N30" s="112" t="s">
        <v>899</v>
      </c>
      <c r="O30" s="105">
        <v>50420586677</v>
      </c>
      <c r="P30" s="218"/>
      <c r="Q30" s="219"/>
      <c r="R30" s="219">
        <f t="shared" si="9"/>
        <v>50420586677</v>
      </c>
      <c r="S30" s="219">
        <v>4134845162</v>
      </c>
      <c r="T30" s="218">
        <v>66183051</v>
      </c>
      <c r="U30" s="219">
        <f>4068662111+T30</f>
        <v>4134845162</v>
      </c>
      <c r="V30" s="220">
        <f>R30-U30</f>
        <v>46285741515</v>
      </c>
      <c r="W30" s="119">
        <f t="shared" si="10"/>
        <v>8.2007081521845174E-2</v>
      </c>
      <c r="X30" s="95"/>
      <c r="Z30" s="95"/>
      <c r="AA30" s="95"/>
    </row>
    <row r="31" spans="1:27" s="29" customFormat="1" x14ac:dyDescent="0.25">
      <c r="A31" s="110" t="s">
        <v>900</v>
      </c>
      <c r="B31" s="112" t="s">
        <v>901</v>
      </c>
      <c r="C31" s="158">
        <v>1914003760</v>
      </c>
      <c r="D31" s="159"/>
      <c r="E31" s="161"/>
      <c r="F31" s="161">
        <f t="shared" si="19"/>
        <v>1914003760</v>
      </c>
      <c r="G31" s="161">
        <v>140807151</v>
      </c>
      <c r="H31" s="159">
        <v>124086150</v>
      </c>
      <c r="I31" s="161">
        <v>140807151</v>
      </c>
      <c r="J31" s="160">
        <f t="shared" si="6"/>
        <v>1773196609</v>
      </c>
      <c r="K31" s="119">
        <f t="shared" si="7"/>
        <v>0.92643318997450663</v>
      </c>
      <c r="L31" s="81"/>
      <c r="M31" s="110" t="s">
        <v>900</v>
      </c>
      <c r="N31" s="112" t="s">
        <v>901</v>
      </c>
      <c r="O31" s="105">
        <v>1914003760</v>
      </c>
      <c r="P31" s="218"/>
      <c r="Q31" s="219"/>
      <c r="R31" s="219">
        <f t="shared" si="9"/>
        <v>1914003760</v>
      </c>
      <c r="S31" s="219">
        <v>140807151</v>
      </c>
      <c r="T31" s="218">
        <v>124086150</v>
      </c>
      <c r="U31" s="219">
        <f>16721001+T31</f>
        <v>140807151</v>
      </c>
      <c r="V31" s="220">
        <f>R31-U31</f>
        <v>1773196609</v>
      </c>
      <c r="W31" s="119">
        <f t="shared" si="10"/>
        <v>7.3566810025493368E-2</v>
      </c>
      <c r="X31" s="95"/>
      <c r="Z31" s="95"/>
      <c r="AA31" s="95"/>
    </row>
    <row r="32" spans="1:27" s="29" customFormat="1" x14ac:dyDescent="0.25">
      <c r="A32" s="97" t="s">
        <v>902</v>
      </c>
      <c r="B32" s="97" t="s">
        <v>903</v>
      </c>
      <c r="C32" s="156">
        <f>SUM(C33:C36)</f>
        <v>9784435306.6399994</v>
      </c>
      <c r="D32" s="156">
        <f t="shared" ref="D32:I32" si="34">SUM(D33:D36)</f>
        <v>0</v>
      </c>
      <c r="E32" s="156">
        <f t="shared" si="34"/>
        <v>0</v>
      </c>
      <c r="F32" s="156">
        <f t="shared" si="34"/>
        <v>9784435306.6399994</v>
      </c>
      <c r="G32" s="156">
        <f t="shared" si="34"/>
        <v>916120409</v>
      </c>
      <c r="H32" s="156">
        <f t="shared" si="34"/>
        <v>861706409</v>
      </c>
      <c r="I32" s="156">
        <f t="shared" si="34"/>
        <v>916120409</v>
      </c>
      <c r="J32" s="156">
        <f t="shared" si="6"/>
        <v>8868314897.6399994</v>
      </c>
      <c r="K32" s="99">
        <f t="shared" si="7"/>
        <v>0.90636961865563215</v>
      </c>
      <c r="L32" s="81"/>
      <c r="M32" s="97" t="s">
        <v>902</v>
      </c>
      <c r="N32" s="97" t="s">
        <v>903</v>
      </c>
      <c r="O32" s="98">
        <f>SUM(O33:O36)</f>
        <v>9784435306.6399994</v>
      </c>
      <c r="P32" s="98">
        <f t="shared" ref="P32:V32" si="35">SUM(P33:P36)</f>
        <v>0</v>
      </c>
      <c r="Q32" s="98">
        <f t="shared" si="35"/>
        <v>0</v>
      </c>
      <c r="R32" s="98">
        <f t="shared" si="9"/>
        <v>9784435306.6399994</v>
      </c>
      <c r="S32" s="98">
        <f t="shared" si="35"/>
        <v>916120409</v>
      </c>
      <c r="T32" s="98">
        <f t="shared" si="35"/>
        <v>861706409</v>
      </c>
      <c r="U32" s="98">
        <f t="shared" si="35"/>
        <v>916120409</v>
      </c>
      <c r="V32" s="98">
        <f t="shared" si="35"/>
        <v>8868314897.6399994</v>
      </c>
      <c r="W32" s="99">
        <f t="shared" si="10"/>
        <v>9.3630381344367852E-2</v>
      </c>
      <c r="X32" s="95"/>
      <c r="Z32" s="95"/>
      <c r="AA32" s="95"/>
    </row>
    <row r="33" spans="1:27" s="29" customFormat="1" x14ac:dyDescent="0.25">
      <c r="A33" s="112" t="s">
        <v>904</v>
      </c>
      <c r="B33" s="112" t="s">
        <v>895</v>
      </c>
      <c r="C33" s="158">
        <v>237627609</v>
      </c>
      <c r="D33" s="159"/>
      <c r="E33" s="161"/>
      <c r="F33" s="161">
        <f t="shared" si="19"/>
        <v>237627609</v>
      </c>
      <c r="G33" s="161">
        <v>39712000</v>
      </c>
      <c r="H33" s="159">
        <v>15368000</v>
      </c>
      <c r="I33" s="159">
        <v>39712000</v>
      </c>
      <c r="J33" s="160">
        <f t="shared" si="6"/>
        <v>197915609</v>
      </c>
      <c r="K33" s="119">
        <f t="shared" si="7"/>
        <v>0.83288137196212753</v>
      </c>
      <c r="L33" s="81"/>
      <c r="M33" s="110" t="s">
        <v>904</v>
      </c>
      <c r="N33" s="112" t="s">
        <v>895</v>
      </c>
      <c r="O33" s="105">
        <v>237627609</v>
      </c>
      <c r="P33" s="218"/>
      <c r="Q33" s="219"/>
      <c r="R33" s="219">
        <f t="shared" si="9"/>
        <v>237627609</v>
      </c>
      <c r="S33" s="219">
        <v>39712000</v>
      </c>
      <c r="T33" s="218">
        <v>15368000</v>
      </c>
      <c r="U33" s="218">
        <f>24344000+T33</f>
        <v>39712000</v>
      </c>
      <c r="V33" s="220">
        <f>R33-U33</f>
        <v>197915609</v>
      </c>
      <c r="W33" s="119">
        <f t="shared" si="10"/>
        <v>0.16711862803787247</v>
      </c>
      <c r="X33" s="95"/>
      <c r="Z33" s="95"/>
      <c r="AA33" s="95"/>
    </row>
    <row r="34" spans="1:27" s="29" customFormat="1" x14ac:dyDescent="0.25">
      <c r="A34" s="112" t="s">
        <v>905</v>
      </c>
      <c r="B34" s="112" t="s">
        <v>897</v>
      </c>
      <c r="C34" s="158">
        <v>370740480</v>
      </c>
      <c r="D34" s="159"/>
      <c r="E34" s="161"/>
      <c r="F34" s="161">
        <f t="shared" si="19"/>
        <v>370740480</v>
      </c>
      <c r="G34" s="161">
        <v>571000</v>
      </c>
      <c r="H34" s="159"/>
      <c r="I34" s="161">
        <v>571000</v>
      </c>
      <c r="J34" s="160">
        <f t="shared" si="6"/>
        <v>370169480</v>
      </c>
      <c r="K34" s="119">
        <f t="shared" si="7"/>
        <v>0.99845983907665004</v>
      </c>
      <c r="L34" s="81"/>
      <c r="M34" s="112" t="s">
        <v>905</v>
      </c>
      <c r="N34" s="112" t="s">
        <v>897</v>
      </c>
      <c r="O34" s="105">
        <v>370740480</v>
      </c>
      <c r="P34" s="218"/>
      <c r="Q34" s="219"/>
      <c r="R34" s="219">
        <f t="shared" si="9"/>
        <v>370740480</v>
      </c>
      <c r="S34" s="219">
        <v>571000</v>
      </c>
      <c r="T34" s="218"/>
      <c r="U34" s="219">
        <f>571000+T34</f>
        <v>571000</v>
      </c>
      <c r="V34" s="220">
        <f t="shared" ref="V34:V36" si="36">R34-U34</f>
        <v>370169480</v>
      </c>
      <c r="W34" s="119">
        <f t="shared" si="10"/>
        <v>1.5401609233499402E-3</v>
      </c>
      <c r="X34" s="95"/>
      <c r="Z34" s="95"/>
      <c r="AA34" s="95"/>
    </row>
    <row r="35" spans="1:27" s="29" customFormat="1" x14ac:dyDescent="0.25">
      <c r="A35" s="110" t="s">
        <v>906</v>
      </c>
      <c r="B35" s="112" t="s">
        <v>899</v>
      </c>
      <c r="C35" s="158">
        <v>9073767217.6399994</v>
      </c>
      <c r="D35" s="159"/>
      <c r="E35" s="161"/>
      <c r="F35" s="161">
        <f t="shared" si="19"/>
        <v>9073767217.6399994</v>
      </c>
      <c r="G35" s="161">
        <v>870707409</v>
      </c>
      <c r="H35" s="159">
        <v>843066409</v>
      </c>
      <c r="I35" s="161">
        <v>870707409</v>
      </c>
      <c r="J35" s="160">
        <f t="shared" si="6"/>
        <v>8203059808.6399994</v>
      </c>
      <c r="K35" s="119">
        <f t="shared" si="7"/>
        <v>0.90404124459934487</v>
      </c>
      <c r="L35" s="81"/>
      <c r="M35" s="110" t="s">
        <v>906</v>
      </c>
      <c r="N35" s="112" t="s">
        <v>899</v>
      </c>
      <c r="O35" s="105">
        <v>9073767217.6399994</v>
      </c>
      <c r="P35" s="218"/>
      <c r="Q35" s="219"/>
      <c r="R35" s="219">
        <f t="shared" si="9"/>
        <v>9073767217.6399994</v>
      </c>
      <c r="S35" s="219">
        <v>870707409</v>
      </c>
      <c r="T35" s="218">
        <v>843066409</v>
      </c>
      <c r="U35" s="219">
        <f>27641000+T35</f>
        <v>870707409</v>
      </c>
      <c r="V35" s="220">
        <f t="shared" si="36"/>
        <v>8203059808.6399994</v>
      </c>
      <c r="W35" s="119">
        <f t="shared" si="10"/>
        <v>9.5958755400655155E-2</v>
      </c>
      <c r="X35" s="95"/>
      <c r="Z35" s="95"/>
      <c r="AA35" s="95"/>
    </row>
    <row r="36" spans="1:27" s="29" customFormat="1" x14ac:dyDescent="0.25">
      <c r="A36" s="110" t="s">
        <v>907</v>
      </c>
      <c r="B36" s="112" t="s">
        <v>908</v>
      </c>
      <c r="C36" s="158">
        <v>102300000</v>
      </c>
      <c r="D36" s="162"/>
      <c r="E36" s="162"/>
      <c r="F36" s="161">
        <f t="shared" si="19"/>
        <v>102300000</v>
      </c>
      <c r="G36" s="161">
        <v>5130000</v>
      </c>
      <c r="H36" s="159">
        <v>3272000</v>
      </c>
      <c r="I36" s="161">
        <v>5130000</v>
      </c>
      <c r="J36" s="160">
        <f t="shared" si="6"/>
        <v>97170000</v>
      </c>
      <c r="K36" s="120">
        <f t="shared" si="7"/>
        <v>0.94985337243401757</v>
      </c>
      <c r="L36" s="81"/>
      <c r="M36" s="110" t="s">
        <v>907</v>
      </c>
      <c r="N36" s="112" t="s">
        <v>908</v>
      </c>
      <c r="O36" s="105">
        <v>102300000</v>
      </c>
      <c r="P36" s="221"/>
      <c r="Q36" s="221"/>
      <c r="R36" s="219">
        <f t="shared" si="9"/>
        <v>102300000</v>
      </c>
      <c r="S36" s="219">
        <v>5130000</v>
      </c>
      <c r="T36" s="218">
        <v>3272000</v>
      </c>
      <c r="U36" s="219">
        <f>1858000+T36</f>
        <v>5130000</v>
      </c>
      <c r="V36" s="220">
        <f t="shared" si="36"/>
        <v>97170000</v>
      </c>
      <c r="W36" s="120">
        <f t="shared" si="10"/>
        <v>5.0146627565982406E-2</v>
      </c>
      <c r="X36" s="95"/>
      <c r="Z36" s="95"/>
      <c r="AA36" s="95"/>
    </row>
    <row r="37" spans="1:27" s="29" customFormat="1" x14ac:dyDescent="0.25">
      <c r="A37" s="177">
        <v>1023</v>
      </c>
      <c r="B37" s="178" t="s">
        <v>909</v>
      </c>
      <c r="C37" s="179">
        <f>C38</f>
        <v>0</v>
      </c>
      <c r="D37" s="179">
        <f t="shared" ref="D37:I40" si="37">D38</f>
        <v>0</v>
      </c>
      <c r="E37" s="179">
        <f t="shared" si="37"/>
        <v>0</v>
      </c>
      <c r="F37" s="179">
        <f t="shared" si="37"/>
        <v>0</v>
      </c>
      <c r="G37" s="179">
        <f t="shared" si="37"/>
        <v>0</v>
      </c>
      <c r="H37" s="179">
        <f t="shared" si="37"/>
        <v>0</v>
      </c>
      <c r="I37" s="179">
        <f t="shared" si="37"/>
        <v>0</v>
      </c>
      <c r="J37" s="179">
        <f t="shared" si="6"/>
        <v>0</v>
      </c>
      <c r="K37" s="180" t="e">
        <f t="shared" si="7"/>
        <v>#DIV/0!</v>
      </c>
      <c r="L37" s="81"/>
      <c r="M37" s="86">
        <v>1023</v>
      </c>
      <c r="N37" s="87" t="s">
        <v>909</v>
      </c>
      <c r="O37" s="88">
        <f>O38</f>
        <v>0</v>
      </c>
      <c r="P37" s="88">
        <f t="shared" ref="P37:V40" si="38">P38</f>
        <v>0</v>
      </c>
      <c r="Q37" s="88">
        <f t="shared" si="38"/>
        <v>0</v>
      </c>
      <c r="R37" s="88">
        <f t="shared" si="9"/>
        <v>0</v>
      </c>
      <c r="S37" s="88">
        <f t="shared" si="38"/>
        <v>0</v>
      </c>
      <c r="T37" s="88">
        <f t="shared" si="38"/>
        <v>0</v>
      </c>
      <c r="U37" s="88">
        <f t="shared" si="38"/>
        <v>0</v>
      </c>
      <c r="V37" s="88">
        <f t="shared" si="38"/>
        <v>0</v>
      </c>
      <c r="W37" s="89" t="e">
        <f t="shared" si="10"/>
        <v>#DIV/0!</v>
      </c>
      <c r="X37" s="95"/>
      <c r="Z37" s="95"/>
      <c r="AA37" s="95"/>
    </row>
    <row r="38" spans="1:27" s="128" customFormat="1" x14ac:dyDescent="0.25">
      <c r="A38" s="177">
        <v>102301</v>
      </c>
      <c r="B38" s="177" t="s">
        <v>910</v>
      </c>
      <c r="C38" s="181">
        <f>C39</f>
        <v>0</v>
      </c>
      <c r="D38" s="181">
        <f t="shared" si="37"/>
        <v>0</v>
      </c>
      <c r="E38" s="181">
        <f t="shared" si="37"/>
        <v>0</v>
      </c>
      <c r="F38" s="181">
        <f t="shared" si="37"/>
        <v>0</v>
      </c>
      <c r="G38" s="181">
        <f t="shared" si="37"/>
        <v>0</v>
      </c>
      <c r="H38" s="181">
        <f t="shared" si="37"/>
        <v>0</v>
      </c>
      <c r="I38" s="181">
        <f t="shared" si="37"/>
        <v>0</v>
      </c>
      <c r="J38" s="181">
        <f t="shared" si="6"/>
        <v>0</v>
      </c>
      <c r="K38" s="182" t="e">
        <f t="shared" si="7"/>
        <v>#DIV/0!</v>
      </c>
      <c r="L38" s="126"/>
      <c r="M38" s="86">
        <v>102301</v>
      </c>
      <c r="N38" s="86" t="s">
        <v>910</v>
      </c>
      <c r="O38" s="124">
        <f>O39</f>
        <v>0</v>
      </c>
      <c r="P38" s="124">
        <f t="shared" si="38"/>
        <v>0</v>
      </c>
      <c r="Q38" s="124">
        <f t="shared" si="38"/>
        <v>0</v>
      </c>
      <c r="R38" s="124">
        <f t="shared" si="9"/>
        <v>0</v>
      </c>
      <c r="S38" s="124">
        <f t="shared" si="38"/>
        <v>0</v>
      </c>
      <c r="T38" s="124">
        <f t="shared" si="38"/>
        <v>0</v>
      </c>
      <c r="U38" s="124">
        <f t="shared" si="38"/>
        <v>0</v>
      </c>
      <c r="V38" s="124">
        <f t="shared" si="38"/>
        <v>0</v>
      </c>
      <c r="W38" s="125" t="e">
        <f t="shared" si="10"/>
        <v>#DIV/0!</v>
      </c>
      <c r="X38" s="127"/>
      <c r="Z38" s="95"/>
      <c r="AA38" s="95"/>
    </row>
    <row r="39" spans="1:27" s="128" customFormat="1" x14ac:dyDescent="0.25">
      <c r="A39" s="177">
        <v>10230103</v>
      </c>
      <c r="B39" s="177" t="s">
        <v>911</v>
      </c>
      <c r="C39" s="181">
        <f>C40</f>
        <v>0</v>
      </c>
      <c r="D39" s="181">
        <f t="shared" si="37"/>
        <v>0</v>
      </c>
      <c r="E39" s="181">
        <f t="shared" si="37"/>
        <v>0</v>
      </c>
      <c r="F39" s="181">
        <f t="shared" si="37"/>
        <v>0</v>
      </c>
      <c r="G39" s="181">
        <f t="shared" si="37"/>
        <v>0</v>
      </c>
      <c r="H39" s="181">
        <f t="shared" si="37"/>
        <v>0</v>
      </c>
      <c r="I39" s="181">
        <f t="shared" si="37"/>
        <v>0</v>
      </c>
      <c r="J39" s="181">
        <f t="shared" si="6"/>
        <v>0</v>
      </c>
      <c r="K39" s="182" t="e">
        <f t="shared" si="7"/>
        <v>#DIV/0!</v>
      </c>
      <c r="L39" s="126"/>
      <c r="M39" s="86">
        <v>10230103</v>
      </c>
      <c r="N39" s="86" t="s">
        <v>911</v>
      </c>
      <c r="O39" s="124">
        <f>O40</f>
        <v>0</v>
      </c>
      <c r="P39" s="124">
        <f t="shared" si="38"/>
        <v>0</v>
      </c>
      <c r="Q39" s="124">
        <f t="shared" si="38"/>
        <v>0</v>
      </c>
      <c r="R39" s="124">
        <f t="shared" si="9"/>
        <v>0</v>
      </c>
      <c r="S39" s="124">
        <f t="shared" si="38"/>
        <v>0</v>
      </c>
      <c r="T39" s="124">
        <f t="shared" si="38"/>
        <v>0</v>
      </c>
      <c r="U39" s="124">
        <f t="shared" si="38"/>
        <v>0</v>
      </c>
      <c r="V39" s="124">
        <f t="shared" si="38"/>
        <v>0</v>
      </c>
      <c r="W39" s="125" t="e">
        <f t="shared" si="10"/>
        <v>#DIV/0!</v>
      </c>
      <c r="X39" s="127"/>
      <c r="Z39" s="95"/>
      <c r="AA39" s="95"/>
    </row>
    <row r="40" spans="1:27" s="128" customFormat="1" x14ac:dyDescent="0.25">
      <c r="A40" s="177">
        <v>102301031</v>
      </c>
      <c r="B40" s="177" t="s">
        <v>911</v>
      </c>
      <c r="C40" s="181">
        <f>C41</f>
        <v>0</v>
      </c>
      <c r="D40" s="181">
        <f t="shared" si="37"/>
        <v>0</v>
      </c>
      <c r="E40" s="181">
        <f t="shared" si="37"/>
        <v>0</v>
      </c>
      <c r="F40" s="181">
        <f t="shared" si="37"/>
        <v>0</v>
      </c>
      <c r="G40" s="181">
        <f t="shared" si="37"/>
        <v>0</v>
      </c>
      <c r="H40" s="181">
        <f t="shared" si="37"/>
        <v>0</v>
      </c>
      <c r="I40" s="181">
        <f t="shared" si="37"/>
        <v>0</v>
      </c>
      <c r="J40" s="181">
        <f t="shared" si="6"/>
        <v>0</v>
      </c>
      <c r="K40" s="182" t="e">
        <f t="shared" si="7"/>
        <v>#DIV/0!</v>
      </c>
      <c r="L40" s="126"/>
      <c r="M40" s="86">
        <v>102301031</v>
      </c>
      <c r="N40" s="86" t="s">
        <v>911</v>
      </c>
      <c r="O40" s="124">
        <f>O41</f>
        <v>0</v>
      </c>
      <c r="P40" s="124">
        <f t="shared" si="38"/>
        <v>0</v>
      </c>
      <c r="Q40" s="124">
        <f t="shared" si="38"/>
        <v>0</v>
      </c>
      <c r="R40" s="124">
        <f t="shared" si="9"/>
        <v>0</v>
      </c>
      <c r="S40" s="124">
        <f t="shared" si="38"/>
        <v>0</v>
      </c>
      <c r="T40" s="124">
        <f t="shared" si="38"/>
        <v>0</v>
      </c>
      <c r="U40" s="124">
        <f t="shared" si="38"/>
        <v>0</v>
      </c>
      <c r="V40" s="124">
        <f t="shared" si="38"/>
        <v>0</v>
      </c>
      <c r="W40" s="125" t="e">
        <f t="shared" si="10"/>
        <v>#DIV/0!</v>
      </c>
      <c r="X40" s="127"/>
      <c r="Z40" s="95"/>
      <c r="AA40" s="95"/>
    </row>
    <row r="41" spans="1:27" s="29" customFormat="1" x14ac:dyDescent="0.25">
      <c r="A41" s="129">
        <v>10230103101</v>
      </c>
      <c r="B41" s="112" t="s">
        <v>911</v>
      </c>
      <c r="C41" s="158"/>
      <c r="D41" s="162"/>
      <c r="E41" s="162"/>
      <c r="F41" s="161">
        <f t="shared" si="19"/>
        <v>0</v>
      </c>
      <c r="G41" s="161"/>
      <c r="H41" s="159"/>
      <c r="I41" s="161"/>
      <c r="J41" s="160">
        <f t="shared" si="6"/>
        <v>0</v>
      </c>
      <c r="K41" s="122" t="e">
        <f t="shared" si="7"/>
        <v>#DIV/0!</v>
      </c>
      <c r="L41" s="81"/>
      <c r="M41" s="129">
        <v>10230103101</v>
      </c>
      <c r="N41" s="112" t="s">
        <v>911</v>
      </c>
      <c r="O41" s="105"/>
      <c r="P41" s="121"/>
      <c r="Q41" s="121"/>
      <c r="R41" s="114">
        <f t="shared" si="9"/>
        <v>0</v>
      </c>
      <c r="S41" s="114"/>
      <c r="T41" s="106"/>
      <c r="U41" s="114"/>
      <c r="V41" s="107"/>
      <c r="W41" s="122" t="e">
        <f t="shared" si="10"/>
        <v>#DIV/0!</v>
      </c>
      <c r="X41" s="95"/>
      <c r="Z41" s="95"/>
      <c r="AA41" s="95"/>
    </row>
    <row r="42" spans="1:27" s="29" customFormat="1" x14ac:dyDescent="0.25">
      <c r="A42" s="178" t="s">
        <v>912</v>
      </c>
      <c r="B42" s="178" t="s">
        <v>913</v>
      </c>
      <c r="C42" s="179">
        <f>C43+C65</f>
        <v>7937455677.8999996</v>
      </c>
      <c r="D42" s="179">
        <f t="shared" ref="D42:I42" si="39">D43+D65</f>
        <v>0</v>
      </c>
      <c r="E42" s="179">
        <f t="shared" si="39"/>
        <v>0</v>
      </c>
      <c r="F42" s="179">
        <f t="shared" si="39"/>
        <v>7937455677.8999996</v>
      </c>
      <c r="G42" s="179">
        <f t="shared" si="39"/>
        <v>1299686695</v>
      </c>
      <c r="H42" s="179">
        <f>H43+H65</f>
        <v>1158568095</v>
      </c>
      <c r="I42" s="179">
        <f t="shared" si="39"/>
        <v>1299686695</v>
      </c>
      <c r="J42" s="179">
        <f t="shared" si="6"/>
        <v>6637768982.8999996</v>
      </c>
      <c r="K42" s="180">
        <f t="shared" si="7"/>
        <v>0.83625902962599519</v>
      </c>
      <c r="L42" s="81"/>
      <c r="M42" s="87" t="s">
        <v>912</v>
      </c>
      <c r="N42" s="87" t="s">
        <v>913</v>
      </c>
      <c r="O42" s="88">
        <f>O43+O65</f>
        <v>7937455677.8999996</v>
      </c>
      <c r="P42" s="88">
        <f t="shared" ref="P42:V42" si="40">P43+P65</f>
        <v>0</v>
      </c>
      <c r="Q42" s="88">
        <f t="shared" si="40"/>
        <v>0</v>
      </c>
      <c r="R42" s="88">
        <f t="shared" si="9"/>
        <v>7937455677.8999996</v>
      </c>
      <c r="S42" s="88">
        <f t="shared" si="40"/>
        <v>2274467808</v>
      </c>
      <c r="T42" s="88">
        <f t="shared" si="40"/>
        <v>2072833408</v>
      </c>
      <c r="U42" s="88">
        <f t="shared" si="40"/>
        <v>2274467808</v>
      </c>
      <c r="V42" s="88">
        <f t="shared" si="40"/>
        <v>4879553422.8999996</v>
      </c>
      <c r="W42" s="89">
        <f t="shared" si="10"/>
        <v>0.28654872547291532</v>
      </c>
      <c r="X42" s="95"/>
      <c r="Z42" s="95"/>
      <c r="AA42" s="95"/>
    </row>
    <row r="43" spans="1:27" s="29" customFormat="1" x14ac:dyDescent="0.25">
      <c r="A43" s="178" t="s">
        <v>914</v>
      </c>
      <c r="B43" s="178" t="s">
        <v>915</v>
      </c>
      <c r="C43" s="179">
        <f>C44+C57</f>
        <v>0</v>
      </c>
      <c r="D43" s="179">
        <f t="shared" ref="D43:I43" si="41">D44+D57</f>
        <v>0</v>
      </c>
      <c r="E43" s="179">
        <f t="shared" si="41"/>
        <v>0</v>
      </c>
      <c r="F43" s="179">
        <f t="shared" si="41"/>
        <v>0</v>
      </c>
      <c r="G43" s="179">
        <f t="shared" si="41"/>
        <v>8136750</v>
      </c>
      <c r="H43" s="179">
        <f t="shared" si="41"/>
        <v>8028350</v>
      </c>
      <c r="I43" s="179">
        <f t="shared" si="41"/>
        <v>8136750</v>
      </c>
      <c r="J43" s="179">
        <f t="shared" si="6"/>
        <v>-8136750</v>
      </c>
      <c r="K43" s="180" t="e">
        <f t="shared" si="7"/>
        <v>#DIV/0!</v>
      </c>
      <c r="L43" s="81"/>
      <c r="M43" s="87" t="s">
        <v>914</v>
      </c>
      <c r="N43" s="87" t="s">
        <v>915</v>
      </c>
      <c r="O43" s="88">
        <f>O44+O57</f>
        <v>0</v>
      </c>
      <c r="P43" s="88">
        <f t="shared" ref="P43:V43" si="42">P44+P57</f>
        <v>0</v>
      </c>
      <c r="Q43" s="88">
        <f t="shared" si="42"/>
        <v>0</v>
      </c>
      <c r="R43" s="88">
        <f t="shared" si="9"/>
        <v>0</v>
      </c>
      <c r="S43" s="88">
        <f t="shared" si="42"/>
        <v>1196802106</v>
      </c>
      <c r="T43" s="88">
        <f t="shared" si="42"/>
        <v>1086428586</v>
      </c>
      <c r="U43" s="88">
        <f t="shared" si="42"/>
        <v>1196802106</v>
      </c>
      <c r="V43" s="88">
        <f t="shared" si="42"/>
        <v>-1180529410</v>
      </c>
      <c r="W43" s="89" t="e">
        <f t="shared" si="10"/>
        <v>#DIV/0!</v>
      </c>
      <c r="X43" s="95"/>
      <c r="Z43" s="95"/>
      <c r="AA43" s="95"/>
    </row>
    <row r="44" spans="1:27" s="29" customFormat="1" x14ac:dyDescent="0.25">
      <c r="A44" s="178" t="s">
        <v>916</v>
      </c>
      <c r="B44" s="178" t="s">
        <v>452</v>
      </c>
      <c r="C44" s="179">
        <f>C45+C50+C55+C57</f>
        <v>0</v>
      </c>
      <c r="D44" s="179">
        <f t="shared" ref="D44:I44" si="43">D45+D50+D55+D57</f>
        <v>0</v>
      </c>
      <c r="E44" s="179">
        <f t="shared" si="43"/>
        <v>0</v>
      </c>
      <c r="F44" s="179">
        <f t="shared" si="43"/>
        <v>0</v>
      </c>
      <c r="G44" s="179">
        <f t="shared" si="43"/>
        <v>8136750</v>
      </c>
      <c r="H44" s="179">
        <f t="shared" si="43"/>
        <v>8028350</v>
      </c>
      <c r="I44" s="179">
        <f t="shared" si="43"/>
        <v>8136750</v>
      </c>
      <c r="J44" s="179">
        <f t="shared" si="6"/>
        <v>-8136750</v>
      </c>
      <c r="K44" s="180" t="e">
        <f t="shared" si="7"/>
        <v>#DIV/0!</v>
      </c>
      <c r="L44" s="81"/>
      <c r="M44" s="87" t="s">
        <v>916</v>
      </c>
      <c r="N44" s="87" t="s">
        <v>452</v>
      </c>
      <c r="O44" s="88">
        <f>O45+O50+O55</f>
        <v>0</v>
      </c>
      <c r="P44" s="88">
        <f t="shared" ref="P44:V44" si="44">P45+P50+P55</f>
        <v>0</v>
      </c>
      <c r="Q44" s="88">
        <f t="shared" si="44"/>
        <v>0</v>
      </c>
      <c r="R44" s="88">
        <f t="shared" si="9"/>
        <v>0</v>
      </c>
      <c r="S44" s="88">
        <f t="shared" si="44"/>
        <v>192268593</v>
      </c>
      <c r="T44" s="88">
        <f t="shared" si="44"/>
        <v>156560273</v>
      </c>
      <c r="U44" s="88">
        <f t="shared" si="44"/>
        <v>192268593</v>
      </c>
      <c r="V44" s="88">
        <f t="shared" si="44"/>
        <v>-175995897</v>
      </c>
      <c r="W44" s="89" t="e">
        <f t="shared" si="10"/>
        <v>#DIV/0!</v>
      </c>
      <c r="X44" s="95"/>
      <c r="Z44" s="95"/>
      <c r="AA44" s="95"/>
    </row>
    <row r="45" spans="1:27" s="29" customFormat="1" x14ac:dyDescent="0.25">
      <c r="A45" s="97" t="s">
        <v>917</v>
      </c>
      <c r="B45" s="97" t="s">
        <v>918</v>
      </c>
      <c r="C45" s="156">
        <f>SUM(C46:C49)</f>
        <v>0</v>
      </c>
      <c r="D45" s="156">
        <f t="shared" ref="D45:I45" si="45">SUM(D46:D49)</f>
        <v>0</v>
      </c>
      <c r="E45" s="156">
        <f t="shared" si="45"/>
        <v>0</v>
      </c>
      <c r="F45" s="156">
        <f t="shared" si="45"/>
        <v>0</v>
      </c>
      <c r="G45" s="156">
        <f t="shared" si="45"/>
        <v>7827350</v>
      </c>
      <c r="H45" s="156">
        <f t="shared" si="45"/>
        <v>7827350</v>
      </c>
      <c r="I45" s="156">
        <f t="shared" si="45"/>
        <v>7827350</v>
      </c>
      <c r="J45" s="156">
        <f t="shared" si="6"/>
        <v>-7827350</v>
      </c>
      <c r="K45" s="99" t="e">
        <f t="shared" si="7"/>
        <v>#DIV/0!</v>
      </c>
      <c r="L45" s="81"/>
      <c r="M45" s="97" t="s">
        <v>917</v>
      </c>
      <c r="N45" s="97" t="s">
        <v>918</v>
      </c>
      <c r="O45" s="98">
        <f>SUM(O46:O49)</f>
        <v>0</v>
      </c>
      <c r="P45" s="98">
        <f t="shared" ref="P45:V45" si="46">SUM(P46:P49)</f>
        <v>0</v>
      </c>
      <c r="Q45" s="98">
        <f t="shared" si="46"/>
        <v>0</v>
      </c>
      <c r="R45" s="98">
        <f t="shared" si="9"/>
        <v>0</v>
      </c>
      <c r="S45" s="98">
        <f t="shared" si="46"/>
        <v>7827350</v>
      </c>
      <c r="T45" s="98">
        <f t="shared" si="46"/>
        <v>7827350</v>
      </c>
      <c r="U45" s="98">
        <f t="shared" si="46"/>
        <v>7827350</v>
      </c>
      <c r="V45" s="98">
        <f t="shared" si="46"/>
        <v>-7827350</v>
      </c>
      <c r="W45" s="99" t="e">
        <f t="shared" si="10"/>
        <v>#DIV/0!</v>
      </c>
      <c r="X45" s="95"/>
      <c r="Z45" s="95"/>
      <c r="AA45" s="95"/>
    </row>
    <row r="46" spans="1:27" s="29" customFormat="1" ht="45" x14ac:dyDescent="0.25">
      <c r="A46" s="110" t="s">
        <v>919</v>
      </c>
      <c r="B46" s="130" t="s">
        <v>920</v>
      </c>
      <c r="C46" s="158"/>
      <c r="D46" s="159"/>
      <c r="E46" s="162"/>
      <c r="F46" s="161">
        <f t="shared" si="19"/>
        <v>0</v>
      </c>
      <c r="G46" s="161"/>
      <c r="H46" s="162"/>
      <c r="I46" s="161"/>
      <c r="J46" s="160">
        <f t="shared" si="6"/>
        <v>0</v>
      </c>
      <c r="K46" s="122" t="e">
        <f t="shared" si="7"/>
        <v>#DIV/0!</v>
      </c>
      <c r="L46" s="81"/>
      <c r="M46" s="110" t="s">
        <v>919</v>
      </c>
      <c r="N46" s="130" t="s">
        <v>920</v>
      </c>
      <c r="O46" s="105"/>
      <c r="P46" s="106"/>
      <c r="Q46" s="121"/>
      <c r="R46" s="114">
        <f t="shared" si="9"/>
        <v>0</v>
      </c>
      <c r="S46" s="114"/>
      <c r="T46" s="121"/>
      <c r="U46" s="114"/>
      <c r="V46" s="107">
        <f>R46-U46</f>
        <v>0</v>
      </c>
      <c r="W46" s="122" t="e">
        <f t="shared" si="10"/>
        <v>#DIV/0!</v>
      </c>
      <c r="X46" s="95"/>
      <c r="Z46" s="95"/>
      <c r="AA46" s="95"/>
    </row>
    <row r="47" spans="1:27" s="29" customFormat="1" ht="30" x14ac:dyDescent="0.25">
      <c r="A47" s="110" t="s">
        <v>921</v>
      </c>
      <c r="B47" s="130" t="s">
        <v>922</v>
      </c>
      <c r="C47" s="158"/>
      <c r="D47" s="162"/>
      <c r="E47" s="162"/>
      <c r="F47" s="161">
        <f t="shared" si="19"/>
        <v>0</v>
      </c>
      <c r="G47" s="161"/>
      <c r="H47" s="162"/>
      <c r="I47" s="161"/>
      <c r="J47" s="160">
        <f t="shared" si="6"/>
        <v>0</v>
      </c>
      <c r="K47" s="122" t="e">
        <f t="shared" si="7"/>
        <v>#DIV/0!</v>
      </c>
      <c r="L47" s="81"/>
      <c r="M47" s="110" t="s">
        <v>921</v>
      </c>
      <c r="N47" s="130" t="s">
        <v>922</v>
      </c>
      <c r="O47" s="105"/>
      <c r="P47" s="121"/>
      <c r="Q47" s="121"/>
      <c r="R47" s="114">
        <f t="shared" si="9"/>
        <v>0</v>
      </c>
      <c r="S47" s="114"/>
      <c r="T47" s="121"/>
      <c r="U47" s="114"/>
      <c r="V47" s="107">
        <f t="shared" ref="V47:V49" si="47">R47-U47</f>
        <v>0</v>
      </c>
      <c r="W47" s="122" t="e">
        <f t="shared" si="10"/>
        <v>#DIV/0!</v>
      </c>
      <c r="X47" s="95"/>
      <c r="Z47" s="95"/>
      <c r="AA47" s="95"/>
    </row>
    <row r="48" spans="1:27" s="29" customFormat="1" ht="45" x14ac:dyDescent="0.25">
      <c r="A48" s="110" t="s">
        <v>923</v>
      </c>
      <c r="B48" s="130" t="s">
        <v>924</v>
      </c>
      <c r="C48" s="158"/>
      <c r="D48" s="162"/>
      <c r="E48" s="162"/>
      <c r="F48" s="161">
        <f t="shared" si="19"/>
        <v>0</v>
      </c>
      <c r="G48" s="161"/>
      <c r="H48" s="162"/>
      <c r="I48" s="161"/>
      <c r="J48" s="160">
        <f t="shared" si="6"/>
        <v>0</v>
      </c>
      <c r="K48" s="122" t="e">
        <f t="shared" si="7"/>
        <v>#DIV/0!</v>
      </c>
      <c r="L48" s="81"/>
      <c r="M48" s="110" t="s">
        <v>923</v>
      </c>
      <c r="N48" s="130" t="s">
        <v>924</v>
      </c>
      <c r="O48" s="105"/>
      <c r="P48" s="121"/>
      <c r="Q48" s="121"/>
      <c r="R48" s="114">
        <f t="shared" si="9"/>
        <v>0</v>
      </c>
      <c r="S48" s="114"/>
      <c r="T48" s="121"/>
      <c r="U48" s="114"/>
      <c r="V48" s="107">
        <f t="shared" si="47"/>
        <v>0</v>
      </c>
      <c r="W48" s="122" t="e">
        <f t="shared" si="10"/>
        <v>#DIV/0!</v>
      </c>
      <c r="X48" s="95"/>
      <c r="Z48" s="95"/>
      <c r="AA48" s="95"/>
    </row>
    <row r="49" spans="1:27" s="29" customFormat="1" ht="30" x14ac:dyDescent="0.25">
      <c r="A49" s="110" t="s">
        <v>925</v>
      </c>
      <c r="B49" s="130" t="s">
        <v>926</v>
      </c>
      <c r="C49" s="158"/>
      <c r="D49" s="162"/>
      <c r="E49" s="162"/>
      <c r="F49" s="161">
        <f t="shared" si="19"/>
        <v>0</v>
      </c>
      <c r="G49" s="161">
        <v>7827350</v>
      </c>
      <c r="H49" s="162">
        <v>7827350</v>
      </c>
      <c r="I49" s="161">
        <v>7827350</v>
      </c>
      <c r="J49" s="160">
        <f t="shared" si="6"/>
        <v>-7827350</v>
      </c>
      <c r="K49" s="122" t="e">
        <f t="shared" si="7"/>
        <v>#DIV/0!</v>
      </c>
      <c r="L49" s="81"/>
      <c r="M49" s="110" t="s">
        <v>925</v>
      </c>
      <c r="N49" s="130" t="s">
        <v>926</v>
      </c>
      <c r="O49" s="105"/>
      <c r="P49" s="121"/>
      <c r="Q49" s="121"/>
      <c r="R49" s="114">
        <f t="shared" si="9"/>
        <v>0</v>
      </c>
      <c r="S49" s="114">
        <v>7827350</v>
      </c>
      <c r="T49" s="106">
        <v>7827350</v>
      </c>
      <c r="U49" s="106">
        <v>7827350</v>
      </c>
      <c r="V49" s="107">
        <f t="shared" si="47"/>
        <v>-7827350</v>
      </c>
      <c r="W49" s="122" t="e">
        <f t="shared" si="10"/>
        <v>#DIV/0!</v>
      </c>
      <c r="X49" s="95"/>
      <c r="Z49" s="95"/>
      <c r="AA49" s="95"/>
    </row>
    <row r="50" spans="1:27" s="29" customFormat="1" x14ac:dyDescent="0.25">
      <c r="A50" s="97" t="s">
        <v>927</v>
      </c>
      <c r="B50" s="97" t="s">
        <v>928</v>
      </c>
      <c r="C50" s="156">
        <f>SUM(C51:C54)</f>
        <v>0</v>
      </c>
      <c r="D50" s="156">
        <f t="shared" ref="D50:J50" si="48">SUM(D51:D54)</f>
        <v>0</v>
      </c>
      <c r="E50" s="156">
        <f t="shared" si="48"/>
        <v>0</v>
      </c>
      <c r="F50" s="156">
        <f t="shared" si="48"/>
        <v>0</v>
      </c>
      <c r="G50" s="156">
        <f t="shared" si="48"/>
        <v>0</v>
      </c>
      <c r="H50" s="156">
        <f t="shared" si="48"/>
        <v>0</v>
      </c>
      <c r="I50" s="156">
        <f t="shared" si="48"/>
        <v>0</v>
      </c>
      <c r="J50" s="156">
        <f t="shared" si="48"/>
        <v>0</v>
      </c>
      <c r="K50" s="99" t="e">
        <f t="shared" si="7"/>
        <v>#DIV/0!</v>
      </c>
      <c r="L50" s="81"/>
      <c r="M50" s="97" t="s">
        <v>927</v>
      </c>
      <c r="N50" s="97" t="s">
        <v>928</v>
      </c>
      <c r="O50" s="98">
        <f>SUM(O51:O54)</f>
        <v>0</v>
      </c>
      <c r="P50" s="98">
        <f t="shared" ref="P50:V50" si="49">SUM(P51:P54)</f>
        <v>0</v>
      </c>
      <c r="Q50" s="98">
        <f t="shared" si="49"/>
        <v>0</v>
      </c>
      <c r="R50" s="98">
        <f t="shared" si="9"/>
        <v>0</v>
      </c>
      <c r="S50" s="98">
        <f t="shared" si="49"/>
        <v>184131843</v>
      </c>
      <c r="T50" s="98">
        <f t="shared" si="49"/>
        <v>148531923</v>
      </c>
      <c r="U50" s="98">
        <f t="shared" si="49"/>
        <v>184131843</v>
      </c>
      <c r="V50" s="98">
        <f t="shared" si="49"/>
        <v>-167859147</v>
      </c>
      <c r="W50" s="99" t="e">
        <f t="shared" si="10"/>
        <v>#DIV/0!</v>
      </c>
      <c r="X50" s="95"/>
      <c r="Z50" s="95"/>
      <c r="AA50" s="95"/>
    </row>
    <row r="51" spans="1:27" s="29" customFormat="1" x14ac:dyDescent="0.25">
      <c r="A51" s="131">
        <v>10250108304</v>
      </c>
      <c r="B51" s="132" t="s">
        <v>929</v>
      </c>
      <c r="C51" s="158"/>
      <c r="D51" s="159"/>
      <c r="E51" s="161"/>
      <c r="F51" s="161">
        <f t="shared" si="19"/>
        <v>0</v>
      </c>
      <c r="G51" s="161"/>
      <c r="H51" s="159"/>
      <c r="I51" s="161"/>
      <c r="J51" s="160">
        <f t="shared" si="6"/>
        <v>0</v>
      </c>
      <c r="K51" s="115" t="e">
        <f t="shared" si="7"/>
        <v>#DIV/0!</v>
      </c>
      <c r="L51" s="81"/>
      <c r="M51" s="131">
        <v>10250108304</v>
      </c>
      <c r="N51" s="132" t="s">
        <v>929</v>
      </c>
      <c r="O51" s="105"/>
      <c r="P51" s="106"/>
      <c r="Q51" s="113"/>
      <c r="R51" s="114">
        <f t="shared" si="9"/>
        <v>0</v>
      </c>
      <c r="S51" s="133">
        <v>8136348</v>
      </c>
      <c r="T51" s="106">
        <v>3643923</v>
      </c>
      <c r="U51" s="133">
        <f>4492425+T51</f>
        <v>8136348</v>
      </c>
      <c r="V51" s="107">
        <f>U51-R51</f>
        <v>8136348</v>
      </c>
      <c r="W51" s="115" t="e">
        <f t="shared" si="10"/>
        <v>#DIV/0!</v>
      </c>
      <c r="X51" s="95"/>
      <c r="Z51" s="95"/>
      <c r="AA51" s="95"/>
    </row>
    <row r="52" spans="1:27" s="29" customFormat="1" x14ac:dyDescent="0.25">
      <c r="A52" s="131">
        <v>10250108305</v>
      </c>
      <c r="B52" s="132" t="s">
        <v>470</v>
      </c>
      <c r="C52" s="158"/>
      <c r="D52" s="159"/>
      <c r="E52" s="161"/>
      <c r="F52" s="161">
        <f t="shared" si="19"/>
        <v>0</v>
      </c>
      <c r="G52" s="161"/>
      <c r="H52" s="159"/>
      <c r="I52" s="161"/>
      <c r="J52" s="160">
        <f t="shared" si="6"/>
        <v>0</v>
      </c>
      <c r="K52" s="115" t="e">
        <f t="shared" si="7"/>
        <v>#DIV/0!</v>
      </c>
      <c r="L52" s="81"/>
      <c r="M52" s="131">
        <v>10250108305</v>
      </c>
      <c r="N52" s="132" t="s">
        <v>470</v>
      </c>
      <c r="O52" s="105"/>
      <c r="P52" s="106"/>
      <c r="Q52" s="113"/>
      <c r="R52" s="114">
        <f t="shared" si="9"/>
        <v>0</v>
      </c>
      <c r="S52" s="133">
        <v>69275495</v>
      </c>
      <c r="T52" s="106">
        <v>38168000</v>
      </c>
      <c r="U52" s="133">
        <f>31107495+T52</f>
        <v>69275495</v>
      </c>
      <c r="V52" s="107">
        <f>R52-U52</f>
        <v>-69275495</v>
      </c>
      <c r="W52" s="115" t="e">
        <f t="shared" si="10"/>
        <v>#DIV/0!</v>
      </c>
      <c r="X52" s="95"/>
      <c r="Z52" s="95"/>
      <c r="AA52" s="95"/>
    </row>
    <row r="53" spans="1:27" s="29" customFormat="1" ht="30" x14ac:dyDescent="0.25">
      <c r="A53" s="131">
        <v>10250108306</v>
      </c>
      <c r="B53" s="132" t="s">
        <v>472</v>
      </c>
      <c r="C53" s="158"/>
      <c r="D53" s="159"/>
      <c r="E53" s="161"/>
      <c r="F53" s="161">
        <f t="shared" si="19"/>
        <v>0</v>
      </c>
      <c r="G53" s="161"/>
      <c r="H53" s="159"/>
      <c r="I53" s="161"/>
      <c r="J53" s="160">
        <f t="shared" si="6"/>
        <v>0</v>
      </c>
      <c r="K53" s="115" t="e">
        <f t="shared" si="7"/>
        <v>#DIV/0!</v>
      </c>
      <c r="L53" s="81"/>
      <c r="M53" s="131">
        <v>10250108306</v>
      </c>
      <c r="N53" s="132" t="s">
        <v>472</v>
      </c>
      <c r="O53" s="105"/>
      <c r="P53" s="106"/>
      <c r="Q53" s="113"/>
      <c r="R53" s="114">
        <f t="shared" si="9"/>
        <v>0</v>
      </c>
      <c r="S53" s="133"/>
      <c r="T53" s="106"/>
      <c r="U53" s="133"/>
      <c r="V53" s="107">
        <f>R53-U53</f>
        <v>0</v>
      </c>
      <c r="W53" s="115" t="e">
        <f t="shared" si="10"/>
        <v>#DIV/0!</v>
      </c>
      <c r="X53" s="95"/>
      <c r="Z53" s="95"/>
      <c r="AA53" s="95"/>
    </row>
    <row r="54" spans="1:27" s="29" customFormat="1" ht="30" x14ac:dyDescent="0.25">
      <c r="A54" s="131">
        <v>10250108309</v>
      </c>
      <c r="B54" s="132" t="s">
        <v>930</v>
      </c>
      <c r="C54" s="158"/>
      <c r="D54" s="159"/>
      <c r="E54" s="161"/>
      <c r="F54" s="161">
        <f t="shared" si="19"/>
        <v>0</v>
      </c>
      <c r="G54" s="161"/>
      <c r="H54" s="159"/>
      <c r="I54" s="161"/>
      <c r="J54" s="160">
        <f t="shared" si="6"/>
        <v>0</v>
      </c>
      <c r="K54" s="115" t="e">
        <f t="shared" si="7"/>
        <v>#DIV/0!</v>
      </c>
      <c r="L54" s="81"/>
      <c r="M54" s="131">
        <v>10250108309</v>
      </c>
      <c r="N54" s="132" t="s">
        <v>930</v>
      </c>
      <c r="O54" s="105"/>
      <c r="P54" s="106"/>
      <c r="Q54" s="113"/>
      <c r="R54" s="114">
        <f t="shared" si="9"/>
        <v>0</v>
      </c>
      <c r="S54" s="133">
        <v>106720000</v>
      </c>
      <c r="T54" s="106">
        <v>106720000</v>
      </c>
      <c r="U54" s="133">
        <f>T54</f>
        <v>106720000</v>
      </c>
      <c r="V54" s="107">
        <f>R54-U54</f>
        <v>-106720000</v>
      </c>
      <c r="W54" s="115" t="e">
        <f t="shared" si="10"/>
        <v>#DIV/0!</v>
      </c>
      <c r="X54" s="95"/>
      <c r="Z54" s="95"/>
      <c r="AA54" s="95"/>
    </row>
    <row r="55" spans="1:27" s="29" customFormat="1" x14ac:dyDescent="0.25">
      <c r="A55" s="123">
        <v>102501084</v>
      </c>
      <c r="B55" s="97" t="s">
        <v>476</v>
      </c>
      <c r="C55" s="156">
        <f>SUM(C56)</f>
        <v>0</v>
      </c>
      <c r="D55" s="156">
        <f t="shared" ref="D55:I55" si="50">SUM(D56)</f>
        <v>0</v>
      </c>
      <c r="E55" s="156">
        <f t="shared" si="50"/>
        <v>0</v>
      </c>
      <c r="F55" s="156">
        <f t="shared" si="50"/>
        <v>0</v>
      </c>
      <c r="G55" s="156">
        <f t="shared" si="50"/>
        <v>309400</v>
      </c>
      <c r="H55" s="156">
        <f t="shared" si="50"/>
        <v>201000</v>
      </c>
      <c r="I55" s="156">
        <f t="shared" si="50"/>
        <v>309400</v>
      </c>
      <c r="J55" s="156">
        <f t="shared" si="6"/>
        <v>-309400</v>
      </c>
      <c r="K55" s="99" t="e">
        <f t="shared" si="7"/>
        <v>#DIV/0!</v>
      </c>
      <c r="L55" s="81"/>
      <c r="M55" s="123">
        <v>102501084</v>
      </c>
      <c r="N55" s="97" t="s">
        <v>476</v>
      </c>
      <c r="O55" s="98">
        <f>SUM(O56)</f>
        <v>0</v>
      </c>
      <c r="P55" s="98">
        <f t="shared" ref="P55:V55" si="51">SUM(P56)</f>
        <v>0</v>
      </c>
      <c r="Q55" s="98">
        <f t="shared" si="51"/>
        <v>0</v>
      </c>
      <c r="R55" s="98">
        <f t="shared" si="9"/>
        <v>0</v>
      </c>
      <c r="S55" s="98">
        <f t="shared" si="51"/>
        <v>309400</v>
      </c>
      <c r="T55" s="98">
        <f t="shared" si="51"/>
        <v>201000</v>
      </c>
      <c r="U55" s="98">
        <f t="shared" si="51"/>
        <v>309400</v>
      </c>
      <c r="V55" s="98">
        <f t="shared" si="51"/>
        <v>-309400</v>
      </c>
      <c r="W55" s="99" t="e">
        <f t="shared" si="10"/>
        <v>#DIV/0!</v>
      </c>
      <c r="X55" s="95"/>
      <c r="Z55" s="95"/>
      <c r="AA55" s="95"/>
    </row>
    <row r="56" spans="1:27" s="29" customFormat="1" x14ac:dyDescent="0.25">
      <c r="A56" s="134">
        <v>10250108405</v>
      </c>
      <c r="B56" s="132" t="s">
        <v>931</v>
      </c>
      <c r="C56" s="158"/>
      <c r="D56" s="159"/>
      <c r="E56" s="161"/>
      <c r="F56" s="161">
        <f t="shared" si="19"/>
        <v>0</v>
      </c>
      <c r="G56" s="161">
        <v>309400</v>
      </c>
      <c r="H56" s="159">
        <v>201000</v>
      </c>
      <c r="I56" s="161">
        <v>309400</v>
      </c>
      <c r="J56" s="160">
        <f t="shared" si="6"/>
        <v>-309400</v>
      </c>
      <c r="K56" s="119" t="e">
        <f t="shared" si="7"/>
        <v>#DIV/0!</v>
      </c>
      <c r="L56" s="81"/>
      <c r="M56" s="134">
        <v>10250108405</v>
      </c>
      <c r="N56" s="132" t="s">
        <v>931</v>
      </c>
      <c r="O56" s="222"/>
      <c r="P56" s="218"/>
      <c r="Q56" s="219"/>
      <c r="R56" s="219">
        <f t="shared" si="9"/>
        <v>0</v>
      </c>
      <c r="S56" s="219">
        <v>309400</v>
      </c>
      <c r="T56" s="218">
        <v>201000</v>
      </c>
      <c r="U56" s="219">
        <f>108400+T56</f>
        <v>309400</v>
      </c>
      <c r="V56" s="220">
        <f>R56-U56</f>
        <v>-309400</v>
      </c>
      <c r="W56" s="119" t="e">
        <f t="shared" si="10"/>
        <v>#DIV/0!</v>
      </c>
      <c r="X56" s="95"/>
      <c r="Z56" s="95"/>
      <c r="AA56" s="95"/>
    </row>
    <row r="57" spans="1:27" s="29" customFormat="1" x14ac:dyDescent="0.25">
      <c r="A57" s="178" t="s">
        <v>932</v>
      </c>
      <c r="B57" s="178" t="s">
        <v>933</v>
      </c>
      <c r="C57" s="179">
        <f>+C58+C61+C63</f>
        <v>0</v>
      </c>
      <c r="D57" s="179">
        <f t="shared" ref="D57:I57" si="52">+D58+D61+D63</f>
        <v>0</v>
      </c>
      <c r="E57" s="179">
        <f t="shared" si="52"/>
        <v>0</v>
      </c>
      <c r="F57" s="179">
        <f t="shared" si="52"/>
        <v>0</v>
      </c>
      <c r="G57" s="179">
        <f t="shared" si="52"/>
        <v>0</v>
      </c>
      <c r="H57" s="179">
        <f t="shared" si="52"/>
        <v>0</v>
      </c>
      <c r="I57" s="179">
        <f t="shared" si="52"/>
        <v>0</v>
      </c>
      <c r="J57" s="179">
        <f t="shared" si="6"/>
        <v>0</v>
      </c>
      <c r="K57" s="180" t="e">
        <f t="shared" si="7"/>
        <v>#DIV/0!</v>
      </c>
      <c r="L57" s="81"/>
      <c r="M57" s="87" t="s">
        <v>932</v>
      </c>
      <c r="N57" s="87" t="s">
        <v>933</v>
      </c>
      <c r="O57" s="88">
        <f>+O58+O61+O63</f>
        <v>0</v>
      </c>
      <c r="P57" s="88">
        <f t="shared" ref="P57:V57" si="53">+P58+P61+P63</f>
        <v>0</v>
      </c>
      <c r="Q57" s="88">
        <f t="shared" si="53"/>
        <v>0</v>
      </c>
      <c r="R57" s="88">
        <f t="shared" si="9"/>
        <v>0</v>
      </c>
      <c r="S57" s="88">
        <f t="shared" si="53"/>
        <v>1004533513</v>
      </c>
      <c r="T57" s="88">
        <f t="shared" si="53"/>
        <v>929868313</v>
      </c>
      <c r="U57" s="88">
        <f t="shared" si="53"/>
        <v>1004533513</v>
      </c>
      <c r="V57" s="88">
        <f t="shared" si="53"/>
        <v>-1004533513</v>
      </c>
      <c r="W57" s="89" t="e">
        <f t="shared" si="10"/>
        <v>#DIV/0!</v>
      </c>
      <c r="X57" s="95"/>
      <c r="Z57" s="95"/>
      <c r="AA57" s="95"/>
    </row>
    <row r="58" spans="1:27" s="29" customFormat="1" x14ac:dyDescent="0.25">
      <c r="A58" s="97" t="s">
        <v>934</v>
      </c>
      <c r="B58" s="97" t="s">
        <v>530</v>
      </c>
      <c r="C58" s="156">
        <f>+C59+C60</f>
        <v>0</v>
      </c>
      <c r="D58" s="156">
        <f t="shared" ref="D58:I58" si="54">+D59+D60</f>
        <v>0</v>
      </c>
      <c r="E58" s="156">
        <f t="shared" si="54"/>
        <v>0</v>
      </c>
      <c r="F58" s="156">
        <f t="shared" si="54"/>
        <v>0</v>
      </c>
      <c r="G58" s="156">
        <f t="shared" si="54"/>
        <v>0</v>
      </c>
      <c r="H58" s="156">
        <f t="shared" si="54"/>
        <v>0</v>
      </c>
      <c r="I58" s="156">
        <f t="shared" si="54"/>
        <v>0</v>
      </c>
      <c r="J58" s="156">
        <f t="shared" si="6"/>
        <v>0</v>
      </c>
      <c r="K58" s="99" t="e">
        <f t="shared" si="7"/>
        <v>#DIV/0!</v>
      </c>
      <c r="L58" s="81"/>
      <c r="M58" s="97" t="s">
        <v>934</v>
      </c>
      <c r="N58" s="97" t="s">
        <v>530</v>
      </c>
      <c r="O58" s="98">
        <f>+O59+O60</f>
        <v>0</v>
      </c>
      <c r="P58" s="98">
        <f t="shared" ref="P58:V58" si="55">+P59+P60</f>
        <v>0</v>
      </c>
      <c r="Q58" s="98">
        <f t="shared" si="55"/>
        <v>0</v>
      </c>
      <c r="R58" s="98">
        <f t="shared" si="9"/>
        <v>0</v>
      </c>
      <c r="S58" s="98">
        <f t="shared" si="55"/>
        <v>1004533513</v>
      </c>
      <c r="T58" s="98">
        <f t="shared" si="55"/>
        <v>929868313</v>
      </c>
      <c r="U58" s="98">
        <f t="shared" si="55"/>
        <v>1004533513</v>
      </c>
      <c r="V58" s="98">
        <f t="shared" si="55"/>
        <v>-1004533513</v>
      </c>
      <c r="W58" s="99" t="e">
        <f t="shared" si="10"/>
        <v>#DIV/0!</v>
      </c>
      <c r="X58" s="95"/>
      <c r="Z58" s="95"/>
      <c r="AA58" s="95"/>
    </row>
    <row r="59" spans="1:27" s="29" customFormat="1" x14ac:dyDescent="0.25">
      <c r="A59" s="110" t="s">
        <v>935</v>
      </c>
      <c r="B59" s="112" t="s">
        <v>936</v>
      </c>
      <c r="C59" s="163"/>
      <c r="D59" s="31"/>
      <c r="E59" s="161"/>
      <c r="F59" s="161">
        <f t="shared" si="19"/>
        <v>0</v>
      </c>
      <c r="G59" s="161"/>
      <c r="H59" s="159"/>
      <c r="I59" s="161"/>
      <c r="J59" s="160">
        <f t="shared" si="6"/>
        <v>0</v>
      </c>
      <c r="K59" s="115" t="e">
        <f t="shared" si="7"/>
        <v>#DIV/0!</v>
      </c>
      <c r="L59" s="81"/>
      <c r="M59" s="110" t="s">
        <v>935</v>
      </c>
      <c r="N59" s="112" t="s">
        <v>936</v>
      </c>
      <c r="O59" s="135"/>
      <c r="P59" s="223"/>
      <c r="Q59" s="113"/>
      <c r="R59" s="114">
        <f t="shared" si="9"/>
        <v>0</v>
      </c>
      <c r="S59" s="133">
        <v>1004533513</v>
      </c>
      <c r="T59" s="106">
        <v>929868313</v>
      </c>
      <c r="U59" s="133">
        <f>74665200+T59</f>
        <v>1004533513</v>
      </c>
      <c r="V59" s="107">
        <f>R59-U59</f>
        <v>-1004533513</v>
      </c>
      <c r="W59" s="115" t="e">
        <f t="shared" si="10"/>
        <v>#DIV/0!</v>
      </c>
      <c r="X59" s="95"/>
      <c r="Z59" s="95"/>
      <c r="AA59" s="95"/>
    </row>
    <row r="60" spans="1:27" s="29" customFormat="1" x14ac:dyDescent="0.25">
      <c r="A60" s="112" t="s">
        <v>937</v>
      </c>
      <c r="B60" s="112" t="s">
        <v>534</v>
      </c>
      <c r="C60" s="163"/>
      <c r="D60" s="159"/>
      <c r="E60" s="161"/>
      <c r="F60" s="161">
        <f t="shared" si="19"/>
        <v>0</v>
      </c>
      <c r="G60" s="161"/>
      <c r="H60" s="159"/>
      <c r="I60" s="161"/>
      <c r="J60" s="160">
        <f t="shared" si="6"/>
        <v>0</v>
      </c>
      <c r="K60" s="115" t="e">
        <f t="shared" si="7"/>
        <v>#DIV/0!</v>
      </c>
      <c r="L60" s="81"/>
      <c r="M60" s="112" t="s">
        <v>937</v>
      </c>
      <c r="N60" s="112" t="s">
        <v>534</v>
      </c>
      <c r="O60" s="135"/>
      <c r="P60" s="106"/>
      <c r="Q60" s="113"/>
      <c r="R60" s="114">
        <f t="shared" si="9"/>
        <v>0</v>
      </c>
      <c r="S60" s="133"/>
      <c r="T60" s="106"/>
      <c r="U60" s="133"/>
      <c r="V60" s="107"/>
      <c r="W60" s="115" t="e">
        <f t="shared" si="10"/>
        <v>#DIV/0!</v>
      </c>
      <c r="X60" s="95"/>
      <c r="Z60" s="95"/>
      <c r="AA60" s="95"/>
    </row>
    <row r="61" spans="1:27" s="29" customFormat="1" x14ac:dyDescent="0.25">
      <c r="A61" s="97" t="s">
        <v>938</v>
      </c>
      <c r="B61" s="97" t="s">
        <v>536</v>
      </c>
      <c r="C61" s="156">
        <f>+C62</f>
        <v>0</v>
      </c>
      <c r="D61" s="156">
        <f t="shared" ref="D61:I61" si="56">+D62</f>
        <v>0</v>
      </c>
      <c r="E61" s="156">
        <f t="shared" si="56"/>
        <v>0</v>
      </c>
      <c r="F61" s="156">
        <f t="shared" si="56"/>
        <v>0</v>
      </c>
      <c r="G61" s="156">
        <f t="shared" si="56"/>
        <v>0</v>
      </c>
      <c r="H61" s="156">
        <f t="shared" si="56"/>
        <v>0</v>
      </c>
      <c r="I61" s="156">
        <f t="shared" si="56"/>
        <v>0</v>
      </c>
      <c r="J61" s="156">
        <f t="shared" si="6"/>
        <v>0</v>
      </c>
      <c r="K61" s="99" t="e">
        <f t="shared" si="7"/>
        <v>#DIV/0!</v>
      </c>
      <c r="L61" s="81"/>
      <c r="M61" s="97" t="s">
        <v>938</v>
      </c>
      <c r="N61" s="97" t="s">
        <v>536</v>
      </c>
      <c r="O61" s="98">
        <f>+O62</f>
        <v>0</v>
      </c>
      <c r="P61" s="98">
        <f t="shared" ref="P61:V61" si="57">+P62</f>
        <v>0</v>
      </c>
      <c r="Q61" s="98">
        <f t="shared" si="57"/>
        <v>0</v>
      </c>
      <c r="R61" s="98">
        <f t="shared" si="9"/>
        <v>0</v>
      </c>
      <c r="S61" s="98">
        <f t="shared" si="57"/>
        <v>0</v>
      </c>
      <c r="T61" s="98">
        <f t="shared" si="57"/>
        <v>0</v>
      </c>
      <c r="U61" s="98">
        <f t="shared" si="57"/>
        <v>0</v>
      </c>
      <c r="V61" s="98">
        <f t="shared" si="57"/>
        <v>0</v>
      </c>
      <c r="W61" s="99" t="e">
        <f t="shared" si="10"/>
        <v>#DIV/0!</v>
      </c>
      <c r="X61" s="95"/>
      <c r="Z61" s="95"/>
      <c r="AA61" s="95"/>
    </row>
    <row r="62" spans="1:27" s="29" customFormat="1" x14ac:dyDescent="0.25">
      <c r="A62" s="112" t="s">
        <v>939</v>
      </c>
      <c r="B62" s="112" t="s">
        <v>940</v>
      </c>
      <c r="C62" s="158"/>
      <c r="D62" s="159"/>
      <c r="E62" s="161"/>
      <c r="F62" s="161">
        <f t="shared" si="19"/>
        <v>0</v>
      </c>
      <c r="G62" s="161"/>
      <c r="H62" s="159"/>
      <c r="I62" s="161"/>
      <c r="J62" s="160">
        <f t="shared" si="6"/>
        <v>0</v>
      </c>
      <c r="K62" s="115" t="e">
        <f t="shared" si="7"/>
        <v>#DIV/0!</v>
      </c>
      <c r="L62" s="81"/>
      <c r="M62" s="112" t="s">
        <v>939</v>
      </c>
      <c r="N62" s="112" t="s">
        <v>940</v>
      </c>
      <c r="O62" s="105"/>
      <c r="P62" s="106"/>
      <c r="Q62" s="113"/>
      <c r="R62" s="114">
        <f t="shared" si="9"/>
        <v>0</v>
      </c>
      <c r="S62" s="114"/>
      <c r="T62" s="106"/>
      <c r="U62" s="133"/>
      <c r="V62" s="107"/>
      <c r="W62" s="115" t="e">
        <f t="shared" si="10"/>
        <v>#DIV/0!</v>
      </c>
      <c r="X62" s="95"/>
      <c r="Z62" s="95"/>
      <c r="AA62" s="95"/>
    </row>
    <row r="63" spans="1:27" s="29" customFormat="1" x14ac:dyDescent="0.25">
      <c r="A63" s="97" t="s">
        <v>941</v>
      </c>
      <c r="B63" s="97" t="s">
        <v>942</v>
      </c>
      <c r="C63" s="156">
        <f>+C64</f>
        <v>0</v>
      </c>
      <c r="D63" s="156">
        <f t="shared" ref="D63:I63" si="58">+D64</f>
        <v>0</v>
      </c>
      <c r="E63" s="156">
        <f t="shared" si="58"/>
        <v>0</v>
      </c>
      <c r="F63" s="156">
        <f t="shared" si="58"/>
        <v>0</v>
      </c>
      <c r="G63" s="156">
        <f t="shared" si="58"/>
        <v>0</v>
      </c>
      <c r="H63" s="156">
        <f t="shared" si="58"/>
        <v>0</v>
      </c>
      <c r="I63" s="156">
        <f t="shared" si="58"/>
        <v>0</v>
      </c>
      <c r="J63" s="156">
        <f t="shared" si="6"/>
        <v>0</v>
      </c>
      <c r="K63" s="99" t="e">
        <f t="shared" si="7"/>
        <v>#DIV/0!</v>
      </c>
      <c r="L63" s="81"/>
      <c r="M63" s="97" t="s">
        <v>941</v>
      </c>
      <c r="N63" s="97" t="s">
        <v>942</v>
      </c>
      <c r="O63" s="98">
        <f>+O64</f>
        <v>0</v>
      </c>
      <c r="P63" s="98">
        <f t="shared" ref="P63:V63" si="59">+P64</f>
        <v>0</v>
      </c>
      <c r="Q63" s="98">
        <f t="shared" si="59"/>
        <v>0</v>
      </c>
      <c r="R63" s="98">
        <f t="shared" si="9"/>
        <v>0</v>
      </c>
      <c r="S63" s="98">
        <f t="shared" si="59"/>
        <v>0</v>
      </c>
      <c r="T63" s="98">
        <f t="shared" si="59"/>
        <v>0</v>
      </c>
      <c r="U63" s="98">
        <f t="shared" si="59"/>
        <v>0</v>
      </c>
      <c r="V63" s="98">
        <f t="shared" si="59"/>
        <v>0</v>
      </c>
      <c r="W63" s="99" t="e">
        <f t="shared" si="10"/>
        <v>#DIV/0!</v>
      </c>
      <c r="X63" s="95"/>
      <c r="Z63" s="95"/>
      <c r="AA63" s="95"/>
    </row>
    <row r="64" spans="1:27" s="29" customFormat="1" x14ac:dyDescent="0.25">
      <c r="A64" s="110" t="s">
        <v>943</v>
      </c>
      <c r="B64" s="112" t="s">
        <v>944</v>
      </c>
      <c r="C64" s="158"/>
      <c r="D64" s="159"/>
      <c r="E64" s="161"/>
      <c r="F64" s="161">
        <f t="shared" si="19"/>
        <v>0</v>
      </c>
      <c r="G64" s="161"/>
      <c r="H64" s="159"/>
      <c r="I64" s="161"/>
      <c r="J64" s="160">
        <f t="shared" si="6"/>
        <v>0</v>
      </c>
      <c r="K64" s="115" t="e">
        <f t="shared" si="7"/>
        <v>#DIV/0!</v>
      </c>
      <c r="L64" s="81"/>
      <c r="M64" s="110" t="s">
        <v>943</v>
      </c>
      <c r="N64" s="112" t="s">
        <v>944</v>
      </c>
      <c r="O64" s="105"/>
      <c r="P64" s="106"/>
      <c r="Q64" s="113"/>
      <c r="R64" s="114">
        <f t="shared" si="9"/>
        <v>0</v>
      </c>
      <c r="S64" s="133"/>
      <c r="T64" s="106"/>
      <c r="U64" s="133"/>
      <c r="V64" s="107"/>
      <c r="W64" s="115" t="e">
        <f t="shared" si="10"/>
        <v>#DIV/0!</v>
      </c>
      <c r="X64" s="95"/>
      <c r="Z64" s="95"/>
      <c r="AA64" s="95"/>
    </row>
    <row r="65" spans="1:28" s="29" customFormat="1" x14ac:dyDescent="0.25">
      <c r="A65" s="178" t="s">
        <v>945</v>
      </c>
      <c r="B65" s="178" t="s">
        <v>946</v>
      </c>
      <c r="C65" s="179">
        <f>C66+C81+C89+C92+C115+C76</f>
        <v>7937455677.8999996</v>
      </c>
      <c r="D65" s="179">
        <f t="shared" ref="D65:J65" si="60">D66+D81+D89+D92+D115+D76</f>
        <v>0</v>
      </c>
      <c r="E65" s="179">
        <f t="shared" si="60"/>
        <v>0</v>
      </c>
      <c r="F65" s="179">
        <f t="shared" si="60"/>
        <v>7937455677.8999996</v>
      </c>
      <c r="G65" s="179">
        <f t="shared" si="60"/>
        <v>1291549945</v>
      </c>
      <c r="H65" s="179">
        <f t="shared" si="60"/>
        <v>1150539745</v>
      </c>
      <c r="I65" s="179">
        <f t="shared" si="60"/>
        <v>1291549945</v>
      </c>
      <c r="J65" s="179">
        <f t="shared" si="60"/>
        <v>6645905732.8999996</v>
      </c>
      <c r="K65" s="180">
        <f t="shared" si="7"/>
        <v>0.83728413771228727</v>
      </c>
      <c r="L65" s="81"/>
      <c r="M65" s="87" t="s">
        <v>945</v>
      </c>
      <c r="N65" s="87" t="s">
        <v>946</v>
      </c>
      <c r="O65" s="88">
        <f>+O66+O76+O81+O89+O92+O115</f>
        <v>7937455677.8999996</v>
      </c>
      <c r="P65" s="88">
        <f>+P66+P76+P81+P89+P92+P115</f>
        <v>0</v>
      </c>
      <c r="Q65" s="88">
        <f>+Q66+Q76+Q81+Q89+Q92+Q115</f>
        <v>0</v>
      </c>
      <c r="R65" s="88">
        <f t="shared" si="9"/>
        <v>7937455677.8999996</v>
      </c>
      <c r="S65" s="88">
        <f>+S66+S76+S81+S89+S92+S115</f>
        <v>1077665702</v>
      </c>
      <c r="T65" s="88">
        <f>+T66+T76+T81+T89+T92+T115</f>
        <v>986404822</v>
      </c>
      <c r="U65" s="88">
        <f>+U66+U76+U81+U89+U92+U115</f>
        <v>1077665702</v>
      </c>
      <c r="V65" s="88">
        <f>+V66+V76+V81+V89+V92+V115</f>
        <v>6060082832.8999996</v>
      </c>
      <c r="W65" s="89">
        <f t="shared" si="10"/>
        <v>0.13576966546100025</v>
      </c>
      <c r="X65" s="95"/>
      <c r="Z65" s="95"/>
      <c r="AA65" s="95"/>
      <c r="AB65" s="79"/>
    </row>
    <row r="66" spans="1:28" s="29" customFormat="1" x14ac:dyDescent="0.25">
      <c r="A66" s="178" t="s">
        <v>947</v>
      </c>
      <c r="B66" s="178" t="s">
        <v>948</v>
      </c>
      <c r="C66" s="179">
        <f>C67+C72</f>
        <v>847493477</v>
      </c>
      <c r="D66" s="179">
        <f t="shared" ref="D66:I66" si="61">D67+D72</f>
        <v>0</v>
      </c>
      <c r="E66" s="179">
        <f t="shared" si="61"/>
        <v>0</v>
      </c>
      <c r="F66" s="179">
        <f t="shared" si="61"/>
        <v>847493477</v>
      </c>
      <c r="G66" s="179">
        <f t="shared" si="61"/>
        <v>47786334</v>
      </c>
      <c r="H66" s="179">
        <f t="shared" si="61"/>
        <v>47786334</v>
      </c>
      <c r="I66" s="179">
        <f t="shared" si="61"/>
        <v>47786334</v>
      </c>
      <c r="J66" s="179">
        <f t="shared" si="6"/>
        <v>799707143</v>
      </c>
      <c r="K66" s="180">
        <f t="shared" si="7"/>
        <v>0.94361451114744099</v>
      </c>
      <c r="L66" s="81"/>
      <c r="M66" s="87" t="s">
        <v>947</v>
      </c>
      <c r="N66" s="87" t="s">
        <v>948</v>
      </c>
      <c r="O66" s="88">
        <f>O67+O72</f>
        <v>847493477</v>
      </c>
      <c r="P66" s="88">
        <f t="shared" ref="P66:V66" si="62">P67+P72</f>
        <v>0</v>
      </c>
      <c r="Q66" s="88">
        <f t="shared" si="62"/>
        <v>0</v>
      </c>
      <c r="R66" s="88">
        <f t="shared" si="9"/>
        <v>847493477</v>
      </c>
      <c r="S66" s="88">
        <f t="shared" si="62"/>
        <v>47786334</v>
      </c>
      <c r="T66" s="88">
        <f t="shared" si="62"/>
        <v>47786334</v>
      </c>
      <c r="U66" s="88">
        <f t="shared" si="62"/>
        <v>47786334</v>
      </c>
      <c r="V66" s="88">
        <f t="shared" si="62"/>
        <v>0</v>
      </c>
      <c r="W66" s="89">
        <f t="shared" si="10"/>
        <v>5.6385488852559042E-2</v>
      </c>
      <c r="X66" s="95"/>
      <c r="Z66" s="95"/>
      <c r="AA66" s="95"/>
      <c r="AB66" s="79"/>
    </row>
    <row r="67" spans="1:28" s="29" customFormat="1" x14ac:dyDescent="0.25">
      <c r="A67" s="97" t="s">
        <v>949</v>
      </c>
      <c r="B67" s="97" t="s">
        <v>237</v>
      </c>
      <c r="C67" s="156">
        <f>C68+C69+C70+C71</f>
        <v>653001016.84000003</v>
      </c>
      <c r="D67" s="156">
        <f t="shared" ref="D67:I67" si="63">D68+D69+D70+D71</f>
        <v>0</v>
      </c>
      <c r="E67" s="156">
        <f t="shared" si="63"/>
        <v>0</v>
      </c>
      <c r="F67" s="156">
        <f t="shared" si="63"/>
        <v>653001016.84000003</v>
      </c>
      <c r="G67" s="156">
        <f t="shared" si="63"/>
        <v>412700</v>
      </c>
      <c r="H67" s="156">
        <f t="shared" si="63"/>
        <v>412700</v>
      </c>
      <c r="I67" s="156">
        <f t="shared" si="63"/>
        <v>412700</v>
      </c>
      <c r="J67" s="156">
        <f t="shared" si="6"/>
        <v>652588316.84000003</v>
      </c>
      <c r="K67" s="99">
        <f t="shared" si="7"/>
        <v>0.99936799485857286</v>
      </c>
      <c r="L67" s="81"/>
      <c r="M67" s="97" t="s">
        <v>949</v>
      </c>
      <c r="N67" s="97" t="s">
        <v>237</v>
      </c>
      <c r="O67" s="98">
        <f>O68+O69+O70+O71</f>
        <v>653001016.84000003</v>
      </c>
      <c r="P67" s="98">
        <f t="shared" ref="P67:V67" si="64">P68+P69+P70+P71</f>
        <v>0</v>
      </c>
      <c r="Q67" s="98">
        <f t="shared" si="64"/>
        <v>0</v>
      </c>
      <c r="R67" s="98">
        <f t="shared" si="9"/>
        <v>653001016.84000003</v>
      </c>
      <c r="S67" s="98">
        <f t="shared" si="64"/>
        <v>412700</v>
      </c>
      <c r="T67" s="98">
        <f t="shared" si="64"/>
        <v>412700</v>
      </c>
      <c r="U67" s="98">
        <f t="shared" si="64"/>
        <v>412700</v>
      </c>
      <c r="V67" s="98">
        <f t="shared" si="64"/>
        <v>0</v>
      </c>
      <c r="W67" s="99">
        <f t="shared" si="10"/>
        <v>6.3200514142709339E-4</v>
      </c>
      <c r="X67" s="95"/>
      <c r="Z67" s="95"/>
      <c r="AA67" s="95"/>
      <c r="AB67" s="79"/>
    </row>
    <row r="68" spans="1:28" s="29" customFormat="1" x14ac:dyDescent="0.25">
      <c r="A68" s="112" t="s">
        <v>950</v>
      </c>
      <c r="B68" s="112" t="s">
        <v>951</v>
      </c>
      <c r="C68" s="158">
        <v>581635294</v>
      </c>
      <c r="D68" s="159"/>
      <c r="E68" s="161"/>
      <c r="F68" s="161">
        <f t="shared" si="19"/>
        <v>581635294</v>
      </c>
      <c r="G68" s="161"/>
      <c r="H68" s="159"/>
      <c r="I68" s="161"/>
      <c r="J68" s="160">
        <f t="shared" si="6"/>
        <v>581635294</v>
      </c>
      <c r="K68" s="115">
        <f t="shared" si="7"/>
        <v>1</v>
      </c>
      <c r="L68" s="81"/>
      <c r="M68" s="112" t="s">
        <v>950</v>
      </c>
      <c r="N68" s="112" t="s">
        <v>951</v>
      </c>
      <c r="O68" s="105">
        <v>581635294</v>
      </c>
      <c r="P68" s="106"/>
      <c r="Q68" s="113"/>
      <c r="R68" s="224">
        <f t="shared" si="9"/>
        <v>581635294</v>
      </c>
      <c r="S68" s="133"/>
      <c r="T68" s="106"/>
      <c r="U68" s="133"/>
      <c r="V68" s="107"/>
      <c r="W68" s="115">
        <f t="shared" si="10"/>
        <v>0</v>
      </c>
      <c r="X68" s="95"/>
      <c r="Z68" s="95"/>
      <c r="AA68" s="95"/>
      <c r="AB68" s="79"/>
    </row>
    <row r="69" spans="1:28" s="29" customFormat="1" x14ac:dyDescent="0.25">
      <c r="A69" s="112" t="s">
        <v>952</v>
      </c>
      <c r="B69" s="112" t="s">
        <v>239</v>
      </c>
      <c r="C69" s="158">
        <v>395251</v>
      </c>
      <c r="D69" s="159"/>
      <c r="E69" s="161"/>
      <c r="F69" s="161">
        <f t="shared" si="19"/>
        <v>395251</v>
      </c>
      <c r="G69" s="161">
        <v>412700</v>
      </c>
      <c r="H69" s="159">
        <v>412700</v>
      </c>
      <c r="I69" s="161">
        <v>412700</v>
      </c>
      <c r="J69" s="160">
        <f t="shared" si="6"/>
        <v>-17449</v>
      </c>
      <c r="K69" s="115">
        <f t="shared" si="7"/>
        <v>-4.4146630875064201E-2</v>
      </c>
      <c r="L69" s="81"/>
      <c r="M69" s="110" t="s">
        <v>952</v>
      </c>
      <c r="N69" s="112" t="s">
        <v>239</v>
      </c>
      <c r="O69" s="105">
        <v>395251</v>
      </c>
      <c r="P69" s="106"/>
      <c r="Q69" s="113"/>
      <c r="R69" s="224">
        <f t="shared" si="9"/>
        <v>395251</v>
      </c>
      <c r="S69" s="133">
        <v>412700</v>
      </c>
      <c r="T69" s="106">
        <v>412700</v>
      </c>
      <c r="U69" s="133">
        <f>T69</f>
        <v>412700</v>
      </c>
      <c r="V69" s="107"/>
      <c r="W69" s="115">
        <f t="shared" si="10"/>
        <v>1.0441466308750642</v>
      </c>
      <c r="X69" s="95"/>
      <c r="Z69" s="95"/>
      <c r="AA69" s="95"/>
      <c r="AB69" s="79"/>
    </row>
    <row r="70" spans="1:28" s="29" customFormat="1" x14ac:dyDescent="0.25">
      <c r="A70" s="112" t="s">
        <v>953</v>
      </c>
      <c r="B70" s="112" t="s">
        <v>241</v>
      </c>
      <c r="C70" s="158">
        <v>40510767.840000004</v>
      </c>
      <c r="D70" s="159"/>
      <c r="E70" s="161"/>
      <c r="F70" s="161">
        <f t="shared" si="19"/>
        <v>40510767.840000004</v>
      </c>
      <c r="G70" s="161"/>
      <c r="H70" s="159"/>
      <c r="I70" s="161"/>
      <c r="J70" s="160">
        <f t="shared" si="6"/>
        <v>40510767.840000004</v>
      </c>
      <c r="K70" s="115">
        <f t="shared" si="7"/>
        <v>1</v>
      </c>
      <c r="L70" s="81"/>
      <c r="M70" s="112" t="s">
        <v>953</v>
      </c>
      <c r="N70" s="112" t="s">
        <v>241</v>
      </c>
      <c r="O70" s="105">
        <v>40510767.840000004</v>
      </c>
      <c r="P70" s="106"/>
      <c r="Q70" s="113"/>
      <c r="R70" s="224">
        <f t="shared" si="9"/>
        <v>40510767.840000004</v>
      </c>
      <c r="S70" s="133"/>
      <c r="T70" s="106"/>
      <c r="U70" s="133"/>
      <c r="V70" s="107"/>
      <c r="W70" s="115">
        <f t="shared" si="10"/>
        <v>0</v>
      </c>
      <c r="X70" s="95"/>
      <c r="Z70" s="95"/>
      <c r="AA70" s="95"/>
      <c r="AB70" s="79"/>
    </row>
    <row r="71" spans="1:28" s="29" customFormat="1" x14ac:dyDescent="0.25">
      <c r="A71" s="112" t="s">
        <v>954</v>
      </c>
      <c r="B71" s="112" t="s">
        <v>955</v>
      </c>
      <c r="C71" s="158">
        <v>30459704</v>
      </c>
      <c r="D71" s="162"/>
      <c r="E71" s="162"/>
      <c r="F71" s="161">
        <f t="shared" si="19"/>
        <v>30459704</v>
      </c>
      <c r="G71" s="161"/>
      <c r="H71" s="159"/>
      <c r="I71" s="161"/>
      <c r="J71" s="160">
        <f t="shared" si="6"/>
        <v>30459704</v>
      </c>
      <c r="K71" s="115">
        <f t="shared" si="7"/>
        <v>1</v>
      </c>
      <c r="L71" s="81"/>
      <c r="M71" s="112" t="s">
        <v>954</v>
      </c>
      <c r="N71" s="112" t="s">
        <v>955</v>
      </c>
      <c r="O71" s="105">
        <v>30459704</v>
      </c>
      <c r="P71" s="121"/>
      <c r="Q71" s="121"/>
      <c r="R71" s="224">
        <f t="shared" si="9"/>
        <v>30459704</v>
      </c>
      <c r="S71" s="133"/>
      <c r="T71" s="106"/>
      <c r="U71" s="133"/>
      <c r="V71" s="107"/>
      <c r="W71" s="115">
        <f t="shared" si="10"/>
        <v>0</v>
      </c>
      <c r="X71" s="95"/>
      <c r="Z71" s="95"/>
      <c r="AA71" s="95"/>
      <c r="AB71" s="79"/>
    </row>
    <row r="72" spans="1:28" s="29" customFormat="1" x14ac:dyDescent="0.25">
      <c r="A72" s="97" t="s">
        <v>1326</v>
      </c>
      <c r="B72" s="97" t="s">
        <v>269</v>
      </c>
      <c r="C72" s="156">
        <f>SUM(C73:C75)</f>
        <v>194492460.16</v>
      </c>
      <c r="D72" s="156">
        <f t="shared" ref="D72:I72" si="65">SUM(D73:D75)</f>
        <v>0</v>
      </c>
      <c r="E72" s="156">
        <f t="shared" si="65"/>
        <v>0</v>
      </c>
      <c r="F72" s="156">
        <f t="shared" si="65"/>
        <v>194492460.16</v>
      </c>
      <c r="G72" s="156">
        <f t="shared" si="65"/>
        <v>47373634</v>
      </c>
      <c r="H72" s="156">
        <f t="shared" si="65"/>
        <v>47373634</v>
      </c>
      <c r="I72" s="156">
        <f t="shared" si="65"/>
        <v>47373634</v>
      </c>
      <c r="J72" s="156">
        <f t="shared" si="6"/>
        <v>147118826.16</v>
      </c>
      <c r="K72" s="99">
        <f t="shared" si="7"/>
        <v>0.75642431608388372</v>
      </c>
      <c r="L72" s="81"/>
      <c r="M72" s="97" t="s">
        <v>1326</v>
      </c>
      <c r="N72" s="97" t="s">
        <v>245</v>
      </c>
      <c r="O72" s="98">
        <f>SUM(O73:O75)</f>
        <v>194492460.16</v>
      </c>
      <c r="P72" s="98">
        <f t="shared" ref="P72:V72" si="66">SUM(P73:P75)</f>
        <v>0</v>
      </c>
      <c r="Q72" s="98">
        <f t="shared" si="66"/>
        <v>0</v>
      </c>
      <c r="R72" s="98">
        <f t="shared" si="9"/>
        <v>194492460.16</v>
      </c>
      <c r="S72" s="98">
        <f t="shared" si="66"/>
        <v>47373634</v>
      </c>
      <c r="T72" s="98">
        <f t="shared" si="66"/>
        <v>47373634</v>
      </c>
      <c r="U72" s="98">
        <f t="shared" si="66"/>
        <v>47373634</v>
      </c>
      <c r="V72" s="98">
        <f t="shared" si="66"/>
        <v>0</v>
      </c>
      <c r="W72" s="99">
        <f t="shared" si="10"/>
        <v>0.24357568391611628</v>
      </c>
      <c r="X72" s="95"/>
      <c r="Z72" s="95"/>
      <c r="AA72" s="95"/>
      <c r="AB72" s="79"/>
    </row>
    <row r="73" spans="1:28" s="29" customFormat="1" x14ac:dyDescent="0.25">
      <c r="A73" s="112" t="s">
        <v>957</v>
      </c>
      <c r="B73" s="112" t="s">
        <v>247</v>
      </c>
      <c r="C73" s="158">
        <v>79601358.890000001</v>
      </c>
      <c r="D73" s="159"/>
      <c r="E73" s="161"/>
      <c r="F73" s="161">
        <f t="shared" ref="F73:F136" si="67">+C73+D73-E73</f>
        <v>79601358.890000001</v>
      </c>
      <c r="G73" s="161">
        <v>14054000</v>
      </c>
      <c r="H73" s="159">
        <v>14054000</v>
      </c>
      <c r="I73" s="161">
        <v>14054000</v>
      </c>
      <c r="J73" s="160">
        <f t="shared" ref="J73:J136" si="68">+F73-I73</f>
        <v>65547358.890000001</v>
      </c>
      <c r="K73" s="115">
        <f t="shared" ref="K73:K138" si="69">+J73/F73</f>
        <v>0.82344522510701068</v>
      </c>
      <c r="L73" s="81"/>
      <c r="M73" s="112" t="s">
        <v>957</v>
      </c>
      <c r="N73" s="112" t="s">
        <v>247</v>
      </c>
      <c r="O73" s="105">
        <v>79601358.890000001</v>
      </c>
      <c r="P73" s="106"/>
      <c r="Q73" s="113"/>
      <c r="R73" s="224">
        <f t="shared" ref="R73:R136" si="70">+O73+P73-Q73</f>
        <v>79601358.890000001</v>
      </c>
      <c r="S73" s="133">
        <v>14054000</v>
      </c>
      <c r="T73" s="106">
        <v>14054000</v>
      </c>
      <c r="U73" s="133">
        <f>T73</f>
        <v>14054000</v>
      </c>
      <c r="V73" s="107"/>
      <c r="W73" s="115">
        <f t="shared" ref="W73:W137" si="71">+U73/R73</f>
        <v>0.17655477489298926</v>
      </c>
      <c r="X73" s="95"/>
      <c r="Z73" s="95"/>
      <c r="AA73" s="95"/>
      <c r="AB73" s="79"/>
    </row>
    <row r="74" spans="1:28" s="29" customFormat="1" x14ac:dyDescent="0.25">
      <c r="A74" s="112" t="s">
        <v>958</v>
      </c>
      <c r="B74" s="112" t="s">
        <v>259</v>
      </c>
      <c r="C74" s="158">
        <v>20886653.940000001</v>
      </c>
      <c r="D74" s="159"/>
      <c r="E74" s="161"/>
      <c r="F74" s="161">
        <f t="shared" si="67"/>
        <v>20886653.940000001</v>
      </c>
      <c r="G74" s="161">
        <v>1560300</v>
      </c>
      <c r="H74" s="159">
        <v>1560300</v>
      </c>
      <c r="I74" s="161">
        <v>1560300</v>
      </c>
      <c r="J74" s="160">
        <f t="shared" si="68"/>
        <v>19326353.940000001</v>
      </c>
      <c r="K74" s="115">
        <f t="shared" si="69"/>
        <v>0.92529679457120362</v>
      </c>
      <c r="L74" s="81"/>
      <c r="M74" s="112" t="s">
        <v>958</v>
      </c>
      <c r="N74" s="112" t="s">
        <v>259</v>
      </c>
      <c r="O74" s="105">
        <v>20886653.940000001</v>
      </c>
      <c r="P74" s="106"/>
      <c r="Q74" s="113"/>
      <c r="R74" s="224">
        <f t="shared" si="70"/>
        <v>20886653.940000001</v>
      </c>
      <c r="S74" s="133">
        <v>1560300</v>
      </c>
      <c r="T74" s="106">
        <f>816200+744100</f>
        <v>1560300</v>
      </c>
      <c r="U74" s="133">
        <f>T74</f>
        <v>1560300</v>
      </c>
      <c r="V74" s="107"/>
      <c r="W74" s="115">
        <f t="shared" si="71"/>
        <v>7.470320542879641E-2</v>
      </c>
      <c r="X74" s="95"/>
      <c r="Z74" s="95"/>
      <c r="AA74" s="95"/>
      <c r="AB74" s="79"/>
    </row>
    <row r="75" spans="1:28" s="29" customFormat="1" x14ac:dyDescent="0.25">
      <c r="A75" s="112" t="s">
        <v>959</v>
      </c>
      <c r="B75" s="112" t="s">
        <v>960</v>
      </c>
      <c r="C75" s="158">
        <v>94004447.329999998</v>
      </c>
      <c r="D75" s="159"/>
      <c r="E75" s="161"/>
      <c r="F75" s="161">
        <f t="shared" si="67"/>
        <v>94004447.329999998</v>
      </c>
      <c r="G75" s="161">
        <v>31759334</v>
      </c>
      <c r="H75" s="159">
        <v>31759334</v>
      </c>
      <c r="I75" s="161">
        <v>31759334</v>
      </c>
      <c r="J75" s="160">
        <f t="shared" si="68"/>
        <v>62245113.329999998</v>
      </c>
      <c r="K75" s="115">
        <f t="shared" si="69"/>
        <v>0.6621507290127483</v>
      </c>
      <c r="L75" s="81"/>
      <c r="M75" s="112" t="s">
        <v>959</v>
      </c>
      <c r="N75" s="112" t="s">
        <v>960</v>
      </c>
      <c r="O75" s="105">
        <v>94004447.329999998</v>
      </c>
      <c r="P75" s="106"/>
      <c r="Q75" s="113"/>
      <c r="R75" s="224">
        <f t="shared" si="70"/>
        <v>94004447.329999998</v>
      </c>
      <c r="S75" s="133">
        <v>31759334</v>
      </c>
      <c r="T75" s="106">
        <v>31759334</v>
      </c>
      <c r="U75" s="133">
        <f>T75</f>
        <v>31759334</v>
      </c>
      <c r="V75" s="107"/>
      <c r="W75" s="115">
        <f t="shared" si="71"/>
        <v>0.3378492709872517</v>
      </c>
      <c r="X75" s="95"/>
      <c r="Z75" s="95"/>
      <c r="AA75" s="95"/>
      <c r="AB75" s="79"/>
    </row>
    <row r="76" spans="1:28" s="29" customFormat="1" x14ac:dyDescent="0.25">
      <c r="A76" s="97" t="s">
        <v>961</v>
      </c>
      <c r="B76" s="97" t="s">
        <v>962</v>
      </c>
      <c r="C76" s="156">
        <f>SUM(C77:C78)</f>
        <v>0</v>
      </c>
      <c r="D76" s="156">
        <f t="shared" ref="D76:I76" si="72">SUM(D77:D78)</f>
        <v>0</v>
      </c>
      <c r="E76" s="156">
        <f t="shared" si="72"/>
        <v>0</v>
      </c>
      <c r="F76" s="156">
        <f t="shared" si="72"/>
        <v>0</v>
      </c>
      <c r="G76" s="156">
        <f t="shared" si="72"/>
        <v>0</v>
      </c>
      <c r="H76" s="156">
        <f t="shared" si="72"/>
        <v>0</v>
      </c>
      <c r="I76" s="156">
        <f t="shared" si="72"/>
        <v>0</v>
      </c>
      <c r="J76" s="156">
        <f t="shared" si="68"/>
        <v>0</v>
      </c>
      <c r="K76" s="99" t="e">
        <f t="shared" si="69"/>
        <v>#DIV/0!</v>
      </c>
      <c r="L76" s="81"/>
      <c r="M76" s="87" t="s">
        <v>1327</v>
      </c>
      <c r="N76" s="87" t="s">
        <v>962</v>
      </c>
      <c r="O76" s="88">
        <f>+O77+O79</f>
        <v>0</v>
      </c>
      <c r="P76" s="88">
        <f t="shared" ref="P76:V76" si="73">+P77+P79</f>
        <v>0</v>
      </c>
      <c r="Q76" s="88">
        <f t="shared" si="73"/>
        <v>0</v>
      </c>
      <c r="R76" s="88">
        <f t="shared" si="70"/>
        <v>0</v>
      </c>
      <c r="S76" s="88">
        <f t="shared" si="73"/>
        <v>0</v>
      </c>
      <c r="T76" s="88">
        <f t="shared" si="73"/>
        <v>0</v>
      </c>
      <c r="U76" s="88">
        <f t="shared" si="73"/>
        <v>0</v>
      </c>
      <c r="V76" s="88">
        <f t="shared" si="73"/>
        <v>0</v>
      </c>
      <c r="W76" s="89" t="e">
        <f t="shared" si="71"/>
        <v>#DIV/0!</v>
      </c>
      <c r="X76" s="95"/>
      <c r="Z76" s="95"/>
      <c r="AA76" s="95"/>
      <c r="AB76" s="79"/>
    </row>
    <row r="77" spans="1:28" s="29" customFormat="1" x14ac:dyDescent="0.25">
      <c r="A77" s="110" t="s">
        <v>963</v>
      </c>
      <c r="B77" s="112" t="s">
        <v>964</v>
      </c>
      <c r="C77" s="158"/>
      <c r="D77" s="158">
        <v>0</v>
      </c>
      <c r="E77" s="158"/>
      <c r="F77" s="158">
        <f t="shared" si="67"/>
        <v>0</v>
      </c>
      <c r="G77" s="158">
        <v>0</v>
      </c>
      <c r="H77" s="158">
        <v>0</v>
      </c>
      <c r="I77" s="158">
        <v>0</v>
      </c>
      <c r="J77" s="158">
        <f t="shared" si="68"/>
        <v>0</v>
      </c>
      <c r="K77" s="115" t="e">
        <f t="shared" si="69"/>
        <v>#DIV/0!</v>
      </c>
      <c r="L77" s="81"/>
      <c r="M77" s="97" t="s">
        <v>963</v>
      </c>
      <c r="N77" s="97" t="s">
        <v>964</v>
      </c>
      <c r="O77" s="98">
        <f>+O78</f>
        <v>0</v>
      </c>
      <c r="P77" s="98">
        <f t="shared" ref="P77:V77" si="74">+P78</f>
        <v>0</v>
      </c>
      <c r="Q77" s="98">
        <f t="shared" si="74"/>
        <v>0</v>
      </c>
      <c r="R77" s="98">
        <f t="shared" si="70"/>
        <v>0</v>
      </c>
      <c r="S77" s="98">
        <f t="shared" si="74"/>
        <v>0</v>
      </c>
      <c r="T77" s="98">
        <f t="shared" si="74"/>
        <v>0</v>
      </c>
      <c r="U77" s="98">
        <f t="shared" si="74"/>
        <v>0</v>
      </c>
      <c r="V77" s="98">
        <f t="shared" si="74"/>
        <v>0</v>
      </c>
      <c r="W77" s="99" t="e">
        <f t="shared" si="71"/>
        <v>#DIV/0!</v>
      </c>
      <c r="X77" s="95"/>
      <c r="Z77" s="95"/>
      <c r="AA77" s="95"/>
      <c r="AB77" s="79"/>
    </row>
    <row r="78" spans="1:28" s="29" customFormat="1" x14ac:dyDescent="0.25">
      <c r="A78" s="110" t="s">
        <v>965</v>
      </c>
      <c r="B78" s="112" t="s">
        <v>355</v>
      </c>
      <c r="C78" s="158"/>
      <c r="D78" s="159"/>
      <c r="E78" s="161"/>
      <c r="F78" s="161">
        <f t="shared" si="67"/>
        <v>0</v>
      </c>
      <c r="G78" s="158"/>
      <c r="H78" s="159"/>
      <c r="I78" s="158"/>
      <c r="J78" s="160">
        <f t="shared" si="68"/>
        <v>0</v>
      </c>
      <c r="K78" s="115" t="e">
        <f t="shared" si="69"/>
        <v>#DIV/0!</v>
      </c>
      <c r="L78" s="81"/>
      <c r="M78" s="110" t="s">
        <v>965</v>
      </c>
      <c r="N78" s="112" t="s">
        <v>355</v>
      </c>
      <c r="O78" s="105"/>
      <c r="P78" s="106"/>
      <c r="Q78" s="113"/>
      <c r="R78" s="114">
        <f t="shared" si="70"/>
        <v>0</v>
      </c>
      <c r="S78" s="105"/>
      <c r="T78" s="106"/>
      <c r="U78" s="105"/>
      <c r="V78" s="107"/>
      <c r="W78" s="115" t="e">
        <f t="shared" si="71"/>
        <v>#DIV/0!</v>
      </c>
      <c r="X78" s="95"/>
      <c r="Z78" s="95"/>
      <c r="AA78" s="95"/>
      <c r="AB78" s="79"/>
    </row>
    <row r="79" spans="1:28" s="204" customFormat="1" x14ac:dyDescent="0.25">
      <c r="A79" s="123">
        <v>102502039</v>
      </c>
      <c r="B79" s="97" t="s">
        <v>1210</v>
      </c>
      <c r="C79" s="156"/>
      <c r="D79" s="156">
        <v>0</v>
      </c>
      <c r="E79" s="156"/>
      <c r="F79" s="156">
        <f t="shared" si="67"/>
        <v>0</v>
      </c>
      <c r="G79" s="156">
        <v>0</v>
      </c>
      <c r="H79" s="156">
        <v>0</v>
      </c>
      <c r="I79" s="156">
        <v>0</v>
      </c>
      <c r="J79" s="156">
        <f t="shared" si="68"/>
        <v>0</v>
      </c>
      <c r="K79" s="99"/>
      <c r="L79" s="81"/>
      <c r="M79" s="87">
        <v>102502039</v>
      </c>
      <c r="N79" s="87" t="s">
        <v>1210</v>
      </c>
      <c r="O79" s="88">
        <f>+O80</f>
        <v>0</v>
      </c>
      <c r="P79" s="88">
        <f t="shared" ref="P79:V79" si="75">+P80</f>
        <v>0</v>
      </c>
      <c r="Q79" s="88">
        <f t="shared" si="75"/>
        <v>0</v>
      </c>
      <c r="R79" s="88">
        <f t="shared" si="70"/>
        <v>0</v>
      </c>
      <c r="S79" s="88">
        <f t="shared" si="75"/>
        <v>0</v>
      </c>
      <c r="T79" s="88">
        <f t="shared" si="75"/>
        <v>0</v>
      </c>
      <c r="U79" s="88">
        <f t="shared" si="75"/>
        <v>0</v>
      </c>
      <c r="V79" s="88">
        <f t="shared" si="75"/>
        <v>0</v>
      </c>
      <c r="W79" s="89"/>
      <c r="X79" s="95"/>
      <c r="Z79" s="95"/>
      <c r="AA79" s="95"/>
      <c r="AB79" s="79"/>
    </row>
    <row r="80" spans="1:28" s="29" customFormat="1" x14ac:dyDescent="0.25">
      <c r="A80" s="129">
        <v>10250203903</v>
      </c>
      <c r="B80" s="112" t="s">
        <v>1213</v>
      </c>
      <c r="C80" s="158"/>
      <c r="D80" s="159"/>
      <c r="E80" s="161"/>
      <c r="F80" s="161">
        <f t="shared" si="67"/>
        <v>0</v>
      </c>
      <c r="G80" s="158"/>
      <c r="H80" s="159"/>
      <c r="I80" s="158"/>
      <c r="J80" s="160">
        <f t="shared" si="68"/>
        <v>0</v>
      </c>
      <c r="K80" s="115"/>
      <c r="L80" s="81"/>
      <c r="M80" s="129">
        <v>10250203903</v>
      </c>
      <c r="N80" s="112" t="s">
        <v>1213</v>
      </c>
      <c r="O80" s="105"/>
      <c r="P80" s="106"/>
      <c r="Q80" s="113"/>
      <c r="R80" s="114">
        <f t="shared" si="70"/>
        <v>0</v>
      </c>
      <c r="S80" s="105"/>
      <c r="T80" s="106"/>
      <c r="U80" s="105"/>
      <c r="V80" s="107"/>
      <c r="W80" s="115"/>
      <c r="X80" s="95"/>
      <c r="Z80" s="95"/>
      <c r="AA80" s="95"/>
    </row>
    <row r="81" spans="1:27" s="29" customFormat="1" x14ac:dyDescent="0.25">
      <c r="A81" s="178" t="s">
        <v>966</v>
      </c>
      <c r="B81" s="178" t="s">
        <v>967</v>
      </c>
      <c r="C81" s="179">
        <f>C82+C85+C87</f>
        <v>0</v>
      </c>
      <c r="D81" s="179">
        <f t="shared" ref="D81:J81" si="76">D82+D85+D87</f>
        <v>0</v>
      </c>
      <c r="E81" s="179">
        <f t="shared" si="76"/>
        <v>0</v>
      </c>
      <c r="F81" s="179">
        <f t="shared" si="76"/>
        <v>0</v>
      </c>
      <c r="G81" s="179">
        <f t="shared" si="76"/>
        <v>30259310</v>
      </c>
      <c r="H81" s="179">
        <f t="shared" si="76"/>
        <v>15809060</v>
      </c>
      <c r="I81" s="179">
        <f t="shared" si="76"/>
        <v>30259310</v>
      </c>
      <c r="J81" s="179">
        <f t="shared" si="76"/>
        <v>-30259310</v>
      </c>
      <c r="K81" s="180" t="e">
        <f t="shared" si="69"/>
        <v>#DIV/0!</v>
      </c>
      <c r="L81" s="81"/>
      <c r="M81" s="87" t="s">
        <v>966</v>
      </c>
      <c r="N81" s="87" t="s">
        <v>967</v>
      </c>
      <c r="O81" s="88">
        <f>O82</f>
        <v>0</v>
      </c>
      <c r="P81" s="88">
        <f t="shared" ref="P81:V81" si="77">P82</f>
        <v>0</v>
      </c>
      <c r="Q81" s="88">
        <f t="shared" si="77"/>
        <v>0</v>
      </c>
      <c r="R81" s="88">
        <f t="shared" si="70"/>
        <v>0</v>
      </c>
      <c r="S81" s="88">
        <f t="shared" si="77"/>
        <v>506910</v>
      </c>
      <c r="T81" s="88">
        <f t="shared" si="77"/>
        <v>206060</v>
      </c>
      <c r="U81" s="88">
        <f t="shared" si="77"/>
        <v>506910</v>
      </c>
      <c r="V81" s="88">
        <f t="shared" si="77"/>
        <v>-506910</v>
      </c>
      <c r="W81" s="89" t="e">
        <f t="shared" si="71"/>
        <v>#DIV/0!</v>
      </c>
      <c r="X81" s="95"/>
      <c r="Z81" s="95"/>
      <c r="AA81" s="95"/>
    </row>
    <row r="82" spans="1:27" s="29" customFormat="1" x14ac:dyDescent="0.25">
      <c r="A82" s="178" t="s">
        <v>968</v>
      </c>
      <c r="B82" s="178" t="s">
        <v>969</v>
      </c>
      <c r="C82" s="179">
        <f>C83+C84</f>
        <v>0</v>
      </c>
      <c r="D82" s="179">
        <f t="shared" ref="D82:J82" si="78">D83+D84</f>
        <v>0</v>
      </c>
      <c r="E82" s="179">
        <f t="shared" si="78"/>
        <v>0</v>
      </c>
      <c r="F82" s="179">
        <f t="shared" si="78"/>
        <v>0</v>
      </c>
      <c r="G82" s="179">
        <f t="shared" si="78"/>
        <v>506910</v>
      </c>
      <c r="H82" s="179">
        <f t="shared" si="78"/>
        <v>206060</v>
      </c>
      <c r="I82" s="179">
        <f t="shared" si="78"/>
        <v>506910</v>
      </c>
      <c r="J82" s="179">
        <f t="shared" si="78"/>
        <v>-506910</v>
      </c>
      <c r="K82" s="180" t="e">
        <f t="shared" si="69"/>
        <v>#DIV/0!</v>
      </c>
      <c r="L82" s="81"/>
      <c r="M82" s="87" t="s">
        <v>968</v>
      </c>
      <c r="N82" s="87" t="s">
        <v>969</v>
      </c>
      <c r="O82" s="88">
        <f>O83+O84</f>
        <v>0</v>
      </c>
      <c r="P82" s="88">
        <f t="shared" ref="P82:V82" si="79">P83+P84</f>
        <v>0</v>
      </c>
      <c r="Q82" s="88">
        <f t="shared" si="79"/>
        <v>0</v>
      </c>
      <c r="R82" s="88">
        <f t="shared" si="70"/>
        <v>0</v>
      </c>
      <c r="S82" s="88">
        <f t="shared" si="79"/>
        <v>506910</v>
      </c>
      <c r="T82" s="88">
        <f t="shared" si="79"/>
        <v>206060</v>
      </c>
      <c r="U82" s="88">
        <f t="shared" si="79"/>
        <v>506910</v>
      </c>
      <c r="V82" s="88">
        <f t="shared" si="79"/>
        <v>-506910</v>
      </c>
      <c r="W82" s="89" t="e">
        <f t="shared" si="71"/>
        <v>#DIV/0!</v>
      </c>
      <c r="X82" s="95"/>
      <c r="Z82" s="95"/>
      <c r="AA82" s="95"/>
    </row>
    <row r="83" spans="1:27" s="29" customFormat="1" x14ac:dyDescent="0.25">
      <c r="A83" s="110" t="s">
        <v>970</v>
      </c>
      <c r="B83" s="112" t="s">
        <v>971</v>
      </c>
      <c r="C83" s="158"/>
      <c r="D83" s="159"/>
      <c r="E83" s="161"/>
      <c r="F83" s="161">
        <f t="shared" si="67"/>
        <v>0</v>
      </c>
      <c r="G83" s="161">
        <v>506910</v>
      </c>
      <c r="H83" s="159">
        <v>206060</v>
      </c>
      <c r="I83" s="159">
        <v>506910</v>
      </c>
      <c r="J83" s="160">
        <f t="shared" si="68"/>
        <v>-506910</v>
      </c>
      <c r="K83" s="115" t="e">
        <f t="shared" si="69"/>
        <v>#DIV/0!</v>
      </c>
      <c r="L83" s="81"/>
      <c r="M83" s="110" t="s">
        <v>970</v>
      </c>
      <c r="N83" s="112" t="s">
        <v>971</v>
      </c>
      <c r="O83" s="105"/>
      <c r="P83" s="106"/>
      <c r="Q83" s="113"/>
      <c r="R83" s="114">
        <f t="shared" si="70"/>
        <v>0</v>
      </c>
      <c r="S83" s="133">
        <v>506910</v>
      </c>
      <c r="T83" s="106">
        <v>206060</v>
      </c>
      <c r="U83" s="106">
        <f>300850+T83</f>
        <v>506910</v>
      </c>
      <c r="V83" s="107">
        <f>R83-U83</f>
        <v>-506910</v>
      </c>
      <c r="W83" s="115" t="e">
        <f t="shared" si="71"/>
        <v>#DIV/0!</v>
      </c>
      <c r="X83" s="95"/>
      <c r="Z83" s="95"/>
      <c r="AA83" s="95"/>
    </row>
    <row r="84" spans="1:27" s="29" customFormat="1" x14ac:dyDescent="0.25">
      <c r="A84" s="110" t="s">
        <v>972</v>
      </c>
      <c r="B84" s="112" t="s">
        <v>973</v>
      </c>
      <c r="C84" s="158"/>
      <c r="D84" s="159"/>
      <c r="E84" s="161"/>
      <c r="F84" s="161">
        <f t="shared" si="67"/>
        <v>0</v>
      </c>
      <c r="G84" s="161"/>
      <c r="H84" s="159"/>
      <c r="I84" s="161"/>
      <c r="J84" s="160">
        <f t="shared" si="68"/>
        <v>0</v>
      </c>
      <c r="K84" s="115" t="e">
        <f t="shared" si="69"/>
        <v>#DIV/0!</v>
      </c>
      <c r="L84" s="81"/>
      <c r="M84" s="110" t="s">
        <v>972</v>
      </c>
      <c r="N84" s="112" t="s">
        <v>973</v>
      </c>
      <c r="O84" s="105"/>
      <c r="P84" s="106"/>
      <c r="Q84" s="113"/>
      <c r="R84" s="114">
        <f t="shared" si="70"/>
        <v>0</v>
      </c>
      <c r="S84" s="133"/>
      <c r="T84" s="106"/>
      <c r="U84" s="133"/>
      <c r="V84" s="107"/>
      <c r="W84" s="115" t="e">
        <f t="shared" si="71"/>
        <v>#DIV/0!</v>
      </c>
      <c r="X84" s="95"/>
      <c r="Z84" s="95"/>
      <c r="AA84" s="95"/>
    </row>
    <row r="85" spans="1:27" s="29" customFormat="1" x14ac:dyDescent="0.25">
      <c r="A85" s="178" t="s">
        <v>974</v>
      </c>
      <c r="B85" s="178" t="s">
        <v>975</v>
      </c>
      <c r="C85" s="179">
        <f>+C86</f>
        <v>0</v>
      </c>
      <c r="D85" s="179">
        <f t="shared" ref="D85:J85" si="80">+D86</f>
        <v>0</v>
      </c>
      <c r="E85" s="179">
        <f t="shared" si="80"/>
        <v>0</v>
      </c>
      <c r="F85" s="179">
        <f t="shared" si="80"/>
        <v>0</v>
      </c>
      <c r="G85" s="179">
        <f t="shared" si="80"/>
        <v>29516600</v>
      </c>
      <c r="H85" s="179">
        <f t="shared" si="80"/>
        <v>15391200</v>
      </c>
      <c r="I85" s="179">
        <f t="shared" si="80"/>
        <v>29516600</v>
      </c>
      <c r="J85" s="179">
        <f t="shared" si="80"/>
        <v>-29516600</v>
      </c>
      <c r="K85" s="180" t="e">
        <f t="shared" si="69"/>
        <v>#DIV/0!</v>
      </c>
      <c r="L85" s="136"/>
      <c r="M85" s="87" t="s">
        <v>974</v>
      </c>
      <c r="N85" s="87" t="s">
        <v>975</v>
      </c>
      <c r="O85" s="88">
        <f>+O86</f>
        <v>0</v>
      </c>
      <c r="P85" s="88">
        <f t="shared" ref="P85:V85" si="81">+P86</f>
        <v>0</v>
      </c>
      <c r="Q85" s="88">
        <f t="shared" si="81"/>
        <v>0</v>
      </c>
      <c r="R85" s="88">
        <f t="shared" si="70"/>
        <v>0</v>
      </c>
      <c r="S85" s="88">
        <f t="shared" si="81"/>
        <v>29516600</v>
      </c>
      <c r="T85" s="88">
        <f t="shared" si="81"/>
        <v>15391200</v>
      </c>
      <c r="U85" s="88">
        <f t="shared" si="81"/>
        <v>29516600</v>
      </c>
      <c r="V85" s="88">
        <f t="shared" si="81"/>
        <v>-29516600</v>
      </c>
      <c r="W85" s="89" t="e">
        <f t="shared" si="71"/>
        <v>#DIV/0!</v>
      </c>
      <c r="X85" s="95"/>
      <c r="Z85" s="95"/>
      <c r="AA85" s="95"/>
    </row>
    <row r="86" spans="1:27" s="29" customFormat="1" x14ac:dyDescent="0.25">
      <c r="A86" s="112" t="s">
        <v>976</v>
      </c>
      <c r="B86" s="112" t="s">
        <v>383</v>
      </c>
      <c r="C86" s="158"/>
      <c r="D86" s="159"/>
      <c r="E86" s="161"/>
      <c r="F86" s="161">
        <f t="shared" si="67"/>
        <v>0</v>
      </c>
      <c r="G86" s="161">
        <v>29516600</v>
      </c>
      <c r="H86" s="159">
        <v>15391200</v>
      </c>
      <c r="I86" s="161">
        <v>29516600</v>
      </c>
      <c r="J86" s="160">
        <f t="shared" si="68"/>
        <v>-29516600</v>
      </c>
      <c r="K86" s="115" t="e">
        <f t="shared" si="69"/>
        <v>#DIV/0!</v>
      </c>
      <c r="L86" s="136"/>
      <c r="M86" s="112" t="s">
        <v>976</v>
      </c>
      <c r="N86" s="112" t="s">
        <v>383</v>
      </c>
      <c r="O86" s="105"/>
      <c r="P86" s="106"/>
      <c r="Q86" s="113"/>
      <c r="R86" s="114">
        <f t="shared" si="70"/>
        <v>0</v>
      </c>
      <c r="S86" s="133">
        <v>29516600</v>
      </c>
      <c r="T86" s="106">
        <v>15391200</v>
      </c>
      <c r="U86" s="133">
        <f>14125400+T86</f>
        <v>29516600</v>
      </c>
      <c r="V86" s="107">
        <f>R86-U86</f>
        <v>-29516600</v>
      </c>
      <c r="W86" s="115" t="e">
        <f t="shared" si="71"/>
        <v>#DIV/0!</v>
      </c>
      <c r="X86" s="95"/>
      <c r="Z86" s="95"/>
      <c r="AA86" s="95"/>
    </row>
    <row r="87" spans="1:27" s="29" customFormat="1" x14ac:dyDescent="0.25">
      <c r="A87" s="178" t="s">
        <v>977</v>
      </c>
      <c r="B87" s="178" t="s">
        <v>389</v>
      </c>
      <c r="C87" s="179">
        <f>C88</f>
        <v>0</v>
      </c>
      <c r="D87" s="179">
        <f t="shared" ref="D87:I87" si="82">D88</f>
        <v>0</v>
      </c>
      <c r="E87" s="179">
        <f t="shared" si="82"/>
        <v>0</v>
      </c>
      <c r="F87" s="179">
        <f t="shared" si="82"/>
        <v>0</v>
      </c>
      <c r="G87" s="179">
        <f t="shared" si="82"/>
        <v>235800</v>
      </c>
      <c r="H87" s="179">
        <f t="shared" si="82"/>
        <v>211800</v>
      </c>
      <c r="I87" s="179">
        <f t="shared" si="82"/>
        <v>235800</v>
      </c>
      <c r="J87" s="179">
        <f t="shared" si="68"/>
        <v>-235800</v>
      </c>
      <c r="K87" s="180" t="e">
        <f t="shared" si="69"/>
        <v>#DIV/0!</v>
      </c>
      <c r="L87" s="136"/>
      <c r="M87" s="87" t="s">
        <v>977</v>
      </c>
      <c r="N87" s="87" t="s">
        <v>389</v>
      </c>
      <c r="O87" s="88">
        <f>O88</f>
        <v>0</v>
      </c>
      <c r="P87" s="88">
        <f t="shared" ref="P87:V87" si="83">P88</f>
        <v>0</v>
      </c>
      <c r="Q87" s="88">
        <f t="shared" si="83"/>
        <v>0</v>
      </c>
      <c r="R87" s="88">
        <f t="shared" si="70"/>
        <v>0</v>
      </c>
      <c r="S87" s="88">
        <f t="shared" si="83"/>
        <v>235800</v>
      </c>
      <c r="T87" s="88">
        <f t="shared" si="83"/>
        <v>211800</v>
      </c>
      <c r="U87" s="88">
        <f t="shared" si="83"/>
        <v>235800</v>
      </c>
      <c r="V87" s="88">
        <f t="shared" si="83"/>
        <v>-235800</v>
      </c>
      <c r="W87" s="89" t="e">
        <f t="shared" si="71"/>
        <v>#DIV/0!</v>
      </c>
      <c r="X87" s="95"/>
      <c r="Z87" s="95"/>
      <c r="AA87" s="95"/>
    </row>
    <row r="88" spans="1:27" s="29" customFormat="1" x14ac:dyDescent="0.25">
      <c r="A88" s="112" t="s">
        <v>978</v>
      </c>
      <c r="B88" s="112" t="s">
        <v>979</v>
      </c>
      <c r="C88" s="158"/>
      <c r="D88" s="159"/>
      <c r="E88" s="161"/>
      <c r="F88" s="161">
        <f t="shared" si="67"/>
        <v>0</v>
      </c>
      <c r="G88" s="161">
        <v>235800</v>
      </c>
      <c r="H88" s="159">
        <v>211800</v>
      </c>
      <c r="I88" s="161">
        <v>235800</v>
      </c>
      <c r="J88" s="160">
        <f t="shared" si="68"/>
        <v>-235800</v>
      </c>
      <c r="K88" s="115" t="e">
        <f t="shared" si="69"/>
        <v>#DIV/0!</v>
      </c>
      <c r="L88" s="136"/>
      <c r="M88" s="112" t="s">
        <v>978</v>
      </c>
      <c r="N88" s="112" t="s">
        <v>979</v>
      </c>
      <c r="O88" s="105"/>
      <c r="P88" s="106"/>
      <c r="Q88" s="113"/>
      <c r="R88" s="114">
        <f t="shared" si="70"/>
        <v>0</v>
      </c>
      <c r="S88" s="133">
        <v>235800</v>
      </c>
      <c r="T88" s="106">
        <v>211800</v>
      </c>
      <c r="U88" s="133">
        <f>24000+T88</f>
        <v>235800</v>
      </c>
      <c r="V88" s="107">
        <f>R88-U88</f>
        <v>-235800</v>
      </c>
      <c r="W88" s="115" t="e">
        <f t="shared" si="71"/>
        <v>#DIV/0!</v>
      </c>
      <c r="X88" s="95"/>
      <c r="Z88" s="95"/>
      <c r="AA88" s="95"/>
    </row>
    <row r="89" spans="1:27" s="29" customFormat="1" x14ac:dyDescent="0.25">
      <c r="A89" s="178" t="s">
        <v>980</v>
      </c>
      <c r="B89" s="178" t="s">
        <v>981</v>
      </c>
      <c r="C89" s="179">
        <f>C90</f>
        <v>175200000</v>
      </c>
      <c r="D89" s="179">
        <f t="shared" ref="D89:I90" si="84">D90</f>
        <v>0</v>
      </c>
      <c r="E89" s="179">
        <f t="shared" si="84"/>
        <v>0</v>
      </c>
      <c r="F89" s="179">
        <f t="shared" si="84"/>
        <v>175200000</v>
      </c>
      <c r="G89" s="179">
        <f t="shared" si="84"/>
        <v>24838945</v>
      </c>
      <c r="H89" s="179">
        <f t="shared" si="84"/>
        <v>8544115</v>
      </c>
      <c r="I89" s="179">
        <f t="shared" si="84"/>
        <v>24838945</v>
      </c>
      <c r="J89" s="179">
        <f t="shared" si="68"/>
        <v>150361055</v>
      </c>
      <c r="K89" s="183">
        <f t="shared" si="69"/>
        <v>0.85822519977168954</v>
      </c>
      <c r="L89" s="136"/>
      <c r="M89" s="87" t="s">
        <v>980</v>
      </c>
      <c r="N89" s="87" t="s">
        <v>981</v>
      </c>
      <c r="O89" s="88">
        <f>O90</f>
        <v>175200000</v>
      </c>
      <c r="P89" s="88">
        <f t="shared" ref="P89:V90" si="85">P90</f>
        <v>0</v>
      </c>
      <c r="Q89" s="88">
        <f t="shared" si="85"/>
        <v>0</v>
      </c>
      <c r="R89" s="88">
        <f t="shared" si="70"/>
        <v>175200000</v>
      </c>
      <c r="S89" s="88">
        <f t="shared" si="85"/>
        <v>24838945</v>
      </c>
      <c r="T89" s="88">
        <f t="shared" si="85"/>
        <v>8544115</v>
      </c>
      <c r="U89" s="88">
        <f t="shared" si="85"/>
        <v>24838945</v>
      </c>
      <c r="V89" s="88">
        <f t="shared" si="85"/>
        <v>150361055</v>
      </c>
      <c r="W89" s="88">
        <f t="shared" si="71"/>
        <v>0.14177480022831052</v>
      </c>
      <c r="X89" s="95"/>
      <c r="Z89" s="95"/>
      <c r="AA89" s="95"/>
    </row>
    <row r="90" spans="1:27" s="29" customFormat="1" x14ac:dyDescent="0.25">
      <c r="A90" s="97" t="s">
        <v>982</v>
      </c>
      <c r="B90" s="97" t="s">
        <v>438</v>
      </c>
      <c r="C90" s="156">
        <f>C91</f>
        <v>175200000</v>
      </c>
      <c r="D90" s="156">
        <f t="shared" si="84"/>
        <v>0</v>
      </c>
      <c r="E90" s="156">
        <f t="shared" si="84"/>
        <v>0</v>
      </c>
      <c r="F90" s="156">
        <f t="shared" si="84"/>
        <v>175200000</v>
      </c>
      <c r="G90" s="156">
        <f t="shared" si="84"/>
        <v>24838945</v>
      </c>
      <c r="H90" s="156">
        <f t="shared" si="84"/>
        <v>8544115</v>
      </c>
      <c r="I90" s="156">
        <f t="shared" si="84"/>
        <v>24838945</v>
      </c>
      <c r="J90" s="156">
        <f t="shared" si="68"/>
        <v>150361055</v>
      </c>
      <c r="K90" s="99">
        <f t="shared" si="69"/>
        <v>0.85822519977168954</v>
      </c>
      <c r="L90" s="136"/>
      <c r="M90" s="97" t="s">
        <v>982</v>
      </c>
      <c r="N90" s="97" t="s">
        <v>438</v>
      </c>
      <c r="O90" s="98">
        <f>O91</f>
        <v>175200000</v>
      </c>
      <c r="P90" s="98">
        <f t="shared" si="85"/>
        <v>0</v>
      </c>
      <c r="Q90" s="98">
        <f t="shared" si="85"/>
        <v>0</v>
      </c>
      <c r="R90" s="98">
        <f t="shared" si="70"/>
        <v>175200000</v>
      </c>
      <c r="S90" s="98">
        <f t="shared" si="85"/>
        <v>24838945</v>
      </c>
      <c r="T90" s="98">
        <f t="shared" si="85"/>
        <v>8544115</v>
      </c>
      <c r="U90" s="98">
        <f t="shared" si="85"/>
        <v>24838945</v>
      </c>
      <c r="V90" s="98">
        <f t="shared" si="85"/>
        <v>150361055</v>
      </c>
      <c r="W90" s="99">
        <f t="shared" si="71"/>
        <v>0.14177480022831052</v>
      </c>
      <c r="X90" s="95"/>
      <c r="Z90" s="95"/>
      <c r="AA90" s="95"/>
    </row>
    <row r="91" spans="1:27" s="29" customFormat="1" x14ac:dyDescent="0.25">
      <c r="A91" s="112" t="s">
        <v>983</v>
      </c>
      <c r="B91" s="112" t="s">
        <v>440</v>
      </c>
      <c r="C91" s="158">
        <v>175200000</v>
      </c>
      <c r="D91" s="159"/>
      <c r="E91" s="161"/>
      <c r="F91" s="161">
        <f t="shared" si="67"/>
        <v>175200000</v>
      </c>
      <c r="G91" s="161">
        <v>24838945</v>
      </c>
      <c r="H91" s="159">
        <v>8544115</v>
      </c>
      <c r="I91" s="161">
        <v>24838945</v>
      </c>
      <c r="J91" s="160">
        <f t="shared" si="68"/>
        <v>150361055</v>
      </c>
      <c r="K91" s="115">
        <f t="shared" si="69"/>
        <v>0.85822519977168954</v>
      </c>
      <c r="L91" s="136"/>
      <c r="M91" s="110" t="s">
        <v>983</v>
      </c>
      <c r="N91" s="112" t="s">
        <v>440</v>
      </c>
      <c r="O91" s="105">
        <v>175200000</v>
      </c>
      <c r="P91" s="106"/>
      <c r="Q91" s="113"/>
      <c r="R91" s="224">
        <f t="shared" si="70"/>
        <v>175200000</v>
      </c>
      <c r="S91" s="133">
        <v>24838945</v>
      </c>
      <c r="T91" s="106">
        <f>7544115+1000000</f>
        <v>8544115</v>
      </c>
      <c r="U91" s="133">
        <f>16294830+T91</f>
        <v>24838945</v>
      </c>
      <c r="V91" s="107">
        <f>O91-U91</f>
        <v>150361055</v>
      </c>
      <c r="W91" s="115">
        <f t="shared" si="71"/>
        <v>0.14177480022831052</v>
      </c>
      <c r="X91" s="95"/>
      <c r="Z91" s="95"/>
      <c r="AA91" s="95"/>
    </row>
    <row r="92" spans="1:27" s="29" customFormat="1" x14ac:dyDescent="0.25">
      <c r="A92" s="178" t="s">
        <v>984</v>
      </c>
      <c r="B92" s="178" t="s">
        <v>452</v>
      </c>
      <c r="C92" s="179">
        <f>C93</f>
        <v>2133085677.9000001</v>
      </c>
      <c r="D92" s="179">
        <f t="shared" ref="D92:I92" si="86">D93</f>
        <v>0</v>
      </c>
      <c r="E92" s="179">
        <f t="shared" si="86"/>
        <v>0</v>
      </c>
      <c r="F92" s="179">
        <f t="shared" si="86"/>
        <v>2133085677.9000001</v>
      </c>
      <c r="G92" s="179">
        <f t="shared" si="86"/>
        <v>184131843</v>
      </c>
      <c r="H92" s="179">
        <f t="shared" si="86"/>
        <v>148531923</v>
      </c>
      <c r="I92" s="179">
        <f t="shared" si="86"/>
        <v>184131843</v>
      </c>
      <c r="J92" s="179">
        <f t="shared" si="68"/>
        <v>1948953834.9000001</v>
      </c>
      <c r="K92" s="180">
        <f t="shared" si="69"/>
        <v>0.91367817762422188</v>
      </c>
      <c r="L92" s="136"/>
      <c r="M92" s="87" t="s">
        <v>984</v>
      </c>
      <c r="N92" s="87" t="s">
        <v>452</v>
      </c>
      <c r="O92" s="88">
        <f>O93</f>
        <v>2133085677.9000001</v>
      </c>
      <c r="P92" s="88">
        <f t="shared" ref="P92:V92" si="87">P93</f>
        <v>0</v>
      </c>
      <c r="Q92" s="88">
        <f t="shared" si="87"/>
        <v>0</v>
      </c>
      <c r="R92" s="88">
        <f t="shared" si="70"/>
        <v>2133085677.9000001</v>
      </c>
      <c r="S92" s="88">
        <f t="shared" si="87"/>
        <v>0</v>
      </c>
      <c r="T92" s="88">
        <f t="shared" si="87"/>
        <v>0</v>
      </c>
      <c r="U92" s="88">
        <f t="shared" si="87"/>
        <v>0</v>
      </c>
      <c r="V92" s="88">
        <f t="shared" si="87"/>
        <v>2133085677.9000001</v>
      </c>
      <c r="W92" s="89">
        <f t="shared" si="71"/>
        <v>0</v>
      </c>
      <c r="X92" s="95"/>
      <c r="Z92" s="95"/>
      <c r="AA92" s="95"/>
    </row>
    <row r="93" spans="1:27" s="29" customFormat="1" x14ac:dyDescent="0.25">
      <c r="A93" s="97" t="s">
        <v>985</v>
      </c>
      <c r="B93" s="97" t="s">
        <v>986</v>
      </c>
      <c r="C93" s="156">
        <f>C94+C95+C96+C97+C98+C99+C100+C101+C102</f>
        <v>2133085677.9000001</v>
      </c>
      <c r="D93" s="156">
        <f t="shared" ref="D93:I93" si="88">D94+D95+D96+D97+D98+D99+D100+D101+D102</f>
        <v>0</v>
      </c>
      <c r="E93" s="156">
        <f t="shared" si="88"/>
        <v>0</v>
      </c>
      <c r="F93" s="156">
        <f t="shared" si="88"/>
        <v>2133085677.9000001</v>
      </c>
      <c r="G93" s="156">
        <f t="shared" si="88"/>
        <v>184131843</v>
      </c>
      <c r="H93" s="156">
        <f t="shared" si="88"/>
        <v>148531923</v>
      </c>
      <c r="I93" s="156">
        <f t="shared" si="88"/>
        <v>184131843</v>
      </c>
      <c r="J93" s="156">
        <f t="shared" si="68"/>
        <v>1948953834.9000001</v>
      </c>
      <c r="K93" s="137">
        <f t="shared" si="69"/>
        <v>0.91367817762422188</v>
      </c>
      <c r="L93" s="136"/>
      <c r="M93" s="97" t="s">
        <v>985</v>
      </c>
      <c r="N93" s="97" t="s">
        <v>986</v>
      </c>
      <c r="O93" s="98">
        <f>O94+O95+O96+O97+O98+O99+O100+O101+O102</f>
        <v>2133085677.9000001</v>
      </c>
      <c r="P93" s="98">
        <f t="shared" ref="P93:V93" si="89">P94+P95+P96+P97+P98+P99+P100+P101+P102</f>
        <v>0</v>
      </c>
      <c r="Q93" s="98">
        <f t="shared" si="89"/>
        <v>0</v>
      </c>
      <c r="R93" s="98">
        <f t="shared" si="70"/>
        <v>2133085677.9000001</v>
      </c>
      <c r="S93" s="98">
        <f t="shared" si="89"/>
        <v>0</v>
      </c>
      <c r="T93" s="98">
        <f t="shared" si="89"/>
        <v>0</v>
      </c>
      <c r="U93" s="98">
        <f t="shared" si="89"/>
        <v>0</v>
      </c>
      <c r="V93" s="98">
        <f t="shared" si="89"/>
        <v>2133085677.9000001</v>
      </c>
      <c r="W93" s="137">
        <f t="shared" si="71"/>
        <v>0</v>
      </c>
      <c r="X93" s="95"/>
      <c r="Z93" s="95"/>
      <c r="AA93" s="95"/>
    </row>
    <row r="94" spans="1:27" s="29" customFormat="1" x14ac:dyDescent="0.25">
      <c r="A94" s="110" t="s">
        <v>987</v>
      </c>
      <c r="B94" s="112" t="s">
        <v>988</v>
      </c>
      <c r="C94" s="158"/>
      <c r="D94" s="159"/>
      <c r="E94" s="161"/>
      <c r="F94" s="161">
        <f t="shared" si="67"/>
        <v>0</v>
      </c>
      <c r="G94" s="161"/>
      <c r="H94" s="159"/>
      <c r="I94" s="161"/>
      <c r="J94" s="160">
        <f t="shared" si="68"/>
        <v>0</v>
      </c>
      <c r="K94" s="115" t="e">
        <f t="shared" si="69"/>
        <v>#DIV/0!</v>
      </c>
      <c r="L94" s="136"/>
      <c r="M94" s="110" t="s">
        <v>987</v>
      </c>
      <c r="N94" s="112" t="s">
        <v>988</v>
      </c>
      <c r="O94" s="105"/>
      <c r="P94" s="106"/>
      <c r="Q94" s="113"/>
      <c r="R94" s="114">
        <f t="shared" si="70"/>
        <v>0</v>
      </c>
      <c r="S94" s="133"/>
      <c r="T94" s="106"/>
      <c r="U94" s="133"/>
      <c r="V94" s="107">
        <f>R94-U94</f>
        <v>0</v>
      </c>
      <c r="W94" s="115" t="e">
        <f t="shared" si="71"/>
        <v>#DIV/0!</v>
      </c>
      <c r="X94" s="95"/>
      <c r="Z94" s="95"/>
      <c r="AA94" s="95"/>
    </row>
    <row r="95" spans="1:27" s="29" customFormat="1" x14ac:dyDescent="0.25">
      <c r="A95" s="110" t="s">
        <v>989</v>
      </c>
      <c r="B95" s="112" t="s">
        <v>990</v>
      </c>
      <c r="C95" s="158"/>
      <c r="D95" s="159"/>
      <c r="E95" s="161"/>
      <c r="F95" s="161">
        <f t="shared" si="67"/>
        <v>0</v>
      </c>
      <c r="G95" s="161"/>
      <c r="H95" s="159"/>
      <c r="I95" s="161"/>
      <c r="J95" s="160">
        <f t="shared" si="68"/>
        <v>0</v>
      </c>
      <c r="K95" s="115" t="e">
        <f t="shared" si="69"/>
        <v>#DIV/0!</v>
      </c>
      <c r="L95" s="136"/>
      <c r="M95" s="110" t="s">
        <v>989</v>
      </c>
      <c r="N95" s="112" t="s">
        <v>990</v>
      </c>
      <c r="O95" s="105"/>
      <c r="P95" s="106"/>
      <c r="Q95" s="113"/>
      <c r="R95" s="114">
        <f t="shared" si="70"/>
        <v>0</v>
      </c>
      <c r="S95" s="133"/>
      <c r="T95" s="106"/>
      <c r="U95" s="133"/>
      <c r="V95" s="107">
        <f t="shared" ref="V95:V102" si="90">R95-U95</f>
        <v>0</v>
      </c>
      <c r="W95" s="115" t="e">
        <f t="shared" si="71"/>
        <v>#DIV/0!</v>
      </c>
      <c r="X95" s="95"/>
      <c r="Z95" s="95"/>
      <c r="AA95" s="95"/>
    </row>
    <row r="96" spans="1:27" s="29" customFormat="1" x14ac:dyDescent="0.25">
      <c r="A96" s="110" t="s">
        <v>991</v>
      </c>
      <c r="B96" s="104" t="s">
        <v>468</v>
      </c>
      <c r="C96" s="158">
        <v>40000000</v>
      </c>
      <c r="D96" s="159"/>
      <c r="E96" s="161"/>
      <c r="F96" s="161">
        <f t="shared" si="67"/>
        <v>40000000</v>
      </c>
      <c r="G96" s="161"/>
      <c r="H96" s="159"/>
      <c r="I96" s="161"/>
      <c r="J96" s="160">
        <f t="shared" si="68"/>
        <v>40000000</v>
      </c>
      <c r="K96" s="115">
        <f t="shared" si="69"/>
        <v>1</v>
      </c>
      <c r="L96" s="136"/>
      <c r="M96" s="110" t="s">
        <v>991</v>
      </c>
      <c r="N96" s="104" t="s">
        <v>468</v>
      </c>
      <c r="O96" s="105">
        <v>40000000</v>
      </c>
      <c r="P96" s="106"/>
      <c r="Q96" s="113"/>
      <c r="R96" s="114">
        <f t="shared" si="70"/>
        <v>40000000</v>
      </c>
      <c r="S96" s="133"/>
      <c r="T96" s="106"/>
      <c r="U96" s="133"/>
      <c r="V96" s="107">
        <f t="shared" si="90"/>
        <v>40000000</v>
      </c>
      <c r="W96" s="115">
        <f t="shared" si="71"/>
        <v>0</v>
      </c>
      <c r="X96" s="95"/>
      <c r="Z96" s="95"/>
      <c r="AA96" s="95"/>
    </row>
    <row r="97" spans="1:27" s="29" customFormat="1" x14ac:dyDescent="0.25">
      <c r="A97" s="110" t="s">
        <v>992</v>
      </c>
      <c r="B97" s="112" t="s">
        <v>929</v>
      </c>
      <c r="C97" s="158">
        <v>493080000</v>
      </c>
      <c r="D97" s="159"/>
      <c r="E97" s="161"/>
      <c r="F97" s="161">
        <f t="shared" si="67"/>
        <v>493080000</v>
      </c>
      <c r="G97" s="161">
        <v>8136348</v>
      </c>
      <c r="H97" s="159">
        <v>3643923</v>
      </c>
      <c r="I97" s="161">
        <v>8136348</v>
      </c>
      <c r="J97" s="160">
        <f t="shared" si="68"/>
        <v>484943652</v>
      </c>
      <c r="K97" s="115">
        <f t="shared" si="69"/>
        <v>0.98349892917984916</v>
      </c>
      <c r="L97" s="136"/>
      <c r="M97" s="110" t="s">
        <v>992</v>
      </c>
      <c r="N97" s="112" t="s">
        <v>929</v>
      </c>
      <c r="O97" s="105">
        <v>493080000</v>
      </c>
      <c r="P97" s="106"/>
      <c r="Q97" s="113"/>
      <c r="R97" s="114">
        <f t="shared" si="70"/>
        <v>493080000</v>
      </c>
      <c r="S97" s="133"/>
      <c r="T97" s="106"/>
      <c r="U97" s="133"/>
      <c r="V97" s="107">
        <f t="shared" si="90"/>
        <v>493080000</v>
      </c>
      <c r="W97" s="115">
        <f t="shared" si="71"/>
        <v>0</v>
      </c>
      <c r="X97" s="95"/>
      <c r="Z97" s="95"/>
      <c r="AA97" s="95"/>
    </row>
    <row r="98" spans="1:27" s="29" customFormat="1" x14ac:dyDescent="0.25">
      <c r="A98" s="110" t="s">
        <v>993</v>
      </c>
      <c r="B98" s="112" t="s">
        <v>470</v>
      </c>
      <c r="C98" s="158">
        <v>1586505677.9000001</v>
      </c>
      <c r="D98" s="159"/>
      <c r="E98" s="161"/>
      <c r="F98" s="161">
        <f t="shared" si="67"/>
        <v>1586505677.9000001</v>
      </c>
      <c r="G98" s="161">
        <v>69275495</v>
      </c>
      <c r="H98" s="159">
        <v>38168000</v>
      </c>
      <c r="I98" s="161">
        <v>69275495</v>
      </c>
      <c r="J98" s="160">
        <f t="shared" si="68"/>
        <v>1517230182.9000001</v>
      </c>
      <c r="K98" s="115">
        <f t="shared" si="69"/>
        <v>0.95633454328906187</v>
      </c>
      <c r="L98" s="136"/>
      <c r="M98" s="110" t="s">
        <v>993</v>
      </c>
      <c r="N98" s="112" t="s">
        <v>470</v>
      </c>
      <c r="O98" s="105">
        <v>1586505677.9000001</v>
      </c>
      <c r="P98" s="106"/>
      <c r="Q98" s="113"/>
      <c r="R98" s="114">
        <f t="shared" si="70"/>
        <v>1586505677.9000001</v>
      </c>
      <c r="S98" s="133"/>
      <c r="T98" s="106"/>
      <c r="U98" s="133"/>
      <c r="V98" s="107">
        <f t="shared" si="90"/>
        <v>1586505677.9000001</v>
      </c>
      <c r="W98" s="115">
        <f t="shared" si="71"/>
        <v>0</v>
      </c>
      <c r="X98" s="95"/>
      <c r="Z98" s="95"/>
      <c r="AA98" s="95"/>
    </row>
    <row r="99" spans="1:27" s="29" customFormat="1" x14ac:dyDescent="0.25">
      <c r="A99" s="110" t="s">
        <v>994</v>
      </c>
      <c r="B99" s="112" t="s">
        <v>472</v>
      </c>
      <c r="C99" s="158"/>
      <c r="D99" s="159"/>
      <c r="E99" s="161"/>
      <c r="F99" s="161">
        <f t="shared" si="67"/>
        <v>0</v>
      </c>
      <c r="G99" s="161"/>
      <c r="H99" s="159"/>
      <c r="I99" s="161"/>
      <c r="J99" s="160">
        <f t="shared" si="68"/>
        <v>0</v>
      </c>
      <c r="K99" s="115" t="e">
        <f t="shared" si="69"/>
        <v>#DIV/0!</v>
      </c>
      <c r="L99" s="136"/>
      <c r="M99" s="110" t="s">
        <v>994</v>
      </c>
      <c r="N99" s="112" t="s">
        <v>472</v>
      </c>
      <c r="O99" s="105"/>
      <c r="P99" s="106"/>
      <c r="Q99" s="113"/>
      <c r="R99" s="114">
        <f t="shared" si="70"/>
        <v>0</v>
      </c>
      <c r="S99" s="133"/>
      <c r="T99" s="106"/>
      <c r="U99" s="133"/>
      <c r="V99" s="107">
        <f t="shared" si="90"/>
        <v>0</v>
      </c>
      <c r="W99" s="115" t="e">
        <f t="shared" si="71"/>
        <v>#DIV/0!</v>
      </c>
      <c r="X99" s="95"/>
      <c r="Z99" s="95"/>
      <c r="AA99" s="95"/>
    </row>
    <row r="100" spans="1:27" s="29" customFormat="1" x14ac:dyDescent="0.25">
      <c r="A100" s="110" t="s">
        <v>995</v>
      </c>
      <c r="B100" s="112" t="s">
        <v>996</v>
      </c>
      <c r="C100" s="158"/>
      <c r="D100" s="159"/>
      <c r="E100" s="161"/>
      <c r="F100" s="161">
        <f t="shared" si="67"/>
        <v>0</v>
      </c>
      <c r="G100" s="161"/>
      <c r="H100" s="159"/>
      <c r="I100" s="161"/>
      <c r="J100" s="160">
        <f t="shared" si="68"/>
        <v>0</v>
      </c>
      <c r="K100" s="115" t="e">
        <f t="shared" si="69"/>
        <v>#DIV/0!</v>
      </c>
      <c r="L100" s="136"/>
      <c r="M100" s="110" t="s">
        <v>995</v>
      </c>
      <c r="N100" s="112" t="s">
        <v>996</v>
      </c>
      <c r="O100" s="105"/>
      <c r="P100" s="106"/>
      <c r="Q100" s="113"/>
      <c r="R100" s="114">
        <f t="shared" si="70"/>
        <v>0</v>
      </c>
      <c r="S100" s="133"/>
      <c r="T100" s="106"/>
      <c r="U100" s="133"/>
      <c r="V100" s="107">
        <f t="shared" si="90"/>
        <v>0</v>
      </c>
      <c r="W100" s="115" t="e">
        <f t="shared" si="71"/>
        <v>#DIV/0!</v>
      </c>
      <c r="X100" s="95"/>
      <c r="Z100" s="95"/>
      <c r="AA100" s="95"/>
    </row>
    <row r="101" spans="1:27" s="29" customFormat="1" x14ac:dyDescent="0.25">
      <c r="A101" s="110" t="s">
        <v>997</v>
      </c>
      <c r="B101" s="112" t="s">
        <v>998</v>
      </c>
      <c r="C101" s="158"/>
      <c r="D101" s="159"/>
      <c r="E101" s="161"/>
      <c r="F101" s="161">
        <f t="shared" si="67"/>
        <v>0</v>
      </c>
      <c r="G101" s="161"/>
      <c r="H101" s="159"/>
      <c r="I101" s="161"/>
      <c r="J101" s="160">
        <f t="shared" si="68"/>
        <v>0</v>
      </c>
      <c r="K101" s="115" t="e">
        <f t="shared" si="69"/>
        <v>#DIV/0!</v>
      </c>
      <c r="L101" s="136"/>
      <c r="M101" s="110" t="s">
        <v>997</v>
      </c>
      <c r="N101" s="112" t="s">
        <v>998</v>
      </c>
      <c r="O101" s="105"/>
      <c r="P101" s="106"/>
      <c r="Q101" s="113"/>
      <c r="R101" s="114">
        <f t="shared" si="70"/>
        <v>0</v>
      </c>
      <c r="S101" s="133"/>
      <c r="T101" s="106"/>
      <c r="U101" s="133"/>
      <c r="V101" s="107">
        <f t="shared" si="90"/>
        <v>0</v>
      </c>
      <c r="W101" s="115" t="e">
        <f t="shared" si="71"/>
        <v>#DIV/0!</v>
      </c>
      <c r="X101" s="95"/>
      <c r="Z101" s="95"/>
      <c r="AA101" s="95"/>
    </row>
    <row r="102" spans="1:27" s="29" customFormat="1" x14ac:dyDescent="0.25">
      <c r="A102" s="110" t="s">
        <v>999</v>
      </c>
      <c r="B102" s="112" t="s">
        <v>930</v>
      </c>
      <c r="C102" s="158">
        <v>13500000</v>
      </c>
      <c r="D102" s="159"/>
      <c r="E102" s="161"/>
      <c r="F102" s="161">
        <f t="shared" si="67"/>
        <v>13500000</v>
      </c>
      <c r="G102" s="161">
        <v>106720000</v>
      </c>
      <c r="H102" s="159">
        <v>106720000</v>
      </c>
      <c r="I102" s="161">
        <v>106720000</v>
      </c>
      <c r="J102" s="160">
        <f t="shared" si="68"/>
        <v>-93220000</v>
      </c>
      <c r="K102" s="115">
        <f t="shared" si="69"/>
        <v>-6.9051851851851849</v>
      </c>
      <c r="L102" s="136"/>
      <c r="M102" s="110" t="s">
        <v>999</v>
      </c>
      <c r="N102" s="112" t="s">
        <v>930</v>
      </c>
      <c r="O102" s="105">
        <v>13500000</v>
      </c>
      <c r="P102" s="106"/>
      <c r="Q102" s="113"/>
      <c r="R102" s="114">
        <f t="shared" si="70"/>
        <v>13500000</v>
      </c>
      <c r="S102" s="133"/>
      <c r="T102" s="106"/>
      <c r="U102" s="133"/>
      <c r="V102" s="107">
        <f t="shared" si="90"/>
        <v>13500000</v>
      </c>
      <c r="W102" s="115">
        <f t="shared" si="71"/>
        <v>0</v>
      </c>
      <c r="X102" s="95"/>
      <c r="Z102" s="95"/>
      <c r="AA102" s="95"/>
    </row>
    <row r="103" spans="1:27" s="29" customFormat="1" x14ac:dyDescent="0.25">
      <c r="A103" s="97" t="s">
        <v>1000</v>
      </c>
      <c r="B103" s="97" t="s">
        <v>476</v>
      </c>
      <c r="C103" s="156">
        <f>SUM(C104:C109)</f>
        <v>0</v>
      </c>
      <c r="D103" s="156">
        <f t="shared" ref="D103:I103" si="91">SUM(D104:D109)</f>
        <v>0</v>
      </c>
      <c r="E103" s="156">
        <f t="shared" si="91"/>
        <v>0</v>
      </c>
      <c r="F103" s="156">
        <f t="shared" si="91"/>
        <v>0</v>
      </c>
      <c r="G103" s="156">
        <f t="shared" si="91"/>
        <v>0</v>
      </c>
      <c r="H103" s="156">
        <f t="shared" si="91"/>
        <v>0</v>
      </c>
      <c r="I103" s="156">
        <f t="shared" si="91"/>
        <v>0</v>
      </c>
      <c r="J103" s="156">
        <f t="shared" si="68"/>
        <v>0</v>
      </c>
      <c r="K103" s="137" t="e">
        <f t="shared" si="69"/>
        <v>#DIV/0!</v>
      </c>
      <c r="L103" s="136"/>
      <c r="M103" s="97" t="s">
        <v>1000</v>
      </c>
      <c r="N103" s="97" t="s">
        <v>476</v>
      </c>
      <c r="O103" s="98">
        <f>SUM(O104:O109)</f>
        <v>0</v>
      </c>
      <c r="P103" s="98">
        <f t="shared" ref="P103:V103" si="92">SUM(P104:P109)</f>
        <v>0</v>
      </c>
      <c r="Q103" s="98">
        <f t="shared" si="92"/>
        <v>0</v>
      </c>
      <c r="R103" s="98">
        <f t="shared" si="70"/>
        <v>0</v>
      </c>
      <c r="S103" s="98">
        <f t="shared" si="92"/>
        <v>0</v>
      </c>
      <c r="T103" s="98">
        <f t="shared" si="92"/>
        <v>0</v>
      </c>
      <c r="U103" s="98">
        <f t="shared" si="92"/>
        <v>0</v>
      </c>
      <c r="V103" s="98">
        <f t="shared" si="92"/>
        <v>0</v>
      </c>
      <c r="W103" s="137" t="e">
        <f t="shared" si="71"/>
        <v>#DIV/0!</v>
      </c>
      <c r="X103" s="95"/>
      <c r="Z103" s="95"/>
      <c r="AA103" s="95"/>
    </row>
    <row r="104" spans="1:27" s="29" customFormat="1" x14ac:dyDescent="0.25">
      <c r="A104" s="110" t="s">
        <v>1001</v>
      </c>
      <c r="B104" s="112" t="s">
        <v>478</v>
      </c>
      <c r="C104" s="158"/>
      <c r="D104" s="159"/>
      <c r="E104" s="161"/>
      <c r="F104" s="161">
        <f t="shared" si="67"/>
        <v>0</v>
      </c>
      <c r="G104" s="161"/>
      <c r="H104" s="159"/>
      <c r="I104" s="161"/>
      <c r="J104" s="160">
        <f t="shared" si="68"/>
        <v>0</v>
      </c>
      <c r="K104" s="115" t="e">
        <f t="shared" si="69"/>
        <v>#DIV/0!</v>
      </c>
      <c r="L104" s="136"/>
      <c r="M104" s="110" t="s">
        <v>1001</v>
      </c>
      <c r="N104" s="112" t="s">
        <v>478</v>
      </c>
      <c r="O104" s="105"/>
      <c r="P104" s="106"/>
      <c r="Q104" s="113"/>
      <c r="R104" s="114">
        <f t="shared" si="70"/>
        <v>0</v>
      </c>
      <c r="S104" s="133"/>
      <c r="T104" s="106"/>
      <c r="U104" s="133"/>
      <c r="V104" s="107"/>
      <c r="W104" s="115" t="e">
        <f t="shared" si="71"/>
        <v>#DIV/0!</v>
      </c>
      <c r="X104" s="95"/>
      <c r="Z104" s="95"/>
      <c r="AA104" s="95"/>
    </row>
    <row r="105" spans="1:27" s="29" customFormat="1" x14ac:dyDescent="0.25">
      <c r="A105" s="110" t="s">
        <v>1002</v>
      </c>
      <c r="B105" s="112" t="s">
        <v>480</v>
      </c>
      <c r="C105" s="158"/>
      <c r="D105" s="159"/>
      <c r="E105" s="161"/>
      <c r="F105" s="161">
        <f t="shared" si="67"/>
        <v>0</v>
      </c>
      <c r="G105" s="161"/>
      <c r="H105" s="159"/>
      <c r="I105" s="161"/>
      <c r="J105" s="160">
        <f t="shared" si="68"/>
        <v>0</v>
      </c>
      <c r="K105" s="115" t="e">
        <f t="shared" si="69"/>
        <v>#DIV/0!</v>
      </c>
      <c r="L105" s="136"/>
      <c r="M105" s="110" t="s">
        <v>1002</v>
      </c>
      <c r="N105" s="112" t="s">
        <v>480</v>
      </c>
      <c r="O105" s="105"/>
      <c r="P105" s="106"/>
      <c r="Q105" s="113"/>
      <c r="R105" s="114">
        <f t="shared" si="70"/>
        <v>0</v>
      </c>
      <c r="S105" s="133"/>
      <c r="T105" s="106"/>
      <c r="U105" s="133"/>
      <c r="V105" s="107"/>
      <c r="W105" s="115" t="e">
        <f t="shared" si="71"/>
        <v>#DIV/0!</v>
      </c>
      <c r="X105" s="95"/>
      <c r="Z105" s="95"/>
      <c r="AA105" s="95"/>
    </row>
    <row r="106" spans="1:27" s="29" customFormat="1" x14ac:dyDescent="0.25">
      <c r="A106" s="110" t="s">
        <v>1003</v>
      </c>
      <c r="B106" s="112" t="s">
        <v>1004</v>
      </c>
      <c r="C106" s="158"/>
      <c r="D106" s="159"/>
      <c r="E106" s="161"/>
      <c r="F106" s="161">
        <f t="shared" si="67"/>
        <v>0</v>
      </c>
      <c r="G106" s="161"/>
      <c r="H106" s="159"/>
      <c r="I106" s="161"/>
      <c r="J106" s="160">
        <f t="shared" si="68"/>
        <v>0</v>
      </c>
      <c r="K106" s="115" t="e">
        <f t="shared" si="69"/>
        <v>#DIV/0!</v>
      </c>
      <c r="L106" s="136"/>
      <c r="M106" s="110" t="s">
        <v>1003</v>
      </c>
      <c r="N106" s="112" t="s">
        <v>1004</v>
      </c>
      <c r="O106" s="105"/>
      <c r="P106" s="106"/>
      <c r="Q106" s="113"/>
      <c r="R106" s="114">
        <f t="shared" si="70"/>
        <v>0</v>
      </c>
      <c r="S106" s="133"/>
      <c r="T106" s="106"/>
      <c r="U106" s="133"/>
      <c r="V106" s="107"/>
      <c r="W106" s="115" t="e">
        <f t="shared" si="71"/>
        <v>#DIV/0!</v>
      </c>
      <c r="X106" s="95"/>
      <c r="Z106" s="95"/>
      <c r="AA106" s="95"/>
    </row>
    <row r="107" spans="1:27" s="29" customFormat="1" x14ac:dyDescent="0.25">
      <c r="A107" s="110" t="s">
        <v>1005</v>
      </c>
      <c r="B107" s="112" t="s">
        <v>1006</v>
      </c>
      <c r="C107" s="158"/>
      <c r="D107" s="159"/>
      <c r="E107" s="161"/>
      <c r="F107" s="161">
        <f t="shared" si="67"/>
        <v>0</v>
      </c>
      <c r="G107" s="161"/>
      <c r="H107" s="159"/>
      <c r="I107" s="161"/>
      <c r="J107" s="160">
        <f t="shared" si="68"/>
        <v>0</v>
      </c>
      <c r="K107" s="115" t="e">
        <f t="shared" si="69"/>
        <v>#DIV/0!</v>
      </c>
      <c r="L107" s="136"/>
      <c r="M107" s="110" t="s">
        <v>1005</v>
      </c>
      <c r="N107" s="112" t="s">
        <v>1006</v>
      </c>
      <c r="O107" s="105"/>
      <c r="P107" s="106"/>
      <c r="Q107" s="113"/>
      <c r="R107" s="114">
        <f t="shared" si="70"/>
        <v>0</v>
      </c>
      <c r="S107" s="133"/>
      <c r="T107" s="106"/>
      <c r="U107" s="133"/>
      <c r="V107" s="107"/>
      <c r="W107" s="115" t="e">
        <f t="shared" si="71"/>
        <v>#DIV/0!</v>
      </c>
      <c r="X107" s="95"/>
      <c r="Z107" s="95"/>
      <c r="AA107" s="95"/>
    </row>
    <row r="108" spans="1:27" s="29" customFormat="1" x14ac:dyDescent="0.25">
      <c r="A108" s="110" t="s">
        <v>1007</v>
      </c>
      <c r="B108" s="112" t="s">
        <v>931</v>
      </c>
      <c r="C108" s="158"/>
      <c r="D108" s="159"/>
      <c r="E108" s="161"/>
      <c r="F108" s="161">
        <f t="shared" si="67"/>
        <v>0</v>
      </c>
      <c r="G108" s="161"/>
      <c r="H108" s="159"/>
      <c r="I108" s="161"/>
      <c r="J108" s="160">
        <f t="shared" si="68"/>
        <v>0</v>
      </c>
      <c r="K108" s="115" t="e">
        <f t="shared" si="69"/>
        <v>#DIV/0!</v>
      </c>
      <c r="L108" s="136"/>
      <c r="M108" s="110" t="s">
        <v>1007</v>
      </c>
      <c r="N108" s="112" t="s">
        <v>931</v>
      </c>
      <c r="O108" s="105"/>
      <c r="P108" s="106"/>
      <c r="Q108" s="113"/>
      <c r="R108" s="114">
        <f t="shared" si="70"/>
        <v>0</v>
      </c>
      <c r="S108" s="133"/>
      <c r="T108" s="106"/>
      <c r="U108" s="133"/>
      <c r="V108" s="107"/>
      <c r="W108" s="115" t="e">
        <f t="shared" si="71"/>
        <v>#DIV/0!</v>
      </c>
      <c r="X108" s="95"/>
      <c r="Z108" s="95"/>
      <c r="AA108" s="95"/>
    </row>
    <row r="109" spans="1:27" s="29" customFormat="1" x14ac:dyDescent="0.25">
      <c r="A109" s="110" t="s">
        <v>1008</v>
      </c>
      <c r="B109" s="112" t="s">
        <v>1009</v>
      </c>
      <c r="C109" s="158"/>
      <c r="D109" s="159"/>
      <c r="E109" s="161"/>
      <c r="F109" s="161">
        <f t="shared" si="67"/>
        <v>0</v>
      </c>
      <c r="G109" s="161"/>
      <c r="H109" s="159"/>
      <c r="I109" s="161"/>
      <c r="J109" s="160">
        <f t="shared" si="68"/>
        <v>0</v>
      </c>
      <c r="K109" s="115" t="e">
        <f t="shared" si="69"/>
        <v>#DIV/0!</v>
      </c>
      <c r="L109" s="136"/>
      <c r="M109" s="110" t="s">
        <v>1008</v>
      </c>
      <c r="N109" s="112" t="s">
        <v>1009</v>
      </c>
      <c r="O109" s="105"/>
      <c r="P109" s="106"/>
      <c r="Q109" s="113"/>
      <c r="R109" s="114">
        <f t="shared" si="70"/>
        <v>0</v>
      </c>
      <c r="S109" s="133"/>
      <c r="T109" s="106"/>
      <c r="U109" s="133"/>
      <c r="V109" s="107"/>
      <c r="W109" s="115" t="e">
        <f t="shared" si="71"/>
        <v>#DIV/0!</v>
      </c>
      <c r="X109" s="95"/>
      <c r="Z109" s="95"/>
      <c r="AA109" s="95"/>
    </row>
    <row r="110" spans="1:27" s="29" customFormat="1" x14ac:dyDescent="0.25">
      <c r="A110" s="97" t="s">
        <v>1010</v>
      </c>
      <c r="B110" s="97" t="s">
        <v>1011</v>
      </c>
      <c r="C110" s="156">
        <f>SUM(C111:C113)</f>
        <v>0</v>
      </c>
      <c r="D110" s="156">
        <f t="shared" ref="D110:I110" si="93">SUM(D111:D113)</f>
        <v>0</v>
      </c>
      <c r="E110" s="156">
        <f t="shared" si="93"/>
        <v>0</v>
      </c>
      <c r="F110" s="156">
        <f t="shared" si="93"/>
        <v>0</v>
      </c>
      <c r="G110" s="156">
        <f t="shared" si="93"/>
        <v>0</v>
      </c>
      <c r="H110" s="156">
        <f t="shared" si="93"/>
        <v>0</v>
      </c>
      <c r="I110" s="156">
        <f t="shared" si="93"/>
        <v>0</v>
      </c>
      <c r="J110" s="156">
        <f t="shared" si="68"/>
        <v>0</v>
      </c>
      <c r="K110" s="137" t="e">
        <f t="shared" si="69"/>
        <v>#DIV/0!</v>
      </c>
      <c r="L110" s="136"/>
      <c r="M110" s="97" t="s">
        <v>1010</v>
      </c>
      <c r="N110" s="97" t="s">
        <v>1011</v>
      </c>
      <c r="O110" s="98">
        <f>SUM(O111:O114)</f>
        <v>0</v>
      </c>
      <c r="P110" s="98">
        <f t="shared" ref="P110:V110" si="94">SUM(P111:P114)</f>
        <v>0</v>
      </c>
      <c r="Q110" s="98">
        <f t="shared" si="94"/>
        <v>0</v>
      </c>
      <c r="R110" s="98">
        <f t="shared" si="70"/>
        <v>0</v>
      </c>
      <c r="S110" s="98">
        <f t="shared" si="94"/>
        <v>0</v>
      </c>
      <c r="T110" s="98">
        <f t="shared" si="94"/>
        <v>0</v>
      </c>
      <c r="U110" s="98">
        <f t="shared" si="94"/>
        <v>0</v>
      </c>
      <c r="V110" s="98">
        <f t="shared" si="94"/>
        <v>0</v>
      </c>
      <c r="W110" s="137" t="e">
        <f t="shared" si="71"/>
        <v>#DIV/0!</v>
      </c>
      <c r="X110" s="95"/>
      <c r="Z110" s="95"/>
      <c r="AA110" s="95"/>
    </row>
    <row r="111" spans="1:27" s="29" customFormat="1" x14ac:dyDescent="0.25">
      <c r="A111" s="110" t="s">
        <v>1012</v>
      </c>
      <c r="B111" s="112" t="s">
        <v>526</v>
      </c>
      <c r="C111" s="158"/>
      <c r="D111" s="159"/>
      <c r="E111" s="161"/>
      <c r="F111" s="161">
        <f t="shared" si="67"/>
        <v>0</v>
      </c>
      <c r="G111" s="161"/>
      <c r="H111" s="159"/>
      <c r="I111" s="161"/>
      <c r="J111" s="160">
        <f t="shared" si="68"/>
        <v>0</v>
      </c>
      <c r="K111" s="115" t="e">
        <f t="shared" si="69"/>
        <v>#DIV/0!</v>
      </c>
      <c r="L111" s="136"/>
      <c r="M111" s="110" t="s">
        <v>1012</v>
      </c>
      <c r="N111" s="112" t="s">
        <v>526</v>
      </c>
      <c r="O111" s="105"/>
      <c r="P111" s="106"/>
      <c r="Q111" s="113"/>
      <c r="R111" s="114">
        <f t="shared" si="70"/>
        <v>0</v>
      </c>
      <c r="S111" s="133"/>
      <c r="T111" s="106"/>
      <c r="U111" s="133"/>
      <c r="V111" s="107"/>
      <c r="W111" s="115" t="e">
        <f t="shared" si="71"/>
        <v>#DIV/0!</v>
      </c>
      <c r="X111" s="95"/>
      <c r="Z111" s="95"/>
      <c r="AA111" s="95"/>
    </row>
    <row r="112" spans="1:27" s="29" customFormat="1" x14ac:dyDescent="0.25">
      <c r="A112" s="110" t="s">
        <v>1013</v>
      </c>
      <c r="B112" s="110" t="s">
        <v>1014</v>
      </c>
      <c r="C112" s="158"/>
      <c r="D112" s="159"/>
      <c r="E112" s="161"/>
      <c r="F112" s="161">
        <f t="shared" si="67"/>
        <v>0</v>
      </c>
      <c r="G112" s="161"/>
      <c r="H112" s="159"/>
      <c r="I112" s="161"/>
      <c r="J112" s="160">
        <f t="shared" si="68"/>
        <v>0</v>
      </c>
      <c r="K112" s="115" t="e">
        <f t="shared" si="69"/>
        <v>#DIV/0!</v>
      </c>
      <c r="L112" s="136"/>
      <c r="M112" s="110" t="s">
        <v>1013</v>
      </c>
      <c r="N112" s="110" t="s">
        <v>1014</v>
      </c>
      <c r="O112" s="105"/>
      <c r="P112" s="106"/>
      <c r="Q112" s="113"/>
      <c r="R112" s="114">
        <f t="shared" si="70"/>
        <v>0</v>
      </c>
      <c r="S112" s="133"/>
      <c r="T112" s="106"/>
      <c r="U112" s="133"/>
      <c r="V112" s="107"/>
      <c r="W112" s="115" t="e">
        <f t="shared" si="71"/>
        <v>#DIV/0!</v>
      </c>
      <c r="X112" s="95"/>
      <c r="Z112" s="95"/>
      <c r="AA112" s="95"/>
    </row>
    <row r="113" spans="1:27" s="29" customFormat="1" x14ac:dyDescent="0.25">
      <c r="A113" s="110" t="s">
        <v>1015</v>
      </c>
      <c r="B113" s="112" t="s">
        <v>1016</v>
      </c>
      <c r="C113" s="158"/>
      <c r="D113" s="159"/>
      <c r="E113" s="161"/>
      <c r="F113" s="161">
        <f t="shared" si="67"/>
        <v>0</v>
      </c>
      <c r="G113" s="161"/>
      <c r="H113" s="159"/>
      <c r="I113" s="161"/>
      <c r="J113" s="160">
        <f t="shared" si="68"/>
        <v>0</v>
      </c>
      <c r="K113" s="115" t="e">
        <f t="shared" si="69"/>
        <v>#DIV/0!</v>
      </c>
      <c r="L113" s="136"/>
      <c r="M113" s="110" t="s">
        <v>1015</v>
      </c>
      <c r="N113" s="112" t="s">
        <v>1016</v>
      </c>
      <c r="O113" s="105"/>
      <c r="P113" s="106"/>
      <c r="Q113" s="113"/>
      <c r="R113" s="114">
        <f t="shared" si="70"/>
        <v>0</v>
      </c>
      <c r="S113" s="133"/>
      <c r="T113" s="106"/>
      <c r="U113" s="133"/>
      <c r="V113" s="107"/>
      <c r="W113" s="115" t="e">
        <f t="shared" si="71"/>
        <v>#DIV/0!</v>
      </c>
      <c r="X113" s="95"/>
      <c r="Z113" s="95"/>
      <c r="AA113" s="95"/>
    </row>
    <row r="114" spans="1:27" s="29" customFormat="1" x14ac:dyDescent="0.25">
      <c r="A114" s="110" t="s">
        <v>1017</v>
      </c>
      <c r="B114" s="112" t="s">
        <v>1018</v>
      </c>
      <c r="C114" s="158"/>
      <c r="D114" s="159"/>
      <c r="E114" s="161"/>
      <c r="F114" s="161">
        <f t="shared" si="67"/>
        <v>0</v>
      </c>
      <c r="G114" s="161"/>
      <c r="H114" s="159"/>
      <c r="I114" s="161"/>
      <c r="J114" s="160">
        <f t="shared" si="68"/>
        <v>0</v>
      </c>
      <c r="K114" s="115" t="e">
        <f t="shared" si="69"/>
        <v>#DIV/0!</v>
      </c>
      <c r="L114" s="136"/>
      <c r="M114" s="110" t="s">
        <v>1017</v>
      </c>
      <c r="N114" s="112" t="s">
        <v>1018</v>
      </c>
      <c r="O114" s="105"/>
      <c r="P114" s="106"/>
      <c r="Q114" s="113"/>
      <c r="R114" s="114">
        <f t="shared" si="70"/>
        <v>0</v>
      </c>
      <c r="S114" s="133"/>
      <c r="T114" s="106"/>
      <c r="U114" s="133"/>
      <c r="V114" s="107"/>
      <c r="W114" s="115" t="e">
        <f t="shared" si="71"/>
        <v>#DIV/0!</v>
      </c>
      <c r="X114" s="95"/>
      <c r="Z114" s="95"/>
      <c r="AA114" s="95"/>
    </row>
    <row r="115" spans="1:27" s="29" customFormat="1" x14ac:dyDescent="0.25">
      <c r="A115" s="178" t="s">
        <v>1019</v>
      </c>
      <c r="B115" s="178" t="s">
        <v>528</v>
      </c>
      <c r="C115" s="179">
        <f>C116+C123</f>
        <v>4781676523</v>
      </c>
      <c r="D115" s="179">
        <f t="shared" ref="D115:I115" si="95">D116+D123</f>
        <v>0</v>
      </c>
      <c r="E115" s="179">
        <f t="shared" si="95"/>
        <v>0</v>
      </c>
      <c r="F115" s="179">
        <f t="shared" si="95"/>
        <v>4781676523</v>
      </c>
      <c r="G115" s="179">
        <f t="shared" si="95"/>
        <v>1004533513</v>
      </c>
      <c r="H115" s="179">
        <f t="shared" si="95"/>
        <v>929868313</v>
      </c>
      <c r="I115" s="179">
        <f t="shared" si="95"/>
        <v>1004533513</v>
      </c>
      <c r="J115" s="179">
        <f t="shared" si="68"/>
        <v>3777143010</v>
      </c>
      <c r="K115" s="180">
        <f t="shared" si="69"/>
        <v>0.78992022815258101</v>
      </c>
      <c r="L115" s="81"/>
      <c r="M115" s="87" t="s">
        <v>1019</v>
      </c>
      <c r="N115" s="87" t="s">
        <v>528</v>
      </c>
      <c r="O115" s="88">
        <f>O116+O123</f>
        <v>4781676523</v>
      </c>
      <c r="P115" s="88">
        <f t="shared" ref="P115:V115" si="96">P116+P123</f>
        <v>0</v>
      </c>
      <c r="Q115" s="88">
        <f t="shared" si="96"/>
        <v>0</v>
      </c>
      <c r="R115" s="88">
        <f t="shared" si="70"/>
        <v>4781676523</v>
      </c>
      <c r="S115" s="88">
        <f t="shared" si="96"/>
        <v>1004533513</v>
      </c>
      <c r="T115" s="88">
        <f t="shared" si="96"/>
        <v>929868313</v>
      </c>
      <c r="U115" s="88">
        <f t="shared" si="96"/>
        <v>1004533513</v>
      </c>
      <c r="V115" s="88">
        <f t="shared" si="96"/>
        <v>3777143010</v>
      </c>
      <c r="W115" s="89">
        <f t="shared" si="71"/>
        <v>0.21007977184741905</v>
      </c>
      <c r="X115" s="95"/>
      <c r="Z115" s="95"/>
      <c r="AA115" s="95"/>
    </row>
    <row r="116" spans="1:27" s="29" customFormat="1" x14ac:dyDescent="0.25">
      <c r="A116" s="97" t="s">
        <v>1020</v>
      </c>
      <c r="B116" s="97" t="s">
        <v>530</v>
      </c>
      <c r="C116" s="156">
        <f t="shared" ref="C116" si="97">C117+C118+C119+C120+C121+C122</f>
        <v>4641676523</v>
      </c>
      <c r="D116" s="156">
        <f t="shared" ref="D116:I116" si="98">D117+D118+D119+D120+D121+D122</f>
        <v>0</v>
      </c>
      <c r="E116" s="156">
        <f t="shared" si="98"/>
        <v>0</v>
      </c>
      <c r="F116" s="156">
        <f t="shared" si="98"/>
        <v>4641676523</v>
      </c>
      <c r="G116" s="156">
        <f t="shared" si="98"/>
        <v>1004533513</v>
      </c>
      <c r="H116" s="156">
        <f t="shared" si="98"/>
        <v>929868313</v>
      </c>
      <c r="I116" s="156">
        <f t="shared" si="98"/>
        <v>1004533513</v>
      </c>
      <c r="J116" s="156">
        <f t="shared" si="68"/>
        <v>3637143010</v>
      </c>
      <c r="K116" s="137">
        <f t="shared" si="69"/>
        <v>0.78358390378510223</v>
      </c>
      <c r="L116" s="81"/>
      <c r="M116" s="97" t="s">
        <v>1020</v>
      </c>
      <c r="N116" s="97" t="s">
        <v>530</v>
      </c>
      <c r="O116" s="138">
        <f t="shared" ref="O116:V116" si="99">O117+O118+O119+O120+O121+O122</f>
        <v>4641676523</v>
      </c>
      <c r="P116" s="138">
        <f t="shared" si="99"/>
        <v>0</v>
      </c>
      <c r="Q116" s="138">
        <f t="shared" si="99"/>
        <v>0</v>
      </c>
      <c r="R116" s="138">
        <f t="shared" si="70"/>
        <v>4641676523</v>
      </c>
      <c r="S116" s="138">
        <f t="shared" si="99"/>
        <v>1004533513</v>
      </c>
      <c r="T116" s="138">
        <f t="shared" si="99"/>
        <v>929868313</v>
      </c>
      <c r="U116" s="138">
        <f t="shared" si="99"/>
        <v>1004533513</v>
      </c>
      <c r="V116" s="138">
        <f t="shared" si="99"/>
        <v>3637143010</v>
      </c>
      <c r="W116" s="137">
        <f t="shared" si="71"/>
        <v>0.21641609621489774</v>
      </c>
      <c r="X116" s="95"/>
      <c r="Z116" s="95"/>
      <c r="AA116" s="95"/>
    </row>
    <row r="117" spans="1:27" s="29" customFormat="1" x14ac:dyDescent="0.25">
      <c r="A117" s="110" t="s">
        <v>1021</v>
      </c>
      <c r="B117" s="139" t="s">
        <v>1022</v>
      </c>
      <c r="C117" s="165"/>
      <c r="D117" s="165"/>
      <c r="E117" s="165"/>
      <c r="F117" s="166">
        <f t="shared" si="67"/>
        <v>0</v>
      </c>
      <c r="G117" s="165"/>
      <c r="H117" s="165"/>
      <c r="I117" s="165"/>
      <c r="J117" s="165">
        <f t="shared" si="68"/>
        <v>0</v>
      </c>
      <c r="K117" s="139" t="e">
        <f t="shared" si="69"/>
        <v>#DIV/0!</v>
      </c>
      <c r="L117" s="81"/>
      <c r="M117" s="110" t="s">
        <v>1021</v>
      </c>
      <c r="N117" s="139" t="s">
        <v>1022</v>
      </c>
      <c r="O117" s="225"/>
      <c r="P117" s="139"/>
      <c r="Q117" s="139"/>
      <c r="R117" s="226">
        <f t="shared" si="70"/>
        <v>0</v>
      </c>
      <c r="S117" s="139"/>
      <c r="T117" s="225"/>
      <c r="U117" s="225"/>
      <c r="V117" s="227">
        <f t="shared" ref="V117:V122" si="100">R117-U117</f>
        <v>0</v>
      </c>
      <c r="W117" s="139" t="e">
        <f t="shared" si="71"/>
        <v>#DIV/0!</v>
      </c>
      <c r="X117" s="95"/>
      <c r="Z117" s="95"/>
      <c r="AA117" s="95"/>
    </row>
    <row r="118" spans="1:27" s="29" customFormat="1" x14ac:dyDescent="0.25">
      <c r="A118" s="110" t="s">
        <v>1023</v>
      </c>
      <c r="B118" s="139" t="s">
        <v>1024</v>
      </c>
      <c r="C118" s="165"/>
      <c r="D118" s="165"/>
      <c r="E118" s="165"/>
      <c r="F118" s="166">
        <f t="shared" si="67"/>
        <v>0</v>
      </c>
      <c r="G118" s="165"/>
      <c r="H118" s="165"/>
      <c r="I118" s="165"/>
      <c r="J118" s="165">
        <f t="shared" si="68"/>
        <v>0</v>
      </c>
      <c r="K118" s="139" t="e">
        <f t="shared" si="69"/>
        <v>#DIV/0!</v>
      </c>
      <c r="L118" s="81"/>
      <c r="M118" s="110" t="s">
        <v>1023</v>
      </c>
      <c r="N118" s="139" t="s">
        <v>1024</v>
      </c>
      <c r="O118" s="225"/>
      <c r="P118" s="139"/>
      <c r="Q118" s="139"/>
      <c r="R118" s="226">
        <f t="shared" si="70"/>
        <v>0</v>
      </c>
      <c r="S118" s="139"/>
      <c r="T118" s="225"/>
      <c r="U118" s="225"/>
      <c r="V118" s="227">
        <f t="shared" si="100"/>
        <v>0</v>
      </c>
      <c r="W118" s="139" t="e">
        <f t="shared" si="71"/>
        <v>#DIV/0!</v>
      </c>
      <c r="X118" s="95"/>
      <c r="Z118" s="95"/>
      <c r="AA118" s="95"/>
    </row>
    <row r="119" spans="1:27" s="29" customFormat="1" x14ac:dyDescent="0.25">
      <c r="A119" s="110" t="s">
        <v>1025</v>
      </c>
      <c r="B119" s="139" t="s">
        <v>1026</v>
      </c>
      <c r="C119" s="165"/>
      <c r="D119" s="165"/>
      <c r="E119" s="165"/>
      <c r="F119" s="166">
        <f t="shared" si="67"/>
        <v>0</v>
      </c>
      <c r="G119" s="165"/>
      <c r="H119" s="165"/>
      <c r="I119" s="165"/>
      <c r="J119" s="165">
        <f t="shared" si="68"/>
        <v>0</v>
      </c>
      <c r="K119" s="139" t="e">
        <f t="shared" si="69"/>
        <v>#DIV/0!</v>
      </c>
      <c r="L119" s="81"/>
      <c r="M119" s="110" t="s">
        <v>1025</v>
      </c>
      <c r="N119" s="139" t="s">
        <v>1026</v>
      </c>
      <c r="O119" s="225"/>
      <c r="P119" s="139"/>
      <c r="Q119" s="139"/>
      <c r="R119" s="226">
        <f t="shared" si="70"/>
        <v>0</v>
      </c>
      <c r="S119" s="139"/>
      <c r="T119" s="225"/>
      <c r="U119" s="225"/>
      <c r="V119" s="227">
        <f t="shared" si="100"/>
        <v>0</v>
      </c>
      <c r="W119" s="139" t="e">
        <f t="shared" si="71"/>
        <v>#DIV/0!</v>
      </c>
      <c r="X119" s="95"/>
      <c r="Z119" s="95"/>
      <c r="AA119" s="95"/>
    </row>
    <row r="120" spans="1:27" s="29" customFormat="1" x14ac:dyDescent="0.25">
      <c r="A120" s="110" t="s">
        <v>1027</v>
      </c>
      <c r="B120" s="139" t="s">
        <v>1028</v>
      </c>
      <c r="C120" s="165"/>
      <c r="D120" s="165"/>
      <c r="E120" s="165"/>
      <c r="F120" s="166">
        <f t="shared" si="67"/>
        <v>0</v>
      </c>
      <c r="G120" s="165"/>
      <c r="H120" s="165"/>
      <c r="I120" s="165"/>
      <c r="J120" s="165">
        <f t="shared" si="68"/>
        <v>0</v>
      </c>
      <c r="K120" s="139" t="e">
        <f t="shared" si="69"/>
        <v>#DIV/0!</v>
      </c>
      <c r="L120" s="81"/>
      <c r="M120" s="110" t="s">
        <v>1027</v>
      </c>
      <c r="N120" s="139" t="s">
        <v>1028</v>
      </c>
      <c r="O120" s="225"/>
      <c r="P120" s="139"/>
      <c r="Q120" s="139"/>
      <c r="R120" s="226">
        <f t="shared" si="70"/>
        <v>0</v>
      </c>
      <c r="S120" s="139"/>
      <c r="T120" s="225"/>
      <c r="U120" s="225"/>
      <c r="V120" s="227">
        <f t="shared" si="100"/>
        <v>0</v>
      </c>
      <c r="W120" s="139" t="e">
        <f t="shared" si="71"/>
        <v>#DIV/0!</v>
      </c>
      <c r="X120" s="95"/>
      <c r="Z120" s="95"/>
      <c r="AA120" s="95"/>
    </row>
    <row r="121" spans="1:27" s="29" customFormat="1" x14ac:dyDescent="0.25">
      <c r="A121" s="110" t="s">
        <v>1029</v>
      </c>
      <c r="B121" s="139" t="s">
        <v>532</v>
      </c>
      <c r="C121" s="165">
        <v>128000000</v>
      </c>
      <c r="D121" s="165"/>
      <c r="E121" s="165"/>
      <c r="F121" s="166">
        <f t="shared" si="67"/>
        <v>128000000</v>
      </c>
      <c r="G121" s="165">
        <v>1004533513</v>
      </c>
      <c r="H121" s="165">
        <v>929868313</v>
      </c>
      <c r="I121" s="165">
        <v>1004533513</v>
      </c>
      <c r="J121" s="165">
        <f t="shared" si="68"/>
        <v>-876533513</v>
      </c>
      <c r="K121" s="139">
        <f t="shared" si="69"/>
        <v>-6.8479180703124998</v>
      </c>
      <c r="L121" s="81"/>
      <c r="M121" s="110" t="s">
        <v>1029</v>
      </c>
      <c r="N121" s="139" t="s">
        <v>532</v>
      </c>
      <c r="O121" s="225">
        <v>128000000</v>
      </c>
      <c r="P121" s="139"/>
      <c r="Q121" s="139"/>
      <c r="R121" s="226">
        <f t="shared" si="70"/>
        <v>128000000</v>
      </c>
      <c r="S121" s="139">
        <v>1004533513</v>
      </c>
      <c r="T121" s="225">
        <v>929868313</v>
      </c>
      <c r="U121" s="225">
        <f>74665200+T121</f>
        <v>1004533513</v>
      </c>
      <c r="V121" s="227">
        <f t="shared" si="100"/>
        <v>-876533513</v>
      </c>
      <c r="W121" s="139">
        <f t="shared" si="71"/>
        <v>7.8479180703124998</v>
      </c>
      <c r="X121" s="95"/>
      <c r="Z121" s="95"/>
      <c r="AA121" s="95"/>
    </row>
    <row r="122" spans="1:27" s="29" customFormat="1" x14ac:dyDescent="0.25">
      <c r="A122" s="110" t="s">
        <v>1030</v>
      </c>
      <c r="B122" s="139" t="s">
        <v>1031</v>
      </c>
      <c r="C122" s="165">
        <v>4513676523</v>
      </c>
      <c r="D122" s="165"/>
      <c r="E122" s="165"/>
      <c r="F122" s="166">
        <f t="shared" si="67"/>
        <v>4513676523</v>
      </c>
      <c r="G122" s="165"/>
      <c r="H122" s="165"/>
      <c r="I122" s="165"/>
      <c r="J122" s="165">
        <f t="shared" si="68"/>
        <v>4513676523</v>
      </c>
      <c r="K122" s="139">
        <f t="shared" si="69"/>
        <v>1</v>
      </c>
      <c r="L122" s="81"/>
      <c r="M122" s="110" t="s">
        <v>1030</v>
      </c>
      <c r="N122" s="139" t="s">
        <v>1031</v>
      </c>
      <c r="O122" s="225">
        <v>4513676523</v>
      </c>
      <c r="P122" s="139"/>
      <c r="Q122" s="139"/>
      <c r="R122" s="226">
        <f t="shared" si="70"/>
        <v>4513676523</v>
      </c>
      <c r="S122" s="139"/>
      <c r="T122" s="225"/>
      <c r="U122" s="225"/>
      <c r="V122" s="227">
        <f t="shared" si="100"/>
        <v>4513676523</v>
      </c>
      <c r="W122" s="139">
        <f t="shared" si="71"/>
        <v>0</v>
      </c>
      <c r="X122" s="95"/>
      <c r="Z122" s="95"/>
      <c r="AA122" s="95"/>
    </row>
    <row r="123" spans="1:27" s="29" customFormat="1" x14ac:dyDescent="0.25">
      <c r="A123" s="97" t="s">
        <v>1032</v>
      </c>
      <c r="B123" s="97" t="s">
        <v>1033</v>
      </c>
      <c r="C123" s="156">
        <f t="shared" ref="C123:I123" si="101">C124</f>
        <v>140000000</v>
      </c>
      <c r="D123" s="156">
        <f t="shared" si="101"/>
        <v>0</v>
      </c>
      <c r="E123" s="156">
        <f t="shared" si="101"/>
        <v>0</v>
      </c>
      <c r="F123" s="156">
        <f t="shared" si="101"/>
        <v>140000000</v>
      </c>
      <c r="G123" s="156">
        <f t="shared" si="101"/>
        <v>0</v>
      </c>
      <c r="H123" s="156">
        <f t="shared" si="101"/>
        <v>0</v>
      </c>
      <c r="I123" s="156">
        <f t="shared" si="101"/>
        <v>0</v>
      </c>
      <c r="J123" s="156">
        <f t="shared" si="68"/>
        <v>140000000</v>
      </c>
      <c r="K123" s="137">
        <f t="shared" si="69"/>
        <v>1</v>
      </c>
      <c r="L123" s="136"/>
      <c r="M123" s="97" t="s">
        <v>1032</v>
      </c>
      <c r="N123" s="97" t="s">
        <v>1033</v>
      </c>
      <c r="O123" s="138">
        <f t="shared" ref="O123:V123" si="102">O124</f>
        <v>140000000</v>
      </c>
      <c r="P123" s="138">
        <f t="shared" si="102"/>
        <v>0</v>
      </c>
      <c r="Q123" s="138">
        <f t="shared" si="102"/>
        <v>0</v>
      </c>
      <c r="R123" s="138">
        <f t="shared" si="70"/>
        <v>140000000</v>
      </c>
      <c r="S123" s="138">
        <f t="shared" si="102"/>
        <v>0</v>
      </c>
      <c r="T123" s="138">
        <f t="shared" si="102"/>
        <v>0</v>
      </c>
      <c r="U123" s="138">
        <f t="shared" si="102"/>
        <v>0</v>
      </c>
      <c r="V123" s="138">
        <f t="shared" si="102"/>
        <v>140000000</v>
      </c>
      <c r="W123" s="137">
        <f t="shared" si="71"/>
        <v>0</v>
      </c>
      <c r="X123" s="95"/>
      <c r="Z123" s="95"/>
      <c r="AA123" s="95"/>
    </row>
    <row r="124" spans="1:27" s="29" customFormat="1" x14ac:dyDescent="0.25">
      <c r="A124" s="110" t="s">
        <v>1034</v>
      </c>
      <c r="B124" s="139" t="s">
        <v>940</v>
      </c>
      <c r="C124" s="165">
        <v>140000000</v>
      </c>
      <c r="D124" s="165"/>
      <c r="E124" s="165"/>
      <c r="F124" s="166">
        <f t="shared" si="67"/>
        <v>140000000</v>
      </c>
      <c r="G124" s="165"/>
      <c r="H124" s="165"/>
      <c r="I124" s="165"/>
      <c r="J124" s="165">
        <f t="shared" si="68"/>
        <v>140000000</v>
      </c>
      <c r="K124" s="139">
        <f t="shared" si="69"/>
        <v>1</v>
      </c>
      <c r="L124" s="136"/>
      <c r="M124" s="110" t="s">
        <v>1034</v>
      </c>
      <c r="N124" s="139" t="s">
        <v>940</v>
      </c>
      <c r="O124" s="225">
        <v>140000000</v>
      </c>
      <c r="P124" s="139"/>
      <c r="Q124" s="139"/>
      <c r="R124" s="226">
        <f t="shared" si="70"/>
        <v>140000000</v>
      </c>
      <c r="S124" s="139"/>
      <c r="T124" s="139"/>
      <c r="U124" s="139"/>
      <c r="V124" s="227">
        <f>R124-U124</f>
        <v>140000000</v>
      </c>
      <c r="W124" s="139">
        <f t="shared" si="71"/>
        <v>0</v>
      </c>
      <c r="X124" s="95"/>
      <c r="Z124" s="95"/>
      <c r="AA124" s="95"/>
    </row>
    <row r="125" spans="1:27" s="29" customFormat="1" x14ac:dyDescent="0.25">
      <c r="A125" s="178" t="s">
        <v>1035</v>
      </c>
      <c r="B125" s="178" t="s">
        <v>552</v>
      </c>
      <c r="C125" s="179">
        <f>C126+C129+C133+C137</f>
        <v>109646368368.05118</v>
      </c>
      <c r="D125" s="179">
        <f t="shared" ref="D125:I125" si="103">D126+D129+D133+D137</f>
        <v>0</v>
      </c>
      <c r="E125" s="179">
        <f t="shared" si="103"/>
        <v>0</v>
      </c>
      <c r="F125" s="179">
        <f t="shared" si="103"/>
        <v>109646368368.05118</v>
      </c>
      <c r="G125" s="179">
        <f t="shared" si="103"/>
        <v>20269597694</v>
      </c>
      <c r="H125" s="179">
        <f t="shared" si="103"/>
        <v>19939453696</v>
      </c>
      <c r="I125" s="179">
        <f t="shared" si="103"/>
        <v>20269597694</v>
      </c>
      <c r="J125" s="179">
        <f t="shared" si="68"/>
        <v>89376770674.051178</v>
      </c>
      <c r="K125" s="180">
        <f t="shared" si="69"/>
        <v>0.81513662517338636</v>
      </c>
      <c r="L125" s="81"/>
      <c r="M125" s="87" t="s">
        <v>1035</v>
      </c>
      <c r="N125" s="87" t="s">
        <v>552</v>
      </c>
      <c r="O125" s="88">
        <f>O126+O129+O133+O137</f>
        <v>109646368368.05</v>
      </c>
      <c r="P125" s="88">
        <f t="shared" ref="P125:V125" si="104">P126+P129+P133+P137</f>
        <v>0</v>
      </c>
      <c r="Q125" s="88">
        <f t="shared" si="104"/>
        <v>0</v>
      </c>
      <c r="R125" s="88">
        <f t="shared" si="70"/>
        <v>109646368368.05</v>
      </c>
      <c r="S125" s="88">
        <f t="shared" si="104"/>
        <v>20269597694</v>
      </c>
      <c r="T125" s="88">
        <f t="shared" si="104"/>
        <v>19939453696</v>
      </c>
      <c r="U125" s="88">
        <f t="shared" si="104"/>
        <v>20269597694</v>
      </c>
      <c r="V125" s="88">
        <f t="shared" si="104"/>
        <v>89376770674.050003</v>
      </c>
      <c r="W125" s="89">
        <f t="shared" si="71"/>
        <v>0.18486337482661563</v>
      </c>
      <c r="X125" s="95"/>
      <c r="Z125" s="95"/>
      <c r="AA125" s="95"/>
    </row>
    <row r="126" spans="1:27" s="29" customFormat="1" x14ac:dyDescent="0.25">
      <c r="A126" s="178" t="s">
        <v>1036</v>
      </c>
      <c r="B126" s="178" t="s">
        <v>1037</v>
      </c>
      <c r="C126" s="179">
        <f>C127</f>
        <v>0</v>
      </c>
      <c r="D126" s="179">
        <f t="shared" ref="D126:I127" si="105">D127</f>
        <v>0</v>
      </c>
      <c r="E126" s="179">
        <f t="shared" si="105"/>
        <v>0</v>
      </c>
      <c r="F126" s="179">
        <f t="shared" si="105"/>
        <v>0</v>
      </c>
      <c r="G126" s="179">
        <f t="shared" si="105"/>
        <v>0</v>
      </c>
      <c r="H126" s="179">
        <f t="shared" si="105"/>
        <v>0</v>
      </c>
      <c r="I126" s="179">
        <f t="shared" si="105"/>
        <v>0</v>
      </c>
      <c r="J126" s="179">
        <f t="shared" si="68"/>
        <v>0</v>
      </c>
      <c r="K126" s="180" t="e">
        <f t="shared" si="69"/>
        <v>#DIV/0!</v>
      </c>
      <c r="L126" s="136"/>
      <c r="M126" s="87" t="s">
        <v>1036</v>
      </c>
      <c r="N126" s="87" t="s">
        <v>1037</v>
      </c>
      <c r="O126" s="88">
        <f>O127</f>
        <v>0</v>
      </c>
      <c r="P126" s="88">
        <f t="shared" ref="P126:V127" si="106">P127</f>
        <v>0</v>
      </c>
      <c r="Q126" s="88">
        <f t="shared" si="106"/>
        <v>0</v>
      </c>
      <c r="R126" s="88">
        <f t="shared" si="70"/>
        <v>0</v>
      </c>
      <c r="S126" s="88">
        <f t="shared" si="106"/>
        <v>0</v>
      </c>
      <c r="T126" s="88">
        <f t="shared" si="106"/>
        <v>0</v>
      </c>
      <c r="U126" s="88">
        <f t="shared" si="106"/>
        <v>0</v>
      </c>
      <c r="V126" s="88">
        <f t="shared" si="106"/>
        <v>0</v>
      </c>
      <c r="W126" s="89" t="e">
        <f t="shared" si="71"/>
        <v>#DIV/0!</v>
      </c>
      <c r="X126" s="95"/>
      <c r="Z126" s="95"/>
      <c r="AA126" s="95"/>
    </row>
    <row r="127" spans="1:27" s="29" customFormat="1" x14ac:dyDescent="0.25">
      <c r="A127" s="97" t="s">
        <v>1038</v>
      </c>
      <c r="B127" s="97" t="s">
        <v>1037</v>
      </c>
      <c r="C127" s="156">
        <f>C128</f>
        <v>0</v>
      </c>
      <c r="D127" s="156">
        <f t="shared" si="105"/>
        <v>0</v>
      </c>
      <c r="E127" s="156">
        <f t="shared" si="105"/>
        <v>0</v>
      </c>
      <c r="F127" s="156">
        <f t="shared" si="105"/>
        <v>0</v>
      </c>
      <c r="G127" s="156">
        <f t="shared" si="105"/>
        <v>0</v>
      </c>
      <c r="H127" s="156">
        <f t="shared" si="105"/>
        <v>0</v>
      </c>
      <c r="I127" s="156">
        <f t="shared" si="105"/>
        <v>0</v>
      </c>
      <c r="J127" s="156">
        <f t="shared" si="68"/>
        <v>0</v>
      </c>
      <c r="K127" s="137" t="e">
        <f t="shared" si="69"/>
        <v>#DIV/0!</v>
      </c>
      <c r="L127" s="136"/>
      <c r="M127" s="97" t="s">
        <v>1038</v>
      </c>
      <c r="N127" s="97" t="s">
        <v>1037</v>
      </c>
      <c r="O127" s="138">
        <f>O128</f>
        <v>0</v>
      </c>
      <c r="P127" s="138">
        <f t="shared" si="106"/>
        <v>0</v>
      </c>
      <c r="Q127" s="138">
        <f t="shared" si="106"/>
        <v>0</v>
      </c>
      <c r="R127" s="138">
        <f t="shared" si="70"/>
        <v>0</v>
      </c>
      <c r="S127" s="138">
        <f t="shared" si="106"/>
        <v>0</v>
      </c>
      <c r="T127" s="138">
        <f t="shared" si="106"/>
        <v>0</v>
      </c>
      <c r="U127" s="138">
        <f t="shared" si="106"/>
        <v>0</v>
      </c>
      <c r="V127" s="138">
        <f t="shared" si="106"/>
        <v>0</v>
      </c>
      <c r="W127" s="137" t="e">
        <f t="shared" si="71"/>
        <v>#DIV/0!</v>
      </c>
      <c r="X127" s="95"/>
      <c r="Z127" s="95"/>
      <c r="AA127" s="95"/>
    </row>
    <row r="128" spans="1:27" s="29" customFormat="1" x14ac:dyDescent="0.25">
      <c r="A128" s="110" t="s">
        <v>1039</v>
      </c>
      <c r="B128" s="139" t="s">
        <v>1037</v>
      </c>
      <c r="C128" s="165"/>
      <c r="D128" s="165"/>
      <c r="E128" s="165"/>
      <c r="F128" s="165">
        <f t="shared" si="67"/>
        <v>0</v>
      </c>
      <c r="G128" s="165"/>
      <c r="H128" s="165"/>
      <c r="I128" s="165"/>
      <c r="J128" s="165">
        <f t="shared" si="68"/>
        <v>0</v>
      </c>
      <c r="K128" s="139" t="e">
        <f t="shared" si="69"/>
        <v>#DIV/0!</v>
      </c>
      <c r="L128" s="136"/>
      <c r="M128" s="110" t="s">
        <v>1039</v>
      </c>
      <c r="N128" s="139" t="s">
        <v>1037</v>
      </c>
      <c r="O128" s="139"/>
      <c r="P128" s="139"/>
      <c r="Q128" s="139"/>
      <c r="R128" s="139">
        <f t="shared" si="70"/>
        <v>0</v>
      </c>
      <c r="S128" s="139"/>
      <c r="T128" s="139"/>
      <c r="U128" s="139"/>
      <c r="V128" s="139"/>
      <c r="W128" s="139" t="e">
        <f t="shared" si="71"/>
        <v>#DIV/0!</v>
      </c>
      <c r="X128" s="95"/>
      <c r="Z128" s="95"/>
      <c r="AA128" s="95"/>
    </row>
    <row r="129" spans="1:29" s="29" customFormat="1" x14ac:dyDescent="0.25">
      <c r="A129" s="178" t="s">
        <v>1040</v>
      </c>
      <c r="B129" s="178" t="s">
        <v>1041</v>
      </c>
      <c r="C129" s="179">
        <f>+C130</f>
        <v>0</v>
      </c>
      <c r="D129" s="179">
        <f t="shared" ref="D129:I129" si="107">+D130</f>
        <v>0</v>
      </c>
      <c r="E129" s="179">
        <f t="shared" si="107"/>
        <v>0</v>
      </c>
      <c r="F129" s="179">
        <f t="shared" si="107"/>
        <v>0</v>
      </c>
      <c r="G129" s="179">
        <f t="shared" si="107"/>
        <v>0</v>
      </c>
      <c r="H129" s="179">
        <f t="shared" si="107"/>
        <v>0</v>
      </c>
      <c r="I129" s="179">
        <f t="shared" si="107"/>
        <v>0</v>
      </c>
      <c r="J129" s="179">
        <f t="shared" si="68"/>
        <v>0</v>
      </c>
      <c r="K129" s="180" t="e">
        <f t="shared" si="69"/>
        <v>#DIV/0!</v>
      </c>
      <c r="L129" s="136"/>
      <c r="M129" s="87" t="s">
        <v>1040</v>
      </c>
      <c r="N129" s="87" t="s">
        <v>1041</v>
      </c>
      <c r="O129" s="88">
        <f>+O130</f>
        <v>0</v>
      </c>
      <c r="P129" s="88">
        <f t="shared" ref="P129:V129" si="108">+P130</f>
        <v>0</v>
      </c>
      <c r="Q129" s="88">
        <f t="shared" si="108"/>
        <v>0</v>
      </c>
      <c r="R129" s="88">
        <f t="shared" si="70"/>
        <v>0</v>
      </c>
      <c r="S129" s="88">
        <f t="shared" si="108"/>
        <v>0</v>
      </c>
      <c r="T129" s="88">
        <f t="shared" si="108"/>
        <v>0</v>
      </c>
      <c r="U129" s="88">
        <f t="shared" si="108"/>
        <v>0</v>
      </c>
      <c r="V129" s="88">
        <f t="shared" si="108"/>
        <v>0</v>
      </c>
      <c r="W129" s="89" t="e">
        <f t="shared" si="71"/>
        <v>#DIV/0!</v>
      </c>
      <c r="X129" s="95"/>
      <c r="Z129" s="95"/>
      <c r="AA129" s="95"/>
    </row>
    <row r="130" spans="1:29" s="29" customFormat="1" x14ac:dyDescent="0.25">
      <c r="A130" s="178" t="s">
        <v>1042</v>
      </c>
      <c r="B130" s="178" t="s">
        <v>1041</v>
      </c>
      <c r="C130" s="179">
        <f>C131</f>
        <v>0</v>
      </c>
      <c r="D130" s="179">
        <f t="shared" ref="D130:I131" si="109">D131</f>
        <v>0</v>
      </c>
      <c r="E130" s="179">
        <f t="shared" si="109"/>
        <v>0</v>
      </c>
      <c r="F130" s="179">
        <f t="shared" si="109"/>
        <v>0</v>
      </c>
      <c r="G130" s="179">
        <f t="shared" si="109"/>
        <v>0</v>
      </c>
      <c r="H130" s="179">
        <f t="shared" si="109"/>
        <v>0</v>
      </c>
      <c r="I130" s="179">
        <f t="shared" si="109"/>
        <v>0</v>
      </c>
      <c r="J130" s="179">
        <f t="shared" si="68"/>
        <v>0</v>
      </c>
      <c r="K130" s="184" t="e">
        <f t="shared" si="69"/>
        <v>#DIV/0!</v>
      </c>
      <c r="L130" s="136"/>
      <c r="M130" s="87" t="s">
        <v>1042</v>
      </c>
      <c r="N130" s="87" t="s">
        <v>1041</v>
      </c>
      <c r="O130" s="228">
        <f>O131</f>
        <v>0</v>
      </c>
      <c r="P130" s="228">
        <f t="shared" ref="P130:V131" si="110">P131</f>
        <v>0</v>
      </c>
      <c r="Q130" s="228">
        <f t="shared" si="110"/>
        <v>0</v>
      </c>
      <c r="R130" s="228">
        <f t="shared" si="70"/>
        <v>0</v>
      </c>
      <c r="S130" s="228">
        <f t="shared" si="110"/>
        <v>0</v>
      </c>
      <c r="T130" s="228">
        <f t="shared" si="110"/>
        <v>0</v>
      </c>
      <c r="U130" s="228">
        <f t="shared" si="110"/>
        <v>0</v>
      </c>
      <c r="V130" s="228">
        <f t="shared" si="110"/>
        <v>0</v>
      </c>
      <c r="W130" s="228" t="e">
        <f t="shared" si="71"/>
        <v>#DIV/0!</v>
      </c>
      <c r="X130" s="95"/>
      <c r="Z130" s="95"/>
      <c r="AA130" s="95"/>
    </row>
    <row r="131" spans="1:29" s="29" customFormat="1" x14ac:dyDescent="0.25">
      <c r="A131" s="97" t="s">
        <v>1043</v>
      </c>
      <c r="B131" s="97" t="s">
        <v>1041</v>
      </c>
      <c r="C131" s="156">
        <f>C132</f>
        <v>0</v>
      </c>
      <c r="D131" s="156">
        <f t="shared" si="109"/>
        <v>0</v>
      </c>
      <c r="E131" s="156">
        <f t="shared" si="109"/>
        <v>0</v>
      </c>
      <c r="F131" s="156">
        <f t="shared" si="109"/>
        <v>0</v>
      </c>
      <c r="G131" s="156">
        <f t="shared" si="109"/>
        <v>0</v>
      </c>
      <c r="H131" s="156">
        <f t="shared" si="109"/>
        <v>0</v>
      </c>
      <c r="I131" s="156">
        <f t="shared" si="109"/>
        <v>0</v>
      </c>
      <c r="J131" s="156">
        <f t="shared" si="68"/>
        <v>0</v>
      </c>
      <c r="K131" s="138" t="e">
        <f t="shared" si="69"/>
        <v>#DIV/0!</v>
      </c>
      <c r="L131" s="136"/>
      <c r="M131" s="97" t="s">
        <v>1043</v>
      </c>
      <c r="N131" s="97" t="s">
        <v>1041</v>
      </c>
      <c r="O131" s="138">
        <f>O132</f>
        <v>0</v>
      </c>
      <c r="P131" s="138">
        <f t="shared" si="110"/>
        <v>0</v>
      </c>
      <c r="Q131" s="138">
        <f t="shared" si="110"/>
        <v>0</v>
      </c>
      <c r="R131" s="138">
        <f t="shared" si="70"/>
        <v>0</v>
      </c>
      <c r="S131" s="138">
        <f t="shared" si="110"/>
        <v>0</v>
      </c>
      <c r="T131" s="138">
        <f t="shared" si="110"/>
        <v>0</v>
      </c>
      <c r="U131" s="138">
        <f t="shared" si="110"/>
        <v>0</v>
      </c>
      <c r="V131" s="138">
        <f t="shared" si="110"/>
        <v>0</v>
      </c>
      <c r="W131" s="138" t="e">
        <f t="shared" si="71"/>
        <v>#DIV/0!</v>
      </c>
      <c r="X131" s="95"/>
      <c r="Z131" s="95"/>
      <c r="AA131" s="95"/>
    </row>
    <row r="132" spans="1:29" s="29" customFormat="1" x14ac:dyDescent="0.25">
      <c r="A132" s="110" t="s">
        <v>1044</v>
      </c>
      <c r="B132" s="139" t="s">
        <v>1041</v>
      </c>
      <c r="C132" s="165"/>
      <c r="D132" s="165"/>
      <c r="E132" s="165"/>
      <c r="F132" s="165">
        <f t="shared" si="67"/>
        <v>0</v>
      </c>
      <c r="G132" s="165"/>
      <c r="H132" s="165"/>
      <c r="I132" s="165"/>
      <c r="J132" s="165">
        <f t="shared" si="68"/>
        <v>0</v>
      </c>
      <c r="K132" s="139" t="e">
        <f t="shared" si="69"/>
        <v>#DIV/0!</v>
      </c>
      <c r="L132" s="136"/>
      <c r="M132" s="110" t="s">
        <v>1044</v>
      </c>
      <c r="N132" s="139" t="s">
        <v>1041</v>
      </c>
      <c r="O132" s="139"/>
      <c r="P132" s="139"/>
      <c r="Q132" s="139"/>
      <c r="R132" s="139">
        <f t="shared" si="70"/>
        <v>0</v>
      </c>
      <c r="S132" s="139"/>
      <c r="T132" s="139"/>
      <c r="U132" s="139"/>
      <c r="V132" s="139"/>
      <c r="W132" s="139" t="e">
        <f t="shared" si="71"/>
        <v>#DIV/0!</v>
      </c>
      <c r="X132" s="95"/>
      <c r="Z132" s="95"/>
      <c r="AA132" s="95"/>
    </row>
    <row r="133" spans="1:29" s="29" customFormat="1" x14ac:dyDescent="0.25">
      <c r="A133" s="178" t="s">
        <v>1045</v>
      </c>
      <c r="B133" s="178" t="s">
        <v>1046</v>
      </c>
      <c r="C133" s="179">
        <f>C134</f>
        <v>2007901982.9000001</v>
      </c>
      <c r="D133" s="179">
        <f t="shared" ref="D133:I135" si="111">D134</f>
        <v>0</v>
      </c>
      <c r="E133" s="179">
        <f t="shared" si="111"/>
        <v>0</v>
      </c>
      <c r="F133" s="179">
        <f t="shared" si="111"/>
        <v>2007901982.9000001</v>
      </c>
      <c r="G133" s="179">
        <f t="shared" si="111"/>
        <v>330143998</v>
      </c>
      <c r="H133" s="179">
        <f t="shared" si="111"/>
        <v>0</v>
      </c>
      <c r="I133" s="179">
        <f t="shared" si="111"/>
        <v>330143998</v>
      </c>
      <c r="J133" s="179">
        <f t="shared" si="68"/>
        <v>1677757984.9000001</v>
      </c>
      <c r="K133" s="180">
        <f t="shared" si="69"/>
        <v>0.83557763236870009</v>
      </c>
      <c r="L133" s="136"/>
      <c r="M133" s="87" t="s">
        <v>1045</v>
      </c>
      <c r="N133" s="87" t="s">
        <v>1046</v>
      </c>
      <c r="O133" s="88">
        <f>O134</f>
        <v>2007901982.9000001</v>
      </c>
      <c r="P133" s="88">
        <f t="shared" ref="P133:V135" si="112">P134</f>
        <v>0</v>
      </c>
      <c r="Q133" s="88">
        <f t="shared" si="112"/>
        <v>0</v>
      </c>
      <c r="R133" s="88">
        <f t="shared" si="70"/>
        <v>2007901982.9000001</v>
      </c>
      <c r="S133" s="88">
        <f t="shared" si="112"/>
        <v>330143998</v>
      </c>
      <c r="T133" s="88">
        <f t="shared" si="112"/>
        <v>0</v>
      </c>
      <c r="U133" s="88">
        <f t="shared" si="112"/>
        <v>330143998</v>
      </c>
      <c r="V133" s="88">
        <f t="shared" si="112"/>
        <v>1677757984.9000001</v>
      </c>
      <c r="W133" s="89">
        <f t="shared" si="71"/>
        <v>0.16442236763129997</v>
      </c>
      <c r="X133" s="95"/>
      <c r="Z133" s="95"/>
      <c r="AA133" s="95"/>
    </row>
    <row r="134" spans="1:29" s="29" customFormat="1" x14ac:dyDescent="0.25">
      <c r="A134" s="178" t="s">
        <v>1047</v>
      </c>
      <c r="B134" s="178" t="s">
        <v>1046</v>
      </c>
      <c r="C134" s="179">
        <f>C135</f>
        <v>2007901982.9000001</v>
      </c>
      <c r="D134" s="179">
        <f t="shared" si="111"/>
        <v>0</v>
      </c>
      <c r="E134" s="179">
        <f t="shared" si="111"/>
        <v>0</v>
      </c>
      <c r="F134" s="179">
        <f t="shared" si="111"/>
        <v>2007901982.9000001</v>
      </c>
      <c r="G134" s="179">
        <f t="shared" si="111"/>
        <v>330143998</v>
      </c>
      <c r="H134" s="179">
        <f t="shared" si="111"/>
        <v>0</v>
      </c>
      <c r="I134" s="179">
        <f t="shared" si="111"/>
        <v>330143998</v>
      </c>
      <c r="J134" s="179">
        <f t="shared" si="68"/>
        <v>1677757984.9000001</v>
      </c>
      <c r="K134" s="180">
        <f t="shared" si="69"/>
        <v>0.83557763236870009</v>
      </c>
      <c r="L134" s="136"/>
      <c r="M134" s="87" t="s">
        <v>1047</v>
      </c>
      <c r="N134" s="87" t="s">
        <v>1046</v>
      </c>
      <c r="O134" s="88">
        <f>O135</f>
        <v>2007901982.9000001</v>
      </c>
      <c r="P134" s="88">
        <f t="shared" si="112"/>
        <v>0</v>
      </c>
      <c r="Q134" s="88">
        <f t="shared" si="112"/>
        <v>0</v>
      </c>
      <c r="R134" s="88">
        <f t="shared" si="70"/>
        <v>2007901982.9000001</v>
      </c>
      <c r="S134" s="88">
        <f t="shared" si="112"/>
        <v>330143998</v>
      </c>
      <c r="T134" s="88">
        <f t="shared" si="112"/>
        <v>0</v>
      </c>
      <c r="U134" s="88">
        <f t="shared" si="112"/>
        <v>330143998</v>
      </c>
      <c r="V134" s="88">
        <f t="shared" si="112"/>
        <v>1677757984.9000001</v>
      </c>
      <c r="W134" s="89">
        <f t="shared" si="71"/>
        <v>0.16442236763129997</v>
      </c>
      <c r="X134" s="95"/>
      <c r="Z134" s="95"/>
      <c r="AA134" s="95"/>
    </row>
    <row r="135" spans="1:29" s="29" customFormat="1" x14ac:dyDescent="0.25">
      <c r="A135" s="97" t="s">
        <v>1048</v>
      </c>
      <c r="B135" s="97" t="s">
        <v>1046</v>
      </c>
      <c r="C135" s="156">
        <f>C136</f>
        <v>2007901982.9000001</v>
      </c>
      <c r="D135" s="156">
        <f t="shared" si="111"/>
        <v>0</v>
      </c>
      <c r="E135" s="156">
        <f t="shared" si="111"/>
        <v>0</v>
      </c>
      <c r="F135" s="156">
        <f t="shared" si="111"/>
        <v>2007901982.9000001</v>
      </c>
      <c r="G135" s="156">
        <f t="shared" si="111"/>
        <v>330143998</v>
      </c>
      <c r="H135" s="156">
        <f t="shared" si="111"/>
        <v>0</v>
      </c>
      <c r="I135" s="156">
        <f t="shared" si="111"/>
        <v>330143998</v>
      </c>
      <c r="J135" s="156">
        <f t="shared" si="68"/>
        <v>1677757984.9000001</v>
      </c>
      <c r="K135" s="99">
        <f t="shared" si="69"/>
        <v>0.83557763236870009</v>
      </c>
      <c r="L135" s="136"/>
      <c r="M135" s="97" t="s">
        <v>1048</v>
      </c>
      <c r="N135" s="97" t="s">
        <v>1046</v>
      </c>
      <c r="O135" s="98">
        <f>O136</f>
        <v>2007901982.9000001</v>
      </c>
      <c r="P135" s="98">
        <f t="shared" si="112"/>
        <v>0</v>
      </c>
      <c r="Q135" s="98">
        <f t="shared" si="112"/>
        <v>0</v>
      </c>
      <c r="R135" s="98">
        <f t="shared" si="70"/>
        <v>2007901982.9000001</v>
      </c>
      <c r="S135" s="98">
        <f t="shared" si="112"/>
        <v>330143998</v>
      </c>
      <c r="T135" s="98">
        <f t="shared" si="112"/>
        <v>0</v>
      </c>
      <c r="U135" s="98">
        <f t="shared" si="112"/>
        <v>330143998</v>
      </c>
      <c r="V135" s="98">
        <f t="shared" si="112"/>
        <v>1677757984.9000001</v>
      </c>
      <c r="W135" s="99">
        <f t="shared" si="71"/>
        <v>0.16442236763129997</v>
      </c>
      <c r="X135" s="95"/>
      <c r="Z135" s="95"/>
      <c r="AA135" s="95"/>
    </row>
    <row r="136" spans="1:29" s="109" customFormat="1" x14ac:dyDescent="0.25">
      <c r="A136" s="140" t="s">
        <v>1049</v>
      </c>
      <c r="B136" s="141" t="s">
        <v>1046</v>
      </c>
      <c r="C136" s="159">
        <v>2007901982.9000001</v>
      </c>
      <c r="D136" s="159"/>
      <c r="E136" s="159"/>
      <c r="F136" s="159">
        <f t="shared" si="67"/>
        <v>2007901982.9000001</v>
      </c>
      <c r="G136" s="162">
        <v>330143998</v>
      </c>
      <c r="H136" s="159"/>
      <c r="I136" s="159">
        <v>330143998</v>
      </c>
      <c r="J136" s="162">
        <f t="shared" si="68"/>
        <v>1677757984.9000001</v>
      </c>
      <c r="K136" s="122">
        <f t="shared" si="69"/>
        <v>0.83557763236870009</v>
      </c>
      <c r="L136" s="143"/>
      <c r="M136" s="140" t="s">
        <v>1049</v>
      </c>
      <c r="N136" s="141" t="s">
        <v>1046</v>
      </c>
      <c r="O136" s="106">
        <v>2007901982.9000001</v>
      </c>
      <c r="P136" s="106"/>
      <c r="Q136" s="106"/>
      <c r="R136" s="106">
        <f t="shared" si="70"/>
        <v>2007901982.9000001</v>
      </c>
      <c r="S136" s="121">
        <v>330143998</v>
      </c>
      <c r="T136" s="106"/>
      <c r="U136" s="106">
        <f>330143998</f>
        <v>330143998</v>
      </c>
      <c r="V136" s="121">
        <f>R136-U136</f>
        <v>1677757984.9000001</v>
      </c>
      <c r="W136" s="122">
        <f t="shared" si="71"/>
        <v>0.16442236763129997</v>
      </c>
      <c r="X136" s="95"/>
      <c r="Z136" s="95"/>
      <c r="AA136" s="95"/>
    </row>
    <row r="137" spans="1:29" s="29" customFormat="1" x14ac:dyDescent="0.25">
      <c r="A137" s="178" t="s">
        <v>1050</v>
      </c>
      <c r="B137" s="178" t="s">
        <v>1051</v>
      </c>
      <c r="C137" s="179">
        <f>C138</f>
        <v>107638466385.15118</v>
      </c>
      <c r="D137" s="179">
        <f t="shared" ref="D137:I138" si="113">D138</f>
        <v>0</v>
      </c>
      <c r="E137" s="179">
        <f t="shared" si="113"/>
        <v>0</v>
      </c>
      <c r="F137" s="179">
        <f t="shared" si="113"/>
        <v>107638466385.15118</v>
      </c>
      <c r="G137" s="179">
        <f t="shared" si="113"/>
        <v>19939453696</v>
      </c>
      <c r="H137" s="179">
        <f t="shared" si="113"/>
        <v>19939453696</v>
      </c>
      <c r="I137" s="179">
        <f t="shared" si="113"/>
        <v>19939453696</v>
      </c>
      <c r="J137" s="179">
        <f t="shared" ref="J137:J200" si="114">+F137-I137</f>
        <v>87699012689.151184</v>
      </c>
      <c r="K137" s="185">
        <f t="shared" si="69"/>
        <v>0.814755315960627</v>
      </c>
      <c r="L137" s="136"/>
      <c r="M137" s="87" t="s">
        <v>1050</v>
      </c>
      <c r="N137" s="87" t="s">
        <v>1051</v>
      </c>
      <c r="O137" s="88">
        <f>O138</f>
        <v>107638466385.15001</v>
      </c>
      <c r="P137" s="88">
        <f t="shared" ref="P137:V138" si="115">P138</f>
        <v>0</v>
      </c>
      <c r="Q137" s="88">
        <f t="shared" si="115"/>
        <v>0</v>
      </c>
      <c r="R137" s="88">
        <f t="shared" ref="R137:R200" si="116">+O137+P137-Q137</f>
        <v>107638466385.15001</v>
      </c>
      <c r="S137" s="88">
        <f t="shared" si="115"/>
        <v>19939453696</v>
      </c>
      <c r="T137" s="88">
        <f t="shared" si="115"/>
        <v>19939453696</v>
      </c>
      <c r="U137" s="88">
        <f t="shared" si="115"/>
        <v>19939453696</v>
      </c>
      <c r="V137" s="88">
        <f t="shared" si="115"/>
        <v>87699012689.150009</v>
      </c>
      <c r="W137" s="88">
        <f t="shared" si="71"/>
        <v>0.185244684039375</v>
      </c>
      <c r="X137" s="95"/>
      <c r="Z137" s="95"/>
      <c r="AA137" s="95"/>
    </row>
    <row r="138" spans="1:29" s="29" customFormat="1" x14ac:dyDescent="0.25">
      <c r="A138" s="178" t="s">
        <v>1052</v>
      </c>
      <c r="B138" s="178" t="s">
        <v>1051</v>
      </c>
      <c r="C138" s="179">
        <f>C139</f>
        <v>107638466385.15118</v>
      </c>
      <c r="D138" s="179">
        <f t="shared" si="113"/>
        <v>0</v>
      </c>
      <c r="E138" s="179">
        <f t="shared" si="113"/>
        <v>0</v>
      </c>
      <c r="F138" s="179">
        <f t="shared" si="113"/>
        <v>107638466385.15118</v>
      </c>
      <c r="G138" s="179">
        <f t="shared" si="113"/>
        <v>19939453696</v>
      </c>
      <c r="H138" s="179">
        <f t="shared" si="113"/>
        <v>19939453696</v>
      </c>
      <c r="I138" s="179">
        <f t="shared" si="113"/>
        <v>19939453696</v>
      </c>
      <c r="J138" s="179">
        <f t="shared" si="114"/>
        <v>87699012689.151184</v>
      </c>
      <c r="K138" s="180">
        <f t="shared" si="69"/>
        <v>0.814755315960627</v>
      </c>
      <c r="L138" s="136"/>
      <c r="M138" s="87" t="s">
        <v>1052</v>
      </c>
      <c r="N138" s="87" t="s">
        <v>1051</v>
      </c>
      <c r="O138" s="88">
        <f>O139</f>
        <v>107638466385.15001</v>
      </c>
      <c r="P138" s="88">
        <f t="shared" si="115"/>
        <v>0</v>
      </c>
      <c r="Q138" s="88">
        <f t="shared" si="115"/>
        <v>0</v>
      </c>
      <c r="R138" s="88">
        <f t="shared" si="116"/>
        <v>107638466385.15001</v>
      </c>
      <c r="S138" s="88">
        <f t="shared" si="115"/>
        <v>19939453696</v>
      </c>
      <c r="T138" s="88">
        <f t="shared" si="115"/>
        <v>19939453696</v>
      </c>
      <c r="U138" s="88">
        <f t="shared" si="115"/>
        <v>19939453696</v>
      </c>
      <c r="V138" s="88">
        <f t="shared" si="115"/>
        <v>87699012689.150009</v>
      </c>
      <c r="W138" s="88">
        <f t="shared" ref="W138:W201" si="117">+U138/R138</f>
        <v>0.185244684039375</v>
      </c>
      <c r="X138" s="95"/>
      <c r="Z138" s="95"/>
      <c r="AA138" s="186"/>
      <c r="AC138" s="3"/>
    </row>
    <row r="139" spans="1:29" s="29" customFormat="1" x14ac:dyDescent="0.25">
      <c r="A139" s="178" t="s">
        <v>1053</v>
      </c>
      <c r="B139" s="178" t="s">
        <v>1054</v>
      </c>
      <c r="C139" s="179">
        <f>SUM(C140:C146)</f>
        <v>107638466385.15118</v>
      </c>
      <c r="D139" s="179">
        <f t="shared" ref="D139:I139" si="118">SUM(D140:D146)</f>
        <v>0</v>
      </c>
      <c r="E139" s="179">
        <f t="shared" si="118"/>
        <v>0</v>
      </c>
      <c r="F139" s="179">
        <f t="shared" si="118"/>
        <v>107638466385.15118</v>
      </c>
      <c r="G139" s="179">
        <f t="shared" si="118"/>
        <v>19939453696</v>
      </c>
      <c r="H139" s="179">
        <f t="shared" si="118"/>
        <v>19939453696</v>
      </c>
      <c r="I139" s="179">
        <f t="shared" si="118"/>
        <v>19939453696</v>
      </c>
      <c r="J139" s="179">
        <f t="shared" si="114"/>
        <v>87699012689.151184</v>
      </c>
      <c r="K139" s="180">
        <f t="shared" ref="K139:K197" si="119">+J139/F139</f>
        <v>0.814755315960627</v>
      </c>
      <c r="L139" s="136"/>
      <c r="M139" s="97" t="s">
        <v>1053</v>
      </c>
      <c r="N139" s="87" t="s">
        <v>1054</v>
      </c>
      <c r="O139" s="88">
        <f>SUM(O140:O146)</f>
        <v>107638466385.15001</v>
      </c>
      <c r="P139" s="88">
        <f t="shared" ref="P139:V139" si="120">SUM(P140:P146)</f>
        <v>0</v>
      </c>
      <c r="Q139" s="88">
        <f t="shared" si="120"/>
        <v>0</v>
      </c>
      <c r="R139" s="88">
        <f t="shared" si="116"/>
        <v>107638466385.15001</v>
      </c>
      <c r="S139" s="88">
        <f t="shared" si="120"/>
        <v>19939453696</v>
      </c>
      <c r="T139" s="88">
        <f t="shared" si="120"/>
        <v>19939453696</v>
      </c>
      <c r="U139" s="88">
        <f t="shared" si="120"/>
        <v>19939453696</v>
      </c>
      <c r="V139" s="88">
        <f t="shared" si="120"/>
        <v>87699012689.150009</v>
      </c>
      <c r="W139" s="88">
        <f t="shared" si="117"/>
        <v>0.185244684039375</v>
      </c>
      <c r="X139" s="95"/>
      <c r="Z139" s="95"/>
      <c r="AA139" s="186"/>
      <c r="AC139" s="3"/>
    </row>
    <row r="140" spans="1:29" s="29" customFormat="1" x14ac:dyDescent="0.25">
      <c r="A140" s="129">
        <v>10260501101</v>
      </c>
      <c r="B140" s="148" t="s">
        <v>1055</v>
      </c>
      <c r="C140" s="158">
        <v>92986674575.831177</v>
      </c>
      <c r="D140" s="159"/>
      <c r="E140" s="161">
        <f t="shared" ref="E140" si="121">E141+E142+E143+E144+E145+E146</f>
        <v>0</v>
      </c>
      <c r="F140" s="161">
        <f t="shared" ref="F140:F200" si="122">+C140+D140-E140</f>
        <v>92986674575.831177</v>
      </c>
      <c r="G140" s="161">
        <v>17394575672</v>
      </c>
      <c r="H140" s="159">
        <v>17394575672</v>
      </c>
      <c r="I140" s="161">
        <v>17394575672</v>
      </c>
      <c r="J140" s="160">
        <f t="shared" si="114"/>
        <v>75592098903.831177</v>
      </c>
      <c r="K140" s="115">
        <f t="shared" si="119"/>
        <v>0.81293474843199576</v>
      </c>
      <c r="L140" s="136"/>
      <c r="M140" s="110" t="s">
        <v>1328</v>
      </c>
      <c r="N140" s="112" t="s">
        <v>1055</v>
      </c>
      <c r="O140" s="105">
        <v>92986674575.830002</v>
      </c>
      <c r="P140" s="106"/>
      <c r="Q140" s="113"/>
      <c r="R140" s="114">
        <f t="shared" si="116"/>
        <v>92986674575.830002</v>
      </c>
      <c r="S140" s="133">
        <v>17394575672</v>
      </c>
      <c r="T140" s="106">
        <v>17394575672</v>
      </c>
      <c r="U140" s="133">
        <f>T140</f>
        <v>17394575672</v>
      </c>
      <c r="V140" s="107">
        <f t="shared" ref="V140:V145" si="123">R140-U140</f>
        <v>75592098903.830002</v>
      </c>
      <c r="W140" s="115">
        <f t="shared" si="117"/>
        <v>0.18706525156800657</v>
      </c>
      <c r="X140" s="95"/>
      <c r="Z140" s="95"/>
      <c r="AA140" s="186"/>
      <c r="AC140" s="3"/>
    </row>
    <row r="141" spans="1:29" s="29" customFormat="1" x14ac:dyDescent="0.25">
      <c r="A141" s="129">
        <v>10260501102</v>
      </c>
      <c r="B141" s="148" t="s">
        <v>1056</v>
      </c>
      <c r="C141" s="158">
        <v>2500000000</v>
      </c>
      <c r="D141" s="159"/>
      <c r="E141" s="161"/>
      <c r="F141" s="161">
        <f t="shared" si="122"/>
        <v>2500000000</v>
      </c>
      <c r="G141" s="161">
        <v>2544878024</v>
      </c>
      <c r="H141" s="159">
        <v>2544878024</v>
      </c>
      <c r="I141" s="161">
        <v>2544878024</v>
      </c>
      <c r="J141" s="160">
        <f t="shared" si="114"/>
        <v>-44878024</v>
      </c>
      <c r="K141" s="115">
        <f t="shared" si="119"/>
        <v>-1.79512096E-2</v>
      </c>
      <c r="L141" s="136"/>
      <c r="M141" s="110" t="s">
        <v>1329</v>
      </c>
      <c r="N141" s="112" t="s">
        <v>1056</v>
      </c>
      <c r="O141" s="105">
        <v>2500000000</v>
      </c>
      <c r="P141" s="229"/>
      <c r="Q141" s="113"/>
      <c r="R141" s="114">
        <f t="shared" si="116"/>
        <v>2500000000</v>
      </c>
      <c r="S141" s="133">
        <v>2544878024</v>
      </c>
      <c r="T141" s="106">
        <v>2544878024</v>
      </c>
      <c r="U141" s="133">
        <f>T141</f>
        <v>2544878024</v>
      </c>
      <c r="V141" s="107">
        <f t="shared" si="123"/>
        <v>-44878024</v>
      </c>
      <c r="W141" s="115">
        <f t="shared" si="117"/>
        <v>1.0179512096000001</v>
      </c>
      <c r="X141" s="95"/>
      <c r="Z141" s="95"/>
      <c r="AA141" s="186"/>
      <c r="AC141" s="3"/>
    </row>
    <row r="142" spans="1:29" s="29" customFormat="1" x14ac:dyDescent="0.25">
      <c r="A142" s="148">
        <v>10260501103</v>
      </c>
      <c r="B142" s="148" t="s">
        <v>1057</v>
      </c>
      <c r="C142" s="158">
        <v>2985366989.2200003</v>
      </c>
      <c r="D142" s="31"/>
      <c r="E142" s="161"/>
      <c r="F142" s="161">
        <f t="shared" si="122"/>
        <v>2985366989.2200003</v>
      </c>
      <c r="G142" s="161"/>
      <c r="H142" s="159"/>
      <c r="I142" s="161"/>
      <c r="J142" s="160">
        <f t="shared" si="114"/>
        <v>2985366989.2200003</v>
      </c>
      <c r="K142" s="115">
        <f t="shared" si="119"/>
        <v>1</v>
      </c>
      <c r="L142" s="136"/>
      <c r="M142" s="110" t="s">
        <v>1330</v>
      </c>
      <c r="N142" s="112" t="s">
        <v>1057</v>
      </c>
      <c r="O142" s="105">
        <v>2985366989.2199998</v>
      </c>
      <c r="P142" s="106"/>
      <c r="Q142" s="219"/>
      <c r="R142" s="114">
        <f t="shared" si="116"/>
        <v>2985366989.2199998</v>
      </c>
      <c r="S142" s="133"/>
      <c r="T142" s="106"/>
      <c r="U142" s="133"/>
      <c r="V142" s="107">
        <f t="shared" si="123"/>
        <v>2985366989.2199998</v>
      </c>
      <c r="W142" s="115">
        <f t="shared" si="117"/>
        <v>0</v>
      </c>
      <c r="X142" s="95"/>
      <c r="Z142" s="95"/>
      <c r="AA142" s="186"/>
      <c r="AC142" s="3"/>
    </row>
    <row r="143" spans="1:29" s="29" customFormat="1" x14ac:dyDescent="0.25">
      <c r="A143" s="148">
        <v>10260501104</v>
      </c>
      <c r="B143" s="148" t="s">
        <v>1058</v>
      </c>
      <c r="C143" s="158">
        <v>2009918349.1600001</v>
      </c>
      <c r="D143" s="159"/>
      <c r="E143" s="161"/>
      <c r="F143" s="161">
        <f t="shared" si="122"/>
        <v>2009918349.1600001</v>
      </c>
      <c r="G143" s="161"/>
      <c r="H143" s="159"/>
      <c r="I143" s="161"/>
      <c r="J143" s="160">
        <f t="shared" si="114"/>
        <v>2009918349.1600001</v>
      </c>
      <c r="K143" s="115">
        <f t="shared" si="119"/>
        <v>1</v>
      </c>
      <c r="L143" s="136"/>
      <c r="M143" s="110" t="s">
        <v>1331</v>
      </c>
      <c r="N143" s="112" t="s">
        <v>1058</v>
      </c>
      <c r="O143" s="105">
        <v>2009918349.1600001</v>
      </c>
      <c r="P143" s="230"/>
      <c r="Q143" s="113"/>
      <c r="R143" s="114">
        <f t="shared" si="116"/>
        <v>2009918349.1600001</v>
      </c>
      <c r="S143" s="133"/>
      <c r="T143" s="106"/>
      <c r="U143" s="133"/>
      <c r="V143" s="107">
        <f t="shared" si="123"/>
        <v>2009918349.1600001</v>
      </c>
      <c r="W143" s="115">
        <f t="shared" si="117"/>
        <v>0</v>
      </c>
      <c r="X143" s="95"/>
      <c r="Z143" s="95"/>
      <c r="AA143" s="186"/>
      <c r="AC143" s="3"/>
    </row>
    <row r="144" spans="1:29" s="29" customFormat="1" x14ac:dyDescent="0.25">
      <c r="A144" s="129">
        <v>10260501105</v>
      </c>
      <c r="B144" s="148" t="s">
        <v>1059</v>
      </c>
      <c r="C144" s="158">
        <v>0</v>
      </c>
      <c r="D144" s="167"/>
      <c r="E144" s="161"/>
      <c r="F144" s="161">
        <f t="shared" si="122"/>
        <v>0</v>
      </c>
      <c r="G144" s="161"/>
      <c r="H144" s="159"/>
      <c r="I144" s="161"/>
      <c r="J144" s="160">
        <f t="shared" si="114"/>
        <v>0</v>
      </c>
      <c r="K144" s="115" t="e">
        <f t="shared" si="119"/>
        <v>#DIV/0!</v>
      </c>
      <c r="L144" s="136"/>
      <c r="M144" s="110" t="s">
        <v>1332</v>
      </c>
      <c r="N144" s="112" t="s">
        <v>1059</v>
      </c>
      <c r="O144" s="105"/>
      <c r="P144" s="231"/>
      <c r="Q144" s="113"/>
      <c r="R144" s="114">
        <f t="shared" si="116"/>
        <v>0</v>
      </c>
      <c r="S144" s="133"/>
      <c r="T144" s="106"/>
      <c r="U144" s="133"/>
      <c r="V144" s="107">
        <f t="shared" si="123"/>
        <v>0</v>
      </c>
      <c r="W144" s="115" t="e">
        <f t="shared" si="117"/>
        <v>#DIV/0!</v>
      </c>
      <c r="X144" s="95"/>
      <c r="Z144" s="95"/>
      <c r="AA144" s="186"/>
      <c r="AC144" s="3"/>
    </row>
    <row r="145" spans="1:29" s="29" customFormat="1" x14ac:dyDescent="0.25">
      <c r="A145" s="148">
        <v>10260501106</v>
      </c>
      <c r="B145" s="148" t="s">
        <v>1060</v>
      </c>
      <c r="C145" s="158">
        <v>7156506470.9400005</v>
      </c>
      <c r="D145" s="168"/>
      <c r="E145" s="161"/>
      <c r="F145" s="161">
        <f t="shared" si="122"/>
        <v>7156506470.9400005</v>
      </c>
      <c r="G145" s="161"/>
      <c r="H145" s="159"/>
      <c r="I145" s="161"/>
      <c r="J145" s="160">
        <f t="shared" si="114"/>
        <v>7156506470.9400005</v>
      </c>
      <c r="K145" s="115">
        <f t="shared" si="119"/>
        <v>1</v>
      </c>
      <c r="L145" s="136"/>
      <c r="M145" s="110" t="s">
        <v>1333</v>
      </c>
      <c r="N145" s="110" t="s">
        <v>1060</v>
      </c>
      <c r="O145" s="105">
        <v>7156506470.9399996</v>
      </c>
      <c r="P145" s="231"/>
      <c r="Q145" s="113"/>
      <c r="R145" s="114">
        <f t="shared" si="116"/>
        <v>7156506470.9399996</v>
      </c>
      <c r="S145" s="133"/>
      <c r="T145" s="106"/>
      <c r="U145" s="133"/>
      <c r="V145" s="107">
        <f t="shared" si="123"/>
        <v>7156506470.9399996</v>
      </c>
      <c r="W145" s="115">
        <f t="shared" si="117"/>
        <v>0</v>
      </c>
      <c r="X145" s="95"/>
      <c r="Z145" s="95"/>
      <c r="AA145" s="186"/>
      <c r="AC145" s="3"/>
    </row>
    <row r="146" spans="1:29" s="29" customFormat="1" x14ac:dyDescent="0.25">
      <c r="A146" s="129">
        <v>10260501107</v>
      </c>
      <c r="B146" s="129" t="s">
        <v>1062</v>
      </c>
      <c r="C146" s="158">
        <v>0</v>
      </c>
      <c r="D146" s="168"/>
      <c r="E146" s="161"/>
      <c r="F146" s="161">
        <f t="shared" si="122"/>
        <v>0</v>
      </c>
      <c r="G146" s="161"/>
      <c r="H146" s="159"/>
      <c r="I146" s="161"/>
      <c r="J146" s="160">
        <f t="shared" si="114"/>
        <v>0</v>
      </c>
      <c r="K146" s="115" t="e">
        <f t="shared" si="119"/>
        <v>#DIV/0!</v>
      </c>
      <c r="L146" s="136"/>
      <c r="M146" s="110" t="s">
        <v>1334</v>
      </c>
      <c r="N146" s="110" t="s">
        <v>1062</v>
      </c>
      <c r="O146" s="105"/>
      <c r="P146" s="231"/>
      <c r="Q146" s="113"/>
      <c r="R146" s="114">
        <f t="shared" si="116"/>
        <v>0</v>
      </c>
      <c r="S146" s="133"/>
      <c r="T146" s="106"/>
      <c r="U146" s="133"/>
      <c r="V146" s="107"/>
      <c r="W146" s="115" t="e">
        <f t="shared" si="117"/>
        <v>#DIV/0!</v>
      </c>
      <c r="X146" s="95"/>
      <c r="Z146" s="95"/>
      <c r="AA146" s="95"/>
    </row>
    <row r="147" spans="1:29" s="29" customFormat="1" x14ac:dyDescent="0.25">
      <c r="A147" s="178" t="s">
        <v>1061</v>
      </c>
      <c r="B147" s="178" t="s">
        <v>1064</v>
      </c>
      <c r="C147" s="179">
        <f>+C148+C177+C187+C192</f>
        <v>502459540.29000002</v>
      </c>
      <c r="D147" s="179">
        <f t="shared" ref="D147:I147" si="124">+D148+D177+D187+D192</f>
        <v>2409927752</v>
      </c>
      <c r="E147" s="179">
        <f t="shared" si="124"/>
        <v>0</v>
      </c>
      <c r="F147" s="179">
        <f t="shared" si="124"/>
        <v>2912387292.29</v>
      </c>
      <c r="G147" s="179">
        <f t="shared" si="124"/>
        <v>596712099.35000002</v>
      </c>
      <c r="H147" s="179">
        <f t="shared" si="124"/>
        <v>378902040.44000006</v>
      </c>
      <c r="I147" s="179">
        <f t="shared" si="124"/>
        <v>596712099.35000002</v>
      </c>
      <c r="J147" s="179">
        <f t="shared" si="114"/>
        <v>2315675192.9400001</v>
      </c>
      <c r="K147" s="185">
        <f t="shared" si="119"/>
        <v>0.79511238051007727</v>
      </c>
      <c r="L147" s="136"/>
      <c r="M147" s="87" t="s">
        <v>1061</v>
      </c>
      <c r="N147" s="87" t="s">
        <v>1064</v>
      </c>
      <c r="O147" s="88">
        <f>+O148+O177+O187+O192</f>
        <v>502459540.29000002</v>
      </c>
      <c r="P147" s="88">
        <f t="shared" ref="P147:V147" si="125">+P148+P177+P187+P192</f>
        <v>2409927752</v>
      </c>
      <c r="Q147" s="88">
        <f t="shared" si="125"/>
        <v>0</v>
      </c>
      <c r="R147" s="88">
        <f t="shared" si="125"/>
        <v>2912387292.29</v>
      </c>
      <c r="S147" s="88">
        <f t="shared" si="125"/>
        <v>596712099.35000002</v>
      </c>
      <c r="T147" s="88">
        <f t="shared" si="125"/>
        <v>378902040.44000006</v>
      </c>
      <c r="U147" s="88">
        <f t="shared" si="125"/>
        <v>596712099.35000002</v>
      </c>
      <c r="V147" s="88">
        <f t="shared" si="125"/>
        <v>9390549.9400000721</v>
      </c>
      <c r="W147" s="232">
        <f t="shared" si="117"/>
        <v>0.20488761948992279</v>
      </c>
      <c r="X147" s="95"/>
      <c r="Z147" s="95"/>
      <c r="AA147" s="95"/>
    </row>
    <row r="148" spans="1:29" s="29" customFormat="1" x14ac:dyDescent="0.25">
      <c r="A148" s="178" t="s">
        <v>1063</v>
      </c>
      <c r="B148" s="178" t="s">
        <v>1064</v>
      </c>
      <c r="C148" s="179">
        <f t="shared" ref="C148:I152" si="126">C149</f>
        <v>502459540.29000002</v>
      </c>
      <c r="D148" s="179">
        <f t="shared" si="126"/>
        <v>0</v>
      </c>
      <c r="E148" s="179">
        <f t="shared" si="126"/>
        <v>0</v>
      </c>
      <c r="F148" s="179">
        <f t="shared" si="126"/>
        <v>502459540.29000002</v>
      </c>
      <c r="G148" s="179">
        <f t="shared" si="126"/>
        <v>493068990.35000002</v>
      </c>
      <c r="H148" s="179">
        <f t="shared" si="126"/>
        <v>275258931.44000006</v>
      </c>
      <c r="I148" s="179">
        <f t="shared" si="126"/>
        <v>493068990.35000002</v>
      </c>
      <c r="J148" s="179">
        <f t="shared" si="114"/>
        <v>9390549.9399999976</v>
      </c>
      <c r="K148" s="180">
        <f t="shared" si="119"/>
        <v>1.8689166364679113E-2</v>
      </c>
      <c r="L148" s="136"/>
      <c r="M148" s="87" t="s">
        <v>1063</v>
      </c>
      <c r="N148" s="87" t="s">
        <v>1066</v>
      </c>
      <c r="O148" s="88">
        <f>+O149+O167+O172</f>
        <v>502459540.29000002</v>
      </c>
      <c r="P148" s="88">
        <f t="shared" ref="P148:V148" si="127">+P149+P167+P172</f>
        <v>0</v>
      </c>
      <c r="Q148" s="88">
        <f t="shared" si="127"/>
        <v>0</v>
      </c>
      <c r="R148" s="88">
        <f t="shared" si="127"/>
        <v>502459540.29000002</v>
      </c>
      <c r="S148" s="88">
        <f t="shared" si="127"/>
        <v>493068990.35000002</v>
      </c>
      <c r="T148" s="88">
        <f t="shared" si="127"/>
        <v>275258931.44000006</v>
      </c>
      <c r="U148" s="88">
        <f t="shared" si="127"/>
        <v>493068990.35000002</v>
      </c>
      <c r="V148" s="88">
        <f t="shared" si="127"/>
        <v>9390549.9400000721</v>
      </c>
      <c r="W148" s="89">
        <f t="shared" si="117"/>
        <v>0.9813108336353209</v>
      </c>
      <c r="X148" s="95"/>
      <c r="Z148" s="95"/>
      <c r="AA148" s="95"/>
    </row>
    <row r="149" spans="1:29" s="29" customFormat="1" x14ac:dyDescent="0.25">
      <c r="A149" s="178" t="s">
        <v>1065</v>
      </c>
      <c r="B149" s="178" t="s">
        <v>1066</v>
      </c>
      <c r="C149" s="179">
        <f t="shared" si="126"/>
        <v>502459540.29000002</v>
      </c>
      <c r="D149" s="179">
        <f t="shared" si="126"/>
        <v>0</v>
      </c>
      <c r="E149" s="179">
        <f t="shared" si="126"/>
        <v>0</v>
      </c>
      <c r="F149" s="179">
        <f t="shared" si="126"/>
        <v>502459540.29000002</v>
      </c>
      <c r="G149" s="179">
        <f t="shared" si="126"/>
        <v>493068990.35000002</v>
      </c>
      <c r="H149" s="179">
        <f t="shared" si="126"/>
        <v>275258931.44000006</v>
      </c>
      <c r="I149" s="179">
        <f t="shared" si="126"/>
        <v>493068990.35000002</v>
      </c>
      <c r="J149" s="179">
        <f t="shared" si="114"/>
        <v>9390549.9399999976</v>
      </c>
      <c r="K149" s="180">
        <f t="shared" si="119"/>
        <v>1.8689166364679113E-2</v>
      </c>
      <c r="L149" s="136"/>
      <c r="M149" s="87" t="s">
        <v>1065</v>
      </c>
      <c r="N149" s="87" t="s">
        <v>1068</v>
      </c>
      <c r="O149" s="88">
        <f>+O150</f>
        <v>502459540.29000002</v>
      </c>
      <c r="P149" s="88">
        <f t="shared" ref="P149:V152" si="128">+P150</f>
        <v>0</v>
      </c>
      <c r="Q149" s="88">
        <f t="shared" si="128"/>
        <v>0</v>
      </c>
      <c r="R149" s="88">
        <f t="shared" si="128"/>
        <v>502459540.29000002</v>
      </c>
      <c r="S149" s="88">
        <f t="shared" si="128"/>
        <v>493068990.35000002</v>
      </c>
      <c r="T149" s="88">
        <f t="shared" si="128"/>
        <v>275258931.44000006</v>
      </c>
      <c r="U149" s="88">
        <f t="shared" si="128"/>
        <v>493068990.35000002</v>
      </c>
      <c r="V149" s="88">
        <f t="shared" si="128"/>
        <v>9390549.9400000721</v>
      </c>
      <c r="W149" s="89">
        <f t="shared" si="117"/>
        <v>0.9813108336353209</v>
      </c>
      <c r="X149" s="95"/>
      <c r="Z149" s="95"/>
      <c r="AA149" s="95"/>
    </row>
    <row r="150" spans="1:29" s="29" customFormat="1" x14ac:dyDescent="0.25">
      <c r="A150" s="178" t="s">
        <v>1067</v>
      </c>
      <c r="B150" s="178" t="s">
        <v>1068</v>
      </c>
      <c r="C150" s="179">
        <f t="shared" si="126"/>
        <v>502459540.29000002</v>
      </c>
      <c r="D150" s="179">
        <f t="shared" si="126"/>
        <v>0</v>
      </c>
      <c r="E150" s="179">
        <f t="shared" si="126"/>
        <v>0</v>
      </c>
      <c r="F150" s="179">
        <f t="shared" si="126"/>
        <v>502459540.29000002</v>
      </c>
      <c r="G150" s="179">
        <f t="shared" si="126"/>
        <v>493068990.35000002</v>
      </c>
      <c r="H150" s="179">
        <f t="shared" si="126"/>
        <v>275258931.44000006</v>
      </c>
      <c r="I150" s="179">
        <f t="shared" si="126"/>
        <v>493068990.35000002</v>
      </c>
      <c r="J150" s="179">
        <f t="shared" si="114"/>
        <v>9390549.9399999976</v>
      </c>
      <c r="K150" s="180">
        <f t="shared" si="119"/>
        <v>1.8689166364679113E-2</v>
      </c>
      <c r="L150" s="136"/>
      <c r="M150" s="87" t="s">
        <v>1067</v>
      </c>
      <c r="N150" s="87" t="s">
        <v>1070</v>
      </c>
      <c r="O150" s="88">
        <f>+O151</f>
        <v>502459540.29000002</v>
      </c>
      <c r="P150" s="88">
        <f t="shared" si="128"/>
        <v>0</v>
      </c>
      <c r="Q150" s="88">
        <f t="shared" si="128"/>
        <v>0</v>
      </c>
      <c r="R150" s="88">
        <f t="shared" si="128"/>
        <v>502459540.29000002</v>
      </c>
      <c r="S150" s="88">
        <f t="shared" si="128"/>
        <v>493068990.35000002</v>
      </c>
      <c r="T150" s="88">
        <f t="shared" si="128"/>
        <v>275258931.44000006</v>
      </c>
      <c r="U150" s="88">
        <f t="shared" si="128"/>
        <v>493068990.35000002</v>
      </c>
      <c r="V150" s="88">
        <f t="shared" si="128"/>
        <v>9390549.9400000721</v>
      </c>
      <c r="W150" s="89">
        <f t="shared" si="117"/>
        <v>0.9813108336353209</v>
      </c>
      <c r="X150" s="95"/>
      <c r="Z150" s="95"/>
      <c r="AA150" s="95"/>
    </row>
    <row r="151" spans="1:29" s="29" customFormat="1" x14ac:dyDescent="0.25">
      <c r="A151" s="178" t="s">
        <v>1069</v>
      </c>
      <c r="B151" s="178" t="s">
        <v>1070</v>
      </c>
      <c r="C151" s="179">
        <f t="shared" si="126"/>
        <v>502459540.29000002</v>
      </c>
      <c r="D151" s="179">
        <f t="shared" si="126"/>
        <v>0</v>
      </c>
      <c r="E151" s="179">
        <f t="shared" si="126"/>
        <v>0</v>
      </c>
      <c r="F151" s="179">
        <f t="shared" si="126"/>
        <v>502459540.29000002</v>
      </c>
      <c r="G151" s="179">
        <f t="shared" si="126"/>
        <v>493068990.35000002</v>
      </c>
      <c r="H151" s="179">
        <f t="shared" si="126"/>
        <v>275258931.44000006</v>
      </c>
      <c r="I151" s="179">
        <f t="shared" si="126"/>
        <v>493068990.35000002</v>
      </c>
      <c r="J151" s="179">
        <f t="shared" si="114"/>
        <v>9390549.9399999976</v>
      </c>
      <c r="K151" s="180">
        <f t="shared" si="119"/>
        <v>1.8689166364679113E-2</v>
      </c>
      <c r="L151" s="136"/>
      <c r="M151" s="87" t="s">
        <v>1069</v>
      </c>
      <c r="N151" s="87" t="s">
        <v>1070</v>
      </c>
      <c r="O151" s="88">
        <f>+O152</f>
        <v>502459540.29000002</v>
      </c>
      <c r="P151" s="88">
        <f t="shared" si="128"/>
        <v>0</v>
      </c>
      <c r="Q151" s="88">
        <f t="shared" si="128"/>
        <v>0</v>
      </c>
      <c r="R151" s="88">
        <f t="shared" si="128"/>
        <v>502459540.29000002</v>
      </c>
      <c r="S151" s="88">
        <f t="shared" si="128"/>
        <v>493068990.35000002</v>
      </c>
      <c r="T151" s="88">
        <f t="shared" si="128"/>
        <v>275258931.44000006</v>
      </c>
      <c r="U151" s="88">
        <f t="shared" si="128"/>
        <v>493068990.35000002</v>
      </c>
      <c r="V151" s="88">
        <f t="shared" si="128"/>
        <v>9390549.9400000721</v>
      </c>
      <c r="W151" s="89">
        <f t="shared" si="117"/>
        <v>0.9813108336353209</v>
      </c>
      <c r="X151" s="95"/>
      <c r="Z151" s="95"/>
      <c r="AA151" s="95"/>
    </row>
    <row r="152" spans="1:29" s="29" customFormat="1" x14ac:dyDescent="0.25">
      <c r="A152" s="178" t="s">
        <v>1071</v>
      </c>
      <c r="B152" s="178" t="s">
        <v>1070</v>
      </c>
      <c r="C152" s="179">
        <f t="shared" si="126"/>
        <v>502459540.29000002</v>
      </c>
      <c r="D152" s="179">
        <f t="shared" si="126"/>
        <v>0</v>
      </c>
      <c r="E152" s="179">
        <f t="shared" si="126"/>
        <v>0</v>
      </c>
      <c r="F152" s="179">
        <f t="shared" si="126"/>
        <v>502459540.29000002</v>
      </c>
      <c r="G152" s="179">
        <f t="shared" si="126"/>
        <v>493068990.35000002</v>
      </c>
      <c r="H152" s="179">
        <f t="shared" si="126"/>
        <v>275258931.44000006</v>
      </c>
      <c r="I152" s="179">
        <f t="shared" si="126"/>
        <v>493068990.35000002</v>
      </c>
      <c r="J152" s="179">
        <f t="shared" si="114"/>
        <v>9390549.9399999976</v>
      </c>
      <c r="K152" s="180">
        <f t="shared" si="119"/>
        <v>1.8689166364679113E-2</v>
      </c>
      <c r="L152" s="136"/>
      <c r="M152" s="87" t="s">
        <v>1071</v>
      </c>
      <c r="N152" s="87" t="s">
        <v>1070</v>
      </c>
      <c r="O152" s="88">
        <f>+O153</f>
        <v>502459540.29000002</v>
      </c>
      <c r="P152" s="88">
        <f t="shared" si="128"/>
        <v>0</v>
      </c>
      <c r="Q152" s="88">
        <f t="shared" si="128"/>
        <v>0</v>
      </c>
      <c r="R152" s="88">
        <f t="shared" si="128"/>
        <v>502459540.29000002</v>
      </c>
      <c r="S152" s="88">
        <f t="shared" si="128"/>
        <v>493068990.35000002</v>
      </c>
      <c r="T152" s="88">
        <f t="shared" si="128"/>
        <v>275258931.44000006</v>
      </c>
      <c r="U152" s="88">
        <f t="shared" si="128"/>
        <v>493068990.35000002</v>
      </c>
      <c r="V152" s="88">
        <f t="shared" si="128"/>
        <v>9390549.9400000721</v>
      </c>
      <c r="W152" s="89">
        <f t="shared" si="117"/>
        <v>0.9813108336353209</v>
      </c>
      <c r="X152" s="95"/>
      <c r="Z152" s="95"/>
      <c r="AA152" s="95"/>
    </row>
    <row r="153" spans="1:29" s="29" customFormat="1" x14ac:dyDescent="0.25">
      <c r="A153" s="144" t="s">
        <v>1072</v>
      </c>
      <c r="B153" s="144" t="s">
        <v>1070</v>
      </c>
      <c r="C153" s="169">
        <f>SUM(C154:C166)</f>
        <v>502459540.29000002</v>
      </c>
      <c r="D153" s="169">
        <f t="shared" ref="D153:J153" si="129">SUM(D154:D166)</f>
        <v>0</v>
      </c>
      <c r="E153" s="169">
        <f t="shared" si="129"/>
        <v>0</v>
      </c>
      <c r="F153" s="169">
        <f t="shared" si="129"/>
        <v>502459540.29000002</v>
      </c>
      <c r="G153" s="169">
        <f t="shared" si="129"/>
        <v>493068990.35000002</v>
      </c>
      <c r="H153" s="169">
        <f t="shared" si="129"/>
        <v>275258931.44000006</v>
      </c>
      <c r="I153" s="169">
        <f t="shared" si="129"/>
        <v>493068990.35000002</v>
      </c>
      <c r="J153" s="169">
        <f t="shared" si="129"/>
        <v>9390549.9400000721</v>
      </c>
      <c r="K153" s="145">
        <f t="shared" si="119"/>
        <v>1.8689166364679259E-2</v>
      </c>
      <c r="L153" s="136"/>
      <c r="M153" s="144" t="s">
        <v>1072</v>
      </c>
      <c r="N153" s="144" t="s">
        <v>1070</v>
      </c>
      <c r="O153" s="233">
        <f>SUM(O154:O166)</f>
        <v>502459540.29000002</v>
      </c>
      <c r="P153" s="233">
        <f t="shared" ref="P153:V153" si="130">SUM(P154:P166)</f>
        <v>0</v>
      </c>
      <c r="Q153" s="233">
        <f t="shared" si="130"/>
        <v>0</v>
      </c>
      <c r="R153" s="233">
        <f t="shared" si="130"/>
        <v>502459540.29000002</v>
      </c>
      <c r="S153" s="233">
        <f t="shared" si="130"/>
        <v>493068990.35000002</v>
      </c>
      <c r="T153" s="233">
        <f t="shared" si="130"/>
        <v>275258931.44000006</v>
      </c>
      <c r="U153" s="233">
        <f t="shared" si="130"/>
        <v>493068990.35000002</v>
      </c>
      <c r="V153" s="233">
        <f t="shared" si="130"/>
        <v>9390549.9400000721</v>
      </c>
      <c r="W153" s="145">
        <f t="shared" si="117"/>
        <v>0.9813108336353209</v>
      </c>
      <c r="X153" s="95"/>
      <c r="Z153" s="95"/>
      <c r="AA153" s="95"/>
    </row>
    <row r="154" spans="1:29" s="29" customFormat="1" x14ac:dyDescent="0.25">
      <c r="A154" s="146" t="s">
        <v>1073</v>
      </c>
      <c r="B154" s="140" t="s">
        <v>803</v>
      </c>
      <c r="C154" s="159">
        <v>502459540.29000002</v>
      </c>
      <c r="D154" s="162"/>
      <c r="E154" s="162"/>
      <c r="F154" s="162">
        <f t="shared" si="122"/>
        <v>502459540.29000002</v>
      </c>
      <c r="G154" s="162">
        <v>220493090.12</v>
      </c>
      <c r="H154" s="159">
        <v>122929868.90000001</v>
      </c>
      <c r="I154" s="159">
        <v>220493090.12</v>
      </c>
      <c r="J154" s="159">
        <f t="shared" si="114"/>
        <v>281966450.17000002</v>
      </c>
      <c r="K154" s="122">
        <f t="shared" si="119"/>
        <v>0.56117244784975129</v>
      </c>
      <c r="L154" s="136"/>
      <c r="M154" s="146" t="s">
        <v>1073</v>
      </c>
      <c r="N154" s="140" t="s">
        <v>803</v>
      </c>
      <c r="O154" s="106">
        <v>502459540.29000002</v>
      </c>
      <c r="P154" s="121"/>
      <c r="Q154" s="121"/>
      <c r="R154" s="121">
        <f t="shared" si="116"/>
        <v>502459540.29000002</v>
      </c>
      <c r="S154" s="121">
        <v>220493090.12</v>
      </c>
      <c r="T154" s="106">
        <v>122929868.90000001</v>
      </c>
      <c r="U154" s="106">
        <f>97563221.22+T154</f>
        <v>220493090.12</v>
      </c>
      <c r="V154" s="106">
        <f t="shared" ref="V154:V166" si="131">R154-U154</f>
        <v>281966450.17000002</v>
      </c>
      <c r="W154" s="122">
        <f t="shared" si="117"/>
        <v>0.43882755215024877</v>
      </c>
      <c r="X154" s="95"/>
      <c r="Z154" s="95"/>
      <c r="AA154" s="95"/>
    </row>
    <row r="155" spans="1:29" s="29" customFormat="1" x14ac:dyDescent="0.25">
      <c r="A155" s="146" t="s">
        <v>1074</v>
      </c>
      <c r="B155" s="140" t="s">
        <v>1075</v>
      </c>
      <c r="C155" s="159"/>
      <c r="D155" s="162"/>
      <c r="E155" s="159"/>
      <c r="F155" s="161">
        <f t="shared" si="122"/>
        <v>0</v>
      </c>
      <c r="G155" s="161">
        <v>9032403.5299999993</v>
      </c>
      <c r="H155" s="159">
        <v>3342754.26</v>
      </c>
      <c r="I155" s="161">
        <v>9032403.5299999993</v>
      </c>
      <c r="J155" s="159">
        <f t="shared" si="114"/>
        <v>-9032403.5299999993</v>
      </c>
      <c r="K155" s="118" t="e">
        <f t="shared" si="119"/>
        <v>#DIV/0!</v>
      </c>
      <c r="L155" s="136"/>
      <c r="M155" s="146" t="s">
        <v>1074</v>
      </c>
      <c r="N155" s="140" t="s">
        <v>1075</v>
      </c>
      <c r="O155" s="106"/>
      <c r="P155" s="121"/>
      <c r="Q155" s="106"/>
      <c r="R155" s="114">
        <f t="shared" si="116"/>
        <v>0</v>
      </c>
      <c r="S155" s="133">
        <v>9032403.5299999993</v>
      </c>
      <c r="T155" s="106">
        <v>3342754.26</v>
      </c>
      <c r="U155" s="133">
        <f>5689649.27+T155</f>
        <v>9032403.5299999993</v>
      </c>
      <c r="V155" s="106">
        <f t="shared" si="131"/>
        <v>-9032403.5299999993</v>
      </c>
      <c r="W155" s="118" t="e">
        <f t="shared" si="117"/>
        <v>#DIV/0!</v>
      </c>
      <c r="X155" s="95"/>
      <c r="Z155" s="95"/>
      <c r="AA155" s="95"/>
    </row>
    <row r="156" spans="1:29" s="29" customFormat="1" x14ac:dyDescent="0.25">
      <c r="A156" s="146" t="s">
        <v>1076</v>
      </c>
      <c r="B156" s="140" t="s">
        <v>1077</v>
      </c>
      <c r="C156" s="159"/>
      <c r="D156" s="162"/>
      <c r="E156" s="162"/>
      <c r="F156" s="161">
        <f t="shared" si="122"/>
        <v>0</v>
      </c>
      <c r="G156" s="161">
        <v>1609450</v>
      </c>
      <c r="H156" s="159">
        <v>764518</v>
      </c>
      <c r="I156" s="161">
        <v>1609450</v>
      </c>
      <c r="J156" s="159">
        <f t="shared" si="114"/>
        <v>-1609450</v>
      </c>
      <c r="K156" s="122" t="e">
        <f t="shared" si="119"/>
        <v>#DIV/0!</v>
      </c>
      <c r="L156" s="136"/>
      <c r="M156" s="146" t="s">
        <v>1076</v>
      </c>
      <c r="N156" s="140" t="s">
        <v>1077</v>
      </c>
      <c r="O156" s="106"/>
      <c r="P156" s="121"/>
      <c r="Q156" s="121"/>
      <c r="R156" s="114">
        <f t="shared" si="116"/>
        <v>0</v>
      </c>
      <c r="S156" s="133">
        <v>1609450</v>
      </c>
      <c r="T156" s="106">
        <v>764518</v>
      </c>
      <c r="U156" s="133">
        <f>844932+T156</f>
        <v>1609450</v>
      </c>
      <c r="V156" s="106">
        <f t="shared" si="131"/>
        <v>-1609450</v>
      </c>
      <c r="W156" s="122" t="e">
        <f t="shared" si="117"/>
        <v>#DIV/0!</v>
      </c>
      <c r="X156" s="95"/>
      <c r="Z156" s="95"/>
      <c r="AA156" s="95"/>
    </row>
    <row r="157" spans="1:29" s="29" customFormat="1" x14ac:dyDescent="0.25">
      <c r="A157" s="146" t="s">
        <v>1078</v>
      </c>
      <c r="B157" s="140" t="s">
        <v>1079</v>
      </c>
      <c r="C157" s="159"/>
      <c r="D157" s="159"/>
      <c r="E157" s="161"/>
      <c r="F157" s="161">
        <f t="shared" si="122"/>
        <v>0</v>
      </c>
      <c r="G157" s="161">
        <v>16186215.23</v>
      </c>
      <c r="H157" s="159">
        <v>7899661.25</v>
      </c>
      <c r="I157" s="161">
        <v>16186215.23</v>
      </c>
      <c r="J157" s="159">
        <f t="shared" si="114"/>
        <v>-16186215.23</v>
      </c>
      <c r="K157" s="115" t="e">
        <f t="shared" si="119"/>
        <v>#DIV/0!</v>
      </c>
      <c r="L157" s="136"/>
      <c r="M157" s="146" t="s">
        <v>1078</v>
      </c>
      <c r="N157" s="140" t="s">
        <v>1079</v>
      </c>
      <c r="O157" s="106"/>
      <c r="P157" s="106"/>
      <c r="Q157" s="113"/>
      <c r="R157" s="114">
        <f t="shared" si="116"/>
        <v>0</v>
      </c>
      <c r="S157" s="133">
        <v>16186215.23</v>
      </c>
      <c r="T157" s="106">
        <v>7899661.25</v>
      </c>
      <c r="U157" s="133">
        <f>8286553.98+T157</f>
        <v>16186215.23</v>
      </c>
      <c r="V157" s="106">
        <f t="shared" si="131"/>
        <v>-16186215.23</v>
      </c>
      <c r="W157" s="115" t="e">
        <f t="shared" si="117"/>
        <v>#DIV/0!</v>
      </c>
      <c r="X157" s="95"/>
      <c r="Z157" s="95"/>
      <c r="AA157" s="95"/>
    </row>
    <row r="158" spans="1:29" s="29" customFormat="1" x14ac:dyDescent="0.25">
      <c r="A158" s="146" t="s">
        <v>1080</v>
      </c>
      <c r="B158" s="140" t="s">
        <v>1060</v>
      </c>
      <c r="C158" s="159"/>
      <c r="D158" s="159"/>
      <c r="E158" s="161"/>
      <c r="F158" s="161">
        <f t="shared" si="122"/>
        <v>0</v>
      </c>
      <c r="G158" s="161">
        <v>79241714.670000002</v>
      </c>
      <c r="H158" s="159">
        <v>29570133.289999999</v>
      </c>
      <c r="I158" s="161">
        <v>79241714.670000002</v>
      </c>
      <c r="J158" s="159">
        <f t="shared" si="114"/>
        <v>-79241714.670000002</v>
      </c>
      <c r="K158" s="115" t="e">
        <f t="shared" si="119"/>
        <v>#DIV/0!</v>
      </c>
      <c r="L158" s="136"/>
      <c r="M158" s="146" t="s">
        <v>1080</v>
      </c>
      <c r="N158" s="140" t="s">
        <v>1060</v>
      </c>
      <c r="O158" s="106"/>
      <c r="P158" s="106"/>
      <c r="Q158" s="113"/>
      <c r="R158" s="114">
        <f t="shared" si="116"/>
        <v>0</v>
      </c>
      <c r="S158" s="133">
        <v>79241714.670000002</v>
      </c>
      <c r="T158" s="106">
        <v>29570133.289999999</v>
      </c>
      <c r="U158" s="133">
        <f>49671581.38+T158</f>
        <v>79241714.670000002</v>
      </c>
      <c r="V158" s="106">
        <f t="shared" si="131"/>
        <v>-79241714.670000002</v>
      </c>
      <c r="W158" s="115" t="e">
        <f t="shared" si="117"/>
        <v>#DIV/0!</v>
      </c>
      <c r="X158" s="95"/>
      <c r="Z158" s="95"/>
      <c r="AA158" s="95"/>
    </row>
    <row r="159" spans="1:29" s="29" customFormat="1" x14ac:dyDescent="0.25">
      <c r="A159" s="146" t="s">
        <v>1081</v>
      </c>
      <c r="B159" s="140" t="s">
        <v>1082</v>
      </c>
      <c r="C159" s="159"/>
      <c r="D159" s="162"/>
      <c r="E159" s="162"/>
      <c r="F159" s="161">
        <f t="shared" si="122"/>
        <v>0</v>
      </c>
      <c r="G159" s="161">
        <v>14352889</v>
      </c>
      <c r="H159" s="159">
        <v>14352889</v>
      </c>
      <c r="I159" s="161">
        <v>14352889</v>
      </c>
      <c r="J159" s="159">
        <f t="shared" si="114"/>
        <v>-14352889</v>
      </c>
      <c r="K159" s="122" t="e">
        <f t="shared" si="119"/>
        <v>#DIV/0!</v>
      </c>
      <c r="L159" s="136"/>
      <c r="M159" s="146" t="s">
        <v>1081</v>
      </c>
      <c r="N159" s="140" t="s">
        <v>1082</v>
      </c>
      <c r="O159" s="106"/>
      <c r="P159" s="121"/>
      <c r="Q159" s="121"/>
      <c r="R159" s="142">
        <f t="shared" si="116"/>
        <v>0</v>
      </c>
      <c r="S159" s="133">
        <v>14352889</v>
      </c>
      <c r="T159" s="106">
        <v>14352889</v>
      </c>
      <c r="U159" s="133">
        <f>T159</f>
        <v>14352889</v>
      </c>
      <c r="V159" s="106">
        <f t="shared" si="131"/>
        <v>-14352889</v>
      </c>
      <c r="W159" s="122" t="e">
        <f t="shared" si="117"/>
        <v>#DIV/0!</v>
      </c>
      <c r="X159" s="95"/>
      <c r="Z159" s="95"/>
      <c r="AA159" s="95"/>
    </row>
    <row r="160" spans="1:29" s="29" customFormat="1" x14ac:dyDescent="0.25">
      <c r="A160" s="146" t="s">
        <v>1083</v>
      </c>
      <c r="B160" s="146" t="s">
        <v>1084</v>
      </c>
      <c r="C160" s="159"/>
      <c r="D160" s="162"/>
      <c r="E160" s="162"/>
      <c r="F160" s="161">
        <f t="shared" si="122"/>
        <v>0</v>
      </c>
      <c r="G160" s="161">
        <v>39468460.850000001</v>
      </c>
      <c r="H160" s="159">
        <v>21540940.620000001</v>
      </c>
      <c r="I160" s="161">
        <v>39468460.850000001</v>
      </c>
      <c r="J160" s="159">
        <f t="shared" si="114"/>
        <v>-39468460.850000001</v>
      </c>
      <c r="K160" s="122" t="e">
        <f t="shared" si="119"/>
        <v>#DIV/0!</v>
      </c>
      <c r="L160" s="136"/>
      <c r="M160" s="146" t="s">
        <v>1083</v>
      </c>
      <c r="N160" s="146" t="s">
        <v>1084</v>
      </c>
      <c r="O160" s="106"/>
      <c r="P160" s="121"/>
      <c r="Q160" s="121"/>
      <c r="R160" s="142">
        <f t="shared" si="116"/>
        <v>0</v>
      </c>
      <c r="S160" s="133">
        <v>39468460.850000001</v>
      </c>
      <c r="T160" s="106">
        <v>21540940.620000001</v>
      </c>
      <c r="U160" s="133">
        <f>17927520.23+T160</f>
        <v>39468460.850000001</v>
      </c>
      <c r="V160" s="106">
        <f t="shared" si="131"/>
        <v>-39468460.850000001</v>
      </c>
      <c r="W160" s="122" t="e">
        <f t="shared" si="117"/>
        <v>#DIV/0!</v>
      </c>
      <c r="X160" s="95"/>
      <c r="Z160" s="95"/>
      <c r="AA160" s="95"/>
    </row>
    <row r="161" spans="1:27" s="29" customFormat="1" x14ac:dyDescent="0.25">
      <c r="A161" s="146" t="s">
        <v>1085</v>
      </c>
      <c r="B161" s="146" t="s">
        <v>1086</v>
      </c>
      <c r="C161" s="159"/>
      <c r="D161" s="162"/>
      <c r="E161" s="162"/>
      <c r="F161" s="161">
        <f t="shared" si="122"/>
        <v>0</v>
      </c>
      <c r="G161" s="161">
        <v>12002276</v>
      </c>
      <c r="H161" s="159">
        <v>5653655</v>
      </c>
      <c r="I161" s="161">
        <v>12002276</v>
      </c>
      <c r="J161" s="159">
        <f t="shared" si="114"/>
        <v>-12002276</v>
      </c>
      <c r="K161" s="122" t="e">
        <f t="shared" si="119"/>
        <v>#DIV/0!</v>
      </c>
      <c r="L161" s="136"/>
      <c r="M161" s="146" t="s">
        <v>1085</v>
      </c>
      <c r="N161" s="146" t="s">
        <v>1086</v>
      </c>
      <c r="O161" s="106"/>
      <c r="P161" s="121"/>
      <c r="Q161" s="121"/>
      <c r="R161" s="142">
        <f t="shared" si="116"/>
        <v>0</v>
      </c>
      <c r="S161" s="133">
        <v>12002276</v>
      </c>
      <c r="T161" s="106">
        <v>5653655</v>
      </c>
      <c r="U161" s="133">
        <f>6348621+T161</f>
        <v>12002276</v>
      </c>
      <c r="V161" s="106">
        <f t="shared" si="131"/>
        <v>-12002276</v>
      </c>
      <c r="W161" s="122" t="e">
        <f t="shared" si="117"/>
        <v>#DIV/0!</v>
      </c>
      <c r="X161" s="95"/>
      <c r="Z161" s="95"/>
      <c r="AA161" s="95"/>
    </row>
    <row r="162" spans="1:27" s="29" customFormat="1" x14ac:dyDescent="0.25">
      <c r="A162" s="146" t="s">
        <v>1087</v>
      </c>
      <c r="B162" s="146" t="s">
        <v>1088</v>
      </c>
      <c r="C162" s="159"/>
      <c r="D162" s="162"/>
      <c r="E162" s="162"/>
      <c r="F162" s="161">
        <f t="shared" si="122"/>
        <v>0</v>
      </c>
      <c r="G162" s="161">
        <v>12310281</v>
      </c>
      <c r="H162" s="159">
        <v>6077535</v>
      </c>
      <c r="I162" s="161">
        <v>12310281</v>
      </c>
      <c r="J162" s="159">
        <f t="shared" si="114"/>
        <v>-12310281</v>
      </c>
      <c r="K162" s="122" t="e">
        <f t="shared" si="119"/>
        <v>#DIV/0!</v>
      </c>
      <c r="L162" s="136"/>
      <c r="M162" s="146" t="s">
        <v>1087</v>
      </c>
      <c r="N162" s="146" t="s">
        <v>1088</v>
      </c>
      <c r="O162" s="106"/>
      <c r="P162" s="121"/>
      <c r="Q162" s="121"/>
      <c r="R162" s="142">
        <f t="shared" si="116"/>
        <v>0</v>
      </c>
      <c r="S162" s="133">
        <v>12310281</v>
      </c>
      <c r="T162" s="106">
        <v>6077535</v>
      </c>
      <c r="U162" s="133">
        <f>6232746+T162</f>
        <v>12310281</v>
      </c>
      <c r="V162" s="106">
        <f t="shared" si="131"/>
        <v>-12310281</v>
      </c>
      <c r="W162" s="122" t="e">
        <f t="shared" si="117"/>
        <v>#DIV/0!</v>
      </c>
      <c r="X162" s="95"/>
      <c r="Z162" s="95"/>
      <c r="AA162" s="95"/>
    </row>
    <row r="163" spans="1:27" s="29" customFormat="1" x14ac:dyDescent="0.25">
      <c r="A163" s="146" t="s">
        <v>1089</v>
      </c>
      <c r="B163" s="146" t="s">
        <v>1090</v>
      </c>
      <c r="C163" s="159"/>
      <c r="D163" s="162"/>
      <c r="E163" s="162"/>
      <c r="F163" s="161">
        <f t="shared" si="122"/>
        <v>0</v>
      </c>
      <c r="G163" s="161">
        <v>10619051</v>
      </c>
      <c r="H163" s="159">
        <v>5138966</v>
      </c>
      <c r="I163" s="161">
        <v>10619051</v>
      </c>
      <c r="J163" s="159">
        <f t="shared" si="114"/>
        <v>-10619051</v>
      </c>
      <c r="K163" s="122" t="e">
        <f t="shared" si="119"/>
        <v>#DIV/0!</v>
      </c>
      <c r="L163" s="136"/>
      <c r="M163" s="146" t="s">
        <v>1089</v>
      </c>
      <c r="N163" s="146" t="s">
        <v>1090</v>
      </c>
      <c r="O163" s="106"/>
      <c r="P163" s="121"/>
      <c r="Q163" s="121"/>
      <c r="R163" s="142">
        <f t="shared" si="116"/>
        <v>0</v>
      </c>
      <c r="S163" s="133">
        <v>10619051</v>
      </c>
      <c r="T163" s="106">
        <v>5138966</v>
      </c>
      <c r="U163" s="133">
        <f>5480085+T163</f>
        <v>10619051</v>
      </c>
      <c r="V163" s="106">
        <f t="shared" si="131"/>
        <v>-10619051</v>
      </c>
      <c r="W163" s="122" t="e">
        <f t="shared" si="117"/>
        <v>#DIV/0!</v>
      </c>
      <c r="X163" s="95"/>
      <c r="Z163" s="95"/>
      <c r="AA163" s="95"/>
    </row>
    <row r="164" spans="1:27" s="29" customFormat="1" x14ac:dyDescent="0.25">
      <c r="A164" s="146" t="s">
        <v>1091</v>
      </c>
      <c r="B164" s="146" t="s">
        <v>1092</v>
      </c>
      <c r="C164" s="159"/>
      <c r="D164" s="162"/>
      <c r="E164" s="162"/>
      <c r="F164" s="161">
        <f t="shared" si="122"/>
        <v>0</v>
      </c>
      <c r="G164" s="161">
        <v>41357234.950000003</v>
      </c>
      <c r="H164" s="159">
        <v>21592086.120000001</v>
      </c>
      <c r="I164" s="161">
        <v>41357234.950000003</v>
      </c>
      <c r="J164" s="159">
        <f t="shared" si="114"/>
        <v>-41357234.950000003</v>
      </c>
      <c r="K164" s="122" t="e">
        <f t="shared" si="119"/>
        <v>#DIV/0!</v>
      </c>
      <c r="L164" s="136"/>
      <c r="M164" s="146" t="s">
        <v>1091</v>
      </c>
      <c r="N164" s="146" t="s">
        <v>1092</v>
      </c>
      <c r="O164" s="106"/>
      <c r="P164" s="121"/>
      <c r="Q164" s="121"/>
      <c r="R164" s="142">
        <f t="shared" si="116"/>
        <v>0</v>
      </c>
      <c r="S164" s="133">
        <v>41357234.950000003</v>
      </c>
      <c r="T164" s="106">
        <v>21592086.120000001</v>
      </c>
      <c r="U164" s="133">
        <f>19765148.83+T164</f>
        <v>41357234.950000003</v>
      </c>
      <c r="V164" s="106">
        <f t="shared" si="131"/>
        <v>-41357234.950000003</v>
      </c>
      <c r="W164" s="122" t="e">
        <f t="shared" si="117"/>
        <v>#DIV/0!</v>
      </c>
      <c r="X164" s="95"/>
      <c r="Z164" s="95"/>
      <c r="AA164" s="95"/>
    </row>
    <row r="165" spans="1:27" s="29" customFormat="1" x14ac:dyDescent="0.25">
      <c r="A165" s="146" t="s">
        <v>1093</v>
      </c>
      <c r="B165" s="146" t="s">
        <v>1094</v>
      </c>
      <c r="C165" s="159"/>
      <c r="D165" s="162"/>
      <c r="E165" s="162"/>
      <c r="F165" s="161">
        <f t="shared" si="122"/>
        <v>0</v>
      </c>
      <c r="G165" s="161">
        <v>2134755</v>
      </c>
      <c r="H165" s="159">
        <v>2134755</v>
      </c>
      <c r="I165" s="161">
        <v>2134755</v>
      </c>
      <c r="J165" s="159">
        <f t="shared" si="114"/>
        <v>-2134755</v>
      </c>
      <c r="K165" s="122" t="e">
        <f t="shared" si="119"/>
        <v>#DIV/0!</v>
      </c>
      <c r="L165" s="136"/>
      <c r="M165" s="146" t="s">
        <v>1093</v>
      </c>
      <c r="N165" s="146" t="s">
        <v>1094</v>
      </c>
      <c r="O165" s="106"/>
      <c r="P165" s="121"/>
      <c r="Q165" s="121"/>
      <c r="R165" s="142">
        <f t="shared" si="116"/>
        <v>0</v>
      </c>
      <c r="S165" s="133">
        <v>2134755</v>
      </c>
      <c r="T165" s="106">
        <f>9770+31+2124954</f>
        <v>2134755</v>
      </c>
      <c r="U165" s="133">
        <f>+T165</f>
        <v>2134755</v>
      </c>
      <c r="V165" s="106">
        <f t="shared" si="131"/>
        <v>-2134755</v>
      </c>
      <c r="W165" s="122" t="e">
        <f t="shared" si="117"/>
        <v>#DIV/0!</v>
      </c>
      <c r="X165" s="95"/>
      <c r="Z165" s="95"/>
      <c r="AA165" s="95"/>
    </row>
    <row r="166" spans="1:27" s="29" customFormat="1" x14ac:dyDescent="0.25">
      <c r="A166" s="146" t="s">
        <v>1335</v>
      </c>
      <c r="B166" s="146" t="s">
        <v>1336</v>
      </c>
      <c r="C166" s="159"/>
      <c r="D166" s="162"/>
      <c r="E166" s="162"/>
      <c r="F166" s="161">
        <f t="shared" si="122"/>
        <v>0</v>
      </c>
      <c r="G166" s="161">
        <v>34261169</v>
      </c>
      <c r="H166" s="159">
        <v>34261169</v>
      </c>
      <c r="I166" s="161">
        <v>34261169</v>
      </c>
      <c r="J166" s="159">
        <f t="shared" si="114"/>
        <v>-34261169</v>
      </c>
      <c r="K166" s="122"/>
      <c r="L166" s="136"/>
      <c r="M166" s="146" t="s">
        <v>1335</v>
      </c>
      <c r="N166" s="146" t="s">
        <v>1336</v>
      </c>
      <c r="O166" s="106"/>
      <c r="P166" s="121"/>
      <c r="Q166" s="121"/>
      <c r="R166" s="142">
        <f t="shared" si="116"/>
        <v>0</v>
      </c>
      <c r="S166" s="133">
        <v>34261169</v>
      </c>
      <c r="T166" s="106">
        <f>18384474+15876695</f>
        <v>34261169</v>
      </c>
      <c r="U166" s="133">
        <f>+T166</f>
        <v>34261169</v>
      </c>
      <c r="V166" s="106">
        <f t="shared" si="131"/>
        <v>-34261169</v>
      </c>
      <c r="W166" s="122" t="e">
        <f t="shared" si="117"/>
        <v>#DIV/0!</v>
      </c>
      <c r="X166" s="95"/>
      <c r="Z166" s="95"/>
      <c r="AA166" s="95"/>
    </row>
    <row r="167" spans="1:27" s="29" customFormat="1" x14ac:dyDescent="0.25">
      <c r="A167" s="178" t="s">
        <v>1095</v>
      </c>
      <c r="B167" s="178" t="s">
        <v>1096</v>
      </c>
      <c r="C167" s="179">
        <f>C168</f>
        <v>0</v>
      </c>
      <c r="D167" s="179">
        <f t="shared" ref="D167:I168" si="132">D168</f>
        <v>0</v>
      </c>
      <c r="E167" s="179">
        <f t="shared" si="132"/>
        <v>0</v>
      </c>
      <c r="F167" s="179">
        <f t="shared" si="132"/>
        <v>0</v>
      </c>
      <c r="G167" s="179">
        <f t="shared" si="132"/>
        <v>0</v>
      </c>
      <c r="H167" s="179">
        <f t="shared" si="132"/>
        <v>0</v>
      </c>
      <c r="I167" s="179">
        <f t="shared" si="132"/>
        <v>0</v>
      </c>
      <c r="J167" s="179">
        <f t="shared" si="114"/>
        <v>0</v>
      </c>
      <c r="K167" s="180" t="e">
        <f t="shared" si="119"/>
        <v>#DIV/0!</v>
      </c>
      <c r="L167" s="136"/>
      <c r="M167" s="87" t="s">
        <v>1095</v>
      </c>
      <c r="N167" s="87" t="s">
        <v>1096</v>
      </c>
      <c r="O167" s="88">
        <f>O168</f>
        <v>0</v>
      </c>
      <c r="P167" s="88">
        <f t="shared" ref="P167:V168" si="133">P168</f>
        <v>0</v>
      </c>
      <c r="Q167" s="88">
        <f t="shared" si="133"/>
        <v>0</v>
      </c>
      <c r="R167" s="88">
        <f t="shared" si="116"/>
        <v>0</v>
      </c>
      <c r="S167" s="88">
        <f t="shared" si="133"/>
        <v>0</v>
      </c>
      <c r="T167" s="88">
        <f t="shared" si="133"/>
        <v>0</v>
      </c>
      <c r="U167" s="88">
        <f t="shared" si="133"/>
        <v>0</v>
      </c>
      <c r="V167" s="88">
        <f t="shared" si="133"/>
        <v>0</v>
      </c>
      <c r="W167" s="89" t="e">
        <f t="shared" si="117"/>
        <v>#DIV/0!</v>
      </c>
      <c r="X167" s="95"/>
      <c r="Z167" s="95"/>
      <c r="AA167" s="95"/>
    </row>
    <row r="168" spans="1:27" s="29" customFormat="1" x14ac:dyDescent="0.25">
      <c r="A168" s="178" t="s">
        <v>1097</v>
      </c>
      <c r="B168" s="178" t="s">
        <v>1096</v>
      </c>
      <c r="C168" s="179">
        <f>C169</f>
        <v>0</v>
      </c>
      <c r="D168" s="179">
        <f t="shared" si="132"/>
        <v>0</v>
      </c>
      <c r="E168" s="179">
        <f t="shared" si="132"/>
        <v>0</v>
      </c>
      <c r="F168" s="179">
        <f t="shared" si="132"/>
        <v>0</v>
      </c>
      <c r="G168" s="179">
        <f t="shared" si="132"/>
        <v>0</v>
      </c>
      <c r="H168" s="179">
        <f t="shared" si="132"/>
        <v>0</v>
      </c>
      <c r="I168" s="179">
        <f t="shared" si="132"/>
        <v>0</v>
      </c>
      <c r="J168" s="179">
        <f t="shared" si="114"/>
        <v>0</v>
      </c>
      <c r="K168" s="180" t="e">
        <f t="shared" si="119"/>
        <v>#DIV/0!</v>
      </c>
      <c r="L168" s="136"/>
      <c r="M168" s="87" t="s">
        <v>1097</v>
      </c>
      <c r="N168" s="87" t="s">
        <v>1096</v>
      </c>
      <c r="O168" s="88">
        <f>O169</f>
        <v>0</v>
      </c>
      <c r="P168" s="88">
        <f t="shared" si="133"/>
        <v>0</v>
      </c>
      <c r="Q168" s="88">
        <f t="shared" si="133"/>
        <v>0</v>
      </c>
      <c r="R168" s="88">
        <f t="shared" si="116"/>
        <v>0</v>
      </c>
      <c r="S168" s="88">
        <f t="shared" si="133"/>
        <v>0</v>
      </c>
      <c r="T168" s="88">
        <f t="shared" si="133"/>
        <v>0</v>
      </c>
      <c r="U168" s="88">
        <f t="shared" si="133"/>
        <v>0</v>
      </c>
      <c r="V168" s="88">
        <f t="shared" si="133"/>
        <v>0</v>
      </c>
      <c r="W168" s="89" t="e">
        <f t="shared" si="117"/>
        <v>#DIV/0!</v>
      </c>
      <c r="X168" s="95"/>
      <c r="Z168" s="95"/>
      <c r="AA168" s="95"/>
    </row>
    <row r="169" spans="1:27" s="29" customFormat="1" x14ac:dyDescent="0.25">
      <c r="A169" s="178" t="s">
        <v>1098</v>
      </c>
      <c r="B169" s="178" t="s">
        <v>1096</v>
      </c>
      <c r="C169" s="179">
        <f>SUM(C170)</f>
        <v>0</v>
      </c>
      <c r="D169" s="179">
        <f t="shared" ref="D169:I169" si="134">SUM(D170)</f>
        <v>0</v>
      </c>
      <c r="E169" s="179">
        <f t="shared" si="134"/>
        <v>0</v>
      </c>
      <c r="F169" s="179">
        <f t="shared" si="134"/>
        <v>0</v>
      </c>
      <c r="G169" s="179">
        <f t="shared" si="134"/>
        <v>0</v>
      </c>
      <c r="H169" s="179">
        <f t="shared" si="134"/>
        <v>0</v>
      </c>
      <c r="I169" s="179">
        <f t="shared" si="134"/>
        <v>0</v>
      </c>
      <c r="J169" s="179">
        <f t="shared" si="114"/>
        <v>0</v>
      </c>
      <c r="K169" s="180" t="e">
        <f t="shared" si="119"/>
        <v>#DIV/0!</v>
      </c>
      <c r="L169" s="136"/>
      <c r="M169" s="87" t="s">
        <v>1098</v>
      </c>
      <c r="N169" s="87" t="s">
        <v>1096</v>
      </c>
      <c r="O169" s="88">
        <f>SUM(O170)</f>
        <v>0</v>
      </c>
      <c r="P169" s="88">
        <f t="shared" ref="P169:V169" si="135">SUM(P170)</f>
        <v>0</v>
      </c>
      <c r="Q169" s="88">
        <f t="shared" si="135"/>
        <v>0</v>
      </c>
      <c r="R169" s="88">
        <f t="shared" si="116"/>
        <v>0</v>
      </c>
      <c r="S169" s="88">
        <f t="shared" si="135"/>
        <v>0</v>
      </c>
      <c r="T169" s="88">
        <f t="shared" si="135"/>
        <v>0</v>
      </c>
      <c r="U169" s="88">
        <f t="shared" si="135"/>
        <v>0</v>
      </c>
      <c r="V169" s="88">
        <f t="shared" si="135"/>
        <v>0</v>
      </c>
      <c r="W169" s="89" t="e">
        <f t="shared" si="117"/>
        <v>#DIV/0!</v>
      </c>
      <c r="X169" s="95"/>
      <c r="Z169" s="95"/>
      <c r="AA169" s="95"/>
    </row>
    <row r="170" spans="1:27" s="29" customFormat="1" x14ac:dyDescent="0.25">
      <c r="A170" s="178" t="s">
        <v>1099</v>
      </c>
      <c r="B170" s="178" t="s">
        <v>1096</v>
      </c>
      <c r="C170" s="179">
        <f>C171</f>
        <v>0</v>
      </c>
      <c r="D170" s="179">
        <f t="shared" ref="D170:I170" si="136">D171</f>
        <v>0</v>
      </c>
      <c r="E170" s="179">
        <f t="shared" si="136"/>
        <v>0</v>
      </c>
      <c r="F170" s="179">
        <f t="shared" si="136"/>
        <v>0</v>
      </c>
      <c r="G170" s="179">
        <f t="shared" si="136"/>
        <v>0</v>
      </c>
      <c r="H170" s="179">
        <f t="shared" si="136"/>
        <v>0</v>
      </c>
      <c r="I170" s="179">
        <f t="shared" si="136"/>
        <v>0</v>
      </c>
      <c r="J170" s="179">
        <f t="shared" si="114"/>
        <v>0</v>
      </c>
      <c r="K170" s="180" t="e">
        <f t="shared" si="119"/>
        <v>#DIV/0!</v>
      </c>
      <c r="L170" s="136"/>
      <c r="M170" s="87" t="s">
        <v>1099</v>
      </c>
      <c r="N170" s="87" t="s">
        <v>1096</v>
      </c>
      <c r="O170" s="88">
        <f>O171</f>
        <v>0</v>
      </c>
      <c r="P170" s="88">
        <f t="shared" ref="P170:V170" si="137">P171</f>
        <v>0</v>
      </c>
      <c r="Q170" s="88">
        <f t="shared" si="137"/>
        <v>0</v>
      </c>
      <c r="R170" s="88">
        <f t="shared" si="116"/>
        <v>0</v>
      </c>
      <c r="S170" s="88">
        <f t="shared" si="137"/>
        <v>0</v>
      </c>
      <c r="T170" s="88">
        <f t="shared" si="137"/>
        <v>0</v>
      </c>
      <c r="U170" s="88">
        <f t="shared" si="137"/>
        <v>0</v>
      </c>
      <c r="V170" s="88">
        <f t="shared" si="137"/>
        <v>0</v>
      </c>
      <c r="W170" s="89" t="e">
        <f t="shared" si="117"/>
        <v>#DIV/0!</v>
      </c>
      <c r="X170" s="95"/>
      <c r="Z170" s="95"/>
      <c r="AA170" s="95"/>
    </row>
    <row r="171" spans="1:27" s="29" customFormat="1" x14ac:dyDescent="0.25">
      <c r="A171" s="112" t="s">
        <v>1100</v>
      </c>
      <c r="B171" s="100" t="s">
        <v>1096</v>
      </c>
      <c r="C171" s="157"/>
      <c r="D171" s="157"/>
      <c r="E171" s="157"/>
      <c r="F171" s="157">
        <f t="shared" si="122"/>
        <v>0</v>
      </c>
      <c r="G171" s="157"/>
      <c r="H171" s="157"/>
      <c r="I171" s="157"/>
      <c r="J171" s="157">
        <f t="shared" si="114"/>
        <v>0</v>
      </c>
      <c r="K171" s="149" t="e">
        <f t="shared" si="119"/>
        <v>#DIV/0!</v>
      </c>
      <c r="L171" s="136"/>
      <c r="M171" s="112" t="s">
        <v>1100</v>
      </c>
      <c r="N171" s="100" t="s">
        <v>1096</v>
      </c>
      <c r="O171" s="101"/>
      <c r="P171" s="101"/>
      <c r="Q171" s="101"/>
      <c r="R171" s="101">
        <f t="shared" si="116"/>
        <v>0</v>
      </c>
      <c r="S171" s="101"/>
      <c r="T171" s="101"/>
      <c r="U171" s="101"/>
      <c r="V171" s="101"/>
      <c r="W171" s="149" t="e">
        <f t="shared" si="117"/>
        <v>#DIV/0!</v>
      </c>
      <c r="X171" s="95"/>
      <c r="Z171" s="95"/>
      <c r="AA171" s="95"/>
    </row>
    <row r="172" spans="1:27" s="29" customFormat="1" x14ac:dyDescent="0.25">
      <c r="A172" s="178" t="s">
        <v>1101</v>
      </c>
      <c r="B172" s="187" t="s">
        <v>1096</v>
      </c>
      <c r="C172" s="188">
        <f>C173</f>
        <v>0</v>
      </c>
      <c r="D172" s="188">
        <f t="shared" ref="D172:I175" si="138">D173</f>
        <v>0</v>
      </c>
      <c r="E172" s="188">
        <f t="shared" si="138"/>
        <v>0</v>
      </c>
      <c r="F172" s="188">
        <f t="shared" si="138"/>
        <v>0</v>
      </c>
      <c r="G172" s="188">
        <f t="shared" si="138"/>
        <v>0</v>
      </c>
      <c r="H172" s="188">
        <f t="shared" si="138"/>
        <v>0</v>
      </c>
      <c r="I172" s="188">
        <f t="shared" si="138"/>
        <v>0</v>
      </c>
      <c r="J172" s="188">
        <f t="shared" si="114"/>
        <v>0</v>
      </c>
      <c r="K172" s="189" t="e">
        <f t="shared" si="119"/>
        <v>#DIV/0!</v>
      </c>
      <c r="L172" s="136"/>
      <c r="M172" s="87" t="s">
        <v>1101</v>
      </c>
      <c r="N172" s="234" t="s">
        <v>1096</v>
      </c>
      <c r="O172" s="235">
        <f>O173</f>
        <v>0</v>
      </c>
      <c r="P172" s="235">
        <f t="shared" ref="P172:V175" si="139">P173</f>
        <v>0</v>
      </c>
      <c r="Q172" s="235">
        <f t="shared" si="139"/>
        <v>0</v>
      </c>
      <c r="R172" s="235">
        <f t="shared" si="116"/>
        <v>0</v>
      </c>
      <c r="S172" s="235">
        <f t="shared" si="139"/>
        <v>0</v>
      </c>
      <c r="T172" s="235">
        <f t="shared" si="139"/>
        <v>0</v>
      </c>
      <c r="U172" s="235">
        <f t="shared" si="139"/>
        <v>0</v>
      </c>
      <c r="V172" s="235">
        <f t="shared" si="139"/>
        <v>0</v>
      </c>
      <c r="W172" s="236" t="e">
        <f t="shared" si="117"/>
        <v>#DIV/0!</v>
      </c>
      <c r="X172" s="95"/>
      <c r="Z172" s="95"/>
      <c r="AA172" s="95"/>
    </row>
    <row r="173" spans="1:27" s="29" customFormat="1" x14ac:dyDescent="0.25">
      <c r="A173" s="178" t="s">
        <v>1102</v>
      </c>
      <c r="B173" s="178" t="s">
        <v>1103</v>
      </c>
      <c r="C173" s="179">
        <f>C174</f>
        <v>0</v>
      </c>
      <c r="D173" s="179">
        <f t="shared" si="138"/>
        <v>0</v>
      </c>
      <c r="E173" s="179">
        <f t="shared" si="138"/>
        <v>0</v>
      </c>
      <c r="F173" s="179">
        <f t="shared" si="138"/>
        <v>0</v>
      </c>
      <c r="G173" s="179">
        <f t="shared" si="138"/>
        <v>0</v>
      </c>
      <c r="H173" s="179">
        <f t="shared" si="138"/>
        <v>0</v>
      </c>
      <c r="I173" s="179">
        <f t="shared" si="138"/>
        <v>0</v>
      </c>
      <c r="J173" s="179">
        <f t="shared" si="114"/>
        <v>0</v>
      </c>
      <c r="K173" s="180" t="e">
        <f t="shared" si="119"/>
        <v>#DIV/0!</v>
      </c>
      <c r="L173" s="136"/>
      <c r="M173" s="87" t="s">
        <v>1102</v>
      </c>
      <c r="N173" s="87" t="s">
        <v>1103</v>
      </c>
      <c r="O173" s="88">
        <f>O174</f>
        <v>0</v>
      </c>
      <c r="P173" s="88">
        <f t="shared" si="139"/>
        <v>0</v>
      </c>
      <c r="Q173" s="88">
        <f t="shared" si="139"/>
        <v>0</v>
      </c>
      <c r="R173" s="88">
        <f t="shared" si="116"/>
        <v>0</v>
      </c>
      <c r="S173" s="88">
        <f t="shared" si="139"/>
        <v>0</v>
      </c>
      <c r="T173" s="88">
        <f t="shared" si="139"/>
        <v>0</v>
      </c>
      <c r="U173" s="88">
        <f t="shared" si="139"/>
        <v>0</v>
      </c>
      <c r="V173" s="88">
        <f t="shared" si="139"/>
        <v>0</v>
      </c>
      <c r="W173" s="89" t="e">
        <f t="shared" si="117"/>
        <v>#DIV/0!</v>
      </c>
      <c r="Z173" s="95"/>
      <c r="AA173" s="95"/>
    </row>
    <row r="174" spans="1:27" s="29" customFormat="1" x14ac:dyDescent="0.25">
      <c r="A174" s="178" t="s">
        <v>1104</v>
      </c>
      <c r="B174" s="178" t="s">
        <v>1103</v>
      </c>
      <c r="C174" s="179">
        <f>C175</f>
        <v>0</v>
      </c>
      <c r="D174" s="179">
        <f t="shared" si="138"/>
        <v>0</v>
      </c>
      <c r="E174" s="179">
        <f t="shared" si="138"/>
        <v>0</v>
      </c>
      <c r="F174" s="179">
        <f t="shared" si="138"/>
        <v>0</v>
      </c>
      <c r="G174" s="179">
        <f t="shared" si="138"/>
        <v>0</v>
      </c>
      <c r="H174" s="179">
        <f t="shared" si="138"/>
        <v>0</v>
      </c>
      <c r="I174" s="179">
        <f t="shared" si="138"/>
        <v>0</v>
      </c>
      <c r="J174" s="179">
        <f t="shared" si="114"/>
        <v>0</v>
      </c>
      <c r="K174" s="180" t="e">
        <f t="shared" si="119"/>
        <v>#DIV/0!</v>
      </c>
      <c r="L174" s="136"/>
      <c r="M174" s="87" t="s">
        <v>1104</v>
      </c>
      <c r="N174" s="87" t="s">
        <v>1103</v>
      </c>
      <c r="O174" s="88">
        <f>O175</f>
        <v>0</v>
      </c>
      <c r="P174" s="88">
        <f t="shared" si="139"/>
        <v>0</v>
      </c>
      <c r="Q174" s="88">
        <f t="shared" si="139"/>
        <v>0</v>
      </c>
      <c r="R174" s="88">
        <f t="shared" si="116"/>
        <v>0</v>
      </c>
      <c r="S174" s="88">
        <f t="shared" si="139"/>
        <v>0</v>
      </c>
      <c r="T174" s="88">
        <f t="shared" si="139"/>
        <v>0</v>
      </c>
      <c r="U174" s="88">
        <f t="shared" si="139"/>
        <v>0</v>
      </c>
      <c r="V174" s="88">
        <f t="shared" si="139"/>
        <v>0</v>
      </c>
      <c r="W174" s="89" t="e">
        <f t="shared" si="117"/>
        <v>#DIV/0!</v>
      </c>
      <c r="Z174" s="95"/>
      <c r="AA174" s="95"/>
    </row>
    <row r="175" spans="1:27" s="29" customFormat="1" x14ac:dyDescent="0.25">
      <c r="A175" s="178" t="s">
        <v>1105</v>
      </c>
      <c r="B175" s="178" t="s">
        <v>1103</v>
      </c>
      <c r="C175" s="179">
        <f>C176</f>
        <v>0</v>
      </c>
      <c r="D175" s="179">
        <f t="shared" si="138"/>
        <v>0</v>
      </c>
      <c r="E175" s="179">
        <f t="shared" si="138"/>
        <v>0</v>
      </c>
      <c r="F175" s="179">
        <f t="shared" si="138"/>
        <v>0</v>
      </c>
      <c r="G175" s="179">
        <f t="shared" si="138"/>
        <v>0</v>
      </c>
      <c r="H175" s="179">
        <f t="shared" si="138"/>
        <v>0</v>
      </c>
      <c r="I175" s="179">
        <f t="shared" si="138"/>
        <v>0</v>
      </c>
      <c r="J175" s="179">
        <f t="shared" si="114"/>
        <v>0</v>
      </c>
      <c r="K175" s="180" t="e">
        <f t="shared" si="119"/>
        <v>#DIV/0!</v>
      </c>
      <c r="L175" s="136"/>
      <c r="M175" s="87" t="s">
        <v>1105</v>
      </c>
      <c r="N175" s="87" t="s">
        <v>1103</v>
      </c>
      <c r="O175" s="88">
        <f>O176</f>
        <v>0</v>
      </c>
      <c r="P175" s="88">
        <f t="shared" si="139"/>
        <v>0</v>
      </c>
      <c r="Q175" s="88">
        <f t="shared" si="139"/>
        <v>0</v>
      </c>
      <c r="R175" s="88">
        <f t="shared" si="116"/>
        <v>0</v>
      </c>
      <c r="S175" s="88">
        <f t="shared" si="139"/>
        <v>0</v>
      </c>
      <c r="T175" s="88">
        <f t="shared" si="139"/>
        <v>0</v>
      </c>
      <c r="U175" s="88">
        <f t="shared" si="139"/>
        <v>0</v>
      </c>
      <c r="V175" s="88">
        <f t="shared" si="139"/>
        <v>0</v>
      </c>
      <c r="W175" s="89" t="e">
        <f t="shared" si="117"/>
        <v>#DIV/0!</v>
      </c>
      <c r="Z175" s="95"/>
      <c r="AA175" s="95"/>
    </row>
    <row r="176" spans="1:27" s="29" customFormat="1" x14ac:dyDescent="0.25">
      <c r="A176" s="140" t="s">
        <v>1106</v>
      </c>
      <c r="B176" s="140" t="s">
        <v>1103</v>
      </c>
      <c r="C176" s="159"/>
      <c r="D176" s="159"/>
      <c r="E176" s="159"/>
      <c r="F176" s="159">
        <f t="shared" si="122"/>
        <v>0</v>
      </c>
      <c r="G176" s="159"/>
      <c r="H176" s="159"/>
      <c r="I176" s="159"/>
      <c r="J176" s="159">
        <f t="shared" si="114"/>
        <v>0</v>
      </c>
      <c r="K176" s="118" t="e">
        <f t="shared" si="119"/>
        <v>#DIV/0!</v>
      </c>
      <c r="L176" s="136"/>
      <c r="M176" s="140" t="s">
        <v>1106</v>
      </c>
      <c r="N176" s="140" t="s">
        <v>1103</v>
      </c>
      <c r="O176" s="106"/>
      <c r="P176" s="106"/>
      <c r="Q176" s="106"/>
      <c r="R176" s="106">
        <f t="shared" si="116"/>
        <v>0</v>
      </c>
      <c r="S176" s="106"/>
      <c r="T176" s="106"/>
      <c r="U176" s="106"/>
      <c r="V176" s="106"/>
      <c r="W176" s="118" t="e">
        <f t="shared" si="117"/>
        <v>#DIV/0!</v>
      </c>
      <c r="Z176" s="95"/>
      <c r="AA176" s="95"/>
    </row>
    <row r="177" spans="1:27" s="29" customFormat="1" x14ac:dyDescent="0.25">
      <c r="A177" s="177" t="s">
        <v>1107</v>
      </c>
      <c r="B177" s="178" t="s">
        <v>1103</v>
      </c>
      <c r="C177" s="179">
        <f>C178</f>
        <v>0</v>
      </c>
      <c r="D177" s="179">
        <f t="shared" ref="D177:I180" si="140">D178</f>
        <v>0</v>
      </c>
      <c r="E177" s="179">
        <f t="shared" si="140"/>
        <v>0</v>
      </c>
      <c r="F177" s="179">
        <f t="shared" si="140"/>
        <v>0</v>
      </c>
      <c r="G177" s="179">
        <f t="shared" si="140"/>
        <v>0</v>
      </c>
      <c r="H177" s="179">
        <f t="shared" si="140"/>
        <v>0</v>
      </c>
      <c r="I177" s="179">
        <f t="shared" si="140"/>
        <v>0</v>
      </c>
      <c r="J177" s="179">
        <f t="shared" si="114"/>
        <v>0</v>
      </c>
      <c r="K177" s="190" t="e">
        <f t="shared" si="119"/>
        <v>#DIV/0!</v>
      </c>
      <c r="L177" s="81"/>
      <c r="M177" s="86" t="s">
        <v>1107</v>
      </c>
      <c r="N177" s="87" t="s">
        <v>1103</v>
      </c>
      <c r="O177" s="88">
        <f>O178</f>
        <v>0</v>
      </c>
      <c r="P177" s="88">
        <f t="shared" ref="P177:V180" si="141">P178</f>
        <v>0</v>
      </c>
      <c r="Q177" s="88">
        <f t="shared" si="141"/>
        <v>0</v>
      </c>
      <c r="R177" s="88">
        <f t="shared" si="116"/>
        <v>0</v>
      </c>
      <c r="S177" s="88">
        <f t="shared" si="141"/>
        <v>0</v>
      </c>
      <c r="T177" s="88">
        <f t="shared" si="141"/>
        <v>0</v>
      </c>
      <c r="U177" s="88">
        <f t="shared" si="141"/>
        <v>0</v>
      </c>
      <c r="V177" s="88">
        <f t="shared" si="141"/>
        <v>0</v>
      </c>
      <c r="W177" s="232" t="e">
        <f t="shared" si="117"/>
        <v>#DIV/0!</v>
      </c>
      <c r="Z177" s="95"/>
      <c r="AA177" s="95"/>
    </row>
    <row r="178" spans="1:27" s="29" customFormat="1" x14ac:dyDescent="0.25">
      <c r="A178" s="177" t="s">
        <v>1108</v>
      </c>
      <c r="B178" s="177" t="s">
        <v>1109</v>
      </c>
      <c r="C178" s="181">
        <f>C179</f>
        <v>0</v>
      </c>
      <c r="D178" s="181">
        <f t="shared" si="140"/>
        <v>0</v>
      </c>
      <c r="E178" s="181">
        <f t="shared" si="140"/>
        <v>0</v>
      </c>
      <c r="F178" s="181">
        <f t="shared" si="140"/>
        <v>0</v>
      </c>
      <c r="G178" s="181">
        <f t="shared" si="140"/>
        <v>0</v>
      </c>
      <c r="H178" s="181">
        <f t="shared" si="140"/>
        <v>0</v>
      </c>
      <c r="I178" s="181">
        <f t="shared" si="140"/>
        <v>0</v>
      </c>
      <c r="J178" s="181">
        <f t="shared" si="114"/>
        <v>0</v>
      </c>
      <c r="K178" s="180" t="e">
        <f t="shared" si="119"/>
        <v>#DIV/0!</v>
      </c>
      <c r="L178" s="81"/>
      <c r="M178" s="86" t="s">
        <v>1108</v>
      </c>
      <c r="N178" s="86" t="s">
        <v>1109</v>
      </c>
      <c r="O178" s="124">
        <f>O179</f>
        <v>0</v>
      </c>
      <c r="P178" s="124">
        <f t="shared" si="141"/>
        <v>0</v>
      </c>
      <c r="Q178" s="124">
        <f t="shared" si="141"/>
        <v>0</v>
      </c>
      <c r="R178" s="124">
        <f t="shared" si="116"/>
        <v>0</v>
      </c>
      <c r="S178" s="124">
        <f t="shared" si="141"/>
        <v>0</v>
      </c>
      <c r="T178" s="124">
        <f t="shared" si="141"/>
        <v>0</v>
      </c>
      <c r="U178" s="124">
        <f t="shared" si="141"/>
        <v>0</v>
      </c>
      <c r="V178" s="124">
        <f t="shared" si="141"/>
        <v>0</v>
      </c>
      <c r="W178" s="89" t="e">
        <f t="shared" si="117"/>
        <v>#DIV/0!</v>
      </c>
      <c r="Z178" s="95"/>
      <c r="AA178" s="95"/>
    </row>
    <row r="179" spans="1:27" s="29" customFormat="1" x14ac:dyDescent="0.25">
      <c r="A179" s="177" t="s">
        <v>1110</v>
      </c>
      <c r="B179" s="177" t="s">
        <v>1111</v>
      </c>
      <c r="C179" s="181">
        <f>C180</f>
        <v>0</v>
      </c>
      <c r="D179" s="181">
        <f t="shared" si="140"/>
        <v>0</v>
      </c>
      <c r="E179" s="181">
        <f t="shared" si="140"/>
        <v>0</v>
      </c>
      <c r="F179" s="181">
        <f t="shared" si="140"/>
        <v>0</v>
      </c>
      <c r="G179" s="181">
        <f t="shared" si="140"/>
        <v>0</v>
      </c>
      <c r="H179" s="181">
        <f t="shared" si="140"/>
        <v>0</v>
      </c>
      <c r="I179" s="181">
        <f t="shared" si="140"/>
        <v>0</v>
      </c>
      <c r="J179" s="181">
        <f t="shared" si="114"/>
        <v>0</v>
      </c>
      <c r="K179" s="180" t="e">
        <f t="shared" si="119"/>
        <v>#DIV/0!</v>
      </c>
      <c r="L179" s="81"/>
      <c r="M179" s="86" t="s">
        <v>1110</v>
      </c>
      <c r="N179" s="86" t="s">
        <v>1111</v>
      </c>
      <c r="O179" s="124">
        <f>O180</f>
        <v>0</v>
      </c>
      <c r="P179" s="124">
        <f t="shared" si="141"/>
        <v>0</v>
      </c>
      <c r="Q179" s="124">
        <f t="shared" si="141"/>
        <v>0</v>
      </c>
      <c r="R179" s="124">
        <f t="shared" si="116"/>
        <v>0</v>
      </c>
      <c r="S179" s="124">
        <f t="shared" si="141"/>
        <v>0</v>
      </c>
      <c r="T179" s="124">
        <f t="shared" si="141"/>
        <v>0</v>
      </c>
      <c r="U179" s="124">
        <f t="shared" si="141"/>
        <v>0</v>
      </c>
      <c r="V179" s="124">
        <f t="shared" si="141"/>
        <v>0</v>
      </c>
      <c r="W179" s="89" t="e">
        <f t="shared" si="117"/>
        <v>#DIV/0!</v>
      </c>
      <c r="Z179" s="95"/>
      <c r="AA179" s="95"/>
    </row>
    <row r="180" spans="1:27" s="29" customFormat="1" x14ac:dyDescent="0.25">
      <c r="A180" s="123" t="s">
        <v>1112</v>
      </c>
      <c r="B180" s="123" t="s">
        <v>1113</v>
      </c>
      <c r="C180" s="170">
        <f>C181</f>
        <v>0</v>
      </c>
      <c r="D180" s="170">
        <f t="shared" si="140"/>
        <v>0</v>
      </c>
      <c r="E180" s="170">
        <f t="shared" si="140"/>
        <v>0</v>
      </c>
      <c r="F180" s="170">
        <f t="shared" si="140"/>
        <v>0</v>
      </c>
      <c r="G180" s="170">
        <f t="shared" si="140"/>
        <v>0</v>
      </c>
      <c r="H180" s="170">
        <f t="shared" si="140"/>
        <v>0</v>
      </c>
      <c r="I180" s="170">
        <f t="shared" si="140"/>
        <v>0</v>
      </c>
      <c r="J180" s="170">
        <f t="shared" si="114"/>
        <v>0</v>
      </c>
      <c r="K180" s="99" t="e">
        <f t="shared" si="119"/>
        <v>#DIV/0!</v>
      </c>
      <c r="L180" s="81"/>
      <c r="M180" s="123" t="s">
        <v>1112</v>
      </c>
      <c r="N180" s="123" t="s">
        <v>1113</v>
      </c>
      <c r="O180" s="147">
        <f>O181</f>
        <v>0</v>
      </c>
      <c r="P180" s="147">
        <f t="shared" si="141"/>
        <v>0</v>
      </c>
      <c r="Q180" s="147">
        <f t="shared" si="141"/>
        <v>0</v>
      </c>
      <c r="R180" s="147">
        <f t="shared" si="116"/>
        <v>0</v>
      </c>
      <c r="S180" s="147">
        <f t="shared" si="141"/>
        <v>0</v>
      </c>
      <c r="T180" s="147">
        <f t="shared" si="141"/>
        <v>0</v>
      </c>
      <c r="U180" s="147">
        <f t="shared" si="141"/>
        <v>0</v>
      </c>
      <c r="V180" s="147">
        <f t="shared" si="141"/>
        <v>0</v>
      </c>
      <c r="W180" s="99" t="e">
        <f t="shared" si="117"/>
        <v>#DIV/0!</v>
      </c>
      <c r="Z180" s="95"/>
      <c r="AA180" s="95"/>
    </row>
    <row r="181" spans="1:27" s="29" customFormat="1" x14ac:dyDescent="0.25">
      <c r="A181" s="150" t="s">
        <v>1114</v>
      </c>
      <c r="B181" s="151" t="s">
        <v>1115</v>
      </c>
      <c r="C181" s="171"/>
      <c r="D181" s="171"/>
      <c r="E181" s="171"/>
      <c r="F181" s="171">
        <f t="shared" si="122"/>
        <v>0</v>
      </c>
      <c r="G181" s="171"/>
      <c r="H181" s="171"/>
      <c r="I181" s="171"/>
      <c r="J181" s="171">
        <f t="shared" si="114"/>
        <v>0</v>
      </c>
      <c r="K181" s="122" t="e">
        <f t="shared" si="119"/>
        <v>#DIV/0!</v>
      </c>
      <c r="L181" s="81"/>
      <c r="M181" s="150" t="s">
        <v>1114</v>
      </c>
      <c r="N181" s="151" t="s">
        <v>1115</v>
      </c>
      <c r="O181" s="237"/>
      <c r="P181" s="237"/>
      <c r="Q181" s="237"/>
      <c r="R181" s="237">
        <f t="shared" si="116"/>
        <v>0</v>
      </c>
      <c r="S181" s="237"/>
      <c r="T181" s="237"/>
      <c r="U181" s="237"/>
      <c r="V181" s="237"/>
      <c r="W181" s="122" t="e">
        <f t="shared" si="117"/>
        <v>#DIV/0!</v>
      </c>
      <c r="Z181" s="95"/>
      <c r="AA181" s="95"/>
    </row>
    <row r="182" spans="1:27" s="29" customFormat="1" x14ac:dyDescent="0.25">
      <c r="A182" s="177" t="s">
        <v>1116</v>
      </c>
      <c r="B182" s="192" t="s">
        <v>1115</v>
      </c>
      <c r="C182" s="179">
        <f>C183</f>
        <v>0</v>
      </c>
      <c r="D182" s="179">
        <f t="shared" ref="D182:I185" si="142">D183</f>
        <v>0</v>
      </c>
      <c r="E182" s="179">
        <f t="shared" si="142"/>
        <v>0</v>
      </c>
      <c r="F182" s="179">
        <f t="shared" si="142"/>
        <v>0</v>
      </c>
      <c r="G182" s="179">
        <f t="shared" si="142"/>
        <v>0</v>
      </c>
      <c r="H182" s="179">
        <f t="shared" si="142"/>
        <v>0</v>
      </c>
      <c r="I182" s="179">
        <f t="shared" si="142"/>
        <v>0</v>
      </c>
      <c r="J182" s="179">
        <f t="shared" si="114"/>
        <v>0</v>
      </c>
      <c r="K182" s="190" t="e">
        <f t="shared" si="119"/>
        <v>#DIV/0!</v>
      </c>
      <c r="L182" s="81"/>
      <c r="M182" s="238" t="s">
        <v>1116</v>
      </c>
      <c r="N182" s="239" t="s">
        <v>1115</v>
      </c>
      <c r="O182" s="235">
        <f>O183</f>
        <v>0</v>
      </c>
      <c r="P182" s="235">
        <f t="shared" ref="P182:V185" si="143">P183</f>
        <v>0</v>
      </c>
      <c r="Q182" s="235">
        <f t="shared" si="143"/>
        <v>0</v>
      </c>
      <c r="R182" s="235">
        <f t="shared" si="116"/>
        <v>0</v>
      </c>
      <c r="S182" s="235">
        <f t="shared" si="143"/>
        <v>0</v>
      </c>
      <c r="T182" s="235">
        <f t="shared" si="143"/>
        <v>0</v>
      </c>
      <c r="U182" s="235">
        <f t="shared" si="143"/>
        <v>0</v>
      </c>
      <c r="V182" s="235">
        <f t="shared" si="143"/>
        <v>0</v>
      </c>
      <c r="W182" s="240" t="e">
        <f t="shared" si="117"/>
        <v>#DIV/0!</v>
      </c>
      <c r="Z182" s="95"/>
      <c r="AA182" s="95"/>
    </row>
    <row r="183" spans="1:27" s="29" customFormat="1" x14ac:dyDescent="0.25">
      <c r="A183" s="177" t="s">
        <v>1117</v>
      </c>
      <c r="B183" s="177" t="s">
        <v>1118</v>
      </c>
      <c r="C183" s="181">
        <f>C184</f>
        <v>0</v>
      </c>
      <c r="D183" s="181">
        <f t="shared" si="142"/>
        <v>0</v>
      </c>
      <c r="E183" s="181">
        <f t="shared" si="142"/>
        <v>0</v>
      </c>
      <c r="F183" s="181">
        <f t="shared" si="142"/>
        <v>0</v>
      </c>
      <c r="G183" s="181">
        <f t="shared" si="142"/>
        <v>0</v>
      </c>
      <c r="H183" s="181">
        <f t="shared" si="142"/>
        <v>0</v>
      </c>
      <c r="I183" s="181">
        <f t="shared" si="142"/>
        <v>0</v>
      </c>
      <c r="J183" s="181">
        <f t="shared" si="114"/>
        <v>0</v>
      </c>
      <c r="K183" s="180" t="e">
        <f t="shared" si="119"/>
        <v>#DIV/0!</v>
      </c>
      <c r="L183" s="81"/>
      <c r="M183" s="86" t="s">
        <v>1117</v>
      </c>
      <c r="N183" s="86" t="s">
        <v>1118</v>
      </c>
      <c r="O183" s="124">
        <f>O184</f>
        <v>0</v>
      </c>
      <c r="P183" s="124">
        <f t="shared" si="143"/>
        <v>0</v>
      </c>
      <c r="Q183" s="124">
        <f t="shared" si="143"/>
        <v>0</v>
      </c>
      <c r="R183" s="124">
        <f t="shared" si="116"/>
        <v>0</v>
      </c>
      <c r="S183" s="124">
        <f t="shared" si="143"/>
        <v>0</v>
      </c>
      <c r="T183" s="124">
        <f t="shared" si="143"/>
        <v>0</v>
      </c>
      <c r="U183" s="124">
        <f t="shared" si="143"/>
        <v>0</v>
      </c>
      <c r="V183" s="124">
        <f t="shared" si="143"/>
        <v>0</v>
      </c>
      <c r="W183" s="89" t="e">
        <f t="shared" si="117"/>
        <v>#DIV/0!</v>
      </c>
      <c r="Z183" s="95"/>
      <c r="AA183" s="95"/>
    </row>
    <row r="184" spans="1:27" s="29" customFormat="1" x14ac:dyDescent="0.25">
      <c r="A184" s="177" t="s">
        <v>1119</v>
      </c>
      <c r="B184" s="177" t="s">
        <v>1118</v>
      </c>
      <c r="C184" s="181">
        <f>C185</f>
        <v>0</v>
      </c>
      <c r="D184" s="181">
        <f t="shared" si="142"/>
        <v>0</v>
      </c>
      <c r="E184" s="181">
        <f t="shared" si="142"/>
        <v>0</v>
      </c>
      <c r="F184" s="181">
        <f t="shared" si="142"/>
        <v>0</v>
      </c>
      <c r="G184" s="181">
        <f t="shared" si="142"/>
        <v>0</v>
      </c>
      <c r="H184" s="181">
        <f t="shared" si="142"/>
        <v>0</v>
      </c>
      <c r="I184" s="181">
        <f t="shared" si="142"/>
        <v>0</v>
      </c>
      <c r="J184" s="181">
        <f t="shared" si="114"/>
        <v>0</v>
      </c>
      <c r="K184" s="180" t="e">
        <f t="shared" si="119"/>
        <v>#DIV/0!</v>
      </c>
      <c r="L184" s="81"/>
      <c r="M184" s="86" t="s">
        <v>1119</v>
      </c>
      <c r="N184" s="86" t="s">
        <v>1118</v>
      </c>
      <c r="O184" s="124">
        <f>O185</f>
        <v>0</v>
      </c>
      <c r="P184" s="124">
        <f t="shared" si="143"/>
        <v>0</v>
      </c>
      <c r="Q184" s="124">
        <f t="shared" si="143"/>
        <v>0</v>
      </c>
      <c r="R184" s="124">
        <f t="shared" si="116"/>
        <v>0</v>
      </c>
      <c r="S184" s="124">
        <f t="shared" si="143"/>
        <v>0</v>
      </c>
      <c r="T184" s="124">
        <f t="shared" si="143"/>
        <v>0</v>
      </c>
      <c r="U184" s="124">
        <f t="shared" si="143"/>
        <v>0</v>
      </c>
      <c r="V184" s="124">
        <f t="shared" si="143"/>
        <v>0</v>
      </c>
      <c r="W184" s="89" t="e">
        <f t="shared" si="117"/>
        <v>#DIV/0!</v>
      </c>
      <c r="Z184" s="95"/>
      <c r="AA184" s="95"/>
    </row>
    <row r="185" spans="1:27" s="29" customFormat="1" x14ac:dyDescent="0.25">
      <c r="A185" s="123" t="s">
        <v>1120</v>
      </c>
      <c r="B185" s="123" t="s">
        <v>1118</v>
      </c>
      <c r="C185" s="170">
        <f>C186</f>
        <v>0</v>
      </c>
      <c r="D185" s="170">
        <f t="shared" si="142"/>
        <v>0</v>
      </c>
      <c r="E185" s="170">
        <f t="shared" si="142"/>
        <v>0</v>
      </c>
      <c r="F185" s="170">
        <f t="shared" si="142"/>
        <v>0</v>
      </c>
      <c r="G185" s="170">
        <f t="shared" si="142"/>
        <v>0</v>
      </c>
      <c r="H185" s="170">
        <f t="shared" si="142"/>
        <v>0</v>
      </c>
      <c r="I185" s="170">
        <f t="shared" si="142"/>
        <v>0</v>
      </c>
      <c r="J185" s="170">
        <f t="shared" si="114"/>
        <v>0</v>
      </c>
      <c r="K185" s="99" t="e">
        <f t="shared" si="119"/>
        <v>#DIV/0!</v>
      </c>
      <c r="L185" s="81"/>
      <c r="M185" s="123" t="s">
        <v>1120</v>
      </c>
      <c r="N185" s="123" t="s">
        <v>1118</v>
      </c>
      <c r="O185" s="147">
        <f>O186</f>
        <v>0</v>
      </c>
      <c r="P185" s="147">
        <f t="shared" si="143"/>
        <v>0</v>
      </c>
      <c r="Q185" s="147">
        <f t="shared" si="143"/>
        <v>0</v>
      </c>
      <c r="R185" s="147">
        <f t="shared" si="116"/>
        <v>0</v>
      </c>
      <c r="S185" s="147">
        <f t="shared" si="143"/>
        <v>0</v>
      </c>
      <c r="T185" s="147">
        <f t="shared" si="143"/>
        <v>0</v>
      </c>
      <c r="U185" s="147">
        <f t="shared" si="143"/>
        <v>0</v>
      </c>
      <c r="V185" s="147">
        <f t="shared" si="143"/>
        <v>0</v>
      </c>
      <c r="W185" s="99" t="e">
        <f t="shared" si="117"/>
        <v>#DIV/0!</v>
      </c>
      <c r="Z185" s="95"/>
      <c r="AA185" s="95"/>
    </row>
    <row r="186" spans="1:27" s="29" customFormat="1" x14ac:dyDescent="0.25">
      <c r="A186" s="152" t="s">
        <v>1121</v>
      </c>
      <c r="B186" s="151" t="s">
        <v>1118</v>
      </c>
      <c r="C186" s="171"/>
      <c r="D186" s="171"/>
      <c r="E186" s="171"/>
      <c r="F186" s="171">
        <f t="shared" si="122"/>
        <v>0</v>
      </c>
      <c r="G186" s="171"/>
      <c r="H186" s="171"/>
      <c r="I186" s="171"/>
      <c r="J186" s="171">
        <f t="shared" si="114"/>
        <v>0</v>
      </c>
      <c r="K186" s="122" t="e">
        <f t="shared" si="119"/>
        <v>#DIV/0!</v>
      </c>
      <c r="L186" s="81"/>
      <c r="M186" s="152" t="s">
        <v>1121</v>
      </c>
      <c r="N186" s="151" t="s">
        <v>1118</v>
      </c>
      <c r="O186" s="237"/>
      <c r="P186" s="237"/>
      <c r="Q186" s="237"/>
      <c r="R186" s="237">
        <f t="shared" si="116"/>
        <v>0</v>
      </c>
      <c r="S186" s="237"/>
      <c r="T186" s="237"/>
      <c r="U186" s="237"/>
      <c r="V186" s="237"/>
      <c r="W186" s="122" t="e">
        <f t="shared" si="117"/>
        <v>#DIV/0!</v>
      </c>
      <c r="AA186" s="95"/>
    </row>
    <row r="187" spans="1:27" s="29" customFormat="1" x14ac:dyDescent="0.25">
      <c r="A187" s="246">
        <v>210</v>
      </c>
      <c r="B187" s="177" t="s">
        <v>805</v>
      </c>
      <c r="C187" s="247">
        <f>C188</f>
        <v>0</v>
      </c>
      <c r="D187" s="247">
        <f t="shared" ref="D187:I190" si="144">D188</f>
        <v>372000000</v>
      </c>
      <c r="E187" s="247">
        <f t="shared" si="144"/>
        <v>0</v>
      </c>
      <c r="F187" s="247">
        <f t="shared" si="144"/>
        <v>372000000</v>
      </c>
      <c r="G187" s="247">
        <f t="shared" si="144"/>
        <v>0</v>
      </c>
      <c r="H187" s="247">
        <f t="shared" si="144"/>
        <v>0</v>
      </c>
      <c r="I187" s="247">
        <f t="shared" si="144"/>
        <v>0</v>
      </c>
      <c r="J187" s="247">
        <f t="shared" si="114"/>
        <v>372000000</v>
      </c>
      <c r="K187" s="248">
        <f t="shared" si="119"/>
        <v>1</v>
      </c>
      <c r="L187" s="81"/>
      <c r="M187" s="238">
        <v>210</v>
      </c>
      <c r="N187" s="86" t="s">
        <v>805</v>
      </c>
      <c r="O187" s="235">
        <f>O188</f>
        <v>0</v>
      </c>
      <c r="P187" s="235">
        <f t="shared" ref="P187:V190" si="145">P188</f>
        <v>372000000</v>
      </c>
      <c r="Q187" s="235">
        <f t="shared" si="145"/>
        <v>0</v>
      </c>
      <c r="R187" s="235">
        <f t="shared" si="116"/>
        <v>372000000</v>
      </c>
      <c r="S187" s="235">
        <f t="shared" si="145"/>
        <v>0</v>
      </c>
      <c r="T187" s="235">
        <f t="shared" si="145"/>
        <v>0</v>
      </c>
      <c r="U187" s="235">
        <f t="shared" si="145"/>
        <v>0</v>
      </c>
      <c r="V187" s="235">
        <f t="shared" si="145"/>
        <v>0</v>
      </c>
      <c r="W187" s="240">
        <f t="shared" si="117"/>
        <v>0</v>
      </c>
      <c r="AA187" s="95"/>
    </row>
    <row r="188" spans="1:27" s="29" customFormat="1" x14ac:dyDescent="0.25">
      <c r="A188" s="177">
        <v>2101</v>
      </c>
      <c r="B188" s="177" t="s">
        <v>805</v>
      </c>
      <c r="C188" s="181">
        <f>C189</f>
        <v>0</v>
      </c>
      <c r="D188" s="181">
        <f t="shared" si="144"/>
        <v>372000000</v>
      </c>
      <c r="E188" s="181">
        <f t="shared" si="144"/>
        <v>0</v>
      </c>
      <c r="F188" s="181">
        <f t="shared" si="144"/>
        <v>372000000</v>
      </c>
      <c r="G188" s="181">
        <f t="shared" si="144"/>
        <v>0</v>
      </c>
      <c r="H188" s="181">
        <f t="shared" si="144"/>
        <v>0</v>
      </c>
      <c r="I188" s="181">
        <f t="shared" si="144"/>
        <v>0</v>
      </c>
      <c r="J188" s="181">
        <f t="shared" si="114"/>
        <v>372000000</v>
      </c>
      <c r="K188" s="180">
        <f t="shared" si="119"/>
        <v>1</v>
      </c>
      <c r="L188" s="81"/>
      <c r="M188" s="86">
        <v>2101</v>
      </c>
      <c r="N188" s="86" t="s">
        <v>805</v>
      </c>
      <c r="O188" s="124">
        <f>O189</f>
        <v>0</v>
      </c>
      <c r="P188" s="124">
        <f t="shared" si="145"/>
        <v>372000000</v>
      </c>
      <c r="Q188" s="124">
        <f t="shared" si="145"/>
        <v>0</v>
      </c>
      <c r="R188" s="124">
        <f t="shared" si="116"/>
        <v>372000000</v>
      </c>
      <c r="S188" s="124">
        <f t="shared" si="145"/>
        <v>0</v>
      </c>
      <c r="T188" s="124">
        <f t="shared" si="145"/>
        <v>0</v>
      </c>
      <c r="U188" s="124">
        <f t="shared" si="145"/>
        <v>0</v>
      </c>
      <c r="V188" s="124">
        <f t="shared" si="145"/>
        <v>0</v>
      </c>
      <c r="W188" s="89">
        <f t="shared" si="117"/>
        <v>0</v>
      </c>
    </row>
    <row r="189" spans="1:27" s="29" customFormat="1" x14ac:dyDescent="0.25">
      <c r="A189" s="177">
        <v>210101</v>
      </c>
      <c r="B189" s="177" t="s">
        <v>805</v>
      </c>
      <c r="C189" s="181">
        <f>C190</f>
        <v>0</v>
      </c>
      <c r="D189" s="181">
        <f t="shared" si="144"/>
        <v>372000000</v>
      </c>
      <c r="E189" s="181">
        <f t="shared" si="144"/>
        <v>0</v>
      </c>
      <c r="F189" s="181">
        <f t="shared" si="144"/>
        <v>372000000</v>
      </c>
      <c r="G189" s="181">
        <f t="shared" si="144"/>
        <v>0</v>
      </c>
      <c r="H189" s="181">
        <f t="shared" si="144"/>
        <v>0</v>
      </c>
      <c r="I189" s="181">
        <f t="shared" si="144"/>
        <v>0</v>
      </c>
      <c r="J189" s="181">
        <f t="shared" si="114"/>
        <v>372000000</v>
      </c>
      <c r="K189" s="180">
        <f t="shared" si="119"/>
        <v>1</v>
      </c>
      <c r="L189" s="81"/>
      <c r="M189" s="86">
        <v>210101</v>
      </c>
      <c r="N189" s="86" t="s">
        <v>805</v>
      </c>
      <c r="O189" s="124">
        <f>O190</f>
        <v>0</v>
      </c>
      <c r="P189" s="124">
        <f t="shared" si="145"/>
        <v>372000000</v>
      </c>
      <c r="Q189" s="124">
        <f t="shared" si="145"/>
        <v>0</v>
      </c>
      <c r="R189" s="124">
        <f t="shared" si="116"/>
        <v>372000000</v>
      </c>
      <c r="S189" s="124">
        <f t="shared" si="145"/>
        <v>0</v>
      </c>
      <c r="T189" s="124">
        <f t="shared" si="145"/>
        <v>0</v>
      </c>
      <c r="U189" s="124">
        <f t="shared" si="145"/>
        <v>0</v>
      </c>
      <c r="V189" s="124">
        <f t="shared" si="145"/>
        <v>0</v>
      </c>
      <c r="W189" s="89">
        <f t="shared" si="117"/>
        <v>0</v>
      </c>
    </row>
    <row r="190" spans="1:27" s="29" customFormat="1" x14ac:dyDescent="0.25">
      <c r="A190" s="123">
        <v>2101011</v>
      </c>
      <c r="B190" s="123" t="s">
        <v>805</v>
      </c>
      <c r="C190" s="170">
        <f>C191</f>
        <v>0</v>
      </c>
      <c r="D190" s="170">
        <f t="shared" si="144"/>
        <v>372000000</v>
      </c>
      <c r="E190" s="170">
        <f t="shared" si="144"/>
        <v>0</v>
      </c>
      <c r="F190" s="170">
        <f t="shared" si="144"/>
        <v>372000000</v>
      </c>
      <c r="G190" s="170">
        <f t="shared" si="144"/>
        <v>0</v>
      </c>
      <c r="H190" s="170">
        <f t="shared" si="144"/>
        <v>0</v>
      </c>
      <c r="I190" s="170">
        <f t="shared" si="144"/>
        <v>0</v>
      </c>
      <c r="J190" s="170">
        <f t="shared" si="114"/>
        <v>372000000</v>
      </c>
      <c r="K190" s="99">
        <f t="shared" si="119"/>
        <v>1</v>
      </c>
      <c r="L190" s="81"/>
      <c r="M190" s="123">
        <v>2101011</v>
      </c>
      <c r="N190" s="123" t="s">
        <v>805</v>
      </c>
      <c r="O190" s="147">
        <f>O191</f>
        <v>0</v>
      </c>
      <c r="P190" s="147">
        <f t="shared" si="145"/>
        <v>372000000</v>
      </c>
      <c r="Q190" s="147">
        <f t="shared" si="145"/>
        <v>0</v>
      </c>
      <c r="R190" s="147">
        <f t="shared" si="116"/>
        <v>372000000</v>
      </c>
      <c r="S190" s="147">
        <f t="shared" si="145"/>
        <v>0</v>
      </c>
      <c r="T190" s="147">
        <f t="shared" si="145"/>
        <v>0</v>
      </c>
      <c r="U190" s="147">
        <f t="shared" si="145"/>
        <v>0</v>
      </c>
      <c r="V190" s="147">
        <f t="shared" si="145"/>
        <v>0</v>
      </c>
      <c r="W190" s="99">
        <f t="shared" si="117"/>
        <v>0</v>
      </c>
    </row>
    <row r="191" spans="1:27" s="29" customFormat="1" x14ac:dyDescent="0.25">
      <c r="A191" s="148">
        <v>210101101</v>
      </c>
      <c r="B191" s="153" t="s">
        <v>805</v>
      </c>
      <c r="C191" s="172"/>
      <c r="D191" s="172">
        <v>372000000</v>
      </c>
      <c r="E191" s="172"/>
      <c r="F191" s="172">
        <f t="shared" si="122"/>
        <v>372000000</v>
      </c>
      <c r="G191" s="172"/>
      <c r="H191" s="172"/>
      <c r="I191" s="172"/>
      <c r="J191" s="172">
        <f t="shared" si="114"/>
        <v>372000000</v>
      </c>
      <c r="K191" s="149">
        <f t="shared" si="119"/>
        <v>1</v>
      </c>
      <c r="L191" s="81"/>
      <c r="M191" s="148">
        <v>210101101</v>
      </c>
      <c r="N191" s="151" t="s">
        <v>805</v>
      </c>
      <c r="O191" s="241"/>
      <c r="P191" s="241">
        <v>372000000</v>
      </c>
      <c r="Q191" s="241"/>
      <c r="R191" s="241">
        <f t="shared" si="116"/>
        <v>372000000</v>
      </c>
      <c r="S191" s="241"/>
      <c r="T191" s="241"/>
      <c r="U191" s="241"/>
      <c r="V191" s="241"/>
      <c r="W191" s="149">
        <f t="shared" si="117"/>
        <v>0</v>
      </c>
    </row>
    <row r="192" spans="1:27" s="29" customFormat="1" x14ac:dyDescent="0.25">
      <c r="A192" s="177">
        <v>212</v>
      </c>
      <c r="B192" s="177" t="s">
        <v>1122</v>
      </c>
      <c r="C192" s="194">
        <f>C193</f>
        <v>0</v>
      </c>
      <c r="D192" s="194">
        <f t="shared" ref="D192:I195" si="146">D193</f>
        <v>2037927752</v>
      </c>
      <c r="E192" s="194">
        <f t="shared" si="146"/>
        <v>0</v>
      </c>
      <c r="F192" s="194">
        <f t="shared" si="146"/>
        <v>2037927752</v>
      </c>
      <c r="G192" s="194">
        <f t="shared" si="146"/>
        <v>103643109</v>
      </c>
      <c r="H192" s="194">
        <f t="shared" si="146"/>
        <v>103643109</v>
      </c>
      <c r="I192" s="194">
        <f t="shared" si="146"/>
        <v>103643109</v>
      </c>
      <c r="J192" s="194">
        <f t="shared" si="114"/>
        <v>1934284643</v>
      </c>
      <c r="K192" s="189">
        <f t="shared" si="119"/>
        <v>0.94914289336396451</v>
      </c>
      <c r="L192" s="81"/>
      <c r="M192" s="86">
        <v>212</v>
      </c>
      <c r="N192" s="86" t="s">
        <v>1122</v>
      </c>
      <c r="O192" s="242">
        <f>O193</f>
        <v>0</v>
      </c>
      <c r="P192" s="242">
        <f t="shared" ref="P192:V195" si="147">P193</f>
        <v>2037927752</v>
      </c>
      <c r="Q192" s="242">
        <f t="shared" si="147"/>
        <v>0</v>
      </c>
      <c r="R192" s="242">
        <f t="shared" si="116"/>
        <v>2037927752</v>
      </c>
      <c r="S192" s="242">
        <f t="shared" si="147"/>
        <v>103643109</v>
      </c>
      <c r="T192" s="242">
        <f t="shared" si="147"/>
        <v>103643109</v>
      </c>
      <c r="U192" s="242">
        <f t="shared" si="147"/>
        <v>103643109</v>
      </c>
      <c r="V192" s="242">
        <f t="shared" si="147"/>
        <v>0</v>
      </c>
      <c r="W192" s="236">
        <f t="shared" si="117"/>
        <v>5.0857106636035446E-2</v>
      </c>
    </row>
    <row r="193" spans="1:29" s="29" customFormat="1" x14ac:dyDescent="0.25">
      <c r="A193" s="177">
        <v>2124</v>
      </c>
      <c r="B193" s="177" t="s">
        <v>1122</v>
      </c>
      <c r="C193" s="181">
        <f>C194</f>
        <v>0</v>
      </c>
      <c r="D193" s="181">
        <f t="shared" si="146"/>
        <v>2037927752</v>
      </c>
      <c r="E193" s="181">
        <f t="shared" si="146"/>
        <v>0</v>
      </c>
      <c r="F193" s="181">
        <f t="shared" si="146"/>
        <v>2037927752</v>
      </c>
      <c r="G193" s="181">
        <f t="shared" si="146"/>
        <v>103643109</v>
      </c>
      <c r="H193" s="181">
        <f t="shared" si="146"/>
        <v>103643109</v>
      </c>
      <c r="I193" s="181">
        <f t="shared" si="146"/>
        <v>103643109</v>
      </c>
      <c r="J193" s="181">
        <f t="shared" si="114"/>
        <v>1934284643</v>
      </c>
      <c r="K193" s="180">
        <f t="shared" si="119"/>
        <v>0.94914289336396451</v>
      </c>
      <c r="L193" s="81"/>
      <c r="M193" s="86">
        <v>2124</v>
      </c>
      <c r="N193" s="86" t="s">
        <v>1122</v>
      </c>
      <c r="O193" s="124">
        <f>O194</f>
        <v>0</v>
      </c>
      <c r="P193" s="124">
        <f t="shared" si="147"/>
        <v>2037927752</v>
      </c>
      <c r="Q193" s="124">
        <f t="shared" si="147"/>
        <v>0</v>
      </c>
      <c r="R193" s="124">
        <f t="shared" si="116"/>
        <v>2037927752</v>
      </c>
      <c r="S193" s="124">
        <f t="shared" si="147"/>
        <v>103643109</v>
      </c>
      <c r="T193" s="124">
        <f t="shared" si="147"/>
        <v>103643109</v>
      </c>
      <c r="U193" s="124">
        <f t="shared" si="147"/>
        <v>103643109</v>
      </c>
      <c r="V193" s="124">
        <f t="shared" si="147"/>
        <v>0</v>
      </c>
      <c r="W193" s="89">
        <f t="shared" si="117"/>
        <v>5.0857106636035446E-2</v>
      </c>
    </row>
    <row r="194" spans="1:29" s="29" customFormat="1" x14ac:dyDescent="0.25">
      <c r="A194" s="177">
        <v>212401</v>
      </c>
      <c r="B194" s="177" t="s">
        <v>1122</v>
      </c>
      <c r="C194" s="181">
        <f>C195</f>
        <v>0</v>
      </c>
      <c r="D194" s="181">
        <f t="shared" si="146"/>
        <v>2037927752</v>
      </c>
      <c r="E194" s="181">
        <f t="shared" si="146"/>
        <v>0</v>
      </c>
      <c r="F194" s="181">
        <f t="shared" si="146"/>
        <v>2037927752</v>
      </c>
      <c r="G194" s="181">
        <f t="shared" si="146"/>
        <v>103643109</v>
      </c>
      <c r="H194" s="181">
        <f t="shared" si="146"/>
        <v>103643109</v>
      </c>
      <c r="I194" s="181">
        <f t="shared" si="146"/>
        <v>103643109</v>
      </c>
      <c r="J194" s="181">
        <f t="shared" si="114"/>
        <v>1934284643</v>
      </c>
      <c r="K194" s="180">
        <f t="shared" si="119"/>
        <v>0.94914289336396451</v>
      </c>
      <c r="L194" s="143"/>
      <c r="M194" s="86">
        <v>212401</v>
      </c>
      <c r="N194" s="86" t="s">
        <v>1122</v>
      </c>
      <c r="O194" s="124">
        <f>O195</f>
        <v>0</v>
      </c>
      <c r="P194" s="124">
        <f t="shared" si="147"/>
        <v>2037927752</v>
      </c>
      <c r="Q194" s="124">
        <f t="shared" si="147"/>
        <v>0</v>
      </c>
      <c r="R194" s="124">
        <f t="shared" si="116"/>
        <v>2037927752</v>
      </c>
      <c r="S194" s="124">
        <f t="shared" si="147"/>
        <v>103643109</v>
      </c>
      <c r="T194" s="124">
        <f t="shared" si="147"/>
        <v>103643109</v>
      </c>
      <c r="U194" s="124">
        <f t="shared" si="147"/>
        <v>103643109</v>
      </c>
      <c r="V194" s="124">
        <f t="shared" si="147"/>
        <v>0</v>
      </c>
      <c r="W194" s="89">
        <f t="shared" si="117"/>
        <v>5.0857106636035446E-2</v>
      </c>
      <c r="X194" s="154"/>
      <c r="Y194" s="154"/>
      <c r="Z194" s="154"/>
      <c r="AA194" s="154"/>
      <c r="AB194" s="154"/>
      <c r="AC194" s="154"/>
    </row>
    <row r="195" spans="1:29" x14ac:dyDescent="0.25">
      <c r="A195" s="177">
        <v>2124011</v>
      </c>
      <c r="B195" s="177" t="s">
        <v>1122</v>
      </c>
      <c r="C195" s="181">
        <f>C196</f>
        <v>0</v>
      </c>
      <c r="D195" s="181">
        <f t="shared" si="146"/>
        <v>2037927752</v>
      </c>
      <c r="E195" s="181">
        <f t="shared" si="146"/>
        <v>0</v>
      </c>
      <c r="F195" s="181">
        <f t="shared" si="146"/>
        <v>2037927752</v>
      </c>
      <c r="G195" s="181">
        <f t="shared" si="146"/>
        <v>103643109</v>
      </c>
      <c r="H195" s="181">
        <f t="shared" si="146"/>
        <v>103643109</v>
      </c>
      <c r="I195" s="181">
        <f t="shared" si="146"/>
        <v>103643109</v>
      </c>
      <c r="J195" s="181">
        <f t="shared" si="114"/>
        <v>1934284643</v>
      </c>
      <c r="K195" s="180">
        <f t="shared" si="119"/>
        <v>0.94914289336396451</v>
      </c>
      <c r="M195" s="86">
        <v>2124011</v>
      </c>
      <c r="N195" s="86" t="s">
        <v>1122</v>
      </c>
      <c r="O195" s="124">
        <f>O196</f>
        <v>0</v>
      </c>
      <c r="P195" s="124">
        <f t="shared" si="147"/>
        <v>2037927752</v>
      </c>
      <c r="Q195" s="124">
        <f t="shared" si="147"/>
        <v>0</v>
      </c>
      <c r="R195" s="124">
        <f t="shared" si="116"/>
        <v>2037927752</v>
      </c>
      <c r="S195" s="124">
        <f t="shared" si="147"/>
        <v>103643109</v>
      </c>
      <c r="T195" s="124">
        <f t="shared" si="147"/>
        <v>103643109</v>
      </c>
      <c r="U195" s="124">
        <f t="shared" si="147"/>
        <v>103643109</v>
      </c>
      <c r="V195" s="124">
        <f t="shared" si="147"/>
        <v>0</v>
      </c>
      <c r="W195" s="89">
        <f t="shared" si="117"/>
        <v>5.0857106636035446E-2</v>
      </c>
    </row>
    <row r="196" spans="1:29" x14ac:dyDescent="0.25">
      <c r="A196" s="123">
        <v>212401101</v>
      </c>
      <c r="B196" s="123" t="s">
        <v>1122</v>
      </c>
      <c r="C196" s="170">
        <f>SUM(C197:C203)</f>
        <v>0</v>
      </c>
      <c r="D196" s="170">
        <f t="shared" ref="D196:I196" si="148">SUM(D197:D203)</f>
        <v>2037927752</v>
      </c>
      <c r="E196" s="170">
        <f t="shared" si="148"/>
        <v>0</v>
      </c>
      <c r="F196" s="170">
        <f t="shared" si="148"/>
        <v>2037927752</v>
      </c>
      <c r="G196" s="170">
        <f t="shared" si="148"/>
        <v>103643109</v>
      </c>
      <c r="H196" s="170">
        <f t="shared" si="148"/>
        <v>103643109</v>
      </c>
      <c r="I196" s="170">
        <f t="shared" si="148"/>
        <v>103643109</v>
      </c>
      <c r="J196" s="170">
        <f t="shared" si="114"/>
        <v>1934284643</v>
      </c>
      <c r="K196" s="99">
        <f t="shared" si="119"/>
        <v>0.94914289336396451</v>
      </c>
      <c r="M196" s="123">
        <v>212401101</v>
      </c>
      <c r="N196" s="123" t="s">
        <v>1122</v>
      </c>
      <c r="O196" s="147">
        <f>SUM(O197:O203)</f>
        <v>0</v>
      </c>
      <c r="P196" s="147">
        <f t="shared" ref="P196:V196" si="149">SUM(P197:P203)</f>
        <v>2037927752</v>
      </c>
      <c r="Q196" s="147">
        <f t="shared" si="149"/>
        <v>0</v>
      </c>
      <c r="R196" s="147">
        <f t="shared" si="149"/>
        <v>2037927752</v>
      </c>
      <c r="S196" s="147">
        <f t="shared" si="149"/>
        <v>103643109</v>
      </c>
      <c r="T196" s="147">
        <f t="shared" si="149"/>
        <v>103643109</v>
      </c>
      <c r="U196" s="147">
        <f t="shared" si="149"/>
        <v>103643109</v>
      </c>
      <c r="V196" s="147">
        <f t="shared" si="149"/>
        <v>0</v>
      </c>
      <c r="W196" s="99">
        <f t="shared" si="117"/>
        <v>5.0857106636035446E-2</v>
      </c>
    </row>
    <row r="197" spans="1:29" x14ac:dyDescent="0.25">
      <c r="A197" s="146" t="s">
        <v>1123</v>
      </c>
      <c r="B197" s="151" t="s">
        <v>1122</v>
      </c>
      <c r="C197" s="171"/>
      <c r="D197" s="171"/>
      <c r="E197" s="171"/>
      <c r="F197" s="171">
        <f t="shared" si="122"/>
        <v>0</v>
      </c>
      <c r="G197" s="171"/>
      <c r="H197" s="171"/>
      <c r="I197" s="171"/>
      <c r="J197" s="171">
        <f t="shared" si="114"/>
        <v>0</v>
      </c>
      <c r="K197" s="122" t="e">
        <f t="shared" si="119"/>
        <v>#DIV/0!</v>
      </c>
      <c r="M197" s="146" t="s">
        <v>1123</v>
      </c>
      <c r="N197" s="151" t="s">
        <v>1122</v>
      </c>
      <c r="O197" s="237"/>
      <c r="P197" s="237"/>
      <c r="Q197" s="237"/>
      <c r="R197" s="237">
        <f t="shared" si="116"/>
        <v>0</v>
      </c>
      <c r="S197" s="237"/>
      <c r="T197" s="237"/>
      <c r="U197" s="237"/>
      <c r="V197" s="237"/>
      <c r="W197" s="122" t="e">
        <f t="shared" si="117"/>
        <v>#DIV/0!</v>
      </c>
    </row>
    <row r="198" spans="1:29" x14ac:dyDescent="0.25">
      <c r="A198" s="146" t="s">
        <v>1337</v>
      </c>
      <c r="B198" s="243" t="s">
        <v>1338</v>
      </c>
      <c r="C198" s="214"/>
      <c r="D198" s="168">
        <v>50000000</v>
      </c>
      <c r="E198" s="168"/>
      <c r="F198" s="168">
        <f t="shared" si="122"/>
        <v>50000000</v>
      </c>
      <c r="G198" s="168"/>
      <c r="H198" s="168"/>
      <c r="I198" s="168"/>
      <c r="J198" s="168">
        <f t="shared" si="114"/>
        <v>50000000</v>
      </c>
      <c r="K198" s="214"/>
      <c r="M198" s="146" t="s">
        <v>1337</v>
      </c>
      <c r="N198" s="243" t="s">
        <v>1338</v>
      </c>
      <c r="O198" s="237"/>
      <c r="P198" s="244">
        <v>50000000</v>
      </c>
      <c r="Q198" s="237"/>
      <c r="R198" s="244">
        <f t="shared" si="116"/>
        <v>50000000</v>
      </c>
      <c r="S198" s="237"/>
      <c r="T198" s="237"/>
      <c r="U198" s="237"/>
      <c r="V198" s="245"/>
      <c r="W198" s="122">
        <f t="shared" si="117"/>
        <v>0</v>
      </c>
    </row>
    <row r="199" spans="1:29" x14ac:dyDescent="0.25">
      <c r="A199" s="146" t="s">
        <v>1339</v>
      </c>
      <c r="B199" s="243" t="s">
        <v>1340</v>
      </c>
      <c r="C199" s="214"/>
      <c r="D199" s="168">
        <v>842591305</v>
      </c>
      <c r="E199" s="168"/>
      <c r="F199" s="168">
        <f t="shared" si="122"/>
        <v>842591305</v>
      </c>
      <c r="G199" s="168"/>
      <c r="H199" s="168"/>
      <c r="I199" s="168"/>
      <c r="J199" s="168">
        <f t="shared" si="114"/>
        <v>842591305</v>
      </c>
      <c r="K199" s="214"/>
      <c r="M199" s="146" t="s">
        <v>1339</v>
      </c>
      <c r="N199" s="243" t="s">
        <v>1340</v>
      </c>
      <c r="O199" s="237"/>
      <c r="P199" s="244">
        <v>842591305</v>
      </c>
      <c r="Q199" s="237"/>
      <c r="R199" s="244">
        <f t="shared" si="116"/>
        <v>842591305</v>
      </c>
      <c r="S199" s="237"/>
      <c r="T199" s="237"/>
      <c r="U199" s="237"/>
      <c r="V199" s="245"/>
      <c r="W199" s="122">
        <f t="shared" si="117"/>
        <v>0</v>
      </c>
    </row>
    <row r="200" spans="1:29" x14ac:dyDescent="0.25">
      <c r="A200" s="146" t="s">
        <v>1341</v>
      </c>
      <c r="B200" s="243" t="s">
        <v>1320</v>
      </c>
      <c r="C200" s="214"/>
      <c r="D200" s="168">
        <v>494846840</v>
      </c>
      <c r="E200" s="168"/>
      <c r="F200" s="168">
        <f t="shared" si="122"/>
        <v>494846840</v>
      </c>
      <c r="G200" s="168"/>
      <c r="H200" s="168"/>
      <c r="I200" s="168"/>
      <c r="J200" s="168">
        <f t="shared" si="114"/>
        <v>494846840</v>
      </c>
      <c r="K200" s="214"/>
      <c r="M200" s="146" t="s">
        <v>1341</v>
      </c>
      <c r="N200" s="243" t="s">
        <v>1320</v>
      </c>
      <c r="O200" s="237"/>
      <c r="P200" s="244">
        <v>494846840</v>
      </c>
      <c r="Q200" s="237"/>
      <c r="R200" s="244">
        <f t="shared" si="116"/>
        <v>494846840</v>
      </c>
      <c r="S200" s="237"/>
      <c r="T200" s="237"/>
      <c r="U200" s="237"/>
      <c r="V200" s="245"/>
      <c r="W200" s="122">
        <f t="shared" si="117"/>
        <v>0</v>
      </c>
    </row>
    <row r="201" spans="1:29" x14ac:dyDescent="0.25">
      <c r="A201" s="146" t="s">
        <v>1342</v>
      </c>
      <c r="B201" s="140" t="s">
        <v>1321</v>
      </c>
      <c r="C201" s="214"/>
      <c r="D201" s="168">
        <v>542736000</v>
      </c>
      <c r="E201" s="168"/>
      <c r="F201" s="168">
        <f t="shared" ref="F201:F203" si="150">+C201+D201-E201</f>
        <v>542736000</v>
      </c>
      <c r="G201" s="168"/>
      <c r="H201" s="168"/>
      <c r="I201" s="168"/>
      <c r="J201" s="168">
        <f t="shared" ref="J201:J203" si="151">+F201-I201</f>
        <v>542736000</v>
      </c>
      <c r="K201" s="214"/>
      <c r="M201" s="146" t="s">
        <v>1342</v>
      </c>
      <c r="N201" s="140" t="s">
        <v>1321</v>
      </c>
      <c r="O201" s="106"/>
      <c r="P201" s="106">
        <v>542736000</v>
      </c>
      <c r="Q201" s="113"/>
      <c r="R201" s="244">
        <f t="shared" ref="R201:R203" si="152">+O201+P201-Q201</f>
        <v>542736000</v>
      </c>
      <c r="S201" s="133"/>
      <c r="T201" s="106"/>
      <c r="U201" s="133"/>
      <c r="V201" s="117"/>
      <c r="W201" s="115">
        <f t="shared" si="117"/>
        <v>0</v>
      </c>
    </row>
    <row r="202" spans="1:29" x14ac:dyDescent="0.25">
      <c r="A202" s="146" t="s">
        <v>1343</v>
      </c>
      <c r="B202" s="140" t="s">
        <v>1322</v>
      </c>
      <c r="C202" s="214"/>
      <c r="D202" s="168">
        <v>107753607</v>
      </c>
      <c r="E202" s="168"/>
      <c r="F202" s="168">
        <f t="shared" si="150"/>
        <v>107753607</v>
      </c>
      <c r="G202" s="168"/>
      <c r="H202" s="168"/>
      <c r="I202" s="168"/>
      <c r="J202" s="168">
        <f t="shared" si="151"/>
        <v>107753607</v>
      </c>
      <c r="K202" s="214"/>
      <c r="M202" s="146" t="s">
        <v>1343</v>
      </c>
      <c r="N202" s="140" t="s">
        <v>1322</v>
      </c>
      <c r="O202" s="106"/>
      <c r="P202" s="106">
        <v>107753607</v>
      </c>
      <c r="Q202" s="113"/>
      <c r="R202" s="244">
        <f t="shared" si="152"/>
        <v>107753607</v>
      </c>
      <c r="S202" s="133"/>
      <c r="T202" s="106"/>
      <c r="U202" s="133"/>
      <c r="V202" s="117"/>
      <c r="W202" s="115">
        <f t="shared" ref="W202:W203" si="153">+U202/R202</f>
        <v>0</v>
      </c>
    </row>
    <row r="203" spans="1:29" x14ac:dyDescent="0.25">
      <c r="A203" s="146" t="s">
        <v>1344</v>
      </c>
      <c r="B203" s="140" t="s">
        <v>1345</v>
      </c>
      <c r="C203" s="214"/>
      <c r="D203" s="168"/>
      <c r="E203" s="168"/>
      <c r="F203" s="168">
        <f t="shared" si="150"/>
        <v>0</v>
      </c>
      <c r="G203" s="168">
        <v>103643109</v>
      </c>
      <c r="H203" s="168">
        <v>103643109</v>
      </c>
      <c r="I203" s="168">
        <v>103643109</v>
      </c>
      <c r="J203" s="168">
        <f t="shared" si="151"/>
        <v>-103643109</v>
      </c>
      <c r="K203" s="214"/>
      <c r="M203" s="146" t="s">
        <v>1344</v>
      </c>
      <c r="N203" s="140" t="s">
        <v>1345</v>
      </c>
      <c r="O203" s="106"/>
      <c r="P203" s="106"/>
      <c r="Q203" s="113"/>
      <c r="R203" s="244">
        <f t="shared" si="152"/>
        <v>0</v>
      </c>
      <c r="S203" s="133">
        <v>103643109</v>
      </c>
      <c r="T203" s="106">
        <v>103643109</v>
      </c>
      <c r="U203" s="133">
        <f>T203</f>
        <v>103643109</v>
      </c>
      <c r="V203" s="117"/>
      <c r="W203" s="115" t="e">
        <f t="shared" si="153"/>
        <v>#DIV/0!</v>
      </c>
    </row>
    <row r="209" spans="1:23" x14ac:dyDescent="0.25">
      <c r="C209" s="287"/>
      <c r="D209" s="287"/>
      <c r="E209" s="287"/>
      <c r="F209" s="287"/>
      <c r="G209" s="287"/>
      <c r="H209" s="287"/>
      <c r="I209" s="287"/>
      <c r="J209" s="287"/>
      <c r="K209" s="287"/>
    </row>
    <row r="210" spans="1:23" x14ac:dyDescent="0.25">
      <c r="C210" s="288">
        <f>+C211-C213</f>
        <v>0</v>
      </c>
      <c r="D210" s="288">
        <f t="shared" ref="D210:J210" si="154">+D211-D213</f>
        <v>0</v>
      </c>
      <c r="E210" s="288">
        <f t="shared" si="154"/>
        <v>0</v>
      </c>
      <c r="F210" s="288">
        <f t="shared" si="154"/>
        <v>0</v>
      </c>
      <c r="G210" s="288">
        <f t="shared" si="154"/>
        <v>0</v>
      </c>
      <c r="H210" s="288">
        <f t="shared" si="154"/>
        <v>0</v>
      </c>
      <c r="I210" s="288">
        <f t="shared" si="154"/>
        <v>0</v>
      </c>
      <c r="J210" s="288">
        <f t="shared" si="154"/>
        <v>0</v>
      </c>
      <c r="K210" s="287"/>
    </row>
    <row r="211" spans="1:23" ht="19.5" customHeight="1" thickBot="1" x14ac:dyDescent="0.3">
      <c r="A211" s="314" t="s">
        <v>1347</v>
      </c>
      <c r="B211" s="314"/>
      <c r="C211" s="289">
        <f>+C8</f>
        <v>185591302312.50119</v>
      </c>
      <c r="D211" s="289">
        <f t="shared" ref="D211:J211" si="155">+D8</f>
        <v>2409927752</v>
      </c>
      <c r="E211" s="289">
        <f t="shared" si="155"/>
        <v>0</v>
      </c>
      <c r="F211" s="289">
        <f t="shared" si="155"/>
        <v>188001230064.50119</v>
      </c>
      <c r="G211" s="289">
        <f t="shared" si="155"/>
        <v>28500164846.309998</v>
      </c>
      <c r="H211" s="289">
        <f t="shared" si="155"/>
        <v>22775285077.399998</v>
      </c>
      <c r="I211" s="289">
        <f t="shared" si="155"/>
        <v>28500164846.309998</v>
      </c>
      <c r="J211" s="289">
        <f t="shared" si="155"/>
        <v>159501065218.19119</v>
      </c>
      <c r="K211" s="290"/>
    </row>
    <row r="212" spans="1:23" s="204" customFormat="1" ht="30" x14ac:dyDescent="0.25">
      <c r="A212" s="173" t="s">
        <v>0</v>
      </c>
      <c r="B212" s="174" t="s">
        <v>1</v>
      </c>
      <c r="C212" s="174" t="s">
        <v>770</v>
      </c>
      <c r="D212" s="174" t="s">
        <v>7</v>
      </c>
      <c r="E212" s="174" t="s">
        <v>6</v>
      </c>
      <c r="F212" s="174" t="s">
        <v>771</v>
      </c>
      <c r="G212" s="174" t="s">
        <v>858</v>
      </c>
      <c r="H212" s="174" t="s">
        <v>859</v>
      </c>
      <c r="I212" s="174" t="s">
        <v>860</v>
      </c>
      <c r="J212" s="175" t="s">
        <v>861</v>
      </c>
      <c r="K212" s="176" t="s">
        <v>862</v>
      </c>
      <c r="L212" s="81"/>
      <c r="M212" s="82"/>
      <c r="N212" s="83"/>
      <c r="O212" s="83"/>
      <c r="P212" s="83"/>
      <c r="Q212" s="83"/>
      <c r="R212" s="83"/>
      <c r="S212" s="83"/>
      <c r="T212" s="83"/>
      <c r="U212" s="83"/>
      <c r="V212" s="84"/>
      <c r="W212" s="85"/>
    </row>
    <row r="213" spans="1:23" x14ac:dyDescent="0.25">
      <c r="A213" s="91">
        <v>0</v>
      </c>
      <c r="B213" s="92" t="s">
        <v>863</v>
      </c>
      <c r="C213" s="93">
        <f>+C214+C231</f>
        <v>185591302312.50119</v>
      </c>
      <c r="D213" s="93">
        <f t="shared" ref="D213:J213" si="156">+D214+D231</f>
        <v>2409927752</v>
      </c>
      <c r="E213" s="93">
        <f t="shared" si="156"/>
        <v>0</v>
      </c>
      <c r="F213" s="93">
        <f t="shared" si="156"/>
        <v>188001230064.50119</v>
      </c>
      <c r="G213" s="93">
        <f t="shared" si="156"/>
        <v>28500164846.309998</v>
      </c>
      <c r="H213" s="93">
        <f t="shared" si="156"/>
        <v>22775285077.399998</v>
      </c>
      <c r="I213" s="93">
        <f t="shared" si="156"/>
        <v>28500164846.309998</v>
      </c>
      <c r="J213" s="93">
        <f t="shared" si="156"/>
        <v>159501065218.19119</v>
      </c>
      <c r="K213" s="249">
        <f t="shared" ref="D213:K215" si="157">+K32</f>
        <v>0.90636961865563215</v>
      </c>
    </row>
    <row r="214" spans="1:23" x14ac:dyDescent="0.25">
      <c r="A214" s="91">
        <v>1</v>
      </c>
      <c r="B214" s="92" t="s">
        <v>864</v>
      </c>
      <c r="C214" s="93">
        <f>+C9</f>
        <v>185088842772.21118</v>
      </c>
      <c r="D214" s="93">
        <f t="shared" si="157"/>
        <v>0</v>
      </c>
      <c r="E214" s="93">
        <f t="shared" si="157"/>
        <v>0</v>
      </c>
      <c r="F214" s="93">
        <f t="shared" ref="F214:F236" si="158">+C214+D214-E214</f>
        <v>185088842772.21118</v>
      </c>
      <c r="G214" s="93">
        <f t="shared" ref="G214:I214" si="159">+G9</f>
        <v>27903452746.959999</v>
      </c>
      <c r="H214" s="93">
        <f t="shared" si="159"/>
        <v>22396383036.959999</v>
      </c>
      <c r="I214" s="93">
        <f t="shared" si="159"/>
        <v>27903452746.959999</v>
      </c>
      <c r="J214" s="93">
        <f t="shared" ref="J214:J236" si="160">+F214-I214</f>
        <v>157185390025.25119</v>
      </c>
      <c r="K214" s="249">
        <f t="shared" si="157"/>
        <v>0.83288137196212753</v>
      </c>
    </row>
    <row r="215" spans="1:23" x14ac:dyDescent="0.25">
      <c r="A215" s="92" t="s">
        <v>865</v>
      </c>
      <c r="B215" s="92" t="s">
        <v>866</v>
      </c>
      <c r="C215" s="93">
        <f>+C10</f>
        <v>185088842772.21118</v>
      </c>
      <c r="D215" s="93">
        <f t="shared" si="157"/>
        <v>0</v>
      </c>
      <c r="E215" s="93">
        <f t="shared" si="157"/>
        <v>0</v>
      </c>
      <c r="F215" s="93">
        <f t="shared" si="158"/>
        <v>185088842772.21118</v>
      </c>
      <c r="G215" s="93">
        <f t="shared" ref="G215:I215" si="161">+G10</f>
        <v>27903452746.959999</v>
      </c>
      <c r="H215" s="93">
        <f t="shared" si="161"/>
        <v>22396383036.959999</v>
      </c>
      <c r="I215" s="93">
        <f t="shared" si="161"/>
        <v>27903452746.959999</v>
      </c>
      <c r="J215" s="93">
        <f t="shared" si="160"/>
        <v>157185390025.25119</v>
      </c>
      <c r="K215" s="94">
        <f t="shared" si="157"/>
        <v>0.99845983907665004</v>
      </c>
    </row>
    <row r="216" spans="1:23" x14ac:dyDescent="0.25">
      <c r="A216" s="250" t="s">
        <v>870</v>
      </c>
      <c r="B216" s="250" t="s">
        <v>871</v>
      </c>
      <c r="C216" s="251">
        <f>+C15</f>
        <v>3167569037.6199999</v>
      </c>
      <c r="D216" s="251">
        <f t="shared" ref="D216:K216" si="162">+D37</f>
        <v>0</v>
      </c>
      <c r="E216" s="251">
        <f t="shared" si="162"/>
        <v>0</v>
      </c>
      <c r="F216" s="251">
        <f t="shared" si="158"/>
        <v>3167569037.6199999</v>
      </c>
      <c r="G216" s="251">
        <f t="shared" ref="G216:I216" si="163">+G15</f>
        <v>29466635.960000001</v>
      </c>
      <c r="H216" s="251">
        <f t="shared" si="163"/>
        <v>29466635.960000001</v>
      </c>
      <c r="I216" s="251">
        <f t="shared" si="163"/>
        <v>29466635.960000001</v>
      </c>
      <c r="J216" s="251">
        <f t="shared" si="160"/>
        <v>3138102401.6599998</v>
      </c>
      <c r="K216" s="118" t="e">
        <f t="shared" si="162"/>
        <v>#DIV/0!</v>
      </c>
    </row>
    <row r="217" spans="1:23" x14ac:dyDescent="0.25">
      <c r="A217" s="86" t="s">
        <v>881</v>
      </c>
      <c r="B217" s="86" t="s">
        <v>569</v>
      </c>
      <c r="C217" s="124">
        <f>+C218</f>
        <v>64337449688.639999</v>
      </c>
      <c r="D217" s="124">
        <f t="shared" ref="D217:K218" si="164">+D44</f>
        <v>0</v>
      </c>
      <c r="E217" s="124">
        <f t="shared" si="164"/>
        <v>0</v>
      </c>
      <c r="F217" s="124">
        <f t="shared" si="158"/>
        <v>64337449688.639999</v>
      </c>
      <c r="G217" s="124">
        <f t="shared" ref="G217:I218" si="165">+G218</f>
        <v>6304701722</v>
      </c>
      <c r="H217" s="124">
        <f t="shared" si="165"/>
        <v>1268894610</v>
      </c>
      <c r="I217" s="124">
        <f t="shared" si="165"/>
        <v>6304701722</v>
      </c>
      <c r="J217" s="124">
        <f t="shared" si="160"/>
        <v>58032747966.639999</v>
      </c>
      <c r="K217" s="89" t="e">
        <f t="shared" si="164"/>
        <v>#DIV/0!</v>
      </c>
    </row>
    <row r="218" spans="1:23" x14ac:dyDescent="0.25">
      <c r="A218" s="86" t="s">
        <v>882</v>
      </c>
      <c r="B218" s="86" t="s">
        <v>883</v>
      </c>
      <c r="C218" s="124">
        <f>+C219</f>
        <v>64337449688.639999</v>
      </c>
      <c r="D218" s="124">
        <f t="shared" si="164"/>
        <v>0</v>
      </c>
      <c r="E218" s="124">
        <f t="shared" si="164"/>
        <v>0</v>
      </c>
      <c r="F218" s="124">
        <f t="shared" si="158"/>
        <v>64337449688.639999</v>
      </c>
      <c r="G218" s="124">
        <f t="shared" si="165"/>
        <v>6304701722</v>
      </c>
      <c r="H218" s="124">
        <f t="shared" si="165"/>
        <v>1268894610</v>
      </c>
      <c r="I218" s="124">
        <f t="shared" si="165"/>
        <v>6304701722</v>
      </c>
      <c r="J218" s="124">
        <f t="shared" si="160"/>
        <v>58032747966.639999</v>
      </c>
      <c r="K218" s="89" t="e">
        <f t="shared" si="164"/>
        <v>#DIV/0!</v>
      </c>
    </row>
    <row r="219" spans="1:23" x14ac:dyDescent="0.25">
      <c r="A219" s="86" t="s">
        <v>890</v>
      </c>
      <c r="B219" s="86" t="s">
        <v>891</v>
      </c>
      <c r="C219" s="124">
        <f>+C220+C221</f>
        <v>64337449688.639999</v>
      </c>
      <c r="D219" s="124">
        <f t="shared" ref="D219:K220" si="166">+D50</f>
        <v>0</v>
      </c>
      <c r="E219" s="124">
        <f t="shared" si="166"/>
        <v>0</v>
      </c>
      <c r="F219" s="124">
        <f t="shared" si="158"/>
        <v>64337449688.639999</v>
      </c>
      <c r="G219" s="124">
        <f t="shared" ref="G219:I219" si="167">+G220+G221</f>
        <v>6304701722</v>
      </c>
      <c r="H219" s="124">
        <f t="shared" si="167"/>
        <v>1268894610</v>
      </c>
      <c r="I219" s="124">
        <f t="shared" si="167"/>
        <v>6304701722</v>
      </c>
      <c r="J219" s="124">
        <f t="shared" si="160"/>
        <v>58032747966.639999</v>
      </c>
      <c r="K219" s="89" t="e">
        <f t="shared" si="166"/>
        <v>#DIV/0!</v>
      </c>
    </row>
    <row r="220" spans="1:23" x14ac:dyDescent="0.25">
      <c r="A220" s="250" t="s">
        <v>892</v>
      </c>
      <c r="B220" s="250" t="s">
        <v>893</v>
      </c>
      <c r="C220" s="251">
        <f>+C27</f>
        <v>54553014382</v>
      </c>
      <c r="D220" s="251">
        <f t="shared" si="166"/>
        <v>0</v>
      </c>
      <c r="E220" s="251">
        <f t="shared" si="166"/>
        <v>0</v>
      </c>
      <c r="F220" s="251">
        <f t="shared" si="158"/>
        <v>54553014382</v>
      </c>
      <c r="G220" s="251">
        <f t="shared" ref="G220:I220" si="168">+G27</f>
        <v>5388581313</v>
      </c>
      <c r="H220" s="251">
        <f t="shared" si="168"/>
        <v>407188201</v>
      </c>
      <c r="I220" s="251">
        <f t="shared" si="168"/>
        <v>5388581313</v>
      </c>
      <c r="J220" s="251">
        <f t="shared" si="160"/>
        <v>49164433069</v>
      </c>
      <c r="K220" s="118" t="e">
        <f t="shared" si="166"/>
        <v>#DIV/0!</v>
      </c>
    </row>
    <row r="221" spans="1:23" ht="30" x14ac:dyDescent="0.25">
      <c r="A221" s="250" t="s">
        <v>902</v>
      </c>
      <c r="B221" s="252" t="s">
        <v>903</v>
      </c>
      <c r="C221" s="251">
        <f>+C32</f>
        <v>9784435306.6399994</v>
      </c>
      <c r="D221" s="251">
        <f t="shared" ref="D221:K221" si="169">+D56</f>
        <v>0</v>
      </c>
      <c r="E221" s="251">
        <f t="shared" si="169"/>
        <v>0</v>
      </c>
      <c r="F221" s="251">
        <f t="shared" si="158"/>
        <v>9784435306.6399994</v>
      </c>
      <c r="G221" s="251">
        <f t="shared" ref="G221:I221" si="170">+G32</f>
        <v>916120409</v>
      </c>
      <c r="H221" s="251">
        <f t="shared" si="170"/>
        <v>861706409</v>
      </c>
      <c r="I221" s="251">
        <f t="shared" si="170"/>
        <v>916120409</v>
      </c>
      <c r="J221" s="251">
        <f t="shared" si="160"/>
        <v>8868314897.6399994</v>
      </c>
      <c r="K221" s="118" t="e">
        <f t="shared" si="169"/>
        <v>#DIV/0!</v>
      </c>
    </row>
    <row r="222" spans="1:23" x14ac:dyDescent="0.25">
      <c r="A222" s="86" t="s">
        <v>912</v>
      </c>
      <c r="B222" s="86" t="s">
        <v>913</v>
      </c>
      <c r="C222" s="124">
        <f>+C42</f>
        <v>7937455677.8999996</v>
      </c>
      <c r="D222" s="124">
        <f t="shared" ref="D222:K222" si="171">+D66</f>
        <v>0</v>
      </c>
      <c r="E222" s="124">
        <f t="shared" si="171"/>
        <v>0</v>
      </c>
      <c r="F222" s="124">
        <f t="shared" si="158"/>
        <v>7937455677.8999996</v>
      </c>
      <c r="G222" s="124">
        <f t="shared" ref="G222:I222" si="172">+G42</f>
        <v>1299686695</v>
      </c>
      <c r="H222" s="124">
        <f t="shared" si="172"/>
        <v>1158568095</v>
      </c>
      <c r="I222" s="124">
        <f t="shared" si="172"/>
        <v>1299686695</v>
      </c>
      <c r="J222" s="124">
        <f t="shared" si="160"/>
        <v>6637768982.8999996</v>
      </c>
      <c r="K222" s="89">
        <f t="shared" si="171"/>
        <v>0.94361451114744099</v>
      </c>
    </row>
    <row r="223" spans="1:23" x14ac:dyDescent="0.25">
      <c r="A223" s="86" t="s">
        <v>1035</v>
      </c>
      <c r="B223" s="86" t="s">
        <v>552</v>
      </c>
      <c r="C223" s="124">
        <f>+C125</f>
        <v>109646368368.05118</v>
      </c>
      <c r="D223" s="124">
        <f t="shared" ref="D223:K223" si="173">+D114</f>
        <v>0</v>
      </c>
      <c r="E223" s="124">
        <f t="shared" si="173"/>
        <v>0</v>
      </c>
      <c r="F223" s="124">
        <f t="shared" si="158"/>
        <v>109646368368.05118</v>
      </c>
      <c r="G223" s="124">
        <f t="shared" ref="G223:I223" si="174">+G125</f>
        <v>20269597694</v>
      </c>
      <c r="H223" s="124">
        <f t="shared" si="174"/>
        <v>19939453696</v>
      </c>
      <c r="I223" s="124">
        <f t="shared" si="174"/>
        <v>20269597694</v>
      </c>
      <c r="J223" s="124">
        <f t="shared" si="160"/>
        <v>89376770674.051178</v>
      </c>
      <c r="K223" s="89" t="e">
        <f t="shared" si="173"/>
        <v>#DIV/0!</v>
      </c>
    </row>
    <row r="224" spans="1:23" x14ac:dyDescent="0.25">
      <c r="A224" s="86" t="s">
        <v>1053</v>
      </c>
      <c r="B224" s="86" t="s">
        <v>1054</v>
      </c>
      <c r="C224" s="124">
        <f>SUM(C225:C230)</f>
        <v>107638466385.15118</v>
      </c>
      <c r="D224" s="124">
        <f t="shared" ref="D224:K224" si="175">+D118</f>
        <v>0</v>
      </c>
      <c r="E224" s="124">
        <f t="shared" si="175"/>
        <v>0</v>
      </c>
      <c r="F224" s="124">
        <f t="shared" si="158"/>
        <v>107638466385.15118</v>
      </c>
      <c r="G224" s="124">
        <f t="shared" ref="G224:I224" si="176">SUM(G225:G230)</f>
        <v>19939453696</v>
      </c>
      <c r="H224" s="124">
        <f t="shared" si="176"/>
        <v>19939453696</v>
      </c>
      <c r="I224" s="124">
        <f t="shared" si="176"/>
        <v>19939453696</v>
      </c>
      <c r="J224" s="124">
        <f t="shared" si="160"/>
        <v>87699012689.151184</v>
      </c>
      <c r="K224" s="89" t="e">
        <f t="shared" si="175"/>
        <v>#DIV/0!</v>
      </c>
    </row>
    <row r="225" spans="1:11" x14ac:dyDescent="0.25">
      <c r="A225" s="250">
        <v>10260501101</v>
      </c>
      <c r="B225" s="250" t="s">
        <v>1055</v>
      </c>
      <c r="C225" s="251">
        <f t="shared" ref="C225:C230" si="177">+C140</f>
        <v>92986674575.831177</v>
      </c>
      <c r="D225" s="251">
        <f t="shared" ref="D225:E225" si="178">+D226+D227</f>
        <v>0</v>
      </c>
      <c r="E225" s="251">
        <f t="shared" si="178"/>
        <v>0</v>
      </c>
      <c r="F225" s="251">
        <f t="shared" si="158"/>
        <v>92986674575.831177</v>
      </c>
      <c r="G225" s="251">
        <f t="shared" ref="G225:I225" si="179">+G140</f>
        <v>17394575672</v>
      </c>
      <c r="H225" s="251">
        <f t="shared" si="179"/>
        <v>17394575672</v>
      </c>
      <c r="I225" s="251">
        <f t="shared" si="179"/>
        <v>17394575672</v>
      </c>
      <c r="J225" s="251">
        <f t="shared" si="160"/>
        <v>75592098903.831177</v>
      </c>
      <c r="K225" s="118">
        <f t="shared" ref="K225:K227" si="180">+K121</f>
        <v>-6.8479180703124998</v>
      </c>
    </row>
    <row r="226" spans="1:11" x14ac:dyDescent="0.25">
      <c r="A226" s="253">
        <v>10260501102</v>
      </c>
      <c r="B226" s="250" t="s">
        <v>1056</v>
      </c>
      <c r="C226" s="251">
        <f t="shared" si="177"/>
        <v>2500000000</v>
      </c>
      <c r="D226" s="251"/>
      <c r="E226" s="251"/>
      <c r="F226" s="251">
        <f t="shared" si="158"/>
        <v>2500000000</v>
      </c>
      <c r="G226" s="251">
        <f t="shared" ref="G226:I226" si="181">+G141</f>
        <v>2544878024</v>
      </c>
      <c r="H226" s="251">
        <f t="shared" si="181"/>
        <v>2544878024</v>
      </c>
      <c r="I226" s="251">
        <f t="shared" si="181"/>
        <v>2544878024</v>
      </c>
      <c r="J226" s="251">
        <f t="shared" si="160"/>
        <v>-44878024</v>
      </c>
      <c r="K226" s="118">
        <f t="shared" si="180"/>
        <v>1</v>
      </c>
    </row>
    <row r="227" spans="1:11" x14ac:dyDescent="0.25">
      <c r="A227" s="253">
        <v>10260501103</v>
      </c>
      <c r="B227" s="250" t="s">
        <v>1057</v>
      </c>
      <c r="C227" s="254">
        <f t="shared" si="177"/>
        <v>2985366989.2200003</v>
      </c>
      <c r="D227" s="251"/>
      <c r="E227" s="251"/>
      <c r="F227" s="254">
        <f t="shared" si="158"/>
        <v>2985366989.2200003</v>
      </c>
      <c r="G227" s="254">
        <f t="shared" ref="G227:I227" si="182">+G142</f>
        <v>0</v>
      </c>
      <c r="H227" s="254">
        <f t="shared" si="182"/>
        <v>0</v>
      </c>
      <c r="I227" s="254">
        <f t="shared" si="182"/>
        <v>0</v>
      </c>
      <c r="J227" s="251">
        <f t="shared" si="160"/>
        <v>2985366989.2200003</v>
      </c>
      <c r="K227" s="118">
        <f t="shared" si="180"/>
        <v>1</v>
      </c>
    </row>
    <row r="228" spans="1:11" x14ac:dyDescent="0.25">
      <c r="A228" s="253">
        <v>10260501104</v>
      </c>
      <c r="B228" s="250" t="s">
        <v>1058</v>
      </c>
      <c r="C228" s="254">
        <f t="shared" si="177"/>
        <v>2009918349.1600001</v>
      </c>
      <c r="D228" s="251"/>
      <c r="E228" s="251"/>
      <c r="F228" s="254">
        <f t="shared" si="158"/>
        <v>2009918349.1600001</v>
      </c>
      <c r="G228" s="254">
        <f t="shared" ref="G228:I228" si="183">+G143</f>
        <v>0</v>
      </c>
      <c r="H228" s="254">
        <f t="shared" si="183"/>
        <v>0</v>
      </c>
      <c r="I228" s="254">
        <f t="shared" si="183"/>
        <v>0</v>
      </c>
      <c r="J228" s="251">
        <f t="shared" si="160"/>
        <v>2009918349.1600001</v>
      </c>
      <c r="K228" s="118"/>
    </row>
    <row r="229" spans="1:11" x14ac:dyDescent="0.25">
      <c r="A229" s="253">
        <v>10260501105</v>
      </c>
      <c r="B229" s="250" t="s">
        <v>1059</v>
      </c>
      <c r="C229" s="254">
        <f t="shared" si="177"/>
        <v>0</v>
      </c>
      <c r="D229" s="251"/>
      <c r="E229" s="251"/>
      <c r="F229" s="254">
        <f t="shared" si="158"/>
        <v>0</v>
      </c>
      <c r="G229" s="254">
        <f t="shared" ref="G229:I229" si="184">+G144</f>
        <v>0</v>
      </c>
      <c r="H229" s="254">
        <f t="shared" si="184"/>
        <v>0</v>
      </c>
      <c r="I229" s="254">
        <f t="shared" si="184"/>
        <v>0</v>
      </c>
      <c r="J229" s="251">
        <f t="shared" si="160"/>
        <v>0</v>
      </c>
      <c r="K229" s="118"/>
    </row>
    <row r="230" spans="1:11" x14ac:dyDescent="0.25">
      <c r="A230" s="253">
        <v>10260501106</v>
      </c>
      <c r="B230" s="250" t="s">
        <v>1060</v>
      </c>
      <c r="C230" s="254">
        <f t="shared" si="177"/>
        <v>7156506470.9400005</v>
      </c>
      <c r="D230" s="251"/>
      <c r="E230" s="251"/>
      <c r="F230" s="254">
        <f t="shared" si="158"/>
        <v>7156506470.9400005</v>
      </c>
      <c r="G230" s="254">
        <f t="shared" ref="G230:I230" si="185">+G145</f>
        <v>0</v>
      </c>
      <c r="H230" s="254">
        <f t="shared" si="185"/>
        <v>0</v>
      </c>
      <c r="I230" s="254">
        <f t="shared" si="185"/>
        <v>0</v>
      </c>
      <c r="J230" s="251">
        <f t="shared" si="160"/>
        <v>7156506470.9400005</v>
      </c>
      <c r="K230" s="118"/>
    </row>
    <row r="231" spans="1:11" x14ac:dyDescent="0.25">
      <c r="A231" s="91" t="s">
        <v>1061</v>
      </c>
      <c r="B231" s="92" t="s">
        <v>1064</v>
      </c>
      <c r="C231" s="93">
        <f>+C232+C233+C235+C236</f>
        <v>502459540.29000002</v>
      </c>
      <c r="D231" s="93">
        <f t="shared" ref="D231:E231" si="186">+D232+D233+D235+D236</f>
        <v>2409927752</v>
      </c>
      <c r="E231" s="93">
        <f t="shared" si="186"/>
        <v>0</v>
      </c>
      <c r="F231" s="93">
        <f t="shared" si="158"/>
        <v>2912387292.29</v>
      </c>
      <c r="G231" s="93">
        <f t="shared" ref="G231" si="187">+G232+G233+G235+G236</f>
        <v>596712099.35000002</v>
      </c>
      <c r="H231" s="93">
        <f t="shared" ref="H231" si="188">+H232+H233+H235+H236</f>
        <v>378902040.44000006</v>
      </c>
      <c r="I231" s="93">
        <f t="shared" ref="I231" si="189">+I232+I233+I235+I236</f>
        <v>596712099.35000002</v>
      </c>
      <c r="J231" s="93">
        <f t="shared" si="160"/>
        <v>2315675192.9400001</v>
      </c>
      <c r="K231" s="94" t="e">
        <f>+K127</f>
        <v>#DIV/0!</v>
      </c>
    </row>
    <row r="232" spans="1:11" x14ac:dyDescent="0.25">
      <c r="A232" s="92" t="s">
        <v>1063</v>
      </c>
      <c r="B232" s="92" t="s">
        <v>1066</v>
      </c>
      <c r="C232" s="93">
        <f>+C149</f>
        <v>502459540.29000002</v>
      </c>
      <c r="D232" s="93">
        <f t="shared" ref="D232:E232" si="190">+D149</f>
        <v>0</v>
      </c>
      <c r="E232" s="93">
        <f t="shared" si="190"/>
        <v>0</v>
      </c>
      <c r="F232" s="93">
        <f t="shared" si="158"/>
        <v>502459540.29000002</v>
      </c>
      <c r="G232" s="93">
        <f t="shared" ref="G232:I232" si="191">+G149</f>
        <v>493068990.35000002</v>
      </c>
      <c r="H232" s="93">
        <f t="shared" si="191"/>
        <v>275258931.44000006</v>
      </c>
      <c r="I232" s="93">
        <f t="shared" si="191"/>
        <v>493068990.35000002</v>
      </c>
      <c r="J232" s="93">
        <f t="shared" si="160"/>
        <v>9390549.9399999976</v>
      </c>
      <c r="K232" s="94" t="e">
        <f>+K128</f>
        <v>#DIV/0!</v>
      </c>
    </row>
    <row r="233" spans="1:11" x14ac:dyDescent="0.25">
      <c r="A233" s="91" t="s">
        <v>1107</v>
      </c>
      <c r="B233" s="92" t="s">
        <v>1109</v>
      </c>
      <c r="C233" s="93">
        <f>+C177</f>
        <v>0</v>
      </c>
      <c r="D233" s="93">
        <f t="shared" ref="D233:E233" si="192">+D177</f>
        <v>0</v>
      </c>
      <c r="E233" s="93">
        <f t="shared" si="192"/>
        <v>0</v>
      </c>
      <c r="F233" s="93">
        <f t="shared" si="158"/>
        <v>0</v>
      </c>
      <c r="G233" s="93">
        <f t="shared" ref="G233:I233" si="193">+G177</f>
        <v>0</v>
      </c>
      <c r="H233" s="93">
        <f t="shared" si="193"/>
        <v>0</v>
      </c>
      <c r="I233" s="93">
        <f t="shared" si="193"/>
        <v>0</v>
      </c>
      <c r="J233" s="93">
        <f t="shared" si="160"/>
        <v>0</v>
      </c>
      <c r="K233" s="94" t="e">
        <f>+K158</f>
        <v>#DIV/0!</v>
      </c>
    </row>
    <row r="234" spans="1:11" x14ac:dyDescent="0.25">
      <c r="A234" s="250" t="s">
        <v>1121</v>
      </c>
      <c r="B234" s="250" t="s">
        <v>1118</v>
      </c>
      <c r="C234" s="251">
        <f>+C186</f>
        <v>0</v>
      </c>
      <c r="D234" s="251">
        <f t="shared" ref="D234:E234" si="194">+D186</f>
        <v>0</v>
      </c>
      <c r="E234" s="251">
        <f t="shared" si="194"/>
        <v>0</v>
      </c>
      <c r="F234" s="251">
        <f t="shared" si="158"/>
        <v>0</v>
      </c>
      <c r="G234" s="251">
        <f t="shared" ref="G234:I234" si="195">+G186</f>
        <v>0</v>
      </c>
      <c r="H234" s="251">
        <f t="shared" si="195"/>
        <v>0</v>
      </c>
      <c r="I234" s="251">
        <f t="shared" si="195"/>
        <v>0</v>
      </c>
      <c r="J234" s="251">
        <f t="shared" si="160"/>
        <v>0</v>
      </c>
      <c r="K234" s="118" t="e">
        <f>+K167</f>
        <v>#DIV/0!</v>
      </c>
    </row>
    <row r="235" spans="1:11" x14ac:dyDescent="0.25">
      <c r="A235" s="91">
        <v>210</v>
      </c>
      <c r="B235" s="92" t="s">
        <v>805</v>
      </c>
      <c r="C235" s="93">
        <f>+C187</f>
        <v>0</v>
      </c>
      <c r="D235" s="93">
        <f t="shared" ref="D235:E235" si="196">+D187</f>
        <v>372000000</v>
      </c>
      <c r="E235" s="93">
        <f t="shared" si="196"/>
        <v>0</v>
      </c>
      <c r="F235" s="93">
        <f t="shared" si="158"/>
        <v>372000000</v>
      </c>
      <c r="G235" s="93">
        <f t="shared" ref="G235:I235" si="197">+G187</f>
        <v>0</v>
      </c>
      <c r="H235" s="93">
        <f t="shared" si="197"/>
        <v>0</v>
      </c>
      <c r="I235" s="93">
        <f t="shared" si="197"/>
        <v>0</v>
      </c>
      <c r="J235" s="93">
        <f t="shared" si="160"/>
        <v>372000000</v>
      </c>
      <c r="K235" s="94" t="e">
        <f>+K168</f>
        <v>#DIV/0!</v>
      </c>
    </row>
    <row r="236" spans="1:11" x14ac:dyDescent="0.25">
      <c r="A236" s="91">
        <v>212</v>
      </c>
      <c r="B236" s="92" t="s">
        <v>1122</v>
      </c>
      <c r="C236" s="93">
        <f>+C192</f>
        <v>0</v>
      </c>
      <c r="D236" s="93">
        <f t="shared" ref="D236:E236" si="198">+D192</f>
        <v>2037927752</v>
      </c>
      <c r="E236" s="93">
        <f t="shared" si="198"/>
        <v>0</v>
      </c>
      <c r="F236" s="93">
        <f t="shared" si="158"/>
        <v>2037927752</v>
      </c>
      <c r="G236" s="93">
        <f t="shared" ref="G236:I236" si="199">+G192</f>
        <v>103643109</v>
      </c>
      <c r="H236" s="93">
        <f t="shared" si="199"/>
        <v>103643109</v>
      </c>
      <c r="I236" s="93">
        <f t="shared" si="199"/>
        <v>103643109</v>
      </c>
      <c r="J236" s="93">
        <f t="shared" si="160"/>
        <v>1934284643</v>
      </c>
      <c r="K236" s="94" t="e">
        <f>+K173</f>
        <v>#DIV/0!</v>
      </c>
    </row>
    <row r="244" spans="2:10" x14ac:dyDescent="0.25">
      <c r="C244" s="255"/>
      <c r="F244" s="255"/>
      <c r="G244" s="255"/>
    </row>
    <row r="245" spans="2:10" x14ac:dyDescent="0.25">
      <c r="C245" s="255"/>
      <c r="F245" s="255"/>
      <c r="G245" s="255"/>
    </row>
    <row r="246" spans="2:10" ht="18.75" x14ac:dyDescent="0.25">
      <c r="B246" s="313" t="s">
        <v>1386</v>
      </c>
      <c r="C246" s="313"/>
      <c r="D246" s="313"/>
      <c r="E246" s="313"/>
      <c r="F246" s="313"/>
      <c r="G246" s="313"/>
      <c r="H246" s="313"/>
      <c r="I246" s="313"/>
      <c r="J246" s="313"/>
    </row>
    <row r="247" spans="2:10" ht="31.5" x14ac:dyDescent="0.25">
      <c r="B247" s="256" t="s">
        <v>1348</v>
      </c>
      <c r="C247" s="257" t="s">
        <v>1349</v>
      </c>
      <c r="D247" s="256" t="s">
        <v>1350</v>
      </c>
      <c r="E247" s="256" t="s">
        <v>1351</v>
      </c>
      <c r="F247" s="258" t="s">
        <v>1352</v>
      </c>
      <c r="G247" s="256" t="s">
        <v>1353</v>
      </c>
      <c r="H247" s="258" t="s">
        <v>1354</v>
      </c>
      <c r="I247" s="258" t="s">
        <v>1388</v>
      </c>
      <c r="J247" s="258" t="s">
        <v>1387</v>
      </c>
    </row>
    <row r="248" spans="2:10" ht="15.75" x14ac:dyDescent="0.25">
      <c r="B248" s="259" t="s">
        <v>1356</v>
      </c>
      <c r="C248" s="260">
        <f>+C249+C264</f>
        <v>185591302312.50119</v>
      </c>
      <c r="D248" s="260">
        <f t="shared" ref="D248:E248" si="200">+D249+D264</f>
        <v>2409927752</v>
      </c>
      <c r="E248" s="260">
        <f t="shared" si="200"/>
        <v>0</v>
      </c>
      <c r="F248" s="260">
        <f>+F249+F264</f>
        <v>188001230064.50119</v>
      </c>
      <c r="G248" s="260">
        <f>+G249+G264</f>
        <v>28500164846.309998</v>
      </c>
      <c r="H248" s="260">
        <f>+F248-G248</f>
        <v>159501065218.19119</v>
      </c>
      <c r="I248" s="261">
        <f t="shared" ref="I248:I263" si="201">+G248/F248</f>
        <v>0.15159562964844378</v>
      </c>
      <c r="J248" s="261">
        <f>+G248/$F$248</f>
        <v>0.15159562964844378</v>
      </c>
    </row>
    <row r="249" spans="2:10" ht="15.75" x14ac:dyDescent="0.25">
      <c r="B249" s="262" t="s">
        <v>1357</v>
      </c>
      <c r="C249" s="263">
        <f>+C250+C253+C257+C258+C259+C260+C261</f>
        <v>185088842772.21118</v>
      </c>
      <c r="D249" s="263">
        <f t="shared" ref="D249:E249" si="202">+D250+D253+D257+D258+D259+D260+D261</f>
        <v>0</v>
      </c>
      <c r="E249" s="263">
        <f t="shared" si="202"/>
        <v>0</v>
      </c>
      <c r="F249" s="263">
        <f>+F250+F253+F257+F258+F259+F260+F261</f>
        <v>185088842772.21118</v>
      </c>
      <c r="G249" s="263">
        <f>+G250+G253+G257+G258+G259+G260+G261</f>
        <v>27903452746.959999</v>
      </c>
      <c r="H249" s="263">
        <f t="shared" ref="H249:H267" si="203">+F249-G249</f>
        <v>157185390025.25119</v>
      </c>
      <c r="I249" s="264">
        <f t="shared" si="201"/>
        <v>0.15075707605617686</v>
      </c>
      <c r="J249" s="264">
        <f t="shared" ref="J249:J268" si="204">+G249/$F$248</f>
        <v>0.14842164988700673</v>
      </c>
    </row>
    <row r="250" spans="2:10" ht="15.75" x14ac:dyDescent="0.25">
      <c r="B250" s="265" t="s">
        <v>1358</v>
      </c>
      <c r="C250" s="266">
        <f>+C251+C252</f>
        <v>3167569037.6199999</v>
      </c>
      <c r="D250" s="266">
        <f t="shared" ref="D250:E250" si="205">+D251+D252</f>
        <v>0</v>
      </c>
      <c r="E250" s="266">
        <f t="shared" si="205"/>
        <v>0</v>
      </c>
      <c r="F250" s="266">
        <f>+F251+F252</f>
        <v>3167569037.6199999</v>
      </c>
      <c r="G250" s="266">
        <f>+G251+G252</f>
        <v>29466635.960000001</v>
      </c>
      <c r="H250" s="266">
        <f t="shared" si="203"/>
        <v>3138102401.6599998</v>
      </c>
      <c r="I250" s="267">
        <f t="shared" si="201"/>
        <v>9.3026025984078303E-3</v>
      </c>
      <c r="J250" s="267">
        <f t="shared" si="204"/>
        <v>1.5673639980914124E-4</v>
      </c>
    </row>
    <row r="251" spans="2:10" ht="15.75" x14ac:dyDescent="0.25">
      <c r="B251" s="268" t="s">
        <v>1359</v>
      </c>
      <c r="C251" s="269">
        <f>+C16</f>
        <v>2621669037.6199999</v>
      </c>
      <c r="D251" s="269">
        <f t="shared" ref="D251:E252" si="206">+D15</f>
        <v>0</v>
      </c>
      <c r="E251" s="269">
        <f t="shared" si="206"/>
        <v>0</v>
      </c>
      <c r="F251" s="269">
        <f>+C251+D251-E251</f>
        <v>2621669037.6199999</v>
      </c>
      <c r="G251" s="269">
        <f t="shared" ref="G251" si="207">+G16</f>
        <v>0</v>
      </c>
      <c r="H251" s="269">
        <f t="shared" si="203"/>
        <v>2621669037.6199999</v>
      </c>
      <c r="I251" s="270">
        <f t="shared" si="201"/>
        <v>0</v>
      </c>
      <c r="J251" s="270">
        <f t="shared" si="204"/>
        <v>0</v>
      </c>
    </row>
    <row r="252" spans="2:10" ht="15.75" x14ac:dyDescent="0.25">
      <c r="B252" s="268" t="s">
        <v>1360</v>
      </c>
      <c r="C252" s="269">
        <f>+C17</f>
        <v>545900000</v>
      </c>
      <c r="D252" s="269">
        <f t="shared" si="206"/>
        <v>0</v>
      </c>
      <c r="E252" s="269">
        <f t="shared" si="206"/>
        <v>0</v>
      </c>
      <c r="F252" s="269">
        <f>+C252+D252-E252</f>
        <v>545900000</v>
      </c>
      <c r="G252" s="269">
        <f t="shared" ref="G252" si="208">+G17</f>
        <v>29466635.960000001</v>
      </c>
      <c r="H252" s="269">
        <f t="shared" si="203"/>
        <v>516433364.04000002</v>
      </c>
      <c r="I252" s="270">
        <f t="shared" si="201"/>
        <v>5.3978083824876351E-2</v>
      </c>
      <c r="J252" s="270">
        <f t="shared" si="204"/>
        <v>1.5673639980914124E-4</v>
      </c>
    </row>
    <row r="253" spans="2:10" ht="15.75" x14ac:dyDescent="0.25">
      <c r="B253" s="265" t="s">
        <v>1361</v>
      </c>
      <c r="C253" s="266">
        <f>+C254+C255+C256</f>
        <v>69665706211.639999</v>
      </c>
      <c r="D253" s="266">
        <f>+D254+D255+D256</f>
        <v>0</v>
      </c>
      <c r="E253" s="266">
        <f>+E254+E255+E256</f>
        <v>0</v>
      </c>
      <c r="F253" s="266">
        <f>+F254+F255+F256</f>
        <v>69665706211.639999</v>
      </c>
      <c r="G253" s="266">
        <f>+G254+G255+G256</f>
        <v>7462487643</v>
      </c>
      <c r="H253" s="266">
        <f t="shared" si="203"/>
        <v>62203218568.639999</v>
      </c>
      <c r="I253" s="267">
        <f t="shared" si="201"/>
        <v>0.10711852428983402</v>
      </c>
      <c r="J253" s="267">
        <f t="shared" si="204"/>
        <v>3.9693823494876608E-2</v>
      </c>
    </row>
    <row r="254" spans="2:10" ht="15.75" x14ac:dyDescent="0.25">
      <c r="B254" s="268" t="s">
        <v>1362</v>
      </c>
      <c r="C254" s="269">
        <f>+C27</f>
        <v>54553014382</v>
      </c>
      <c r="D254" s="269">
        <f>+D26</f>
        <v>0</v>
      </c>
      <c r="E254" s="269">
        <f>+E26</f>
        <v>0</v>
      </c>
      <c r="F254" s="269">
        <f t="shared" ref="F254:F260" si="209">+C254+D254-E254</f>
        <v>54553014382</v>
      </c>
      <c r="G254" s="269">
        <f t="shared" ref="G254" si="210">+G27</f>
        <v>5388581313</v>
      </c>
      <c r="H254" s="269">
        <f t="shared" si="203"/>
        <v>49164433069</v>
      </c>
      <c r="I254" s="270">
        <f t="shared" si="201"/>
        <v>9.8776967213345876E-2</v>
      </c>
      <c r="J254" s="270">
        <f t="shared" si="204"/>
        <v>2.8662479022883179E-2</v>
      </c>
    </row>
    <row r="255" spans="2:10" ht="15.75" x14ac:dyDescent="0.25">
      <c r="B255" s="268" t="s">
        <v>1363</v>
      </c>
      <c r="C255" s="269">
        <f>+C32</f>
        <v>9784435306.6399994</v>
      </c>
      <c r="D255" s="269">
        <f>+D31</f>
        <v>0</v>
      </c>
      <c r="E255" s="269">
        <f>+E31</f>
        <v>0</v>
      </c>
      <c r="F255" s="269">
        <f t="shared" si="209"/>
        <v>9784435306.6399994</v>
      </c>
      <c r="G255" s="269">
        <f t="shared" ref="G255" si="211">+G32</f>
        <v>916120409</v>
      </c>
      <c r="H255" s="269">
        <f t="shared" si="203"/>
        <v>8868314897.6399994</v>
      </c>
      <c r="I255" s="270">
        <f t="shared" si="201"/>
        <v>9.3630381344367852E-2</v>
      </c>
      <c r="J255" s="270">
        <f t="shared" si="204"/>
        <v>4.8729490157361681E-3</v>
      </c>
    </row>
    <row r="256" spans="2:10" ht="15.75" x14ac:dyDescent="0.25">
      <c r="B256" s="268" t="s">
        <v>1364</v>
      </c>
      <c r="C256" s="269">
        <f>+C45+C51+C53+C54+C55+C57+C94+C95+C96+C97+C99+C100+C101+C102+C103+C110+C115+C76+C79+C81</f>
        <v>5328256523</v>
      </c>
      <c r="D256" s="269">
        <f t="shared" ref="D256:E256" si="212">+D115+D96+D102+D57</f>
        <v>0</v>
      </c>
      <c r="E256" s="269">
        <f t="shared" si="212"/>
        <v>0</v>
      </c>
      <c r="F256" s="269">
        <f t="shared" si="209"/>
        <v>5328256523</v>
      </c>
      <c r="G256" s="269">
        <f>+G45+G51+G53+G54+G55+G57+G94+G95+G96+G97+G99+G100+G101+G102+G103+G110+G115+G76+G79+G81</f>
        <v>1157785921</v>
      </c>
      <c r="H256" s="269">
        <f>+H45+H51+H53+H54+H55+H57+H94+H95+H96+H97+H99+H100+H101+H102+H103+H110+H115+H123+H76+H79+H81</f>
        <v>1064069646</v>
      </c>
      <c r="I256" s="270">
        <f t="shared" si="201"/>
        <v>0.21729170057828315</v>
      </c>
      <c r="J256" s="270">
        <f t="shared" si="204"/>
        <v>6.1583954562572608E-3</v>
      </c>
    </row>
    <row r="257" spans="2:10" ht="15.75" x14ac:dyDescent="0.25">
      <c r="B257" s="265" t="s">
        <v>1365</v>
      </c>
      <c r="C257" s="266">
        <f>+C52+C98</f>
        <v>1586505677.9000001</v>
      </c>
      <c r="D257" s="266">
        <f t="shared" ref="D257:E257" si="213">+D98+D97</f>
        <v>0</v>
      </c>
      <c r="E257" s="266">
        <f t="shared" si="213"/>
        <v>0</v>
      </c>
      <c r="F257" s="266">
        <f t="shared" si="209"/>
        <v>1586505677.9000001</v>
      </c>
      <c r="G257" s="266">
        <f>+G52+G98</f>
        <v>69275495</v>
      </c>
      <c r="H257" s="266">
        <f t="shared" si="203"/>
        <v>1517230182.9000001</v>
      </c>
      <c r="I257" s="267">
        <f t="shared" si="201"/>
        <v>4.3665456710938126E-2</v>
      </c>
      <c r="J257" s="267">
        <f t="shared" si="204"/>
        <v>3.6848426457758985E-4</v>
      </c>
    </row>
    <row r="258" spans="2:10" ht="15.75" x14ac:dyDescent="0.25">
      <c r="B258" s="265" t="s">
        <v>1366</v>
      </c>
      <c r="C258" s="266">
        <f>+C66</f>
        <v>847493477</v>
      </c>
      <c r="D258" s="266">
        <f t="shared" ref="D258:E258" si="214">+D66</f>
        <v>0</v>
      </c>
      <c r="E258" s="266">
        <f t="shared" si="214"/>
        <v>0</v>
      </c>
      <c r="F258" s="266">
        <f t="shared" si="209"/>
        <v>847493477</v>
      </c>
      <c r="G258" s="266">
        <f>+G66</f>
        <v>47786334</v>
      </c>
      <c r="H258" s="266">
        <f t="shared" si="203"/>
        <v>799707143</v>
      </c>
      <c r="I258" s="267">
        <f t="shared" si="201"/>
        <v>5.6385488852559042E-2</v>
      </c>
      <c r="J258" s="267">
        <f t="shared" si="204"/>
        <v>2.5418096457988613E-4</v>
      </c>
    </row>
    <row r="259" spans="2:10" ht="15.75" x14ac:dyDescent="0.25">
      <c r="B259" s="265" t="s">
        <v>1367</v>
      </c>
      <c r="C259" s="266">
        <f>+C91</f>
        <v>175200000</v>
      </c>
      <c r="D259" s="266">
        <f t="shared" ref="D259:E259" si="215">+D91</f>
        <v>0</v>
      </c>
      <c r="E259" s="266">
        <f t="shared" si="215"/>
        <v>0</v>
      </c>
      <c r="F259" s="266">
        <f t="shared" si="209"/>
        <v>175200000</v>
      </c>
      <c r="G259" s="266">
        <f>+G91</f>
        <v>24838945</v>
      </c>
      <c r="H259" s="266">
        <f t="shared" si="203"/>
        <v>150361055</v>
      </c>
      <c r="I259" s="267">
        <f t="shared" si="201"/>
        <v>0.14177480022831052</v>
      </c>
      <c r="J259" s="267">
        <f t="shared" si="204"/>
        <v>1.3212118341714054E-4</v>
      </c>
    </row>
    <row r="260" spans="2:10" ht="15.75" x14ac:dyDescent="0.25">
      <c r="B260" s="265" t="s">
        <v>1368</v>
      </c>
      <c r="C260" s="266">
        <f>+C136</f>
        <v>2007901982.9000001</v>
      </c>
      <c r="D260" s="266">
        <f t="shared" ref="D260:E260" si="216">+D136</f>
        <v>0</v>
      </c>
      <c r="E260" s="266">
        <f t="shared" si="216"/>
        <v>0</v>
      </c>
      <c r="F260" s="266">
        <f t="shared" si="209"/>
        <v>2007901982.9000001</v>
      </c>
      <c r="G260" s="266">
        <f>+G136</f>
        <v>330143998</v>
      </c>
      <c r="H260" s="266">
        <f t="shared" si="203"/>
        <v>1677757984.9000001</v>
      </c>
      <c r="I260" s="267">
        <f t="shared" si="201"/>
        <v>0.16442236763129997</v>
      </c>
      <c r="J260" s="267">
        <f t="shared" si="204"/>
        <v>1.756073605937212E-3</v>
      </c>
    </row>
    <row r="261" spans="2:10" ht="15.75" x14ac:dyDescent="0.25">
      <c r="B261" s="265" t="s">
        <v>1369</v>
      </c>
      <c r="C261" s="266">
        <f>+C262+C263</f>
        <v>107638466385.15118</v>
      </c>
      <c r="D261" s="266">
        <f>+D262+D263</f>
        <v>0</v>
      </c>
      <c r="E261" s="266">
        <f>+E262+E263</f>
        <v>0</v>
      </c>
      <c r="F261" s="266">
        <f>+F262+F263</f>
        <v>107638466385.15118</v>
      </c>
      <c r="G261" s="266">
        <f t="shared" ref="G261" si="217">+G262+G263</f>
        <v>19939453696</v>
      </c>
      <c r="H261" s="266">
        <f t="shared" si="203"/>
        <v>87699012689.151184</v>
      </c>
      <c r="I261" s="267">
        <f>+G261/F261</f>
        <v>0.18524468403937297</v>
      </c>
      <c r="J261" s="267">
        <f t="shared" si="204"/>
        <v>0.10606022997380915</v>
      </c>
    </row>
    <row r="262" spans="2:10" ht="15.75" x14ac:dyDescent="0.25">
      <c r="B262" s="268" t="s">
        <v>1370</v>
      </c>
      <c r="C262" s="269">
        <f>+F304+F305+F306+F307+F308</f>
        <v>97566036813.154999</v>
      </c>
      <c r="D262" s="269">
        <f>+D96-D263</f>
        <v>0</v>
      </c>
      <c r="E262" s="269">
        <f>+E96-E263</f>
        <v>0</v>
      </c>
      <c r="F262" s="269">
        <f t="shared" ref="F262:F263" si="218">+C262+D262-E262</f>
        <v>97566036813.154999</v>
      </c>
      <c r="G262" s="269">
        <f>+G139</f>
        <v>19939453696</v>
      </c>
      <c r="H262" s="269">
        <f t="shared" si="203"/>
        <v>77626583117.154999</v>
      </c>
      <c r="I262" s="270">
        <f>+G262/F262</f>
        <v>0.20436879827542129</v>
      </c>
      <c r="J262" s="270">
        <f t="shared" si="204"/>
        <v>0.10606022997380915</v>
      </c>
    </row>
    <row r="263" spans="2:10" ht="15.75" x14ac:dyDescent="0.25">
      <c r="B263" s="268" t="s">
        <v>1371</v>
      </c>
      <c r="C263" s="269">
        <f>+F309</f>
        <v>10072429571.996187</v>
      </c>
      <c r="D263" s="269">
        <v>0</v>
      </c>
      <c r="E263" s="269">
        <v>0</v>
      </c>
      <c r="F263" s="269">
        <f t="shared" si="218"/>
        <v>10072429571.996187</v>
      </c>
      <c r="G263" s="269">
        <v>0</v>
      </c>
      <c r="H263" s="269">
        <f t="shared" si="203"/>
        <v>10072429571.996187</v>
      </c>
      <c r="I263" s="270">
        <f t="shared" si="201"/>
        <v>0</v>
      </c>
      <c r="J263" s="270">
        <f t="shared" si="204"/>
        <v>0</v>
      </c>
    </row>
    <row r="264" spans="2:10" ht="15.75" x14ac:dyDescent="0.25">
      <c r="B264" s="262" t="s">
        <v>1372</v>
      </c>
      <c r="C264" s="263">
        <f>SUM(C265:C268)</f>
        <v>502459540.29000002</v>
      </c>
      <c r="D264" s="263">
        <f>SUM(D265:D268)</f>
        <v>2409927752</v>
      </c>
      <c r="E264" s="263">
        <f>SUM(E265:E268)</f>
        <v>0</v>
      </c>
      <c r="F264" s="263">
        <f>SUM(F265:F268)</f>
        <v>2912387292.29</v>
      </c>
      <c r="G264" s="263">
        <f>SUM(G265:G268)</f>
        <v>596712099.35000002</v>
      </c>
      <c r="H264" s="263">
        <f t="shared" si="203"/>
        <v>2315675192.9400001</v>
      </c>
      <c r="I264" s="264">
        <f>+G264/F264</f>
        <v>0.20488761948992279</v>
      </c>
      <c r="J264" s="264">
        <f t="shared" si="204"/>
        <v>3.173979761437064E-3</v>
      </c>
    </row>
    <row r="265" spans="2:10" ht="15.75" x14ac:dyDescent="0.25">
      <c r="B265" s="265" t="s">
        <v>1373</v>
      </c>
      <c r="C265" s="266">
        <f>+C153</f>
        <v>502459540.29000002</v>
      </c>
      <c r="D265" s="266">
        <f t="shared" ref="D265:E265" si="219">+D153</f>
        <v>0</v>
      </c>
      <c r="E265" s="266">
        <f t="shared" si="219"/>
        <v>0</v>
      </c>
      <c r="F265" s="266">
        <f t="shared" ref="F265:F268" si="220">+C265+D265-E265</f>
        <v>502459540.29000002</v>
      </c>
      <c r="G265" s="266">
        <f>+G153</f>
        <v>493068990.35000002</v>
      </c>
      <c r="H265" s="266">
        <f t="shared" si="203"/>
        <v>9390549.9399999976</v>
      </c>
      <c r="I265" s="267">
        <f>+G265/F265</f>
        <v>0.9813108336353209</v>
      </c>
      <c r="J265" s="267">
        <f t="shared" si="204"/>
        <v>2.6226902354885306E-3</v>
      </c>
    </row>
    <row r="266" spans="2:10" ht="15.75" x14ac:dyDescent="0.25">
      <c r="B266" s="265" t="s">
        <v>1374</v>
      </c>
      <c r="C266" s="266">
        <f>+C187</f>
        <v>0</v>
      </c>
      <c r="D266" s="266">
        <f t="shared" ref="D266:E266" si="221">+D187</f>
        <v>372000000</v>
      </c>
      <c r="E266" s="266">
        <f t="shared" si="221"/>
        <v>0</v>
      </c>
      <c r="F266" s="266">
        <f t="shared" si="220"/>
        <v>372000000</v>
      </c>
      <c r="G266" s="266">
        <f>+G187</f>
        <v>0</v>
      </c>
      <c r="H266" s="266">
        <f t="shared" si="203"/>
        <v>372000000</v>
      </c>
      <c r="I266" s="267">
        <f>+G266/F266</f>
        <v>0</v>
      </c>
      <c r="J266" s="267">
        <f t="shared" si="204"/>
        <v>0</v>
      </c>
    </row>
    <row r="267" spans="2:10" ht="15.75" x14ac:dyDescent="0.25">
      <c r="B267" s="265" t="s">
        <v>1375</v>
      </c>
      <c r="C267" s="266">
        <f>+C186</f>
        <v>0</v>
      </c>
      <c r="D267" s="266">
        <f t="shared" ref="D267:E267" si="222">+D186</f>
        <v>0</v>
      </c>
      <c r="E267" s="266">
        <f t="shared" si="222"/>
        <v>0</v>
      </c>
      <c r="F267" s="266">
        <f t="shared" si="220"/>
        <v>0</v>
      </c>
      <c r="G267" s="266">
        <f>+G186</f>
        <v>0</v>
      </c>
      <c r="H267" s="266">
        <f t="shared" si="203"/>
        <v>0</v>
      </c>
      <c r="I267" s="267">
        <v>1</v>
      </c>
      <c r="J267" s="267">
        <f t="shared" si="204"/>
        <v>0</v>
      </c>
    </row>
    <row r="268" spans="2:10" ht="15.75" x14ac:dyDescent="0.25">
      <c r="B268" s="265" t="s">
        <v>1376</v>
      </c>
      <c r="C268" s="266">
        <f>+C192</f>
        <v>0</v>
      </c>
      <c r="D268" s="266">
        <f t="shared" ref="D268:E268" si="223">+D192</f>
        <v>2037927752</v>
      </c>
      <c r="E268" s="266">
        <f t="shared" si="223"/>
        <v>0</v>
      </c>
      <c r="F268" s="266">
        <f t="shared" si="220"/>
        <v>2037927752</v>
      </c>
      <c r="G268" s="266">
        <f>+G192</f>
        <v>103643109</v>
      </c>
      <c r="H268" s="266">
        <f t="shared" ref="H268" si="224">+H192</f>
        <v>103643109</v>
      </c>
      <c r="I268" s="267">
        <f>+G268/F268</f>
        <v>5.0857106636035446E-2</v>
      </c>
      <c r="J268" s="267">
        <f t="shared" si="204"/>
        <v>5.5128952594853326E-4</v>
      </c>
    </row>
    <row r="288" spans="2:9" ht="15.75" x14ac:dyDescent="0.25">
      <c r="B288" s="271" t="s">
        <v>1377</v>
      </c>
      <c r="C288" s="271" t="s">
        <v>1378</v>
      </c>
      <c r="D288" s="271" t="s">
        <v>1379</v>
      </c>
      <c r="E288" s="271" t="s">
        <v>1380</v>
      </c>
      <c r="F288" s="271">
        <v>2023</v>
      </c>
      <c r="G288" s="271">
        <v>2024</v>
      </c>
      <c r="H288" s="271">
        <v>2025</v>
      </c>
      <c r="I288" s="271">
        <v>2026</v>
      </c>
    </row>
    <row r="289" spans="2:9" ht="15.75" x14ac:dyDescent="0.25">
      <c r="B289" s="272" t="s">
        <v>1356</v>
      </c>
      <c r="C289" s="273">
        <f t="shared" ref="C289:I289" si="225">+C290+C310</f>
        <v>145439571781.16412</v>
      </c>
      <c r="D289" s="274">
        <f t="shared" si="225"/>
        <v>86330738868.860001</v>
      </c>
      <c r="E289" s="274">
        <f t="shared" si="225"/>
        <v>133068695652.42561</v>
      </c>
      <c r="F289" s="275">
        <f t="shared" si="225"/>
        <v>185412005948.5542</v>
      </c>
      <c r="G289" s="275">
        <f t="shared" si="225"/>
        <v>186186984803.5542</v>
      </c>
      <c r="H289" s="275">
        <f t="shared" si="225"/>
        <v>188186984803.5542</v>
      </c>
      <c r="I289" s="275">
        <f t="shared" si="225"/>
        <v>190186984803.5542</v>
      </c>
    </row>
    <row r="290" spans="2:9" ht="15.75" x14ac:dyDescent="0.25">
      <c r="B290" s="262" t="s">
        <v>1361</v>
      </c>
      <c r="C290" s="276">
        <f t="shared" ref="C290:I290" si="226">+C291+C294+C298+C299+C300+C301+C302</f>
        <v>145222612179.16412</v>
      </c>
      <c r="D290" s="276">
        <f t="shared" si="226"/>
        <v>86101305288.820007</v>
      </c>
      <c r="E290" s="276">
        <f t="shared" si="226"/>
        <v>132609828492.34561</v>
      </c>
      <c r="F290" s="277">
        <f>+F291+F294+F298+F299+F300+F301+F302</f>
        <v>184909546408.2666</v>
      </c>
      <c r="G290" s="277">
        <f t="shared" si="226"/>
        <v>185684525263.2666</v>
      </c>
      <c r="H290" s="277">
        <f t="shared" si="226"/>
        <v>187684525263.2666</v>
      </c>
      <c r="I290" s="277">
        <f t="shared" si="226"/>
        <v>189684525263.2666</v>
      </c>
    </row>
    <row r="291" spans="2:9" ht="15.75" x14ac:dyDescent="0.25">
      <c r="B291" s="265" t="s">
        <v>1358</v>
      </c>
      <c r="C291" s="278">
        <f t="shared" ref="C291:I291" si="227">SUM(C292:C293)</f>
        <v>3174321326</v>
      </c>
      <c r="D291" s="278">
        <f t="shared" si="227"/>
        <v>2797906803.6799998</v>
      </c>
      <c r="E291" s="278">
        <f t="shared" si="227"/>
        <v>2988272677</v>
      </c>
      <c r="F291" s="278">
        <f t="shared" si="227"/>
        <v>2988272677</v>
      </c>
      <c r="G291" s="278">
        <f t="shared" si="227"/>
        <v>2988272677</v>
      </c>
      <c r="H291" s="278">
        <f t="shared" si="227"/>
        <v>2988272677</v>
      </c>
      <c r="I291" s="278">
        <f t="shared" si="227"/>
        <v>2988272677</v>
      </c>
    </row>
    <row r="292" spans="2:9" ht="15.75" x14ac:dyDescent="0.25">
      <c r="B292" s="268" t="s">
        <v>1359</v>
      </c>
      <c r="C292" s="279">
        <f>+'[1]Ingresos Junio  2022'!$F$16</f>
        <v>2659321326</v>
      </c>
      <c r="D292" s="279">
        <f>+'[2]Ingresos Julio  2022'!$I$16</f>
        <v>2473272677</v>
      </c>
      <c r="E292" s="280">
        <v>2473272677</v>
      </c>
      <c r="F292" s="280">
        <f>+E292*(1+$C285)</f>
        <v>2473272677</v>
      </c>
      <c r="G292" s="280">
        <f t="shared" ref="G292:I293" si="228">+F292*(1+D$4)</f>
        <v>2473272677</v>
      </c>
      <c r="H292" s="280">
        <f t="shared" si="228"/>
        <v>2473272677</v>
      </c>
      <c r="I292" s="280">
        <f t="shared" si="228"/>
        <v>2473272677</v>
      </c>
    </row>
    <row r="293" spans="2:9" ht="15.75" x14ac:dyDescent="0.25">
      <c r="B293" s="268" t="s">
        <v>1360</v>
      </c>
      <c r="C293" s="279">
        <f>+'[1]Ingresos Junio  2022'!$F$17</f>
        <v>515000000</v>
      </c>
      <c r="D293" s="279">
        <f>+'[2]Ingresos Julio  2022'!$I$17</f>
        <v>324634126.68000001</v>
      </c>
      <c r="E293" s="280">
        <f>+C293</f>
        <v>515000000</v>
      </c>
      <c r="F293" s="280">
        <f>+E293*(1+C285)</f>
        <v>515000000</v>
      </c>
      <c r="G293" s="280">
        <f t="shared" si="228"/>
        <v>515000000</v>
      </c>
      <c r="H293" s="280">
        <f t="shared" si="228"/>
        <v>515000000</v>
      </c>
      <c r="I293" s="280">
        <f t="shared" si="228"/>
        <v>515000000</v>
      </c>
    </row>
    <row r="294" spans="2:9" ht="15.75" x14ac:dyDescent="0.25">
      <c r="B294" s="265" t="s">
        <v>1361</v>
      </c>
      <c r="C294" s="278">
        <f t="shared" ref="C294:I294" si="229">SUM(C295:C297)</f>
        <v>46675771812.339996</v>
      </c>
      <c r="D294" s="278">
        <f t="shared" si="229"/>
        <v>23010221728</v>
      </c>
      <c r="E294" s="281">
        <f t="shared" si="229"/>
        <v>27782478699</v>
      </c>
      <c r="F294" s="281">
        <f t="shared" si="229"/>
        <v>69467449685.320007</v>
      </c>
      <c r="G294" s="281">
        <f t="shared" si="229"/>
        <v>70242428540.320007</v>
      </c>
      <c r="H294" s="281">
        <f t="shared" si="229"/>
        <v>72242428540.320007</v>
      </c>
      <c r="I294" s="281">
        <f t="shared" si="229"/>
        <v>74242428540.320007</v>
      </c>
    </row>
    <row r="295" spans="2:9" ht="15.75" x14ac:dyDescent="0.25">
      <c r="B295" s="268" t="s">
        <v>1362</v>
      </c>
      <c r="C295" s="279">
        <f>+'[1]Ingresos Junio  2022'!$F$27</f>
        <v>35549282815.339996</v>
      </c>
      <c r="D295" s="279">
        <f>+'[2]Ingresos Julio  2022'!$I$21+'[2]Ingresos Julio  2022'!$I$27</f>
        <v>14699640711</v>
      </c>
      <c r="E295" s="282">
        <f>+D295+E326</f>
        <v>14699640711</v>
      </c>
      <c r="F295" s="280">
        <v>54553014379</v>
      </c>
      <c r="G295" s="280">
        <f>+F295*(1+D$5)+774978855</f>
        <v>55327993234</v>
      </c>
      <c r="H295" s="280">
        <f>+G295*(1+E$5)+2000000000</f>
        <v>57327993234</v>
      </c>
      <c r="I295" s="280">
        <f>+H295*(1+F$5)+2000000000</f>
        <v>59327993234</v>
      </c>
    </row>
    <row r="296" spans="2:9" ht="15.75" x14ac:dyDescent="0.25">
      <c r="B296" s="268" t="s">
        <v>1363</v>
      </c>
      <c r="C296" s="279">
        <f>+'[1]Ingresos Junio  2022'!$F$32</f>
        <v>8582837988</v>
      </c>
      <c r="D296" s="279">
        <f>+'[2]Ingresos Julio  2022'!$I$32</f>
        <v>5210203998</v>
      </c>
      <c r="E296" s="280">
        <f>+C296</f>
        <v>8582837988</v>
      </c>
      <c r="F296" s="280">
        <v>9784435306.3200016</v>
      </c>
      <c r="G296" s="280">
        <f t="shared" ref="G296:I297" si="230">+F296*(1+D$5)</f>
        <v>9784435306.3200016</v>
      </c>
      <c r="H296" s="280">
        <f t="shared" si="230"/>
        <v>9784435306.3200016</v>
      </c>
      <c r="I296" s="280">
        <f t="shared" si="230"/>
        <v>9784435306.3200016</v>
      </c>
    </row>
    <row r="297" spans="2:9" ht="15.75" x14ac:dyDescent="0.25">
      <c r="B297" s="268" t="s">
        <v>1364</v>
      </c>
      <c r="C297" s="279">
        <f>+'[1]Ingresos Junio  2022'!$F$50</f>
        <v>2543651009</v>
      </c>
      <c r="D297" s="279">
        <f>+'[2]Ingresos Julio  2022'!$I$50</f>
        <v>3100377019</v>
      </c>
      <c r="E297" s="280">
        <v>4500000000</v>
      </c>
      <c r="F297" s="280">
        <v>5130000000.000001</v>
      </c>
      <c r="G297" s="280">
        <f t="shared" si="230"/>
        <v>5130000000.000001</v>
      </c>
      <c r="H297" s="280">
        <f t="shared" si="230"/>
        <v>5130000000.000001</v>
      </c>
      <c r="I297" s="280">
        <f t="shared" si="230"/>
        <v>5130000000.000001</v>
      </c>
    </row>
    <row r="298" spans="2:9" ht="15.75" x14ac:dyDescent="0.25">
      <c r="B298" s="265" t="s">
        <v>1365</v>
      </c>
      <c r="C298" s="278">
        <f>+'[1]Ingresos Junio  2022'!$F$39</f>
        <v>1553886463.8360002</v>
      </c>
      <c r="D298" s="278">
        <f>+'[2]Ingresos Julio  2022'!$I$39</f>
        <v>973404955.13999999</v>
      </c>
      <c r="E298" s="281">
        <f>+C298</f>
        <v>1553886463.8360002</v>
      </c>
      <c r="F298" s="281">
        <v>1701505677.9004202</v>
      </c>
      <c r="G298" s="281">
        <f t="shared" ref="G298:I301" si="231">+F298*(1+D$3)</f>
        <v>1701505677.9004202</v>
      </c>
      <c r="H298" s="281">
        <f t="shared" si="231"/>
        <v>1701505677.9004202</v>
      </c>
      <c r="I298" s="281">
        <f t="shared" si="231"/>
        <v>1701505677.9004202</v>
      </c>
    </row>
    <row r="299" spans="2:9" ht="15.75" x14ac:dyDescent="0.25">
      <c r="B299" s="265" t="s">
        <v>1366</v>
      </c>
      <c r="C299" s="278">
        <f>+'[1]Ingresos Junio  2022'!$F$57</f>
        <v>465600000</v>
      </c>
      <c r="D299" s="278">
        <f>+'[2]Ingresos Julio  2022'!$I$59</f>
        <v>624260009</v>
      </c>
      <c r="E299" s="281">
        <v>850000000</v>
      </c>
      <c r="F299" s="281">
        <v>930750000</v>
      </c>
      <c r="G299" s="281">
        <f t="shared" si="231"/>
        <v>930750000</v>
      </c>
      <c r="H299" s="281">
        <f t="shared" si="231"/>
        <v>930750000</v>
      </c>
      <c r="I299" s="281">
        <f t="shared" si="231"/>
        <v>930750000</v>
      </c>
    </row>
    <row r="300" spans="2:9" ht="15.75" x14ac:dyDescent="0.25">
      <c r="B300" s="265" t="s">
        <v>1367</v>
      </c>
      <c r="C300" s="278">
        <f>+'[1]Ingresos Junio  2022'!$F$70+'[1]Ingresos Junio  2022'!$F$75</f>
        <v>64770363</v>
      </c>
      <c r="D300" s="278">
        <f>+'[2]Ingresos Julio  2022'!$I$77+'[2]Ingresos Julio  2022'!$I$72</f>
        <v>122263684</v>
      </c>
      <c r="E300" s="281">
        <v>160000000</v>
      </c>
      <c r="F300" s="281">
        <v>175200000</v>
      </c>
      <c r="G300" s="281">
        <f t="shared" si="231"/>
        <v>175200000</v>
      </c>
      <c r="H300" s="281">
        <f t="shared" si="231"/>
        <v>175200000</v>
      </c>
      <c r="I300" s="281">
        <f t="shared" si="231"/>
        <v>175200000</v>
      </c>
    </row>
    <row r="301" spans="2:9" ht="15.75" x14ac:dyDescent="0.25">
      <c r="B301" s="265" t="s">
        <v>1368</v>
      </c>
      <c r="C301" s="278">
        <f>+'[1]Ingresos Junio  2022'!$F$79</f>
        <v>1592517443.1900001</v>
      </c>
      <c r="D301" s="278">
        <f>+'[2]Ingresos Julio  2022'!$I$81</f>
        <v>1183700441</v>
      </c>
      <c r="E301" s="281">
        <f>+D301+650000000</f>
        <v>1833700441</v>
      </c>
      <c r="F301" s="281">
        <v>2007901982.895</v>
      </c>
      <c r="G301" s="281">
        <f t="shared" si="231"/>
        <v>2007901982.895</v>
      </c>
      <c r="H301" s="281">
        <f t="shared" si="231"/>
        <v>2007901982.895</v>
      </c>
      <c r="I301" s="281">
        <f t="shared" si="231"/>
        <v>2007901982.895</v>
      </c>
    </row>
    <row r="302" spans="2:9" ht="15.75" x14ac:dyDescent="0.25">
      <c r="B302" s="283" t="s">
        <v>1369</v>
      </c>
      <c r="C302" s="284">
        <f t="shared" ref="C302:I302" si="232">+C303+C309</f>
        <v>91695744770.798126</v>
      </c>
      <c r="D302" s="284">
        <f t="shared" si="232"/>
        <v>57389547668</v>
      </c>
      <c r="E302" s="284">
        <f t="shared" si="232"/>
        <v>97441490211.509613</v>
      </c>
      <c r="F302" s="284">
        <f t="shared" si="232"/>
        <v>107638466385.15118</v>
      </c>
      <c r="G302" s="284">
        <f t="shared" si="232"/>
        <v>107638466385.15118</v>
      </c>
      <c r="H302" s="284">
        <f t="shared" si="232"/>
        <v>107638466385.15118</v>
      </c>
      <c r="I302" s="284">
        <f t="shared" si="232"/>
        <v>107638466385.15118</v>
      </c>
    </row>
    <row r="303" spans="2:9" ht="15.75" x14ac:dyDescent="0.25">
      <c r="B303" s="285" t="s">
        <v>1370</v>
      </c>
      <c r="C303" s="286">
        <f t="shared" ref="C303:I303" si="233">SUM(C304:C308)</f>
        <v>82611730410.358017</v>
      </c>
      <c r="D303" s="286">
        <f t="shared" si="233"/>
        <v>57389547668</v>
      </c>
      <c r="E303" s="286">
        <f t="shared" si="233"/>
        <v>88173162516.220001</v>
      </c>
      <c r="F303" s="286">
        <f t="shared" si="233"/>
        <v>97566036813.154999</v>
      </c>
      <c r="G303" s="286">
        <f t="shared" si="233"/>
        <v>97566036813.154999</v>
      </c>
      <c r="H303" s="286">
        <f t="shared" si="233"/>
        <v>97566036813.154999</v>
      </c>
      <c r="I303" s="286">
        <f t="shared" si="233"/>
        <v>97566036813.154999</v>
      </c>
    </row>
    <row r="304" spans="2:9" ht="15.75" x14ac:dyDescent="0.25">
      <c r="B304" s="268" t="s">
        <v>1381</v>
      </c>
      <c r="C304" s="279">
        <f>+'[3]RESUMEN GENERAL 2022'!$H$18</f>
        <v>73612521507.728012</v>
      </c>
      <c r="D304" s="279">
        <f>+'[2]Ingresos Julio  2022'!$I$88</f>
        <v>45933341645</v>
      </c>
      <c r="E304" s="282">
        <f>('[4]Flujo de Caja_2022'!$BI$29*15)+'[4]Flujo de Caja_2022'!$BG$34</f>
        <v>73939779755</v>
      </c>
      <c r="F304" s="280">
        <v>82914245003.834991</v>
      </c>
      <c r="G304" s="280">
        <f>+F304*(1+D$3)</f>
        <v>82914245003.834991</v>
      </c>
      <c r="H304" s="280">
        <f>+G304*(1+E$3)</f>
        <v>82914245003.834991</v>
      </c>
      <c r="I304" s="280">
        <f>+H304*(1+F$3)</f>
        <v>82914245003.834991</v>
      </c>
    </row>
    <row r="305" spans="2:9" ht="15.75" x14ac:dyDescent="0.25">
      <c r="B305" s="268" t="s">
        <v>1382</v>
      </c>
      <c r="C305" s="279">
        <v>0</v>
      </c>
      <c r="D305" s="279">
        <f>+'[2]Ingresos Julio  2022'!$I$89</f>
        <v>2808635438</v>
      </c>
      <c r="E305" s="280">
        <f>+D305</f>
        <v>2808635438</v>
      </c>
      <c r="F305" s="280">
        <v>2500000000</v>
      </c>
      <c r="G305" s="280">
        <f>+F305*(1+D$4)</f>
        <v>2500000000</v>
      </c>
      <c r="H305" s="280">
        <f>+G305*(1+E$4)</f>
        <v>2500000000</v>
      </c>
      <c r="I305" s="280">
        <f>+H305*(1+F$4)</f>
        <v>2500000000</v>
      </c>
    </row>
    <row r="306" spans="2:9" ht="15.75" x14ac:dyDescent="0.25">
      <c r="B306" s="268" t="s">
        <v>1383</v>
      </c>
      <c r="C306" s="279">
        <f>+'[3]RESUMEN GENERAL 2022'!$H$20</f>
        <v>2777176738.2199998</v>
      </c>
      <c r="D306" s="279">
        <f>+'[1]Ingresos Junio  2022'!$I$88</f>
        <v>0</v>
      </c>
      <c r="E306" s="280">
        <f>+C306</f>
        <v>2777176738.2199998</v>
      </c>
      <c r="F306" s="280">
        <v>2985366989.2200003</v>
      </c>
      <c r="G306" s="280">
        <f>+F306*(1+D$5)</f>
        <v>2985366989.2200003</v>
      </c>
      <c r="H306" s="280">
        <f>+G306*(1+E$5)</f>
        <v>2985366989.2200003</v>
      </c>
      <c r="I306" s="280">
        <f>+H306*(1+F$5)</f>
        <v>2985366989.2200003</v>
      </c>
    </row>
    <row r="307" spans="2:9" ht="15.75" x14ac:dyDescent="0.25">
      <c r="B307" s="268" t="s">
        <v>1384</v>
      </c>
      <c r="C307" s="279">
        <f>+'[3]RESUMEN GENERAL 2022'!$H$21</f>
        <v>553630590.40999997</v>
      </c>
      <c r="D307" s="279">
        <f>+'[2]Ingresos Julio  2022'!$I$91</f>
        <v>1896149386</v>
      </c>
      <c r="E307" s="280">
        <f>+D307</f>
        <v>1896149386</v>
      </c>
      <c r="F307" s="280">
        <v>2009918349.1600001</v>
      </c>
      <c r="G307" s="280">
        <f t="shared" ref="G307:I308" si="234">+F307*(1+D$4)</f>
        <v>2009918349.1600001</v>
      </c>
      <c r="H307" s="280">
        <f t="shared" si="234"/>
        <v>2009918349.1600001</v>
      </c>
      <c r="I307" s="280">
        <f t="shared" si="234"/>
        <v>2009918349.1600001</v>
      </c>
    </row>
    <row r="308" spans="2:9" ht="15.75" x14ac:dyDescent="0.25">
      <c r="B308" s="268" t="s">
        <v>1385</v>
      </c>
      <c r="C308" s="279">
        <f>+'[3]RESUMEN GENERAL 2022'!$H$22</f>
        <v>5668401574</v>
      </c>
      <c r="D308" s="279">
        <f>+'[2]Ingresos Julio  2022'!$I$92</f>
        <v>6751421199</v>
      </c>
      <c r="E308" s="280">
        <f>+D308</f>
        <v>6751421199</v>
      </c>
      <c r="F308" s="280">
        <v>7156506470.9400005</v>
      </c>
      <c r="G308" s="280">
        <f t="shared" si="234"/>
        <v>7156506470.9400005</v>
      </c>
      <c r="H308" s="280">
        <f t="shared" si="234"/>
        <v>7156506470.9400005</v>
      </c>
      <c r="I308" s="280">
        <f t="shared" si="234"/>
        <v>7156506470.9400005</v>
      </c>
    </row>
    <row r="309" spans="2:9" ht="15.75" x14ac:dyDescent="0.25">
      <c r="B309" s="268" t="s">
        <v>1371</v>
      </c>
      <c r="C309" s="279">
        <v>9084014360.4401054</v>
      </c>
      <c r="D309" s="279">
        <v>0</v>
      </c>
      <c r="E309" s="282">
        <f>+'[3]RESUMEN GENERAL 2022'!$G$19*(1+5.6%)</f>
        <v>9268327695.2896137</v>
      </c>
      <c r="F309" s="280">
        <v>10072429571.996187</v>
      </c>
      <c r="G309" s="280">
        <f>+F309*(1+D$3)</f>
        <v>10072429571.996187</v>
      </c>
      <c r="H309" s="280">
        <f>+G309*(1+E$3)</f>
        <v>10072429571.996187</v>
      </c>
      <c r="I309" s="280">
        <f>+H309*(1+F$3)</f>
        <v>10072429571.996187</v>
      </c>
    </row>
    <row r="310" spans="2:9" ht="15.75" x14ac:dyDescent="0.25">
      <c r="B310" s="262" t="s">
        <v>1372</v>
      </c>
      <c r="C310" s="276">
        <f t="shared" ref="C310:I310" si="235">+C311</f>
        <v>216959602</v>
      </c>
      <c r="D310" s="276">
        <f t="shared" si="235"/>
        <v>229433580.03999999</v>
      </c>
      <c r="E310" s="276">
        <f t="shared" si="235"/>
        <v>458867160.07999998</v>
      </c>
      <c r="F310" s="276">
        <f t="shared" si="235"/>
        <v>502459540.28759998</v>
      </c>
      <c r="G310" s="276">
        <f t="shared" si="235"/>
        <v>502459540.28759998</v>
      </c>
      <c r="H310" s="276">
        <f t="shared" si="235"/>
        <v>502459540.28759998</v>
      </c>
      <c r="I310" s="276">
        <f t="shared" si="235"/>
        <v>502459540.28759998</v>
      </c>
    </row>
    <row r="311" spans="2:9" ht="15.75" x14ac:dyDescent="0.25">
      <c r="B311" s="265" t="s">
        <v>1373</v>
      </c>
      <c r="C311" s="278">
        <f>+'[1]Ingresos Junio  2022'!$F$97</f>
        <v>216959602</v>
      </c>
      <c r="D311" s="278">
        <f>+'[2]Ingresos Julio  2022'!$I$94+'[2]Ingresos Julio  2022'!$I$125</f>
        <v>229433580.03999999</v>
      </c>
      <c r="E311" s="281">
        <f>+D311*2</f>
        <v>458867160.07999998</v>
      </c>
      <c r="F311" s="281">
        <v>502459540.28759998</v>
      </c>
      <c r="G311" s="281">
        <f>+F311*(1+D$3)</f>
        <v>502459540.28759998</v>
      </c>
      <c r="H311" s="281">
        <f>+G311*(1+E$3)</f>
        <v>502459540.28759998</v>
      </c>
      <c r="I311" s="281">
        <f>+H311*(1+F$3)</f>
        <v>502459540.28759998</v>
      </c>
    </row>
  </sheetData>
  <mergeCells count="5">
    <mergeCell ref="A1:K2"/>
    <mergeCell ref="A3:K4"/>
    <mergeCell ref="A5:K6"/>
    <mergeCell ref="A211:B211"/>
    <mergeCell ref="B246:J24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9" bestFit="1" customWidth="1"/>
  </cols>
  <sheetData>
    <row r="1" spans="1:47" s="29" customFormat="1" x14ac:dyDescent="0.25">
      <c r="A1" s="311" t="s">
        <v>768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47" s="29" customFormat="1" x14ac:dyDescent="0.2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47" s="29" customFormat="1" x14ac:dyDescent="0.25">
      <c r="A3" s="311" t="s">
        <v>769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47" s="29" customFormat="1" x14ac:dyDescent="0.2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1:47" s="29" customFormat="1" x14ac:dyDescent="0.25">
      <c r="A5" s="312" t="s">
        <v>854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47" s="29" customFormat="1" ht="26.25" x14ac:dyDescent="0.4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R6" s="315" t="s">
        <v>855</v>
      </c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</row>
    <row r="7" spans="1:47" ht="47.25" x14ac:dyDescent="0.25">
      <c r="A7" s="55" t="s">
        <v>808</v>
      </c>
      <c r="B7" s="55" t="s">
        <v>809</v>
      </c>
      <c r="C7" s="56" t="s">
        <v>810</v>
      </c>
      <c r="D7" s="57" t="s">
        <v>811</v>
      </c>
      <c r="E7" s="57" t="s">
        <v>812</v>
      </c>
      <c r="F7" s="57" t="s">
        <v>813</v>
      </c>
      <c r="G7" s="57" t="s">
        <v>814</v>
      </c>
      <c r="H7" s="57" t="s">
        <v>815</v>
      </c>
      <c r="I7" s="57" t="s">
        <v>816</v>
      </c>
      <c r="J7" s="57" t="s">
        <v>817</v>
      </c>
      <c r="K7" s="57" t="s">
        <v>818</v>
      </c>
      <c r="L7" s="57" t="s">
        <v>819</v>
      </c>
      <c r="M7" s="57" t="s">
        <v>820</v>
      </c>
      <c r="N7" s="57" t="s">
        <v>821</v>
      </c>
      <c r="O7" s="57" t="s">
        <v>822</v>
      </c>
      <c r="P7" s="57" t="s">
        <v>823</v>
      </c>
      <c r="R7" s="57" t="s">
        <v>811</v>
      </c>
      <c r="S7" s="57" t="s">
        <v>812</v>
      </c>
      <c r="T7" s="57" t="s">
        <v>813</v>
      </c>
      <c r="U7" s="57" t="s">
        <v>814</v>
      </c>
      <c r="V7" s="57" t="s">
        <v>815</v>
      </c>
      <c r="W7" s="57" t="s">
        <v>816</v>
      </c>
      <c r="X7" s="57" t="s">
        <v>817</v>
      </c>
      <c r="Y7" s="57" t="s">
        <v>818</v>
      </c>
      <c r="Z7" s="57" t="s">
        <v>819</v>
      </c>
      <c r="AA7" s="57" t="s">
        <v>820</v>
      </c>
      <c r="AB7" s="57" t="s">
        <v>821</v>
      </c>
      <c r="AC7" s="57" t="s">
        <v>822</v>
      </c>
      <c r="AD7" s="57" t="s">
        <v>823</v>
      </c>
      <c r="AF7" s="25" t="s">
        <v>0</v>
      </c>
      <c r="AG7" s="26" t="s">
        <v>1</v>
      </c>
      <c r="AH7" s="27" t="s">
        <v>775</v>
      </c>
      <c r="AI7" s="57" t="s">
        <v>811</v>
      </c>
      <c r="AJ7" s="57" t="s">
        <v>812</v>
      </c>
      <c r="AK7" s="57" t="s">
        <v>813</v>
      </c>
      <c r="AL7" s="57" t="s">
        <v>814</v>
      </c>
      <c r="AM7" s="57" t="s">
        <v>815</v>
      </c>
      <c r="AN7" s="57" t="s">
        <v>816</v>
      </c>
      <c r="AO7" s="57" t="s">
        <v>817</v>
      </c>
      <c r="AP7" s="57" t="s">
        <v>818</v>
      </c>
      <c r="AQ7" s="57" t="s">
        <v>819</v>
      </c>
      <c r="AR7" s="57" t="s">
        <v>820</v>
      </c>
      <c r="AS7" s="57" t="s">
        <v>821</v>
      </c>
      <c r="AT7" s="57" t="s">
        <v>822</v>
      </c>
      <c r="AU7" s="57" t="s">
        <v>823</v>
      </c>
    </row>
    <row r="8" spans="1:47" x14ac:dyDescent="0.25">
      <c r="A8" s="58">
        <v>2023</v>
      </c>
      <c r="B8" s="59">
        <v>2</v>
      </c>
      <c r="C8" s="60" t="s">
        <v>824</v>
      </c>
      <c r="D8" s="61">
        <v>20955582053.679123</v>
      </c>
      <c r="E8" s="61">
        <v>23402746761.357998</v>
      </c>
      <c r="F8" s="61">
        <v>14639208645.267834</v>
      </c>
      <c r="G8" s="61">
        <v>13897058765.253834</v>
      </c>
      <c r="H8" s="61">
        <v>11330025543.133835</v>
      </c>
      <c r="I8" s="61">
        <v>16951587217.57201</v>
      </c>
      <c r="J8" s="61">
        <v>11272239291.070499</v>
      </c>
      <c r="K8" s="61">
        <v>11443610117.087502</v>
      </c>
      <c r="L8" s="61">
        <v>18674842671.564499</v>
      </c>
      <c r="M8" s="61">
        <v>10216119736.304501</v>
      </c>
      <c r="N8" s="61">
        <v>11236730968.4405</v>
      </c>
      <c r="O8" s="61">
        <v>21571550538.439777</v>
      </c>
      <c r="P8" s="62">
        <v>185591302309.17191</v>
      </c>
      <c r="R8" s="61">
        <v>9727380115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2">
        <f>SUM(R8:AC8)</f>
        <v>9727380115</v>
      </c>
      <c r="AF8" s="22">
        <v>0</v>
      </c>
      <c r="AG8" s="23" t="s">
        <v>767</v>
      </c>
      <c r="AH8" s="24">
        <f t="shared" ref="AH8" si="0">+AH9+AH100+AH308+AH313+AH327</f>
        <v>9727380115</v>
      </c>
      <c r="AI8" s="62">
        <f>+(R8-D8)/D8</f>
        <v>-0.53580959526284377</v>
      </c>
      <c r="AJ8" s="62">
        <f t="shared" ref="AJ8:AU23" si="1">+(S8-E8)/E8</f>
        <v>-1</v>
      </c>
      <c r="AK8" s="62">
        <f t="shared" si="1"/>
        <v>-1</v>
      </c>
      <c r="AL8" s="62">
        <f t="shared" si="1"/>
        <v>-1</v>
      </c>
      <c r="AM8" s="62">
        <f t="shared" si="1"/>
        <v>-1</v>
      </c>
      <c r="AN8" s="62">
        <f t="shared" si="1"/>
        <v>-1</v>
      </c>
      <c r="AO8" s="62">
        <f t="shared" si="1"/>
        <v>-1</v>
      </c>
      <c r="AP8" s="62">
        <f t="shared" si="1"/>
        <v>-1</v>
      </c>
      <c r="AQ8" s="62">
        <f t="shared" si="1"/>
        <v>-1</v>
      </c>
      <c r="AR8" s="62">
        <f t="shared" si="1"/>
        <v>-1</v>
      </c>
      <c r="AS8" s="62">
        <f t="shared" si="1"/>
        <v>-1</v>
      </c>
      <c r="AT8" s="62">
        <f t="shared" si="1"/>
        <v>-1</v>
      </c>
      <c r="AU8" s="62">
        <f t="shared" si="1"/>
        <v>-0.94758709059115609</v>
      </c>
    </row>
    <row r="9" spans="1:47" x14ac:dyDescent="0.25">
      <c r="A9" s="63">
        <v>2023</v>
      </c>
      <c r="B9" s="64" t="s">
        <v>19</v>
      </c>
      <c r="C9" s="65" t="s">
        <v>20</v>
      </c>
      <c r="D9" s="62">
        <v>11535200151.280455</v>
      </c>
      <c r="E9" s="62">
        <v>17314478390.889984</v>
      </c>
      <c r="F9" s="62">
        <v>10984464057.999985</v>
      </c>
      <c r="G9" s="62">
        <v>9904181397.0899849</v>
      </c>
      <c r="H9" s="62">
        <v>10525160264.189985</v>
      </c>
      <c r="I9" s="62">
        <v>15804116715.624161</v>
      </c>
      <c r="J9" s="62">
        <v>10681355347.939985</v>
      </c>
      <c r="K9" s="62">
        <v>10326615735.949986</v>
      </c>
      <c r="L9" s="62">
        <v>10719297471.949986</v>
      </c>
      <c r="M9" s="62">
        <v>9772912967.6899853</v>
      </c>
      <c r="N9" s="62">
        <v>10558732220.409985</v>
      </c>
      <c r="O9" s="62">
        <v>21244929274.961262</v>
      </c>
      <c r="P9" s="62">
        <v>149371443995.97574</v>
      </c>
      <c r="R9" s="62">
        <v>8913265034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>
        <f t="shared" ref="AD9:AD57" si="2">SUM(R9:AC9)</f>
        <v>8913265034</v>
      </c>
      <c r="AF9" s="13" t="s">
        <v>19</v>
      </c>
      <c r="AG9" s="7" t="s">
        <v>20</v>
      </c>
      <c r="AH9" s="8">
        <f t="shared" ref="AH9" si="3">+AH10+AH47</f>
        <v>8913265034</v>
      </c>
      <c r="AI9" s="62">
        <f t="shared" ref="AI9:AI72" si="4">+(R9-D9)/D9</f>
        <v>-0.22729862359513622</v>
      </c>
      <c r="AJ9" s="62">
        <f t="shared" si="1"/>
        <v>-1</v>
      </c>
      <c r="AK9" s="62">
        <f t="shared" si="1"/>
        <v>-1</v>
      </c>
      <c r="AL9" s="62">
        <f t="shared" si="1"/>
        <v>-1</v>
      </c>
      <c r="AM9" s="62">
        <f t="shared" si="1"/>
        <v>-1</v>
      </c>
      <c r="AN9" s="62">
        <f t="shared" si="1"/>
        <v>-1</v>
      </c>
      <c r="AO9" s="62">
        <f t="shared" si="1"/>
        <v>-1</v>
      </c>
      <c r="AP9" s="62">
        <f t="shared" si="1"/>
        <v>-1</v>
      </c>
      <c r="AQ9" s="62">
        <f t="shared" si="1"/>
        <v>-1</v>
      </c>
      <c r="AR9" s="62">
        <f t="shared" si="1"/>
        <v>-1</v>
      </c>
      <c r="AS9" s="62">
        <f t="shared" si="1"/>
        <v>-1</v>
      </c>
      <c r="AT9" s="62">
        <f t="shared" si="1"/>
        <v>-1</v>
      </c>
      <c r="AU9" s="62">
        <f t="shared" si="1"/>
        <v>-0.94032818592662104</v>
      </c>
    </row>
    <row r="10" spans="1:47" x14ac:dyDescent="0.25">
      <c r="A10" s="63">
        <v>2023</v>
      </c>
      <c r="B10" s="64" t="s">
        <v>21</v>
      </c>
      <c r="C10" s="65" t="s">
        <v>22</v>
      </c>
      <c r="D10" s="62">
        <v>8310069919.4446192</v>
      </c>
      <c r="E10" s="62">
        <v>12062793166.854151</v>
      </c>
      <c r="F10" s="62">
        <v>6448542654.8541508</v>
      </c>
      <c r="G10" s="62">
        <v>6465404654.8541508</v>
      </c>
      <c r="H10" s="62">
        <v>6461892654.8541508</v>
      </c>
      <c r="I10" s="62">
        <v>11740824065.318327</v>
      </c>
      <c r="J10" s="62">
        <v>6948542654.8541508</v>
      </c>
      <c r="K10" s="62">
        <v>6709801194.8541508</v>
      </c>
      <c r="L10" s="62">
        <v>6461892654.8541508</v>
      </c>
      <c r="M10" s="62">
        <v>6463892654.8541508</v>
      </c>
      <c r="N10" s="62">
        <v>6446742654.8541508</v>
      </c>
      <c r="O10" s="62">
        <v>16882685695.865427</v>
      </c>
      <c r="P10" s="62">
        <v>101403084626.31575</v>
      </c>
      <c r="R10" s="62">
        <v>6445714997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>
        <f t="shared" si="2"/>
        <v>6445714997</v>
      </c>
      <c r="AF10" s="13" t="s">
        <v>21</v>
      </c>
      <c r="AG10" s="7" t="s">
        <v>22</v>
      </c>
      <c r="AH10" s="8">
        <f t="shared" ref="AH10" si="5">+AH11+AH26+AH39</f>
        <v>6445714997</v>
      </c>
      <c r="AI10" s="62">
        <f t="shared" si="4"/>
        <v>-0.22434888521000776</v>
      </c>
      <c r="AJ10" s="62">
        <f t="shared" si="1"/>
        <v>-1</v>
      </c>
      <c r="AK10" s="62">
        <f t="shared" si="1"/>
        <v>-1</v>
      </c>
      <c r="AL10" s="62">
        <f t="shared" si="1"/>
        <v>-1</v>
      </c>
      <c r="AM10" s="62">
        <f t="shared" si="1"/>
        <v>-1</v>
      </c>
      <c r="AN10" s="62">
        <f t="shared" si="1"/>
        <v>-1</v>
      </c>
      <c r="AO10" s="62">
        <f t="shared" si="1"/>
        <v>-1</v>
      </c>
      <c r="AP10" s="62">
        <f t="shared" si="1"/>
        <v>-1</v>
      </c>
      <c r="AQ10" s="62">
        <f t="shared" si="1"/>
        <v>-1</v>
      </c>
      <c r="AR10" s="62">
        <f t="shared" si="1"/>
        <v>-1</v>
      </c>
      <c r="AS10" s="62">
        <f t="shared" si="1"/>
        <v>-1</v>
      </c>
      <c r="AT10" s="62">
        <f t="shared" si="1"/>
        <v>-1</v>
      </c>
      <c r="AU10" s="62">
        <f t="shared" si="1"/>
        <v>-0.93643472463630328</v>
      </c>
    </row>
    <row r="11" spans="1:47" x14ac:dyDescent="0.25">
      <c r="A11" s="63">
        <v>2023</v>
      </c>
      <c r="B11" s="64" t="s">
        <v>23</v>
      </c>
      <c r="C11" s="65" t="s">
        <v>24</v>
      </c>
      <c r="D11" s="62">
        <v>4514198362.7018433</v>
      </c>
      <c r="E11" s="62">
        <v>4755198362.7018433</v>
      </c>
      <c r="F11" s="62">
        <v>4514198362.7018433</v>
      </c>
      <c r="G11" s="62">
        <v>4529548362.7018433</v>
      </c>
      <c r="H11" s="62">
        <v>4527548362.7018433</v>
      </c>
      <c r="I11" s="62">
        <v>9806479773.1660194</v>
      </c>
      <c r="J11" s="62">
        <v>4514198362.7018433</v>
      </c>
      <c r="K11" s="62">
        <v>4744198362.7018433</v>
      </c>
      <c r="L11" s="62">
        <v>4527548362.7018433</v>
      </c>
      <c r="M11" s="62">
        <v>4529548362.7018433</v>
      </c>
      <c r="N11" s="62">
        <v>4514198362.7018433</v>
      </c>
      <c r="O11" s="62">
        <v>13946441403.71312</v>
      </c>
      <c r="P11" s="62">
        <v>69423304803.897568</v>
      </c>
      <c r="R11" s="62">
        <v>4434754150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>
        <f t="shared" si="2"/>
        <v>4434754150</v>
      </c>
      <c r="AF11" s="13" t="s">
        <v>23</v>
      </c>
      <c r="AG11" s="7" t="s">
        <v>24</v>
      </c>
      <c r="AH11" s="8">
        <f t="shared" ref="AH11" si="6">+AH12+AH23</f>
        <v>4434754150</v>
      </c>
      <c r="AI11" s="62">
        <f t="shared" si="4"/>
        <v>-1.7598742084141427E-2</v>
      </c>
      <c r="AJ11" s="62">
        <f t="shared" si="1"/>
        <v>-1</v>
      </c>
      <c r="AK11" s="62">
        <f t="shared" si="1"/>
        <v>-1</v>
      </c>
      <c r="AL11" s="62">
        <f t="shared" si="1"/>
        <v>-1</v>
      </c>
      <c r="AM11" s="62">
        <f t="shared" si="1"/>
        <v>-1</v>
      </c>
      <c r="AN11" s="62">
        <f t="shared" si="1"/>
        <v>-1</v>
      </c>
      <c r="AO11" s="62">
        <f t="shared" si="1"/>
        <v>-1</v>
      </c>
      <c r="AP11" s="62">
        <f t="shared" si="1"/>
        <v>-1</v>
      </c>
      <c r="AQ11" s="62">
        <f t="shared" si="1"/>
        <v>-1</v>
      </c>
      <c r="AR11" s="62">
        <f t="shared" si="1"/>
        <v>-1</v>
      </c>
      <c r="AS11" s="62">
        <f t="shared" si="1"/>
        <v>-1</v>
      </c>
      <c r="AT11" s="62">
        <f t="shared" si="1"/>
        <v>-1</v>
      </c>
      <c r="AU11" s="62">
        <f t="shared" si="1"/>
        <v>-0.93612009450533928</v>
      </c>
    </row>
    <row r="12" spans="1:47" x14ac:dyDescent="0.25">
      <c r="A12" s="63">
        <v>2023</v>
      </c>
      <c r="B12" s="64" t="s">
        <v>25</v>
      </c>
      <c r="C12" s="65" t="s">
        <v>26</v>
      </c>
      <c r="D12" s="62">
        <v>4472563210.9951763</v>
      </c>
      <c r="E12" s="62">
        <v>4713563210.9951763</v>
      </c>
      <c r="F12" s="62">
        <v>4472563210.9951763</v>
      </c>
      <c r="G12" s="62">
        <v>4487913210.9951763</v>
      </c>
      <c r="H12" s="62">
        <v>4485913210.9951763</v>
      </c>
      <c r="I12" s="62">
        <v>9764844621.4593525</v>
      </c>
      <c r="J12" s="62">
        <v>4472563210.9951763</v>
      </c>
      <c r="K12" s="62">
        <v>4702563210.9951763</v>
      </c>
      <c r="L12" s="62">
        <v>4485913210.9951763</v>
      </c>
      <c r="M12" s="62">
        <v>4487913210.9951763</v>
      </c>
      <c r="N12" s="62">
        <v>4472563210.9951763</v>
      </c>
      <c r="O12" s="62">
        <v>13904806252.006453</v>
      </c>
      <c r="P12" s="62">
        <v>68923682983.417572</v>
      </c>
      <c r="R12" s="62">
        <v>4404808437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>
        <f t="shared" si="2"/>
        <v>4404808437</v>
      </c>
      <c r="AF12" s="14" t="s">
        <v>25</v>
      </c>
      <c r="AG12" s="9" t="s">
        <v>26</v>
      </c>
      <c r="AH12" s="10">
        <f t="shared" ref="AH12" si="7">+AH13+AH14+AH15+AH16+AH17+AH18+AH19+AH20+AH21+AH22</f>
        <v>4404808437</v>
      </c>
      <c r="AI12" s="62">
        <f t="shared" si="4"/>
        <v>-1.5148980751934505E-2</v>
      </c>
      <c r="AJ12" s="62">
        <f t="shared" si="1"/>
        <v>-1</v>
      </c>
      <c r="AK12" s="62">
        <f t="shared" si="1"/>
        <v>-1</v>
      </c>
      <c r="AL12" s="62">
        <f t="shared" si="1"/>
        <v>-1</v>
      </c>
      <c r="AM12" s="62">
        <f t="shared" si="1"/>
        <v>-1</v>
      </c>
      <c r="AN12" s="62">
        <f t="shared" si="1"/>
        <v>-1</v>
      </c>
      <c r="AO12" s="62">
        <f t="shared" si="1"/>
        <v>-1</v>
      </c>
      <c r="AP12" s="62">
        <f t="shared" si="1"/>
        <v>-1</v>
      </c>
      <c r="AQ12" s="62">
        <f t="shared" si="1"/>
        <v>-1</v>
      </c>
      <c r="AR12" s="62">
        <f t="shared" si="1"/>
        <v>-1</v>
      </c>
      <c r="AS12" s="62">
        <f t="shared" si="1"/>
        <v>-1</v>
      </c>
      <c r="AT12" s="62">
        <f t="shared" si="1"/>
        <v>-1</v>
      </c>
      <c r="AU12" s="62">
        <f t="shared" si="1"/>
        <v>-0.93609151098237509</v>
      </c>
    </row>
    <row r="13" spans="1:47" x14ac:dyDescent="0.25">
      <c r="A13" s="66">
        <v>2023</v>
      </c>
      <c r="B13" s="67" t="s">
        <v>27</v>
      </c>
      <c r="C13" s="68" t="s">
        <v>28</v>
      </c>
      <c r="D13" s="69">
        <v>2740274140.780931</v>
      </c>
      <c r="E13" s="69">
        <v>2981274140.780931</v>
      </c>
      <c r="F13" s="69">
        <v>2740274140.780931</v>
      </c>
      <c r="G13" s="69">
        <v>2753624140.780931</v>
      </c>
      <c r="H13" s="69">
        <v>2753624140.780931</v>
      </c>
      <c r="I13" s="69">
        <v>2740274140.780931</v>
      </c>
      <c r="J13" s="69">
        <v>2740274140.780931</v>
      </c>
      <c r="K13" s="69">
        <v>2970274140.780931</v>
      </c>
      <c r="L13" s="69">
        <v>2753624140.780931</v>
      </c>
      <c r="M13" s="69">
        <v>2753624140.780931</v>
      </c>
      <c r="N13" s="69">
        <v>2740274140.780931</v>
      </c>
      <c r="O13" s="69">
        <v>2740274141.2374701</v>
      </c>
      <c r="P13" s="69">
        <v>33407689689.827705</v>
      </c>
      <c r="R13" s="69">
        <v>2702345118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>
        <f t="shared" si="2"/>
        <v>2702345118</v>
      </c>
      <c r="AF13" s="15" t="s">
        <v>27</v>
      </c>
      <c r="AG13" s="30" t="s">
        <v>28</v>
      </c>
      <c r="AH13" s="31">
        <v>2702345118</v>
      </c>
      <c r="AI13" s="69">
        <f t="shared" si="4"/>
        <v>-1.3841324200549466E-2</v>
      </c>
      <c r="AJ13" s="69">
        <f t="shared" si="1"/>
        <v>-1</v>
      </c>
      <c r="AK13" s="69">
        <f t="shared" si="1"/>
        <v>-1</v>
      </c>
      <c r="AL13" s="69">
        <f t="shared" si="1"/>
        <v>-1</v>
      </c>
      <c r="AM13" s="69">
        <f t="shared" si="1"/>
        <v>-1</v>
      </c>
      <c r="AN13" s="69">
        <f t="shared" si="1"/>
        <v>-1</v>
      </c>
      <c r="AO13" s="69">
        <f t="shared" si="1"/>
        <v>-1</v>
      </c>
      <c r="AP13" s="69">
        <f t="shared" si="1"/>
        <v>-1</v>
      </c>
      <c r="AQ13" s="69">
        <f t="shared" si="1"/>
        <v>-1</v>
      </c>
      <c r="AR13" s="69">
        <f t="shared" si="1"/>
        <v>-1</v>
      </c>
      <c r="AS13" s="69">
        <f t="shared" si="1"/>
        <v>-1</v>
      </c>
      <c r="AT13" s="69">
        <f t="shared" si="1"/>
        <v>-1</v>
      </c>
      <c r="AU13" s="69">
        <f t="shared" si="1"/>
        <v>-0.91911008683659934</v>
      </c>
    </row>
    <row r="14" spans="1:47" x14ac:dyDescent="0.25">
      <c r="A14" s="66">
        <v>2023</v>
      </c>
      <c r="B14" s="67" t="s">
        <v>29</v>
      </c>
      <c r="C14" s="68" t="s">
        <v>30</v>
      </c>
      <c r="D14" s="69">
        <v>1376276719.7689121</v>
      </c>
      <c r="E14" s="69">
        <v>1376276719.7689121</v>
      </c>
      <c r="F14" s="69">
        <v>1376276719.7689121</v>
      </c>
      <c r="G14" s="69">
        <v>1376276719.7689121</v>
      </c>
      <c r="H14" s="69">
        <v>1376276719.7689121</v>
      </c>
      <c r="I14" s="69">
        <v>1376276719.7689121</v>
      </c>
      <c r="J14" s="69">
        <v>1376276719.7689121</v>
      </c>
      <c r="K14" s="69">
        <v>1376276719.7689121</v>
      </c>
      <c r="L14" s="69">
        <v>1376276719.7689121</v>
      </c>
      <c r="M14" s="69">
        <v>1376276719.7689121</v>
      </c>
      <c r="N14" s="69">
        <v>1376276719.7689121</v>
      </c>
      <c r="O14" s="69">
        <v>1376276719.7689121</v>
      </c>
      <c r="P14" s="69">
        <v>16515320637.226942</v>
      </c>
      <c r="R14" s="69">
        <v>1292730754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>
        <f t="shared" si="2"/>
        <v>1292730754</v>
      </c>
      <c r="AF14" s="15" t="s">
        <v>29</v>
      </c>
      <c r="AG14" s="30" t="s">
        <v>30</v>
      </c>
      <c r="AH14" s="31">
        <v>1292730754</v>
      </c>
      <c r="AI14" s="69">
        <f t="shared" si="4"/>
        <v>-6.0704336975880922E-2</v>
      </c>
      <c r="AJ14" s="69">
        <f t="shared" si="1"/>
        <v>-1</v>
      </c>
      <c r="AK14" s="69">
        <f t="shared" si="1"/>
        <v>-1</v>
      </c>
      <c r="AL14" s="69">
        <f t="shared" si="1"/>
        <v>-1</v>
      </c>
      <c r="AM14" s="69">
        <f t="shared" si="1"/>
        <v>-1</v>
      </c>
      <c r="AN14" s="69">
        <f t="shared" si="1"/>
        <v>-1</v>
      </c>
      <c r="AO14" s="69">
        <f t="shared" si="1"/>
        <v>-1</v>
      </c>
      <c r="AP14" s="69">
        <f t="shared" si="1"/>
        <v>-1</v>
      </c>
      <c r="AQ14" s="69">
        <f t="shared" si="1"/>
        <v>-1</v>
      </c>
      <c r="AR14" s="69">
        <f t="shared" si="1"/>
        <v>-1</v>
      </c>
      <c r="AS14" s="69">
        <f t="shared" si="1"/>
        <v>-1</v>
      </c>
      <c r="AT14" s="69">
        <f t="shared" si="1"/>
        <v>-1</v>
      </c>
      <c r="AU14" s="69">
        <f t="shared" si="1"/>
        <v>-0.92172536141465677</v>
      </c>
    </row>
    <row r="15" spans="1:47" x14ac:dyDescent="0.25">
      <c r="A15" s="66">
        <v>2023</v>
      </c>
      <c r="B15" s="67" t="s">
        <v>31</v>
      </c>
      <c r="C15" s="68" t="s">
        <v>32</v>
      </c>
      <c r="D15" s="69">
        <v>23768059.420000002</v>
      </c>
      <c r="E15" s="69">
        <v>23768059.420000002</v>
      </c>
      <c r="F15" s="69">
        <v>23768059.420000002</v>
      </c>
      <c r="G15" s="69">
        <v>23768059.420000002</v>
      </c>
      <c r="H15" s="69">
        <v>23768059.420000002</v>
      </c>
      <c r="I15" s="69">
        <v>23768059.420000002</v>
      </c>
      <c r="J15" s="69">
        <v>23768059.420000002</v>
      </c>
      <c r="K15" s="69">
        <v>23768059.420000002</v>
      </c>
      <c r="L15" s="69">
        <v>23768059.420000002</v>
      </c>
      <c r="M15" s="69">
        <v>23768059.420000002</v>
      </c>
      <c r="N15" s="69">
        <v>23768059.420000002</v>
      </c>
      <c r="O15" s="69">
        <v>23768059.420000002</v>
      </c>
      <c r="P15" s="69">
        <v>285216713.04000008</v>
      </c>
      <c r="R15" s="69">
        <v>25167328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>
        <f t="shared" si="2"/>
        <v>25167328</v>
      </c>
      <c r="AF15" s="15" t="s">
        <v>31</v>
      </c>
      <c r="AG15" s="30" t="s">
        <v>32</v>
      </c>
      <c r="AH15" s="31">
        <v>25167328</v>
      </c>
      <c r="AI15" s="69">
        <f t="shared" si="4"/>
        <v>5.8871805866597675E-2</v>
      </c>
      <c r="AJ15" s="69">
        <f t="shared" si="1"/>
        <v>-1</v>
      </c>
      <c r="AK15" s="69">
        <f t="shared" si="1"/>
        <v>-1</v>
      </c>
      <c r="AL15" s="69">
        <f t="shared" si="1"/>
        <v>-1</v>
      </c>
      <c r="AM15" s="69">
        <f t="shared" si="1"/>
        <v>-1</v>
      </c>
      <c r="AN15" s="69">
        <f t="shared" si="1"/>
        <v>-1</v>
      </c>
      <c r="AO15" s="69">
        <f t="shared" si="1"/>
        <v>-1</v>
      </c>
      <c r="AP15" s="69">
        <f t="shared" si="1"/>
        <v>-1</v>
      </c>
      <c r="AQ15" s="69">
        <f t="shared" si="1"/>
        <v>-1</v>
      </c>
      <c r="AR15" s="69">
        <f t="shared" si="1"/>
        <v>-1</v>
      </c>
      <c r="AS15" s="69">
        <f t="shared" si="1"/>
        <v>-1</v>
      </c>
      <c r="AT15" s="69">
        <f t="shared" si="1"/>
        <v>-1</v>
      </c>
      <c r="AU15" s="69">
        <f t="shared" si="1"/>
        <v>-0.91176068284445022</v>
      </c>
    </row>
    <row r="16" spans="1:47" x14ac:dyDescent="0.25">
      <c r="A16" s="66">
        <v>2023</v>
      </c>
      <c r="B16" s="67" t="s">
        <v>33</v>
      </c>
      <c r="C16" s="68" t="s">
        <v>34</v>
      </c>
      <c r="D16" s="69">
        <v>31466745.333333332</v>
      </c>
      <c r="E16" s="69">
        <v>31466745.333333332</v>
      </c>
      <c r="F16" s="69">
        <v>31466745.333333332</v>
      </c>
      <c r="G16" s="69">
        <v>31466745.333333332</v>
      </c>
      <c r="H16" s="69">
        <v>31466745.333333332</v>
      </c>
      <c r="I16" s="69">
        <v>31466745.333333332</v>
      </c>
      <c r="J16" s="69">
        <v>31466745.333333332</v>
      </c>
      <c r="K16" s="69">
        <v>31466745.333333332</v>
      </c>
      <c r="L16" s="69">
        <v>31466745.333333332</v>
      </c>
      <c r="M16" s="69">
        <v>31466745.333333332</v>
      </c>
      <c r="N16" s="69">
        <v>31466745.333333332</v>
      </c>
      <c r="O16" s="69">
        <v>31466745.333333332</v>
      </c>
      <c r="P16" s="69">
        <v>377600943.99999994</v>
      </c>
      <c r="R16" s="69">
        <v>38482871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>
        <f t="shared" si="2"/>
        <v>38482871</v>
      </c>
      <c r="AF16" s="15" t="s">
        <v>33</v>
      </c>
      <c r="AG16" s="30" t="s">
        <v>34</v>
      </c>
      <c r="AH16" s="31">
        <v>38482871</v>
      </c>
      <c r="AI16" s="69">
        <f t="shared" si="4"/>
        <v>0.22296953791513832</v>
      </c>
      <c r="AJ16" s="69">
        <f t="shared" si="1"/>
        <v>-1</v>
      </c>
      <c r="AK16" s="69">
        <f t="shared" si="1"/>
        <v>-1</v>
      </c>
      <c r="AL16" s="69">
        <f t="shared" si="1"/>
        <v>-1</v>
      </c>
      <c r="AM16" s="69">
        <f t="shared" si="1"/>
        <v>-1</v>
      </c>
      <c r="AN16" s="69">
        <f t="shared" si="1"/>
        <v>-1</v>
      </c>
      <c r="AO16" s="69">
        <f t="shared" si="1"/>
        <v>-1</v>
      </c>
      <c r="AP16" s="69">
        <f t="shared" si="1"/>
        <v>-1</v>
      </c>
      <c r="AQ16" s="69">
        <f t="shared" si="1"/>
        <v>-1</v>
      </c>
      <c r="AR16" s="69">
        <f t="shared" si="1"/>
        <v>-1</v>
      </c>
      <c r="AS16" s="69">
        <f t="shared" si="1"/>
        <v>-1</v>
      </c>
      <c r="AT16" s="69">
        <f t="shared" si="1"/>
        <v>-1</v>
      </c>
      <c r="AU16" s="69">
        <f t="shared" si="1"/>
        <v>-0.89808587184040511</v>
      </c>
    </row>
    <row r="17" spans="1:47" x14ac:dyDescent="0.25">
      <c r="A17" s="66">
        <v>2023</v>
      </c>
      <c r="B17" s="67" t="s">
        <v>35</v>
      </c>
      <c r="C17" s="68" t="s">
        <v>36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5153181410.4641762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5153181410.4641762</v>
      </c>
      <c r="R17" s="69">
        <v>0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>
        <f t="shared" si="2"/>
        <v>0</v>
      </c>
      <c r="AF17" s="15" t="s">
        <v>35</v>
      </c>
      <c r="AG17" s="30" t="s">
        <v>36</v>
      </c>
      <c r="AH17" s="31">
        <v>0</v>
      </c>
      <c r="AI17" s="69" t="e">
        <f t="shared" si="4"/>
        <v>#DIV/0!</v>
      </c>
      <c r="AJ17" s="69" t="e">
        <f t="shared" si="1"/>
        <v>#DIV/0!</v>
      </c>
      <c r="AK17" s="69" t="e">
        <f t="shared" si="1"/>
        <v>#DIV/0!</v>
      </c>
      <c r="AL17" s="69" t="e">
        <f t="shared" si="1"/>
        <v>#DIV/0!</v>
      </c>
      <c r="AM17" s="69" t="e">
        <f t="shared" si="1"/>
        <v>#DIV/0!</v>
      </c>
      <c r="AN17" s="69">
        <f t="shared" si="1"/>
        <v>-1</v>
      </c>
      <c r="AO17" s="69" t="e">
        <f t="shared" si="1"/>
        <v>#DIV/0!</v>
      </c>
      <c r="AP17" s="69" t="e">
        <f t="shared" si="1"/>
        <v>#DIV/0!</v>
      </c>
      <c r="AQ17" s="69" t="e">
        <f t="shared" si="1"/>
        <v>#DIV/0!</v>
      </c>
      <c r="AR17" s="69" t="e">
        <f t="shared" si="1"/>
        <v>#DIV/0!</v>
      </c>
      <c r="AS17" s="69" t="e">
        <f t="shared" si="1"/>
        <v>#DIV/0!</v>
      </c>
      <c r="AT17" s="69" t="e">
        <f t="shared" si="1"/>
        <v>#DIV/0!</v>
      </c>
      <c r="AU17" s="69">
        <f t="shared" si="1"/>
        <v>-1</v>
      </c>
    </row>
    <row r="18" spans="1:47" x14ac:dyDescent="0.25">
      <c r="A18" s="66">
        <v>2023</v>
      </c>
      <c r="B18" s="67" t="s">
        <v>37</v>
      </c>
      <c r="C18" s="68" t="s">
        <v>38</v>
      </c>
      <c r="D18" s="69">
        <v>129949505.82533334</v>
      </c>
      <c r="E18" s="69">
        <v>129949505.82533334</v>
      </c>
      <c r="F18" s="69">
        <v>129949505.82533334</v>
      </c>
      <c r="G18" s="69">
        <v>129949505.82533334</v>
      </c>
      <c r="H18" s="69">
        <v>129949505.82533334</v>
      </c>
      <c r="I18" s="69">
        <v>129949505.82533334</v>
      </c>
      <c r="J18" s="69">
        <v>129949505.82533334</v>
      </c>
      <c r="K18" s="69">
        <v>129949505.82533334</v>
      </c>
      <c r="L18" s="69">
        <v>129949505.82533334</v>
      </c>
      <c r="M18" s="69">
        <v>129949505.82533334</v>
      </c>
      <c r="N18" s="69">
        <v>129949505.82533334</v>
      </c>
      <c r="O18" s="69">
        <v>129949505.82533334</v>
      </c>
      <c r="P18" s="69">
        <v>1559394069.904</v>
      </c>
      <c r="R18" s="69">
        <v>251274543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>
        <f t="shared" si="2"/>
        <v>251274543</v>
      </c>
      <c r="AF18" s="15" t="s">
        <v>37</v>
      </c>
      <c r="AG18" s="30" t="s">
        <v>38</v>
      </c>
      <c r="AH18" s="31">
        <v>251274543</v>
      </c>
      <c r="AI18" s="69">
        <f t="shared" si="4"/>
        <v>0.93363215507522646</v>
      </c>
      <c r="AJ18" s="69">
        <f t="shared" si="1"/>
        <v>-1</v>
      </c>
      <c r="AK18" s="69">
        <f t="shared" si="1"/>
        <v>-1</v>
      </c>
      <c r="AL18" s="69">
        <f t="shared" si="1"/>
        <v>-1</v>
      </c>
      <c r="AM18" s="69">
        <f t="shared" si="1"/>
        <v>-1</v>
      </c>
      <c r="AN18" s="69">
        <f t="shared" si="1"/>
        <v>-1</v>
      </c>
      <c r="AO18" s="69">
        <f t="shared" si="1"/>
        <v>-1</v>
      </c>
      <c r="AP18" s="69">
        <f t="shared" si="1"/>
        <v>-1</v>
      </c>
      <c r="AQ18" s="69">
        <f t="shared" si="1"/>
        <v>-1</v>
      </c>
      <c r="AR18" s="69">
        <f t="shared" si="1"/>
        <v>-1</v>
      </c>
      <c r="AS18" s="69">
        <f t="shared" si="1"/>
        <v>-1</v>
      </c>
      <c r="AT18" s="69">
        <f t="shared" si="1"/>
        <v>-1</v>
      </c>
      <c r="AU18" s="69">
        <f t="shared" si="1"/>
        <v>-0.83886398707706444</v>
      </c>
    </row>
    <row r="19" spans="1:47" x14ac:dyDescent="0.25">
      <c r="A19" s="66">
        <v>2023</v>
      </c>
      <c r="B19" s="67" t="s">
        <v>39</v>
      </c>
      <c r="C19" s="68" t="s">
        <v>40</v>
      </c>
      <c r="D19" s="69">
        <v>168328039.86666667</v>
      </c>
      <c r="E19" s="69">
        <v>168328039.86666667</v>
      </c>
      <c r="F19" s="69">
        <v>168328039.86666667</v>
      </c>
      <c r="G19" s="69">
        <v>168328039.86666667</v>
      </c>
      <c r="H19" s="69">
        <v>168328039.86666667</v>
      </c>
      <c r="I19" s="69">
        <v>168328039.86666667</v>
      </c>
      <c r="J19" s="69">
        <v>168328039.86666667</v>
      </c>
      <c r="K19" s="69">
        <v>168328039.86666667</v>
      </c>
      <c r="L19" s="69">
        <v>168328039.86666667</v>
      </c>
      <c r="M19" s="69">
        <v>168328039.86666667</v>
      </c>
      <c r="N19" s="69">
        <v>168328039.86666667</v>
      </c>
      <c r="O19" s="69">
        <v>168328039.86666667</v>
      </c>
      <c r="P19" s="69">
        <v>2019936478.4000006</v>
      </c>
      <c r="R19" s="69">
        <v>92390206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>
        <f t="shared" si="2"/>
        <v>92390206</v>
      </c>
      <c r="AF19" s="15" t="s">
        <v>39</v>
      </c>
      <c r="AG19" s="30" t="s">
        <v>40</v>
      </c>
      <c r="AH19" s="31">
        <v>92390206</v>
      </c>
      <c r="AI19" s="69">
        <f t="shared" si="4"/>
        <v>-0.45113003113930006</v>
      </c>
      <c r="AJ19" s="69">
        <f t="shared" si="1"/>
        <v>-1</v>
      </c>
      <c r="AK19" s="69">
        <f t="shared" si="1"/>
        <v>-1</v>
      </c>
      <c r="AL19" s="69">
        <f t="shared" si="1"/>
        <v>-1</v>
      </c>
      <c r="AM19" s="69">
        <f t="shared" si="1"/>
        <v>-1</v>
      </c>
      <c r="AN19" s="69">
        <f t="shared" si="1"/>
        <v>-1</v>
      </c>
      <c r="AO19" s="69">
        <f t="shared" si="1"/>
        <v>-1</v>
      </c>
      <c r="AP19" s="69">
        <f t="shared" si="1"/>
        <v>-1</v>
      </c>
      <c r="AQ19" s="69">
        <f t="shared" si="1"/>
        <v>-1</v>
      </c>
      <c r="AR19" s="69">
        <f t="shared" si="1"/>
        <v>-1</v>
      </c>
      <c r="AS19" s="69">
        <f t="shared" si="1"/>
        <v>-1</v>
      </c>
      <c r="AT19" s="69">
        <f t="shared" si="1"/>
        <v>-1</v>
      </c>
      <c r="AU19" s="69">
        <f t="shared" si="1"/>
        <v>-0.95426083592827504</v>
      </c>
    </row>
    <row r="20" spans="1:47" x14ac:dyDescent="0.25">
      <c r="A20" s="66">
        <v>2023</v>
      </c>
      <c r="B20" s="67" t="s">
        <v>41</v>
      </c>
      <c r="C20" s="68" t="s">
        <v>42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5485952377.2466564</v>
      </c>
      <c r="P20" s="69">
        <v>5485952377.2466564</v>
      </c>
      <c r="R20" s="69">
        <v>106830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>
        <f t="shared" si="2"/>
        <v>106830</v>
      </c>
      <c r="AF20" s="15" t="s">
        <v>41</v>
      </c>
      <c r="AG20" s="30" t="s">
        <v>42</v>
      </c>
      <c r="AH20" s="31">
        <v>106830</v>
      </c>
      <c r="AI20" s="69" t="e">
        <f t="shared" si="4"/>
        <v>#DIV/0!</v>
      </c>
      <c r="AJ20" s="69" t="e">
        <f t="shared" si="1"/>
        <v>#DIV/0!</v>
      </c>
      <c r="AK20" s="69" t="e">
        <f t="shared" si="1"/>
        <v>#DIV/0!</v>
      </c>
      <c r="AL20" s="69" t="e">
        <f t="shared" si="1"/>
        <v>#DIV/0!</v>
      </c>
      <c r="AM20" s="69" t="e">
        <f t="shared" si="1"/>
        <v>#DIV/0!</v>
      </c>
      <c r="AN20" s="69" t="e">
        <f t="shared" si="1"/>
        <v>#DIV/0!</v>
      </c>
      <c r="AO20" s="69" t="e">
        <f t="shared" si="1"/>
        <v>#DIV/0!</v>
      </c>
      <c r="AP20" s="69" t="e">
        <f t="shared" si="1"/>
        <v>#DIV/0!</v>
      </c>
      <c r="AQ20" s="69" t="e">
        <f t="shared" si="1"/>
        <v>#DIV/0!</v>
      </c>
      <c r="AR20" s="69" t="e">
        <f t="shared" si="1"/>
        <v>#DIV/0!</v>
      </c>
      <c r="AS20" s="69" t="e">
        <f t="shared" si="1"/>
        <v>#DIV/0!</v>
      </c>
      <c r="AT20" s="69">
        <f t="shared" si="1"/>
        <v>-1</v>
      </c>
      <c r="AU20" s="69">
        <f t="shared" si="1"/>
        <v>-0.99998052662643533</v>
      </c>
    </row>
    <row r="21" spans="1:47" x14ac:dyDescent="0.25">
      <c r="A21" s="66">
        <v>2023</v>
      </c>
      <c r="B21" s="67" t="s">
        <v>43</v>
      </c>
      <c r="C21" s="68" t="s">
        <v>44</v>
      </c>
      <c r="D21" s="69">
        <v>2500000</v>
      </c>
      <c r="E21" s="69">
        <v>2500000</v>
      </c>
      <c r="F21" s="69">
        <v>2500000</v>
      </c>
      <c r="G21" s="69">
        <v>2500000</v>
      </c>
      <c r="H21" s="69">
        <v>2500000</v>
      </c>
      <c r="I21" s="69">
        <v>141600000</v>
      </c>
      <c r="J21" s="69">
        <v>2500000</v>
      </c>
      <c r="K21" s="69">
        <v>2500000</v>
      </c>
      <c r="L21" s="69">
        <v>2500000</v>
      </c>
      <c r="M21" s="69">
        <v>2500000</v>
      </c>
      <c r="N21" s="69">
        <v>2500000</v>
      </c>
      <c r="O21" s="69">
        <v>3948790663.3080802</v>
      </c>
      <c r="P21" s="69">
        <v>4115390663.3080802</v>
      </c>
      <c r="R21" s="69">
        <v>2310787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>
        <f t="shared" si="2"/>
        <v>2310787</v>
      </c>
      <c r="AF21" s="15" t="s">
        <v>43</v>
      </c>
      <c r="AG21" s="30" t="s">
        <v>44</v>
      </c>
      <c r="AH21" s="31">
        <v>2310787</v>
      </c>
      <c r="AI21" s="69">
        <f t="shared" si="4"/>
        <v>-7.5685199999999994E-2</v>
      </c>
      <c r="AJ21" s="69">
        <f t="shared" si="1"/>
        <v>-1</v>
      </c>
      <c r="AK21" s="69">
        <f t="shared" si="1"/>
        <v>-1</v>
      </c>
      <c r="AL21" s="69">
        <f t="shared" si="1"/>
        <v>-1</v>
      </c>
      <c r="AM21" s="69">
        <f t="shared" si="1"/>
        <v>-1</v>
      </c>
      <c r="AN21" s="69">
        <f t="shared" si="1"/>
        <v>-1</v>
      </c>
      <c r="AO21" s="69">
        <f t="shared" si="1"/>
        <v>-1</v>
      </c>
      <c r="AP21" s="69">
        <f t="shared" si="1"/>
        <v>-1</v>
      </c>
      <c r="AQ21" s="69">
        <f t="shared" si="1"/>
        <v>-1</v>
      </c>
      <c r="AR21" s="69">
        <f t="shared" si="1"/>
        <v>-1</v>
      </c>
      <c r="AS21" s="69">
        <f t="shared" si="1"/>
        <v>-1</v>
      </c>
      <c r="AT21" s="69">
        <f t="shared" si="1"/>
        <v>-1</v>
      </c>
      <c r="AU21" s="69">
        <f t="shared" si="1"/>
        <v>-0.99943850118031263</v>
      </c>
    </row>
    <row r="22" spans="1:47" x14ac:dyDescent="0.25">
      <c r="A22" s="66">
        <v>2023</v>
      </c>
      <c r="B22" s="67" t="s">
        <v>45</v>
      </c>
      <c r="C22" s="68" t="s">
        <v>46</v>
      </c>
      <c r="D22" s="69">
        <v>0</v>
      </c>
      <c r="E22" s="69">
        <v>0</v>
      </c>
      <c r="F22" s="69">
        <v>0</v>
      </c>
      <c r="G22" s="69">
        <v>2000000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2000000</v>
      </c>
      <c r="N22" s="69">
        <v>0</v>
      </c>
      <c r="O22" s="69">
        <v>0</v>
      </c>
      <c r="P22" s="69">
        <v>4000000</v>
      </c>
      <c r="R22" s="69">
        <v>0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>
        <f t="shared" si="2"/>
        <v>0</v>
      </c>
      <c r="AF22" s="15" t="s">
        <v>45</v>
      </c>
      <c r="AG22" s="30" t="s">
        <v>46</v>
      </c>
      <c r="AH22" s="31">
        <v>0</v>
      </c>
      <c r="AI22" s="69" t="e">
        <f t="shared" si="4"/>
        <v>#DIV/0!</v>
      </c>
      <c r="AJ22" s="69" t="e">
        <f t="shared" si="1"/>
        <v>#DIV/0!</v>
      </c>
      <c r="AK22" s="69" t="e">
        <f t="shared" si="1"/>
        <v>#DIV/0!</v>
      </c>
      <c r="AL22" s="69">
        <f t="shared" si="1"/>
        <v>-1</v>
      </c>
      <c r="AM22" s="69" t="e">
        <f t="shared" si="1"/>
        <v>#DIV/0!</v>
      </c>
      <c r="AN22" s="69" t="e">
        <f t="shared" si="1"/>
        <v>#DIV/0!</v>
      </c>
      <c r="AO22" s="69" t="e">
        <f t="shared" si="1"/>
        <v>#DIV/0!</v>
      </c>
      <c r="AP22" s="69" t="e">
        <f t="shared" si="1"/>
        <v>#DIV/0!</v>
      </c>
      <c r="AQ22" s="69" t="e">
        <f t="shared" si="1"/>
        <v>#DIV/0!</v>
      </c>
      <c r="AR22" s="69">
        <f t="shared" si="1"/>
        <v>-1</v>
      </c>
      <c r="AS22" s="69" t="e">
        <f t="shared" si="1"/>
        <v>#DIV/0!</v>
      </c>
      <c r="AT22" s="69" t="e">
        <f t="shared" si="1"/>
        <v>#DIV/0!</v>
      </c>
      <c r="AU22" s="69">
        <f t="shared" si="1"/>
        <v>-1</v>
      </c>
    </row>
    <row r="23" spans="1:47" x14ac:dyDescent="0.25">
      <c r="A23" s="63">
        <v>2023</v>
      </c>
      <c r="B23" s="64" t="s">
        <v>47</v>
      </c>
      <c r="C23" s="65" t="s">
        <v>48</v>
      </c>
      <c r="D23" s="62">
        <v>41635151.706666663</v>
      </c>
      <c r="E23" s="62">
        <v>41635151.706666663</v>
      </c>
      <c r="F23" s="62">
        <v>41635151.706666663</v>
      </c>
      <c r="G23" s="62">
        <v>41635151.706666663</v>
      </c>
      <c r="H23" s="62">
        <v>41635151.706666663</v>
      </c>
      <c r="I23" s="62">
        <v>41635151.706666663</v>
      </c>
      <c r="J23" s="62">
        <v>41635151.706666663</v>
      </c>
      <c r="K23" s="62">
        <v>41635151.706666663</v>
      </c>
      <c r="L23" s="62">
        <v>41635151.706666663</v>
      </c>
      <c r="M23" s="62">
        <v>41635151.706666663</v>
      </c>
      <c r="N23" s="62">
        <v>41635151.706666663</v>
      </c>
      <c r="O23" s="62">
        <v>41635151.706666663</v>
      </c>
      <c r="P23" s="62">
        <v>499621820.47999984</v>
      </c>
      <c r="R23" s="62">
        <v>29945713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>
        <f t="shared" si="2"/>
        <v>29945713</v>
      </c>
      <c r="AF23" s="16" t="s">
        <v>47</v>
      </c>
      <c r="AG23" s="11" t="s">
        <v>48</v>
      </c>
      <c r="AH23" s="12">
        <f t="shared" ref="AH23" si="8">+AH24+AH25</f>
        <v>29945713</v>
      </c>
      <c r="AI23" s="62">
        <f t="shared" si="4"/>
        <v>-0.28075888347958</v>
      </c>
      <c r="AJ23" s="62">
        <f t="shared" si="1"/>
        <v>-1</v>
      </c>
      <c r="AK23" s="62">
        <f t="shared" si="1"/>
        <v>-1</v>
      </c>
      <c r="AL23" s="62">
        <f t="shared" si="1"/>
        <v>-1</v>
      </c>
      <c r="AM23" s="62">
        <f t="shared" si="1"/>
        <v>-1</v>
      </c>
      <c r="AN23" s="62">
        <f t="shared" si="1"/>
        <v>-1</v>
      </c>
      <c r="AO23" s="62">
        <f t="shared" si="1"/>
        <v>-1</v>
      </c>
      <c r="AP23" s="62">
        <f t="shared" si="1"/>
        <v>-1</v>
      </c>
      <c r="AQ23" s="62">
        <f t="shared" si="1"/>
        <v>-1</v>
      </c>
      <c r="AR23" s="62">
        <f t="shared" si="1"/>
        <v>-1</v>
      </c>
      <c r="AS23" s="62">
        <f t="shared" si="1"/>
        <v>-1</v>
      </c>
      <c r="AT23" s="62">
        <f t="shared" si="1"/>
        <v>-1</v>
      </c>
      <c r="AU23" s="62">
        <f t="shared" si="1"/>
        <v>-0.94006324028996502</v>
      </c>
    </row>
    <row r="24" spans="1:47" x14ac:dyDescent="0.25">
      <c r="A24" s="66">
        <v>2023</v>
      </c>
      <c r="B24" s="67" t="s">
        <v>49</v>
      </c>
      <c r="C24" s="68" t="s">
        <v>50</v>
      </c>
      <c r="D24" s="69">
        <v>7268589.6000000006</v>
      </c>
      <c r="E24" s="69">
        <v>7268589.6000000006</v>
      </c>
      <c r="F24" s="69">
        <v>7268589.6000000006</v>
      </c>
      <c r="G24" s="69">
        <v>7268589.6000000006</v>
      </c>
      <c r="H24" s="69">
        <v>7268589.6000000006</v>
      </c>
      <c r="I24" s="69">
        <v>7268589.6000000006</v>
      </c>
      <c r="J24" s="69">
        <v>7268589.6000000006</v>
      </c>
      <c r="K24" s="69">
        <v>7268589.6000000006</v>
      </c>
      <c r="L24" s="69">
        <v>7268589.6000000006</v>
      </c>
      <c r="M24" s="69">
        <v>7268589.6000000006</v>
      </c>
      <c r="N24" s="69">
        <v>7268589.6000000006</v>
      </c>
      <c r="O24" s="69">
        <v>7268589.6000000006</v>
      </c>
      <c r="P24" s="69">
        <v>87223075.199999988</v>
      </c>
      <c r="R24" s="69">
        <v>6727247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>
        <f t="shared" si="2"/>
        <v>6727247</v>
      </c>
      <c r="AF24" s="15" t="s">
        <v>49</v>
      </c>
      <c r="AG24" s="30" t="s">
        <v>50</v>
      </c>
      <c r="AH24" s="31">
        <v>6727247</v>
      </c>
      <c r="AI24" s="69">
        <f t="shared" si="4"/>
        <v>-7.4476979688054001E-2</v>
      </c>
      <c r="AJ24" s="69">
        <f t="shared" ref="AJ24:AJ87" si="9">+(S24-E24)/E24</f>
        <v>-1</v>
      </c>
      <c r="AK24" s="69">
        <f t="shared" ref="AK24:AK87" si="10">+(T24-F24)/F24</f>
        <v>-1</v>
      </c>
      <c r="AL24" s="69">
        <f t="shared" ref="AL24:AL87" si="11">+(U24-G24)/G24</f>
        <v>-1</v>
      </c>
      <c r="AM24" s="69">
        <f t="shared" ref="AM24:AM87" si="12">+(V24-H24)/H24</f>
        <v>-1</v>
      </c>
      <c r="AN24" s="69">
        <f t="shared" ref="AN24:AN87" si="13">+(W24-I24)/I24</f>
        <v>-1</v>
      </c>
      <c r="AO24" s="69">
        <f t="shared" ref="AO24:AO87" si="14">+(X24-J24)/J24</f>
        <v>-1</v>
      </c>
      <c r="AP24" s="69">
        <f t="shared" ref="AP24:AP87" si="15">+(Y24-K24)/K24</f>
        <v>-1</v>
      </c>
      <c r="AQ24" s="69">
        <f t="shared" ref="AQ24:AQ87" si="16">+(Z24-L24)/L24</f>
        <v>-1</v>
      </c>
      <c r="AR24" s="69">
        <f t="shared" ref="AR24:AR87" si="17">+(AA24-M24)/M24</f>
        <v>-1</v>
      </c>
      <c r="AS24" s="69">
        <f t="shared" ref="AS24:AS87" si="18">+(AB24-N24)/N24</f>
        <v>-1</v>
      </c>
      <c r="AT24" s="69">
        <f t="shared" ref="AT24:AT87" si="19">+(AC24-O24)/O24</f>
        <v>-1</v>
      </c>
      <c r="AU24" s="69">
        <f t="shared" ref="AU24:AU87" si="20">+(AD24-P24)/P24</f>
        <v>-0.92287308164067117</v>
      </c>
    </row>
    <row r="25" spans="1:47" x14ac:dyDescent="0.25">
      <c r="A25" s="66">
        <v>2023</v>
      </c>
      <c r="B25" s="67" t="s">
        <v>51</v>
      </c>
      <c r="C25" s="68" t="s">
        <v>52</v>
      </c>
      <c r="D25" s="69">
        <v>34366562.106666662</v>
      </c>
      <c r="E25" s="69">
        <v>34366562.106666662</v>
      </c>
      <c r="F25" s="69">
        <v>34366562.106666662</v>
      </c>
      <c r="G25" s="69">
        <v>34366562.106666662</v>
      </c>
      <c r="H25" s="69">
        <v>34366562.106666662</v>
      </c>
      <c r="I25" s="69">
        <v>34366562.106666662</v>
      </c>
      <c r="J25" s="69">
        <v>34366562.106666662</v>
      </c>
      <c r="K25" s="69">
        <v>34366562.106666662</v>
      </c>
      <c r="L25" s="69">
        <v>34366562.106666662</v>
      </c>
      <c r="M25" s="69">
        <v>34366562.106666662</v>
      </c>
      <c r="N25" s="69">
        <v>34366562.106666662</v>
      </c>
      <c r="O25" s="69">
        <v>34366562.106666662</v>
      </c>
      <c r="P25" s="69">
        <v>412398745.28000003</v>
      </c>
      <c r="R25" s="69">
        <v>23218466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>
        <f t="shared" si="2"/>
        <v>23218466</v>
      </c>
      <c r="AF25" s="15" t="s">
        <v>51</v>
      </c>
      <c r="AG25" s="30" t="s">
        <v>52</v>
      </c>
      <c r="AH25" s="31">
        <v>23218466</v>
      </c>
      <c r="AI25" s="69">
        <f t="shared" si="4"/>
        <v>-0.32438787656633472</v>
      </c>
      <c r="AJ25" s="69">
        <f t="shared" si="9"/>
        <v>-1</v>
      </c>
      <c r="AK25" s="69">
        <f t="shared" si="10"/>
        <v>-1</v>
      </c>
      <c r="AL25" s="69">
        <f t="shared" si="11"/>
        <v>-1</v>
      </c>
      <c r="AM25" s="69">
        <f t="shared" si="12"/>
        <v>-1</v>
      </c>
      <c r="AN25" s="69">
        <f t="shared" si="13"/>
        <v>-1</v>
      </c>
      <c r="AO25" s="69">
        <f t="shared" si="14"/>
        <v>-1</v>
      </c>
      <c r="AP25" s="69">
        <f t="shared" si="15"/>
        <v>-1</v>
      </c>
      <c r="AQ25" s="69">
        <f t="shared" si="16"/>
        <v>-1</v>
      </c>
      <c r="AR25" s="69">
        <f t="shared" si="17"/>
        <v>-1</v>
      </c>
      <c r="AS25" s="69">
        <f t="shared" si="18"/>
        <v>-1</v>
      </c>
      <c r="AT25" s="69">
        <f t="shared" si="19"/>
        <v>-1</v>
      </c>
      <c r="AU25" s="69">
        <f t="shared" si="20"/>
        <v>-0.94369898971386124</v>
      </c>
    </row>
    <row r="26" spans="1:47" x14ac:dyDescent="0.25">
      <c r="A26" s="63">
        <v>2023</v>
      </c>
      <c r="B26" s="64" t="s">
        <v>53</v>
      </c>
      <c r="C26" s="65" t="s">
        <v>54</v>
      </c>
      <c r="D26" s="62">
        <v>1692782292.152307</v>
      </c>
      <c r="E26" s="62">
        <v>7086088804.1523075</v>
      </c>
      <c r="F26" s="62">
        <v>1712782292.152307</v>
      </c>
      <c r="G26" s="62">
        <v>1712782292.152307</v>
      </c>
      <c r="H26" s="62">
        <v>1712782292.152307</v>
      </c>
      <c r="I26" s="62">
        <v>1712782292.152307</v>
      </c>
      <c r="J26" s="62">
        <v>1712782292.152307</v>
      </c>
      <c r="K26" s="62">
        <v>1744040832.152307</v>
      </c>
      <c r="L26" s="62">
        <v>1712782292.152307</v>
      </c>
      <c r="M26" s="62">
        <v>1712782292.152307</v>
      </c>
      <c r="N26" s="62">
        <v>1710982292.152307</v>
      </c>
      <c r="O26" s="62">
        <v>1690682292.152307</v>
      </c>
      <c r="P26" s="62">
        <v>25914052557.827679</v>
      </c>
      <c r="R26" s="62">
        <v>1951241676</v>
      </c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>
        <f t="shared" si="2"/>
        <v>1951241676</v>
      </c>
      <c r="AF26" s="13" t="s">
        <v>53</v>
      </c>
      <c r="AG26" s="7" t="s">
        <v>54</v>
      </c>
      <c r="AH26" s="8">
        <f t="shared" ref="AH26" si="21">+AH27+AH29+AH31+AH33+AH35+AH37</f>
        <v>1951241676</v>
      </c>
      <c r="AI26" s="62">
        <f t="shared" si="4"/>
        <v>0.15268318025649469</v>
      </c>
      <c r="AJ26" s="62">
        <f t="shared" si="9"/>
        <v>-1</v>
      </c>
      <c r="AK26" s="62">
        <f t="shared" si="10"/>
        <v>-1</v>
      </c>
      <c r="AL26" s="62">
        <f t="shared" si="11"/>
        <v>-1</v>
      </c>
      <c r="AM26" s="62">
        <f t="shared" si="12"/>
        <v>-1</v>
      </c>
      <c r="AN26" s="62">
        <f t="shared" si="13"/>
        <v>-1</v>
      </c>
      <c r="AO26" s="62">
        <f t="shared" si="14"/>
        <v>-1</v>
      </c>
      <c r="AP26" s="62">
        <f t="shared" si="15"/>
        <v>-1</v>
      </c>
      <c r="AQ26" s="62">
        <f t="shared" si="16"/>
        <v>-1</v>
      </c>
      <c r="AR26" s="62">
        <f t="shared" si="17"/>
        <v>-1</v>
      </c>
      <c r="AS26" s="62">
        <f t="shared" si="18"/>
        <v>-1</v>
      </c>
      <c r="AT26" s="62">
        <f t="shared" si="19"/>
        <v>-1</v>
      </c>
      <c r="AU26" s="62">
        <f t="shared" si="20"/>
        <v>-0.92470333724739617</v>
      </c>
    </row>
    <row r="27" spans="1:47" x14ac:dyDescent="0.25">
      <c r="A27" s="63">
        <v>2023</v>
      </c>
      <c r="B27" s="64" t="s">
        <v>55</v>
      </c>
      <c r="C27" s="65" t="s">
        <v>56</v>
      </c>
      <c r="D27" s="62">
        <v>746291414.8408252</v>
      </c>
      <c r="E27" s="62">
        <v>746291414.8408252</v>
      </c>
      <c r="F27" s="62">
        <v>746291414.8408252</v>
      </c>
      <c r="G27" s="62">
        <v>746291414.8408252</v>
      </c>
      <c r="H27" s="62">
        <v>746291414.8408252</v>
      </c>
      <c r="I27" s="62">
        <v>746291414.8408252</v>
      </c>
      <c r="J27" s="62">
        <v>746291414.8408252</v>
      </c>
      <c r="K27" s="62">
        <v>746291414.8408252</v>
      </c>
      <c r="L27" s="62">
        <v>746291414.8408252</v>
      </c>
      <c r="M27" s="62">
        <v>746291414.8408252</v>
      </c>
      <c r="N27" s="62">
        <v>746291414.8408252</v>
      </c>
      <c r="O27" s="62">
        <v>746291414.8408252</v>
      </c>
      <c r="P27" s="62">
        <v>8955496978.0899029</v>
      </c>
      <c r="R27" s="62">
        <v>499583804</v>
      </c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>
        <f t="shared" si="2"/>
        <v>499583804</v>
      </c>
      <c r="AF27" s="16" t="s">
        <v>55</v>
      </c>
      <c r="AG27" s="11" t="s">
        <v>56</v>
      </c>
      <c r="AH27" s="12">
        <f t="shared" ref="AH27" si="22">+AH28</f>
        <v>499583804</v>
      </c>
      <c r="AI27" s="62">
        <f t="shared" si="4"/>
        <v>-0.33057811725389458</v>
      </c>
      <c r="AJ27" s="62">
        <f t="shared" si="9"/>
        <v>-1</v>
      </c>
      <c r="AK27" s="62">
        <f t="shared" si="10"/>
        <v>-1</v>
      </c>
      <c r="AL27" s="62">
        <f t="shared" si="11"/>
        <v>-1</v>
      </c>
      <c r="AM27" s="62">
        <f t="shared" si="12"/>
        <v>-1</v>
      </c>
      <c r="AN27" s="62">
        <f t="shared" si="13"/>
        <v>-1</v>
      </c>
      <c r="AO27" s="62">
        <f t="shared" si="14"/>
        <v>-1</v>
      </c>
      <c r="AP27" s="62">
        <f t="shared" si="15"/>
        <v>-1</v>
      </c>
      <c r="AQ27" s="62">
        <f t="shared" si="16"/>
        <v>-1</v>
      </c>
      <c r="AR27" s="62">
        <f t="shared" si="17"/>
        <v>-1</v>
      </c>
      <c r="AS27" s="62">
        <f t="shared" si="18"/>
        <v>-1</v>
      </c>
      <c r="AT27" s="62">
        <f t="shared" si="19"/>
        <v>-1</v>
      </c>
      <c r="AU27" s="62">
        <f t="shared" si="20"/>
        <v>-0.94421484310449122</v>
      </c>
    </row>
    <row r="28" spans="1:47" x14ac:dyDescent="0.25">
      <c r="A28" s="66">
        <v>2023</v>
      </c>
      <c r="B28" s="67" t="s">
        <v>57</v>
      </c>
      <c r="C28" s="68" t="s">
        <v>56</v>
      </c>
      <c r="D28" s="69">
        <v>746291414.8408252</v>
      </c>
      <c r="E28" s="69">
        <v>746291414.8408252</v>
      </c>
      <c r="F28" s="69">
        <v>746291414.8408252</v>
      </c>
      <c r="G28" s="69">
        <v>746291414.8408252</v>
      </c>
      <c r="H28" s="69">
        <v>746291414.8408252</v>
      </c>
      <c r="I28" s="69">
        <v>746291414.8408252</v>
      </c>
      <c r="J28" s="69">
        <v>746291414.8408252</v>
      </c>
      <c r="K28" s="69">
        <v>746291414.8408252</v>
      </c>
      <c r="L28" s="69">
        <v>746291414.8408252</v>
      </c>
      <c r="M28" s="69">
        <v>746291414.8408252</v>
      </c>
      <c r="N28" s="69">
        <v>746291414.8408252</v>
      </c>
      <c r="O28" s="69">
        <v>746291414.8408252</v>
      </c>
      <c r="P28" s="69">
        <v>8955496978.0899029</v>
      </c>
      <c r="R28" s="69">
        <v>499583804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>
        <f t="shared" si="2"/>
        <v>499583804</v>
      </c>
      <c r="AF28" s="15" t="s">
        <v>57</v>
      </c>
      <c r="AG28" s="30" t="s">
        <v>56</v>
      </c>
      <c r="AH28" s="31">
        <v>499583804</v>
      </c>
      <c r="AI28" s="69">
        <f t="shared" si="4"/>
        <v>-0.33057811725389458</v>
      </c>
      <c r="AJ28" s="69">
        <f t="shared" si="9"/>
        <v>-1</v>
      </c>
      <c r="AK28" s="69">
        <f t="shared" si="10"/>
        <v>-1</v>
      </c>
      <c r="AL28" s="69">
        <f t="shared" si="11"/>
        <v>-1</v>
      </c>
      <c r="AM28" s="69">
        <f t="shared" si="12"/>
        <v>-1</v>
      </c>
      <c r="AN28" s="69">
        <f t="shared" si="13"/>
        <v>-1</v>
      </c>
      <c r="AO28" s="69">
        <f t="shared" si="14"/>
        <v>-1</v>
      </c>
      <c r="AP28" s="69">
        <f t="shared" si="15"/>
        <v>-1</v>
      </c>
      <c r="AQ28" s="69">
        <f t="shared" si="16"/>
        <v>-1</v>
      </c>
      <c r="AR28" s="69">
        <f t="shared" si="17"/>
        <v>-1</v>
      </c>
      <c r="AS28" s="69">
        <f t="shared" si="18"/>
        <v>-1</v>
      </c>
      <c r="AT28" s="69">
        <f t="shared" si="19"/>
        <v>-1</v>
      </c>
      <c r="AU28" s="69">
        <f t="shared" si="20"/>
        <v>-0.94421484310449122</v>
      </c>
    </row>
    <row r="29" spans="1:47" x14ac:dyDescent="0.25">
      <c r="A29" s="63">
        <v>2023</v>
      </c>
      <c r="B29" s="64" t="s">
        <v>58</v>
      </c>
      <c r="C29" s="65" t="s">
        <v>59</v>
      </c>
      <c r="D29" s="62">
        <v>396467314.13418841</v>
      </c>
      <c r="E29" s="62">
        <v>396467314.13418841</v>
      </c>
      <c r="F29" s="62">
        <v>396467314.13418841</v>
      </c>
      <c r="G29" s="62">
        <v>396467314.13418841</v>
      </c>
      <c r="H29" s="62">
        <v>396467314.13418841</v>
      </c>
      <c r="I29" s="62">
        <v>396467314.13418841</v>
      </c>
      <c r="J29" s="62">
        <v>396467314.13418841</v>
      </c>
      <c r="K29" s="62">
        <v>396467314.13418841</v>
      </c>
      <c r="L29" s="62">
        <v>396467314.13418841</v>
      </c>
      <c r="M29" s="62">
        <v>396467314.13418841</v>
      </c>
      <c r="N29" s="62">
        <v>396467314.13418841</v>
      </c>
      <c r="O29" s="62">
        <v>396467314.13418841</v>
      </c>
      <c r="P29" s="62">
        <v>4757607769.6102619</v>
      </c>
      <c r="R29" s="62">
        <v>443027147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>
        <f t="shared" si="2"/>
        <v>443027147</v>
      </c>
      <c r="AF29" s="16" t="s">
        <v>58</v>
      </c>
      <c r="AG29" s="11" t="s">
        <v>59</v>
      </c>
      <c r="AH29" s="12">
        <f t="shared" ref="AH29" si="23">+AH30</f>
        <v>443027147</v>
      </c>
      <c r="AI29" s="62">
        <f t="shared" si="4"/>
        <v>0.11743675003194068</v>
      </c>
      <c r="AJ29" s="62">
        <f t="shared" si="9"/>
        <v>-1</v>
      </c>
      <c r="AK29" s="62">
        <f t="shared" si="10"/>
        <v>-1</v>
      </c>
      <c r="AL29" s="62">
        <f t="shared" si="11"/>
        <v>-1</v>
      </c>
      <c r="AM29" s="62">
        <f t="shared" si="12"/>
        <v>-1</v>
      </c>
      <c r="AN29" s="62">
        <f t="shared" si="13"/>
        <v>-1</v>
      </c>
      <c r="AO29" s="62">
        <f t="shared" si="14"/>
        <v>-1</v>
      </c>
      <c r="AP29" s="62">
        <f t="shared" si="15"/>
        <v>-1</v>
      </c>
      <c r="AQ29" s="62">
        <f t="shared" si="16"/>
        <v>-1</v>
      </c>
      <c r="AR29" s="62">
        <f t="shared" si="17"/>
        <v>-1</v>
      </c>
      <c r="AS29" s="62">
        <f t="shared" si="18"/>
        <v>-1</v>
      </c>
      <c r="AT29" s="62">
        <f t="shared" si="19"/>
        <v>-1</v>
      </c>
      <c r="AU29" s="62">
        <f t="shared" si="20"/>
        <v>-0.90688027083067158</v>
      </c>
    </row>
    <row r="30" spans="1:47" x14ac:dyDescent="0.25">
      <c r="A30" s="66">
        <v>2023</v>
      </c>
      <c r="B30" s="67" t="s">
        <v>60</v>
      </c>
      <c r="C30" s="68" t="s">
        <v>59</v>
      </c>
      <c r="D30" s="69">
        <v>396467314.13418841</v>
      </c>
      <c r="E30" s="69">
        <v>396467314.13418841</v>
      </c>
      <c r="F30" s="69">
        <v>396467314.13418841</v>
      </c>
      <c r="G30" s="69">
        <v>396467314.13418841</v>
      </c>
      <c r="H30" s="69">
        <v>396467314.13418841</v>
      </c>
      <c r="I30" s="69">
        <v>396467314.13418841</v>
      </c>
      <c r="J30" s="69">
        <v>396467314.13418841</v>
      </c>
      <c r="K30" s="69">
        <v>396467314.13418841</v>
      </c>
      <c r="L30" s="69">
        <v>396467314.13418841</v>
      </c>
      <c r="M30" s="69">
        <v>396467314.13418841</v>
      </c>
      <c r="N30" s="69">
        <v>396467314.13418841</v>
      </c>
      <c r="O30" s="69">
        <v>396467314.13418841</v>
      </c>
      <c r="P30" s="69">
        <v>4757607769.6102619</v>
      </c>
      <c r="R30" s="69">
        <v>443027147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>
        <f t="shared" si="2"/>
        <v>443027147</v>
      </c>
      <c r="AF30" s="15" t="s">
        <v>60</v>
      </c>
      <c r="AG30" s="30" t="s">
        <v>59</v>
      </c>
      <c r="AH30" s="31">
        <v>443027147</v>
      </c>
      <c r="AI30" s="69">
        <f t="shared" si="4"/>
        <v>0.11743675003194068</v>
      </c>
      <c r="AJ30" s="69">
        <f t="shared" si="9"/>
        <v>-1</v>
      </c>
      <c r="AK30" s="69">
        <f t="shared" si="10"/>
        <v>-1</v>
      </c>
      <c r="AL30" s="69">
        <f t="shared" si="11"/>
        <v>-1</v>
      </c>
      <c r="AM30" s="69">
        <f t="shared" si="12"/>
        <v>-1</v>
      </c>
      <c r="AN30" s="69">
        <f t="shared" si="13"/>
        <v>-1</v>
      </c>
      <c r="AO30" s="69">
        <f t="shared" si="14"/>
        <v>-1</v>
      </c>
      <c r="AP30" s="69">
        <f t="shared" si="15"/>
        <v>-1</v>
      </c>
      <c r="AQ30" s="69">
        <f t="shared" si="16"/>
        <v>-1</v>
      </c>
      <c r="AR30" s="69">
        <f t="shared" si="17"/>
        <v>-1</v>
      </c>
      <c r="AS30" s="69">
        <f t="shared" si="18"/>
        <v>-1</v>
      </c>
      <c r="AT30" s="69">
        <f t="shared" si="19"/>
        <v>-1</v>
      </c>
      <c r="AU30" s="69">
        <f t="shared" si="20"/>
        <v>-0.90688027083067158</v>
      </c>
    </row>
    <row r="31" spans="1:47" x14ac:dyDescent="0.25">
      <c r="A31" s="63">
        <v>2023</v>
      </c>
      <c r="B31" s="64" t="s">
        <v>61</v>
      </c>
      <c r="C31" s="65" t="s">
        <v>62</v>
      </c>
      <c r="D31" s="62">
        <v>0</v>
      </c>
      <c r="E31" s="62">
        <v>5341622671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5341622671</v>
      </c>
      <c r="R31" s="62">
        <v>620187074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>
        <f t="shared" si="2"/>
        <v>620187074</v>
      </c>
      <c r="AF31" s="16" t="s">
        <v>61</v>
      </c>
      <c r="AG31" s="11" t="s">
        <v>62</v>
      </c>
      <c r="AH31" s="12">
        <f t="shared" ref="AH31" si="24">+AH32</f>
        <v>620187074</v>
      </c>
      <c r="AI31" s="62" t="e">
        <f t="shared" si="4"/>
        <v>#DIV/0!</v>
      </c>
      <c r="AJ31" s="62">
        <f t="shared" si="9"/>
        <v>-1</v>
      </c>
      <c r="AK31" s="62" t="e">
        <f t="shared" si="10"/>
        <v>#DIV/0!</v>
      </c>
      <c r="AL31" s="62" t="e">
        <f t="shared" si="11"/>
        <v>#DIV/0!</v>
      </c>
      <c r="AM31" s="62" t="e">
        <f t="shared" si="12"/>
        <v>#DIV/0!</v>
      </c>
      <c r="AN31" s="62" t="e">
        <f t="shared" si="13"/>
        <v>#DIV/0!</v>
      </c>
      <c r="AO31" s="62" t="e">
        <f t="shared" si="14"/>
        <v>#DIV/0!</v>
      </c>
      <c r="AP31" s="62" t="e">
        <f t="shared" si="15"/>
        <v>#DIV/0!</v>
      </c>
      <c r="AQ31" s="62" t="e">
        <f t="shared" si="16"/>
        <v>#DIV/0!</v>
      </c>
      <c r="AR31" s="62" t="e">
        <f t="shared" si="17"/>
        <v>#DIV/0!</v>
      </c>
      <c r="AS31" s="62" t="e">
        <f t="shared" si="18"/>
        <v>#DIV/0!</v>
      </c>
      <c r="AT31" s="62" t="e">
        <f t="shared" si="19"/>
        <v>#DIV/0!</v>
      </c>
      <c r="AU31" s="62">
        <f t="shared" si="20"/>
        <v>-0.88389537932601758</v>
      </c>
    </row>
    <row r="32" spans="1:47" x14ac:dyDescent="0.25">
      <c r="A32" s="66">
        <v>2023</v>
      </c>
      <c r="B32" s="67" t="s">
        <v>63</v>
      </c>
      <c r="C32" s="68" t="s">
        <v>62</v>
      </c>
      <c r="D32" s="69">
        <v>0</v>
      </c>
      <c r="E32" s="70">
        <v>5341622671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5341622671</v>
      </c>
      <c r="R32" s="69">
        <v>620187074</v>
      </c>
      <c r="S32" s="70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>
        <f t="shared" si="2"/>
        <v>620187074</v>
      </c>
      <c r="AF32" s="15" t="s">
        <v>63</v>
      </c>
      <c r="AG32" s="30" t="s">
        <v>62</v>
      </c>
      <c r="AH32" s="31">
        <v>620187074</v>
      </c>
      <c r="AI32" s="69" t="e">
        <f t="shared" si="4"/>
        <v>#DIV/0!</v>
      </c>
      <c r="AJ32" s="69">
        <f t="shared" si="9"/>
        <v>-1</v>
      </c>
      <c r="AK32" s="69" t="e">
        <f t="shared" si="10"/>
        <v>#DIV/0!</v>
      </c>
      <c r="AL32" s="69" t="e">
        <f t="shared" si="11"/>
        <v>#DIV/0!</v>
      </c>
      <c r="AM32" s="69" t="e">
        <f t="shared" si="12"/>
        <v>#DIV/0!</v>
      </c>
      <c r="AN32" s="69" t="e">
        <f t="shared" si="13"/>
        <v>#DIV/0!</v>
      </c>
      <c r="AO32" s="69" t="e">
        <f t="shared" si="14"/>
        <v>#DIV/0!</v>
      </c>
      <c r="AP32" s="69" t="e">
        <f t="shared" si="15"/>
        <v>#DIV/0!</v>
      </c>
      <c r="AQ32" s="69" t="e">
        <f t="shared" si="16"/>
        <v>#DIV/0!</v>
      </c>
      <c r="AR32" s="69" t="e">
        <f t="shared" si="17"/>
        <v>#DIV/0!</v>
      </c>
      <c r="AS32" s="69" t="e">
        <f t="shared" si="18"/>
        <v>#DIV/0!</v>
      </c>
      <c r="AT32" s="69" t="e">
        <f t="shared" si="19"/>
        <v>#DIV/0!</v>
      </c>
      <c r="AU32" s="69">
        <f t="shared" si="20"/>
        <v>-0.88389537932601758</v>
      </c>
    </row>
    <row r="33" spans="1:47" x14ac:dyDescent="0.25">
      <c r="A33" s="63">
        <v>2023</v>
      </c>
      <c r="B33" s="64" t="s">
        <v>64</v>
      </c>
      <c r="C33" s="65" t="s">
        <v>65</v>
      </c>
      <c r="D33" s="62">
        <v>188782245.90033963</v>
      </c>
      <c r="E33" s="62">
        <v>188782245.90033963</v>
      </c>
      <c r="F33" s="62">
        <v>188782245.90033963</v>
      </c>
      <c r="G33" s="62">
        <v>188782245.90033963</v>
      </c>
      <c r="H33" s="62">
        <v>188782245.90033963</v>
      </c>
      <c r="I33" s="62">
        <v>188782245.90033963</v>
      </c>
      <c r="J33" s="62">
        <v>188782245.90033963</v>
      </c>
      <c r="K33" s="62">
        <v>188782245.90033963</v>
      </c>
      <c r="L33" s="62">
        <v>188782245.90033963</v>
      </c>
      <c r="M33" s="62">
        <v>188782245.90033963</v>
      </c>
      <c r="N33" s="62">
        <v>188782245.90033963</v>
      </c>
      <c r="O33" s="62">
        <v>188782245.90033963</v>
      </c>
      <c r="P33" s="62">
        <v>2265386950.8040757</v>
      </c>
      <c r="R33" s="62">
        <v>189672134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>
        <f t="shared" si="2"/>
        <v>189672134</v>
      </c>
      <c r="AF33" s="16" t="s">
        <v>64</v>
      </c>
      <c r="AG33" s="11" t="s">
        <v>65</v>
      </c>
      <c r="AH33" s="12">
        <f t="shared" ref="AH33" si="25">+AH34</f>
        <v>189672134</v>
      </c>
      <c r="AI33" s="62">
        <f t="shared" si="4"/>
        <v>4.7138336309980608E-3</v>
      </c>
      <c r="AJ33" s="62">
        <f t="shared" si="9"/>
        <v>-1</v>
      </c>
      <c r="AK33" s="62">
        <f t="shared" si="10"/>
        <v>-1</v>
      </c>
      <c r="AL33" s="62">
        <f t="shared" si="11"/>
        <v>-1</v>
      </c>
      <c r="AM33" s="62">
        <f t="shared" si="12"/>
        <v>-1</v>
      </c>
      <c r="AN33" s="62">
        <f t="shared" si="13"/>
        <v>-1</v>
      </c>
      <c r="AO33" s="62">
        <f t="shared" si="14"/>
        <v>-1</v>
      </c>
      <c r="AP33" s="62">
        <f t="shared" si="15"/>
        <v>-1</v>
      </c>
      <c r="AQ33" s="62">
        <f t="shared" si="16"/>
        <v>-1</v>
      </c>
      <c r="AR33" s="62">
        <f t="shared" si="17"/>
        <v>-1</v>
      </c>
      <c r="AS33" s="62">
        <f t="shared" si="18"/>
        <v>-1</v>
      </c>
      <c r="AT33" s="62">
        <f t="shared" si="19"/>
        <v>-1</v>
      </c>
      <c r="AU33" s="62">
        <f t="shared" si="20"/>
        <v>-0.91627384719741678</v>
      </c>
    </row>
    <row r="34" spans="1:47" x14ac:dyDescent="0.25">
      <c r="A34" s="66">
        <v>2023</v>
      </c>
      <c r="B34" s="67" t="s">
        <v>66</v>
      </c>
      <c r="C34" s="68" t="s">
        <v>65</v>
      </c>
      <c r="D34" s="69">
        <v>188782245.90033963</v>
      </c>
      <c r="E34" s="69">
        <v>188782245.90033963</v>
      </c>
      <c r="F34" s="69">
        <v>188782245.90033963</v>
      </c>
      <c r="G34" s="69">
        <v>188782245.90033963</v>
      </c>
      <c r="H34" s="69">
        <v>188782245.90033963</v>
      </c>
      <c r="I34" s="69">
        <v>188782245.90033963</v>
      </c>
      <c r="J34" s="69">
        <v>188782245.90033963</v>
      </c>
      <c r="K34" s="69">
        <v>188782245.90033963</v>
      </c>
      <c r="L34" s="69">
        <v>188782245.90033963</v>
      </c>
      <c r="M34" s="69">
        <v>188782245.90033963</v>
      </c>
      <c r="N34" s="69">
        <v>188782245.90033963</v>
      </c>
      <c r="O34" s="69">
        <v>188782245.90033963</v>
      </c>
      <c r="P34" s="69">
        <v>2265386950.8040757</v>
      </c>
      <c r="R34" s="69">
        <v>189672134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>
        <f t="shared" si="2"/>
        <v>189672134</v>
      </c>
      <c r="AF34" s="15" t="s">
        <v>66</v>
      </c>
      <c r="AG34" s="30" t="s">
        <v>65</v>
      </c>
      <c r="AH34" s="31">
        <v>189672134</v>
      </c>
      <c r="AI34" s="69">
        <f t="shared" si="4"/>
        <v>4.7138336309980608E-3</v>
      </c>
      <c r="AJ34" s="69">
        <f t="shared" si="9"/>
        <v>-1</v>
      </c>
      <c r="AK34" s="69">
        <f t="shared" si="10"/>
        <v>-1</v>
      </c>
      <c r="AL34" s="69">
        <f t="shared" si="11"/>
        <v>-1</v>
      </c>
      <c r="AM34" s="69">
        <f t="shared" si="12"/>
        <v>-1</v>
      </c>
      <c r="AN34" s="69">
        <f t="shared" si="13"/>
        <v>-1</v>
      </c>
      <c r="AO34" s="69">
        <f t="shared" si="14"/>
        <v>-1</v>
      </c>
      <c r="AP34" s="69">
        <f t="shared" si="15"/>
        <v>-1</v>
      </c>
      <c r="AQ34" s="69">
        <f t="shared" si="16"/>
        <v>-1</v>
      </c>
      <c r="AR34" s="69">
        <f t="shared" si="17"/>
        <v>-1</v>
      </c>
      <c r="AS34" s="69">
        <f t="shared" si="18"/>
        <v>-1</v>
      </c>
      <c r="AT34" s="69">
        <f t="shared" si="19"/>
        <v>-1</v>
      </c>
      <c r="AU34" s="69">
        <f t="shared" si="20"/>
        <v>-0.91627384719741678</v>
      </c>
    </row>
    <row r="35" spans="1:47" x14ac:dyDescent="0.25">
      <c r="A35" s="63">
        <v>2023</v>
      </c>
      <c r="B35" s="64" t="s">
        <v>67</v>
      </c>
      <c r="C35" s="65" t="s">
        <v>68</v>
      </c>
      <c r="D35" s="62">
        <v>219654632.85169896</v>
      </c>
      <c r="E35" s="62">
        <v>271338473.85169899</v>
      </c>
      <c r="F35" s="62">
        <v>239654632.85169896</v>
      </c>
      <c r="G35" s="62">
        <v>239654632.85169896</v>
      </c>
      <c r="H35" s="62">
        <v>239654632.85169896</v>
      </c>
      <c r="I35" s="62">
        <v>239654632.85169896</v>
      </c>
      <c r="J35" s="62">
        <v>239654632.85169896</v>
      </c>
      <c r="K35" s="62">
        <v>270913172.85169899</v>
      </c>
      <c r="L35" s="62">
        <v>239654632.85169896</v>
      </c>
      <c r="M35" s="62">
        <v>239654632.85169896</v>
      </c>
      <c r="N35" s="62">
        <v>237854632.85169896</v>
      </c>
      <c r="O35" s="62">
        <v>217554632.85169896</v>
      </c>
      <c r="P35" s="62">
        <v>2894897975.220387</v>
      </c>
      <c r="R35" s="62">
        <v>30571700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>
        <f t="shared" si="2"/>
        <v>30571700</v>
      </c>
      <c r="AF35" s="16" t="s">
        <v>67</v>
      </c>
      <c r="AG35" s="11" t="s">
        <v>68</v>
      </c>
      <c r="AH35" s="12">
        <f t="shared" ref="AH35" si="26">+AH36</f>
        <v>30571700</v>
      </c>
      <c r="AI35" s="62">
        <f t="shared" si="4"/>
        <v>-0.86081923425379947</v>
      </c>
      <c r="AJ35" s="62">
        <f t="shared" si="9"/>
        <v>-1</v>
      </c>
      <c r="AK35" s="62">
        <f t="shared" si="10"/>
        <v>-1</v>
      </c>
      <c r="AL35" s="62">
        <f t="shared" si="11"/>
        <v>-1</v>
      </c>
      <c r="AM35" s="62">
        <f t="shared" si="12"/>
        <v>-1</v>
      </c>
      <c r="AN35" s="62">
        <f t="shared" si="13"/>
        <v>-1</v>
      </c>
      <c r="AO35" s="62">
        <f t="shared" si="14"/>
        <v>-1</v>
      </c>
      <c r="AP35" s="62">
        <f t="shared" si="15"/>
        <v>-1</v>
      </c>
      <c r="AQ35" s="62">
        <f t="shared" si="16"/>
        <v>-1</v>
      </c>
      <c r="AR35" s="62">
        <f t="shared" si="17"/>
        <v>-1</v>
      </c>
      <c r="AS35" s="62">
        <f t="shared" si="18"/>
        <v>-1</v>
      </c>
      <c r="AT35" s="62">
        <f t="shared" si="19"/>
        <v>-1</v>
      </c>
      <c r="AU35" s="62">
        <f t="shared" si="20"/>
        <v>-0.98943945511666176</v>
      </c>
    </row>
    <row r="36" spans="1:47" x14ac:dyDescent="0.25">
      <c r="A36" s="66">
        <v>2023</v>
      </c>
      <c r="B36" s="67" t="s">
        <v>69</v>
      </c>
      <c r="C36" s="68" t="s">
        <v>68</v>
      </c>
      <c r="D36" s="69">
        <v>219654632.85169896</v>
      </c>
      <c r="E36" s="69">
        <v>271338473.85169899</v>
      </c>
      <c r="F36" s="69">
        <v>239654632.85169896</v>
      </c>
      <c r="G36" s="69">
        <v>239654632.85169896</v>
      </c>
      <c r="H36" s="69">
        <v>239654632.85169896</v>
      </c>
      <c r="I36" s="69">
        <v>239654632.85169896</v>
      </c>
      <c r="J36" s="69">
        <v>239654632.85169896</v>
      </c>
      <c r="K36" s="69">
        <v>270913172.85169899</v>
      </c>
      <c r="L36" s="69">
        <v>239654632.85169896</v>
      </c>
      <c r="M36" s="69">
        <v>239654632.85169896</v>
      </c>
      <c r="N36" s="69">
        <v>237854632.85169896</v>
      </c>
      <c r="O36" s="69">
        <v>217554632.85169896</v>
      </c>
      <c r="P36" s="69">
        <v>2894897975.220387</v>
      </c>
      <c r="R36" s="69">
        <v>30571700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>
        <f t="shared" si="2"/>
        <v>30571700</v>
      </c>
      <c r="AF36" s="15" t="s">
        <v>69</v>
      </c>
      <c r="AG36" s="30" t="s">
        <v>68</v>
      </c>
      <c r="AH36" s="31">
        <v>30571700</v>
      </c>
      <c r="AI36" s="69">
        <f t="shared" si="4"/>
        <v>-0.86081923425379947</v>
      </c>
      <c r="AJ36" s="69">
        <f t="shared" si="9"/>
        <v>-1</v>
      </c>
      <c r="AK36" s="69">
        <f t="shared" si="10"/>
        <v>-1</v>
      </c>
      <c r="AL36" s="69">
        <f t="shared" si="11"/>
        <v>-1</v>
      </c>
      <c r="AM36" s="69">
        <f t="shared" si="12"/>
        <v>-1</v>
      </c>
      <c r="AN36" s="69">
        <f t="shared" si="13"/>
        <v>-1</v>
      </c>
      <c r="AO36" s="69">
        <f t="shared" si="14"/>
        <v>-1</v>
      </c>
      <c r="AP36" s="69">
        <f t="shared" si="15"/>
        <v>-1</v>
      </c>
      <c r="AQ36" s="69">
        <f t="shared" si="16"/>
        <v>-1</v>
      </c>
      <c r="AR36" s="69">
        <f t="shared" si="17"/>
        <v>-1</v>
      </c>
      <c r="AS36" s="69">
        <f t="shared" si="18"/>
        <v>-1</v>
      </c>
      <c r="AT36" s="69">
        <f t="shared" si="19"/>
        <v>-1</v>
      </c>
      <c r="AU36" s="69">
        <f t="shared" si="20"/>
        <v>-0.98943945511666176</v>
      </c>
    </row>
    <row r="37" spans="1:47" x14ac:dyDescent="0.25">
      <c r="A37" s="63">
        <v>2023</v>
      </c>
      <c r="B37" s="64" t="s">
        <v>70</v>
      </c>
      <c r="C37" s="65" t="s">
        <v>71</v>
      </c>
      <c r="D37" s="62">
        <v>141586684.42525476</v>
      </c>
      <c r="E37" s="62">
        <v>141586684.42525476</v>
      </c>
      <c r="F37" s="62">
        <v>141586684.42525476</v>
      </c>
      <c r="G37" s="62">
        <v>141586684.42525476</v>
      </c>
      <c r="H37" s="62">
        <v>141586684.42525476</v>
      </c>
      <c r="I37" s="62">
        <v>141586684.42525476</v>
      </c>
      <c r="J37" s="62">
        <v>141586684.42525476</v>
      </c>
      <c r="K37" s="62">
        <v>141586684.42525476</v>
      </c>
      <c r="L37" s="62">
        <v>141586684.42525476</v>
      </c>
      <c r="M37" s="62">
        <v>141586684.42525476</v>
      </c>
      <c r="N37" s="62">
        <v>141586684.42525476</v>
      </c>
      <c r="O37" s="62">
        <v>141586684.42525476</v>
      </c>
      <c r="P37" s="62">
        <v>1699040213.1030576</v>
      </c>
      <c r="R37" s="62">
        <v>168199817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>
        <f t="shared" si="2"/>
        <v>168199817</v>
      </c>
      <c r="AF37" s="16" t="s">
        <v>70</v>
      </c>
      <c r="AG37" s="11" t="s">
        <v>71</v>
      </c>
      <c r="AH37" s="12">
        <f t="shared" ref="AH37" si="27">+AH38</f>
        <v>168199817</v>
      </c>
      <c r="AI37" s="62">
        <f t="shared" si="4"/>
        <v>0.18796352695718796</v>
      </c>
      <c r="AJ37" s="62">
        <f t="shared" si="9"/>
        <v>-1</v>
      </c>
      <c r="AK37" s="62">
        <f t="shared" si="10"/>
        <v>-1</v>
      </c>
      <c r="AL37" s="62">
        <f t="shared" si="11"/>
        <v>-1</v>
      </c>
      <c r="AM37" s="62">
        <f t="shared" si="12"/>
        <v>-1</v>
      </c>
      <c r="AN37" s="62">
        <f t="shared" si="13"/>
        <v>-1</v>
      </c>
      <c r="AO37" s="62">
        <f t="shared" si="14"/>
        <v>-1</v>
      </c>
      <c r="AP37" s="62">
        <f t="shared" si="15"/>
        <v>-1</v>
      </c>
      <c r="AQ37" s="62">
        <f t="shared" si="16"/>
        <v>-1</v>
      </c>
      <c r="AR37" s="62">
        <f t="shared" si="17"/>
        <v>-1</v>
      </c>
      <c r="AS37" s="62">
        <f t="shared" si="18"/>
        <v>-1</v>
      </c>
      <c r="AT37" s="62">
        <f t="shared" si="19"/>
        <v>-1</v>
      </c>
      <c r="AU37" s="62">
        <f t="shared" si="20"/>
        <v>-0.90100303942023441</v>
      </c>
    </row>
    <row r="38" spans="1:47" x14ac:dyDescent="0.25">
      <c r="A38" s="66">
        <v>2023</v>
      </c>
      <c r="B38" s="67" t="s">
        <v>72</v>
      </c>
      <c r="C38" s="68" t="s">
        <v>71</v>
      </c>
      <c r="D38" s="69">
        <v>141586684.42525476</v>
      </c>
      <c r="E38" s="69">
        <v>141586684.42525476</v>
      </c>
      <c r="F38" s="69">
        <v>141586684.42525476</v>
      </c>
      <c r="G38" s="69">
        <v>141586684.42525476</v>
      </c>
      <c r="H38" s="69">
        <v>141586684.42525476</v>
      </c>
      <c r="I38" s="69">
        <v>141586684.42525476</v>
      </c>
      <c r="J38" s="69">
        <v>141586684.42525476</v>
      </c>
      <c r="K38" s="69">
        <v>141586684.42525476</v>
      </c>
      <c r="L38" s="69">
        <v>141586684.42525476</v>
      </c>
      <c r="M38" s="69">
        <v>141586684.42525476</v>
      </c>
      <c r="N38" s="69">
        <v>141586684.42525476</v>
      </c>
      <c r="O38" s="69">
        <v>141586684.42525476</v>
      </c>
      <c r="P38" s="69">
        <v>1699040213.1030576</v>
      </c>
      <c r="R38" s="69">
        <v>168199817</v>
      </c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>
        <f t="shared" si="2"/>
        <v>168199817</v>
      </c>
      <c r="AF38" s="15" t="s">
        <v>72</v>
      </c>
      <c r="AG38" s="30" t="s">
        <v>71</v>
      </c>
      <c r="AH38" s="31">
        <v>168199817</v>
      </c>
      <c r="AI38" s="69">
        <f t="shared" si="4"/>
        <v>0.18796352695718796</v>
      </c>
      <c r="AJ38" s="69">
        <f t="shared" si="9"/>
        <v>-1</v>
      </c>
      <c r="AK38" s="69">
        <f t="shared" si="10"/>
        <v>-1</v>
      </c>
      <c r="AL38" s="69">
        <f t="shared" si="11"/>
        <v>-1</v>
      </c>
      <c r="AM38" s="69">
        <f t="shared" si="12"/>
        <v>-1</v>
      </c>
      <c r="AN38" s="69">
        <f t="shared" si="13"/>
        <v>-1</v>
      </c>
      <c r="AO38" s="69">
        <f t="shared" si="14"/>
        <v>-1</v>
      </c>
      <c r="AP38" s="69">
        <f t="shared" si="15"/>
        <v>-1</v>
      </c>
      <c r="AQ38" s="69">
        <f t="shared" si="16"/>
        <v>-1</v>
      </c>
      <c r="AR38" s="69">
        <f t="shared" si="17"/>
        <v>-1</v>
      </c>
      <c r="AS38" s="69">
        <f t="shared" si="18"/>
        <v>-1</v>
      </c>
      <c r="AT38" s="69">
        <f t="shared" si="19"/>
        <v>-1</v>
      </c>
      <c r="AU38" s="69">
        <f t="shared" si="20"/>
        <v>-0.90100303942023441</v>
      </c>
    </row>
    <row r="39" spans="1:47" x14ac:dyDescent="0.25">
      <c r="A39" s="63">
        <v>2023</v>
      </c>
      <c r="B39" s="64" t="s">
        <v>73</v>
      </c>
      <c r="C39" s="65" t="s">
        <v>74</v>
      </c>
      <c r="D39" s="62">
        <v>2103089264.5904684</v>
      </c>
      <c r="E39" s="62">
        <v>221506000</v>
      </c>
      <c r="F39" s="62">
        <v>221562000</v>
      </c>
      <c r="G39" s="62">
        <v>223074000</v>
      </c>
      <c r="H39" s="62">
        <v>221562000</v>
      </c>
      <c r="I39" s="62">
        <v>221562000</v>
      </c>
      <c r="J39" s="62">
        <v>721562000</v>
      </c>
      <c r="K39" s="62">
        <v>221562000</v>
      </c>
      <c r="L39" s="62">
        <v>221562000</v>
      </c>
      <c r="M39" s="62">
        <v>221562000</v>
      </c>
      <c r="N39" s="62">
        <v>221562000</v>
      </c>
      <c r="O39" s="62">
        <v>1245562000</v>
      </c>
      <c r="P39" s="62">
        <v>6065727264.5904684</v>
      </c>
      <c r="R39" s="62">
        <v>59719171</v>
      </c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>
        <f t="shared" si="2"/>
        <v>59719171</v>
      </c>
      <c r="AF39" s="13" t="s">
        <v>73</v>
      </c>
      <c r="AG39" s="7" t="s">
        <v>74</v>
      </c>
      <c r="AH39" s="8">
        <f t="shared" ref="AH39" si="28">+AH40</f>
        <v>59719171</v>
      </c>
      <c r="AI39" s="62">
        <f t="shared" si="4"/>
        <v>-0.97160407215923428</v>
      </c>
      <c r="AJ39" s="62">
        <f t="shared" si="9"/>
        <v>-1</v>
      </c>
      <c r="AK39" s="62">
        <f t="shared" si="10"/>
        <v>-1</v>
      </c>
      <c r="AL39" s="62">
        <f t="shared" si="11"/>
        <v>-1</v>
      </c>
      <c r="AM39" s="62">
        <f t="shared" si="12"/>
        <v>-1</v>
      </c>
      <c r="AN39" s="62">
        <f t="shared" si="13"/>
        <v>-1</v>
      </c>
      <c r="AO39" s="62">
        <f t="shared" si="14"/>
        <v>-1</v>
      </c>
      <c r="AP39" s="62">
        <f t="shared" si="15"/>
        <v>-1</v>
      </c>
      <c r="AQ39" s="62">
        <f t="shared" si="16"/>
        <v>-1</v>
      </c>
      <c r="AR39" s="62">
        <f t="shared" si="17"/>
        <v>-1</v>
      </c>
      <c r="AS39" s="62">
        <f t="shared" si="18"/>
        <v>-1</v>
      </c>
      <c r="AT39" s="62">
        <f t="shared" si="19"/>
        <v>-1</v>
      </c>
      <c r="AU39" s="62">
        <f t="shared" si="20"/>
        <v>-0.99015465608738806</v>
      </c>
    </row>
    <row r="40" spans="1:47" x14ac:dyDescent="0.25">
      <c r="A40" s="63">
        <v>2023</v>
      </c>
      <c r="B40" s="64" t="s">
        <v>75</v>
      </c>
      <c r="C40" s="65" t="s">
        <v>76</v>
      </c>
      <c r="D40" s="62">
        <v>2103089264.5904684</v>
      </c>
      <c r="E40" s="62">
        <v>221506000</v>
      </c>
      <c r="F40" s="62">
        <v>221562000</v>
      </c>
      <c r="G40" s="62">
        <v>223074000</v>
      </c>
      <c r="H40" s="62">
        <v>221562000</v>
      </c>
      <c r="I40" s="62">
        <v>221562000</v>
      </c>
      <c r="J40" s="62">
        <v>721562000</v>
      </c>
      <c r="K40" s="62">
        <v>221562000</v>
      </c>
      <c r="L40" s="62">
        <v>221562000</v>
      </c>
      <c r="M40" s="62">
        <v>221562000</v>
      </c>
      <c r="N40" s="62">
        <v>221562000</v>
      </c>
      <c r="O40" s="62">
        <v>1245562000</v>
      </c>
      <c r="P40" s="62">
        <v>6065727264.5904684</v>
      </c>
      <c r="R40" s="62">
        <v>59719171</v>
      </c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>
        <f t="shared" si="2"/>
        <v>59719171</v>
      </c>
      <c r="AF40" s="16" t="s">
        <v>75</v>
      </c>
      <c r="AG40" s="11" t="s">
        <v>76</v>
      </c>
      <c r="AH40" s="12">
        <f t="shared" ref="AH40" si="29">+AH41+AH42+AH43+AH44+AH45+AH46</f>
        <v>59719171</v>
      </c>
      <c r="AI40" s="62">
        <f t="shared" si="4"/>
        <v>-0.97160407215923428</v>
      </c>
      <c r="AJ40" s="62">
        <f t="shared" si="9"/>
        <v>-1</v>
      </c>
      <c r="AK40" s="62">
        <f t="shared" si="10"/>
        <v>-1</v>
      </c>
      <c r="AL40" s="62">
        <f t="shared" si="11"/>
        <v>-1</v>
      </c>
      <c r="AM40" s="62">
        <f t="shared" si="12"/>
        <v>-1</v>
      </c>
      <c r="AN40" s="62">
        <f t="shared" si="13"/>
        <v>-1</v>
      </c>
      <c r="AO40" s="62">
        <f t="shared" si="14"/>
        <v>-1</v>
      </c>
      <c r="AP40" s="62">
        <f t="shared" si="15"/>
        <v>-1</v>
      </c>
      <c r="AQ40" s="62">
        <f t="shared" si="16"/>
        <v>-1</v>
      </c>
      <c r="AR40" s="62">
        <f t="shared" si="17"/>
        <v>-1</v>
      </c>
      <c r="AS40" s="62">
        <f t="shared" si="18"/>
        <v>-1</v>
      </c>
      <c r="AT40" s="62">
        <f t="shared" si="19"/>
        <v>-1</v>
      </c>
      <c r="AU40" s="62">
        <f t="shared" si="20"/>
        <v>-0.99015465608738806</v>
      </c>
    </row>
    <row r="41" spans="1:47" x14ac:dyDescent="0.25">
      <c r="A41" s="66">
        <v>2023</v>
      </c>
      <c r="B41" s="67" t="s">
        <v>77</v>
      </c>
      <c r="C41" s="68" t="s">
        <v>78</v>
      </c>
      <c r="D41" s="69">
        <v>1914583264.5904684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1914583264.5904684</v>
      </c>
      <c r="R41" s="69"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>
        <f t="shared" si="2"/>
        <v>0</v>
      </c>
      <c r="AF41" s="15" t="s">
        <v>77</v>
      </c>
      <c r="AG41" s="30" t="s">
        <v>78</v>
      </c>
      <c r="AH41" s="31">
        <v>0</v>
      </c>
      <c r="AI41" s="69">
        <f t="shared" si="4"/>
        <v>-1</v>
      </c>
      <c r="AJ41" s="69" t="e">
        <f t="shared" si="9"/>
        <v>#DIV/0!</v>
      </c>
      <c r="AK41" s="69" t="e">
        <f t="shared" si="10"/>
        <v>#DIV/0!</v>
      </c>
      <c r="AL41" s="69" t="e">
        <f t="shared" si="11"/>
        <v>#DIV/0!</v>
      </c>
      <c r="AM41" s="69" t="e">
        <f t="shared" si="12"/>
        <v>#DIV/0!</v>
      </c>
      <c r="AN41" s="69" t="e">
        <f t="shared" si="13"/>
        <v>#DIV/0!</v>
      </c>
      <c r="AO41" s="69" t="e">
        <f t="shared" si="14"/>
        <v>#DIV/0!</v>
      </c>
      <c r="AP41" s="69" t="e">
        <f t="shared" si="15"/>
        <v>#DIV/0!</v>
      </c>
      <c r="AQ41" s="69" t="e">
        <f t="shared" si="16"/>
        <v>#DIV/0!</v>
      </c>
      <c r="AR41" s="69" t="e">
        <f t="shared" si="17"/>
        <v>#DIV/0!</v>
      </c>
      <c r="AS41" s="69" t="e">
        <f t="shared" si="18"/>
        <v>#DIV/0!</v>
      </c>
      <c r="AT41" s="69" t="e">
        <f t="shared" si="19"/>
        <v>#DIV/0!</v>
      </c>
      <c r="AU41" s="69">
        <f t="shared" si="20"/>
        <v>-1</v>
      </c>
    </row>
    <row r="42" spans="1:47" x14ac:dyDescent="0.25">
      <c r="A42" s="66">
        <v>2023</v>
      </c>
      <c r="B42" s="67" t="s">
        <v>79</v>
      </c>
      <c r="C42" s="68" t="s">
        <v>80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524000000</v>
      </c>
      <c r="P42" s="69">
        <v>524000000</v>
      </c>
      <c r="R42" s="69"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>
        <f t="shared" si="2"/>
        <v>0</v>
      </c>
      <c r="AF42" s="15" t="s">
        <v>79</v>
      </c>
      <c r="AG42" s="30" t="s">
        <v>80</v>
      </c>
      <c r="AH42" s="31">
        <v>0</v>
      </c>
      <c r="AI42" s="69" t="e">
        <f t="shared" si="4"/>
        <v>#DIV/0!</v>
      </c>
      <c r="AJ42" s="69" t="e">
        <f t="shared" si="9"/>
        <v>#DIV/0!</v>
      </c>
      <c r="AK42" s="69" t="e">
        <f t="shared" si="10"/>
        <v>#DIV/0!</v>
      </c>
      <c r="AL42" s="69" t="e">
        <f t="shared" si="11"/>
        <v>#DIV/0!</v>
      </c>
      <c r="AM42" s="69" t="e">
        <f t="shared" si="12"/>
        <v>#DIV/0!</v>
      </c>
      <c r="AN42" s="69" t="e">
        <f t="shared" si="13"/>
        <v>#DIV/0!</v>
      </c>
      <c r="AO42" s="69" t="e">
        <f t="shared" si="14"/>
        <v>#DIV/0!</v>
      </c>
      <c r="AP42" s="69" t="e">
        <f t="shared" si="15"/>
        <v>#DIV/0!</v>
      </c>
      <c r="AQ42" s="69" t="e">
        <f t="shared" si="16"/>
        <v>#DIV/0!</v>
      </c>
      <c r="AR42" s="69" t="e">
        <f t="shared" si="17"/>
        <v>#DIV/0!</v>
      </c>
      <c r="AS42" s="69" t="e">
        <f t="shared" si="18"/>
        <v>#DIV/0!</v>
      </c>
      <c r="AT42" s="69">
        <f t="shared" si="19"/>
        <v>-1</v>
      </c>
      <c r="AU42" s="69">
        <f t="shared" si="20"/>
        <v>-1</v>
      </c>
    </row>
    <row r="43" spans="1:47" x14ac:dyDescent="0.25">
      <c r="A43" s="66">
        <v>2023</v>
      </c>
      <c r="B43" s="67" t="s">
        <v>81</v>
      </c>
      <c r="C43" s="68" t="s">
        <v>82</v>
      </c>
      <c r="D43" s="69">
        <v>21811000</v>
      </c>
      <c r="E43" s="69">
        <v>21811000</v>
      </c>
      <c r="F43" s="69">
        <v>21811000</v>
      </c>
      <c r="G43" s="69">
        <v>21811000</v>
      </c>
      <c r="H43" s="69">
        <v>21811000</v>
      </c>
      <c r="I43" s="69">
        <v>21811000</v>
      </c>
      <c r="J43" s="69">
        <v>21811000</v>
      </c>
      <c r="K43" s="69">
        <v>21811000</v>
      </c>
      <c r="L43" s="69">
        <v>21811000</v>
      </c>
      <c r="M43" s="69">
        <v>21811000</v>
      </c>
      <c r="N43" s="69">
        <v>21811000</v>
      </c>
      <c r="O43" s="69">
        <v>21811000</v>
      </c>
      <c r="P43" s="69">
        <v>261732000</v>
      </c>
      <c r="R43" s="69">
        <v>24811466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>
        <f t="shared" si="2"/>
        <v>24811466</v>
      </c>
      <c r="AF43" s="15" t="s">
        <v>81</v>
      </c>
      <c r="AG43" s="30" t="s">
        <v>82</v>
      </c>
      <c r="AH43" s="31">
        <v>24811466</v>
      </c>
      <c r="AI43" s="69">
        <f t="shared" si="4"/>
        <v>0.13756664068589244</v>
      </c>
      <c r="AJ43" s="69">
        <f t="shared" si="9"/>
        <v>-1</v>
      </c>
      <c r="AK43" s="69">
        <f t="shared" si="10"/>
        <v>-1</v>
      </c>
      <c r="AL43" s="69">
        <f t="shared" si="11"/>
        <v>-1</v>
      </c>
      <c r="AM43" s="69">
        <f t="shared" si="12"/>
        <v>-1</v>
      </c>
      <c r="AN43" s="69">
        <f t="shared" si="13"/>
        <v>-1</v>
      </c>
      <c r="AO43" s="69">
        <f t="shared" si="14"/>
        <v>-1</v>
      </c>
      <c r="AP43" s="69">
        <f t="shared" si="15"/>
        <v>-1</v>
      </c>
      <c r="AQ43" s="69">
        <f t="shared" si="16"/>
        <v>-1</v>
      </c>
      <c r="AR43" s="69">
        <f t="shared" si="17"/>
        <v>-1</v>
      </c>
      <c r="AS43" s="69">
        <f t="shared" si="18"/>
        <v>-1</v>
      </c>
      <c r="AT43" s="69">
        <f t="shared" si="19"/>
        <v>-1</v>
      </c>
      <c r="AU43" s="69">
        <f t="shared" si="20"/>
        <v>-0.90520277994284226</v>
      </c>
    </row>
    <row r="44" spans="1:47" x14ac:dyDescent="0.25">
      <c r="A44" s="66">
        <v>2023</v>
      </c>
      <c r="B44" s="67" t="s">
        <v>85</v>
      </c>
      <c r="C44" s="68" t="s">
        <v>86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500000000</v>
      </c>
      <c r="K44" s="69">
        <v>0</v>
      </c>
      <c r="L44" s="69">
        <v>0</v>
      </c>
      <c r="M44" s="69">
        <v>0</v>
      </c>
      <c r="N44" s="69">
        <v>0</v>
      </c>
      <c r="O44" s="69">
        <v>500000000</v>
      </c>
      <c r="P44" s="69">
        <v>1000000000</v>
      </c>
      <c r="R44" s="69">
        <v>0</v>
      </c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>
        <f t="shared" si="2"/>
        <v>0</v>
      </c>
      <c r="AF44" s="15" t="s">
        <v>83</v>
      </c>
      <c r="AG44" s="30" t="s">
        <v>84</v>
      </c>
      <c r="AH44" s="31">
        <v>0</v>
      </c>
      <c r="AI44" s="69" t="e">
        <f t="shared" si="4"/>
        <v>#DIV/0!</v>
      </c>
      <c r="AJ44" s="69" t="e">
        <f t="shared" si="9"/>
        <v>#DIV/0!</v>
      </c>
      <c r="AK44" s="69" t="e">
        <f t="shared" si="10"/>
        <v>#DIV/0!</v>
      </c>
      <c r="AL44" s="69" t="e">
        <f t="shared" si="11"/>
        <v>#DIV/0!</v>
      </c>
      <c r="AM44" s="69" t="e">
        <f t="shared" si="12"/>
        <v>#DIV/0!</v>
      </c>
      <c r="AN44" s="69" t="e">
        <f t="shared" si="13"/>
        <v>#DIV/0!</v>
      </c>
      <c r="AO44" s="69">
        <f t="shared" si="14"/>
        <v>-1</v>
      </c>
      <c r="AP44" s="69" t="e">
        <f t="shared" si="15"/>
        <v>#DIV/0!</v>
      </c>
      <c r="AQ44" s="69" t="e">
        <f t="shared" si="16"/>
        <v>#DIV/0!</v>
      </c>
      <c r="AR44" s="69" t="e">
        <f t="shared" si="17"/>
        <v>#DIV/0!</v>
      </c>
      <c r="AS44" s="69" t="e">
        <f t="shared" si="18"/>
        <v>#DIV/0!</v>
      </c>
      <c r="AT44" s="69">
        <f t="shared" si="19"/>
        <v>-1</v>
      </c>
      <c r="AU44" s="69">
        <f t="shared" si="20"/>
        <v>-1</v>
      </c>
    </row>
    <row r="45" spans="1:47" x14ac:dyDescent="0.25">
      <c r="A45" s="66">
        <v>2023</v>
      </c>
      <c r="B45" s="67" t="s">
        <v>87</v>
      </c>
      <c r="C45" s="68" t="s">
        <v>88</v>
      </c>
      <c r="D45" s="69">
        <v>46695000</v>
      </c>
      <c r="E45" s="69">
        <v>79695000</v>
      </c>
      <c r="F45" s="69">
        <v>79751000</v>
      </c>
      <c r="G45" s="69">
        <v>81263000</v>
      </c>
      <c r="H45" s="69">
        <v>79751000</v>
      </c>
      <c r="I45" s="69">
        <v>79751000</v>
      </c>
      <c r="J45" s="69">
        <v>79751000</v>
      </c>
      <c r="K45" s="69">
        <v>79751000</v>
      </c>
      <c r="L45" s="69">
        <v>79751000</v>
      </c>
      <c r="M45" s="69">
        <v>79751000</v>
      </c>
      <c r="N45" s="69">
        <v>79751000</v>
      </c>
      <c r="O45" s="69">
        <v>79751000</v>
      </c>
      <c r="P45" s="69">
        <v>925412000</v>
      </c>
      <c r="R45" s="69">
        <v>0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>
        <f t="shared" si="2"/>
        <v>0</v>
      </c>
      <c r="AF45" s="15" t="s">
        <v>85</v>
      </c>
      <c r="AG45" s="30" t="s">
        <v>86</v>
      </c>
      <c r="AH45" s="31">
        <v>0</v>
      </c>
      <c r="AI45" s="69">
        <f t="shared" si="4"/>
        <v>-1</v>
      </c>
      <c r="AJ45" s="69">
        <f t="shared" si="9"/>
        <v>-1</v>
      </c>
      <c r="AK45" s="69">
        <f t="shared" si="10"/>
        <v>-1</v>
      </c>
      <c r="AL45" s="69">
        <f t="shared" si="11"/>
        <v>-1</v>
      </c>
      <c r="AM45" s="69">
        <f t="shared" si="12"/>
        <v>-1</v>
      </c>
      <c r="AN45" s="69">
        <f t="shared" si="13"/>
        <v>-1</v>
      </c>
      <c r="AO45" s="69">
        <f t="shared" si="14"/>
        <v>-1</v>
      </c>
      <c r="AP45" s="69">
        <f t="shared" si="15"/>
        <v>-1</v>
      </c>
      <c r="AQ45" s="69">
        <f t="shared" si="16"/>
        <v>-1</v>
      </c>
      <c r="AR45" s="69">
        <f t="shared" si="17"/>
        <v>-1</v>
      </c>
      <c r="AS45" s="69">
        <f t="shared" si="18"/>
        <v>-1</v>
      </c>
      <c r="AT45" s="69">
        <f t="shared" si="19"/>
        <v>-1</v>
      </c>
      <c r="AU45" s="69">
        <f t="shared" si="20"/>
        <v>-1</v>
      </c>
    </row>
    <row r="46" spans="1:47" x14ac:dyDescent="0.25">
      <c r="A46" s="66">
        <v>2023</v>
      </c>
      <c r="B46" s="67" t="s">
        <v>825</v>
      </c>
      <c r="C46" s="68" t="s">
        <v>84</v>
      </c>
      <c r="D46" s="69">
        <v>120000000</v>
      </c>
      <c r="E46" s="69">
        <v>120000000</v>
      </c>
      <c r="F46" s="69">
        <v>120000000</v>
      </c>
      <c r="G46" s="69">
        <v>120000000</v>
      </c>
      <c r="H46" s="69">
        <v>120000000</v>
      </c>
      <c r="I46" s="69">
        <v>120000000</v>
      </c>
      <c r="J46" s="69">
        <v>120000000</v>
      </c>
      <c r="K46" s="69">
        <v>120000000</v>
      </c>
      <c r="L46" s="69">
        <v>120000000</v>
      </c>
      <c r="M46" s="69">
        <v>120000000</v>
      </c>
      <c r="N46" s="69">
        <v>120000000</v>
      </c>
      <c r="O46" s="69">
        <v>120000000</v>
      </c>
      <c r="P46" s="69">
        <v>1440000000</v>
      </c>
      <c r="R46" s="69">
        <v>34907705</v>
      </c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>
        <f t="shared" si="2"/>
        <v>34907705</v>
      </c>
      <c r="AF46" s="15" t="s">
        <v>87</v>
      </c>
      <c r="AG46" s="30" t="s">
        <v>88</v>
      </c>
      <c r="AH46" s="31">
        <v>34907705</v>
      </c>
      <c r="AI46" s="69">
        <f t="shared" si="4"/>
        <v>-0.7091024583333333</v>
      </c>
      <c r="AJ46" s="69">
        <f t="shared" si="9"/>
        <v>-1</v>
      </c>
      <c r="AK46" s="69">
        <f t="shared" si="10"/>
        <v>-1</v>
      </c>
      <c r="AL46" s="69">
        <f t="shared" si="11"/>
        <v>-1</v>
      </c>
      <c r="AM46" s="69">
        <f t="shared" si="12"/>
        <v>-1</v>
      </c>
      <c r="AN46" s="69">
        <f t="shared" si="13"/>
        <v>-1</v>
      </c>
      <c r="AO46" s="69">
        <f t="shared" si="14"/>
        <v>-1</v>
      </c>
      <c r="AP46" s="69">
        <f t="shared" si="15"/>
        <v>-1</v>
      </c>
      <c r="AQ46" s="69">
        <f t="shared" si="16"/>
        <v>-1</v>
      </c>
      <c r="AR46" s="69">
        <f t="shared" si="17"/>
        <v>-1</v>
      </c>
      <c r="AS46" s="69">
        <f t="shared" si="18"/>
        <v>-1</v>
      </c>
      <c r="AT46" s="69">
        <f t="shared" si="19"/>
        <v>-1</v>
      </c>
      <c r="AU46" s="69">
        <f t="shared" si="20"/>
        <v>-0.97575853819444447</v>
      </c>
    </row>
    <row r="47" spans="1:47" x14ac:dyDescent="0.25">
      <c r="A47" s="63">
        <v>2023</v>
      </c>
      <c r="B47" s="64" t="s">
        <v>89</v>
      </c>
      <c r="C47" s="65" t="s">
        <v>90</v>
      </c>
      <c r="D47" s="62">
        <v>3225130231.835835</v>
      </c>
      <c r="E47" s="62">
        <v>5251685224.0358353</v>
      </c>
      <c r="F47" s="62">
        <v>4535921403.1458349</v>
      </c>
      <c r="G47" s="62">
        <v>3438776742.2358351</v>
      </c>
      <c r="H47" s="62">
        <v>4063267609.335835</v>
      </c>
      <c r="I47" s="62">
        <v>4063292650.3058348</v>
      </c>
      <c r="J47" s="62">
        <v>3732812693.085835</v>
      </c>
      <c r="K47" s="62">
        <v>3616814541.0958352</v>
      </c>
      <c r="L47" s="62">
        <v>4257404817.0958347</v>
      </c>
      <c r="M47" s="62">
        <v>3309020312.835835</v>
      </c>
      <c r="N47" s="62">
        <v>4111989565.5558348</v>
      </c>
      <c r="O47" s="62">
        <v>4362243579.0958347</v>
      </c>
      <c r="P47" s="62">
        <v>47968359369.660019</v>
      </c>
      <c r="R47" s="62">
        <v>2467550037</v>
      </c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>
        <f t="shared" si="2"/>
        <v>2467550037</v>
      </c>
      <c r="AF47" s="13" t="s">
        <v>89</v>
      </c>
      <c r="AG47" s="7" t="s">
        <v>90</v>
      </c>
      <c r="AH47" s="8">
        <f t="shared" ref="AH47" si="30">+AH48+AH72+AH95</f>
        <v>2467550037</v>
      </c>
      <c r="AI47" s="62">
        <f t="shared" si="4"/>
        <v>-0.23489910185877952</v>
      </c>
      <c r="AJ47" s="62">
        <f t="shared" si="9"/>
        <v>-1</v>
      </c>
      <c r="AK47" s="62">
        <f t="shared" si="10"/>
        <v>-1</v>
      </c>
      <c r="AL47" s="62">
        <f t="shared" si="11"/>
        <v>-1</v>
      </c>
      <c r="AM47" s="62">
        <f t="shared" si="12"/>
        <v>-1</v>
      </c>
      <c r="AN47" s="62">
        <f t="shared" si="13"/>
        <v>-1</v>
      </c>
      <c r="AO47" s="62">
        <f t="shared" si="14"/>
        <v>-1</v>
      </c>
      <c r="AP47" s="62">
        <f t="shared" si="15"/>
        <v>-1</v>
      </c>
      <c r="AQ47" s="62">
        <f t="shared" si="16"/>
        <v>-1</v>
      </c>
      <c r="AR47" s="62">
        <f t="shared" si="17"/>
        <v>-1</v>
      </c>
      <c r="AS47" s="62">
        <f t="shared" si="18"/>
        <v>-1</v>
      </c>
      <c r="AT47" s="62">
        <f t="shared" si="19"/>
        <v>-1</v>
      </c>
      <c r="AU47" s="62">
        <f t="shared" si="20"/>
        <v>-0.94855879856168845</v>
      </c>
    </row>
    <row r="48" spans="1:47" x14ac:dyDescent="0.25">
      <c r="A48" s="63">
        <v>2023</v>
      </c>
      <c r="B48" s="64" t="s">
        <v>91</v>
      </c>
      <c r="C48" s="65" t="s">
        <v>24</v>
      </c>
      <c r="D48" s="62">
        <v>2632223156.5538845</v>
      </c>
      <c r="E48" s="62">
        <v>4586999471.3538847</v>
      </c>
      <c r="F48" s="62">
        <v>3087510398.8638849</v>
      </c>
      <c r="G48" s="62">
        <v>2819869943.5538845</v>
      </c>
      <c r="H48" s="62">
        <v>3471604881.0538845</v>
      </c>
      <c r="I48" s="62">
        <v>3475494575.0238843</v>
      </c>
      <c r="J48" s="62">
        <v>3094735617.8038845</v>
      </c>
      <c r="K48" s="62">
        <v>3004157989.8138847</v>
      </c>
      <c r="L48" s="62">
        <v>2824906334.8138847</v>
      </c>
      <c r="M48" s="62">
        <v>2693867164.5538845</v>
      </c>
      <c r="N48" s="62">
        <v>3079387097.2738843</v>
      </c>
      <c r="O48" s="62">
        <v>3580653005.8138847</v>
      </c>
      <c r="P48" s="62">
        <v>38351409636.476624</v>
      </c>
      <c r="R48" s="62">
        <v>2467550037</v>
      </c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>
        <f t="shared" si="2"/>
        <v>2467550037</v>
      </c>
      <c r="AF48" s="13" t="s">
        <v>91</v>
      </c>
      <c r="AG48" s="7" t="s">
        <v>24</v>
      </c>
      <c r="AH48" s="8">
        <f t="shared" ref="AH48" si="31">+AH49</f>
        <v>2467550037</v>
      </c>
      <c r="AI48" s="62">
        <f t="shared" si="4"/>
        <v>-6.2560470659134809E-2</v>
      </c>
      <c r="AJ48" s="62">
        <f t="shared" si="9"/>
        <v>-1</v>
      </c>
      <c r="AK48" s="62">
        <f t="shared" si="10"/>
        <v>-1</v>
      </c>
      <c r="AL48" s="62">
        <f t="shared" si="11"/>
        <v>-1</v>
      </c>
      <c r="AM48" s="62">
        <f t="shared" si="12"/>
        <v>-1</v>
      </c>
      <c r="AN48" s="62">
        <f t="shared" si="13"/>
        <v>-1</v>
      </c>
      <c r="AO48" s="62">
        <f t="shared" si="14"/>
        <v>-1</v>
      </c>
      <c r="AP48" s="62">
        <f t="shared" si="15"/>
        <v>-1</v>
      </c>
      <c r="AQ48" s="62">
        <f t="shared" si="16"/>
        <v>-1</v>
      </c>
      <c r="AR48" s="62">
        <f t="shared" si="17"/>
        <v>-1</v>
      </c>
      <c r="AS48" s="62">
        <f t="shared" si="18"/>
        <v>-1</v>
      </c>
      <c r="AT48" s="62">
        <f t="shared" si="19"/>
        <v>-1</v>
      </c>
      <c r="AU48" s="62">
        <f t="shared" si="20"/>
        <v>-0.93565946961560764</v>
      </c>
    </row>
    <row r="49" spans="1:47" x14ac:dyDescent="0.25">
      <c r="A49" s="63">
        <v>2023</v>
      </c>
      <c r="B49" s="64" t="s">
        <v>92</v>
      </c>
      <c r="C49" s="65" t="s">
        <v>26</v>
      </c>
      <c r="D49" s="62">
        <v>2632223156.5538845</v>
      </c>
      <c r="E49" s="62">
        <v>4586999471.3538847</v>
      </c>
      <c r="F49" s="62">
        <v>3087510398.8638849</v>
      </c>
      <c r="G49" s="62">
        <v>2819869943.5538845</v>
      </c>
      <c r="H49" s="62">
        <v>3471604881.0538845</v>
      </c>
      <c r="I49" s="62">
        <v>3475494575.0238843</v>
      </c>
      <c r="J49" s="62">
        <v>3094735617.8038845</v>
      </c>
      <c r="K49" s="62">
        <v>3004157989.8138847</v>
      </c>
      <c r="L49" s="62">
        <v>2824906334.8138847</v>
      </c>
      <c r="M49" s="62">
        <v>2693867164.5538845</v>
      </c>
      <c r="N49" s="62">
        <v>3079387097.2738843</v>
      </c>
      <c r="O49" s="62">
        <v>3580653005.8138847</v>
      </c>
      <c r="P49" s="62">
        <v>38351409636.476624</v>
      </c>
      <c r="R49" s="62">
        <v>2467550037</v>
      </c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>
        <f t="shared" si="2"/>
        <v>2467550037</v>
      </c>
      <c r="AF49" s="16" t="s">
        <v>92</v>
      </c>
      <c r="AG49" s="11" t="s">
        <v>26</v>
      </c>
      <c r="AH49" s="12">
        <f t="shared" ref="AH49" si="32">+AH50+AH54+AH57+AH59+AH61+AH63+AH65+AH68+AH71</f>
        <v>2467550037</v>
      </c>
      <c r="AI49" s="62">
        <f t="shared" si="4"/>
        <v>-6.2560470659134809E-2</v>
      </c>
      <c r="AJ49" s="62">
        <f t="shared" si="9"/>
        <v>-1</v>
      </c>
      <c r="AK49" s="62">
        <f t="shared" si="10"/>
        <v>-1</v>
      </c>
      <c r="AL49" s="62">
        <f t="shared" si="11"/>
        <v>-1</v>
      </c>
      <c r="AM49" s="62">
        <f t="shared" si="12"/>
        <v>-1</v>
      </c>
      <c r="AN49" s="62">
        <f t="shared" si="13"/>
        <v>-1</v>
      </c>
      <c r="AO49" s="62">
        <f t="shared" si="14"/>
        <v>-1</v>
      </c>
      <c r="AP49" s="62">
        <f t="shared" si="15"/>
        <v>-1</v>
      </c>
      <c r="AQ49" s="62">
        <f t="shared" si="16"/>
        <v>-1</v>
      </c>
      <c r="AR49" s="62">
        <f t="shared" si="17"/>
        <v>-1</v>
      </c>
      <c r="AS49" s="62">
        <f t="shared" si="18"/>
        <v>-1</v>
      </c>
      <c r="AT49" s="62">
        <f t="shared" si="19"/>
        <v>-1</v>
      </c>
      <c r="AU49" s="62">
        <f t="shared" si="20"/>
        <v>-0.93565946961560764</v>
      </c>
    </row>
    <row r="50" spans="1:47" x14ac:dyDescent="0.25">
      <c r="A50" s="63">
        <v>2023</v>
      </c>
      <c r="B50" s="64" t="s">
        <v>93</v>
      </c>
      <c r="C50" s="65" t="s">
        <v>28</v>
      </c>
      <c r="D50" s="62">
        <v>2359911643.5538845</v>
      </c>
      <c r="E50" s="62">
        <v>3804582033.8538847</v>
      </c>
      <c r="F50" s="62">
        <v>2931231054.1038847</v>
      </c>
      <c r="G50" s="62">
        <v>2546817663.5538845</v>
      </c>
      <c r="H50" s="62">
        <v>2773003283.5538845</v>
      </c>
      <c r="I50" s="62">
        <v>3208619732.8038845</v>
      </c>
      <c r="J50" s="62">
        <v>2800151887.8038845</v>
      </c>
      <c r="K50" s="62">
        <v>2722216982.5538845</v>
      </c>
      <c r="L50" s="62">
        <v>2667610819.5538845</v>
      </c>
      <c r="M50" s="62">
        <v>2420814884.5538845</v>
      </c>
      <c r="N50" s="62">
        <v>2386339025.5538845</v>
      </c>
      <c r="O50" s="62">
        <v>2332041187.5538845</v>
      </c>
      <c r="P50" s="62">
        <v>32953340198.996628</v>
      </c>
      <c r="R50" s="62">
        <v>2467550037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>
        <f t="shared" si="2"/>
        <v>2467550037</v>
      </c>
      <c r="AF50" s="16" t="s">
        <v>93</v>
      </c>
      <c r="AG50" s="11" t="s">
        <v>28</v>
      </c>
      <c r="AH50" s="12">
        <f t="shared" ref="AH50" si="33">+AH51+AH52+AH53</f>
        <v>2467550037</v>
      </c>
      <c r="AI50" s="62">
        <f t="shared" si="4"/>
        <v>4.5611196393784713E-2</v>
      </c>
      <c r="AJ50" s="62">
        <f t="shared" si="9"/>
        <v>-1</v>
      </c>
      <c r="AK50" s="62">
        <f t="shared" si="10"/>
        <v>-1</v>
      </c>
      <c r="AL50" s="62">
        <f t="shared" si="11"/>
        <v>-1</v>
      </c>
      <c r="AM50" s="62">
        <f t="shared" si="12"/>
        <v>-1</v>
      </c>
      <c r="AN50" s="62">
        <f t="shared" si="13"/>
        <v>-1</v>
      </c>
      <c r="AO50" s="62">
        <f t="shared" si="14"/>
        <v>-1</v>
      </c>
      <c r="AP50" s="62">
        <f t="shared" si="15"/>
        <v>-1</v>
      </c>
      <c r="AQ50" s="62">
        <f t="shared" si="16"/>
        <v>-1</v>
      </c>
      <c r="AR50" s="62">
        <f t="shared" si="17"/>
        <v>-1</v>
      </c>
      <c r="AS50" s="62">
        <f t="shared" si="18"/>
        <v>-1</v>
      </c>
      <c r="AT50" s="62">
        <f t="shared" si="19"/>
        <v>-1</v>
      </c>
      <c r="AU50" s="62">
        <f t="shared" si="20"/>
        <v>-0.92511988095594833</v>
      </c>
    </row>
    <row r="51" spans="1:47" x14ac:dyDescent="0.25">
      <c r="A51" s="66">
        <v>2023</v>
      </c>
      <c r="B51" s="71">
        <v>10201010101</v>
      </c>
      <c r="C51" s="72" t="s">
        <v>95</v>
      </c>
      <c r="D51" s="69">
        <v>1955513298.8405511</v>
      </c>
      <c r="E51" s="69">
        <v>3509583689.1405516</v>
      </c>
      <c r="F51" s="69">
        <v>2641897709.3905516</v>
      </c>
      <c r="G51" s="69">
        <v>2257484318.8405514</v>
      </c>
      <c r="H51" s="69">
        <v>2483669938.8405514</v>
      </c>
      <c r="I51" s="69">
        <v>2919286388.0905514</v>
      </c>
      <c r="J51" s="69">
        <v>2453218543.0905514</v>
      </c>
      <c r="K51" s="69">
        <v>2433018637.8405514</v>
      </c>
      <c r="L51" s="69">
        <v>2378277474.8405514</v>
      </c>
      <c r="M51" s="69">
        <v>2131481539.8405511</v>
      </c>
      <c r="N51" s="69">
        <v>2097005680.8405511</v>
      </c>
      <c r="O51" s="69">
        <v>2048407842.8405511</v>
      </c>
      <c r="P51" s="69">
        <v>29308845062.436611</v>
      </c>
      <c r="R51" s="69">
        <v>2313681120</v>
      </c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>
        <f t="shared" si="2"/>
        <v>2313681120</v>
      </c>
      <c r="AF51" s="15" t="s">
        <v>94</v>
      </c>
      <c r="AG51" s="30" t="s">
        <v>95</v>
      </c>
      <c r="AH51" s="31">
        <v>2313681120</v>
      </c>
      <c r="AI51" s="69">
        <f t="shared" si="4"/>
        <v>0.18315795723394526</v>
      </c>
      <c r="AJ51" s="69">
        <f t="shared" si="9"/>
        <v>-1</v>
      </c>
      <c r="AK51" s="69">
        <f t="shared" si="10"/>
        <v>-1</v>
      </c>
      <c r="AL51" s="69">
        <f t="shared" si="11"/>
        <v>-1</v>
      </c>
      <c r="AM51" s="69">
        <f t="shared" si="12"/>
        <v>-1</v>
      </c>
      <c r="AN51" s="69">
        <f t="shared" si="13"/>
        <v>-1</v>
      </c>
      <c r="AO51" s="69">
        <f t="shared" si="14"/>
        <v>-1</v>
      </c>
      <c r="AP51" s="69">
        <f t="shared" si="15"/>
        <v>-1</v>
      </c>
      <c r="AQ51" s="69">
        <f t="shared" si="16"/>
        <v>-1</v>
      </c>
      <c r="AR51" s="69">
        <f t="shared" si="17"/>
        <v>-1</v>
      </c>
      <c r="AS51" s="69">
        <f t="shared" si="18"/>
        <v>-1</v>
      </c>
      <c r="AT51" s="69">
        <f t="shared" si="19"/>
        <v>-1</v>
      </c>
      <c r="AU51" s="69">
        <f t="shared" si="20"/>
        <v>-0.92105860483170976</v>
      </c>
    </row>
    <row r="52" spans="1:47" x14ac:dyDescent="0.25">
      <c r="A52" s="66">
        <v>2023</v>
      </c>
      <c r="B52" s="71">
        <v>10201010102</v>
      </c>
      <c r="C52" s="68" t="s">
        <v>97</v>
      </c>
      <c r="D52" s="69">
        <v>260398344.71333334</v>
      </c>
      <c r="E52" s="69">
        <v>260398344.71333334</v>
      </c>
      <c r="F52" s="69">
        <v>260398344.71333334</v>
      </c>
      <c r="G52" s="69">
        <v>260398344.71333334</v>
      </c>
      <c r="H52" s="69">
        <v>260398344.71333334</v>
      </c>
      <c r="I52" s="69">
        <v>260398344.71333334</v>
      </c>
      <c r="J52" s="69">
        <v>260398344.71333334</v>
      </c>
      <c r="K52" s="69">
        <v>260398344.71333334</v>
      </c>
      <c r="L52" s="69">
        <v>260398344.71333334</v>
      </c>
      <c r="M52" s="69">
        <v>260398344.71333334</v>
      </c>
      <c r="N52" s="69">
        <v>260398344.71333334</v>
      </c>
      <c r="O52" s="69">
        <v>260398344.71333334</v>
      </c>
      <c r="P52" s="69">
        <v>3124780136.5599995</v>
      </c>
      <c r="R52" s="69">
        <v>146618917</v>
      </c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>
        <f t="shared" si="2"/>
        <v>146618917</v>
      </c>
      <c r="AF52" s="15" t="s">
        <v>96</v>
      </c>
      <c r="AG52" s="30" t="s">
        <v>97</v>
      </c>
      <c r="AH52" s="31">
        <v>146618917</v>
      </c>
      <c r="AI52" s="69">
        <f t="shared" si="4"/>
        <v>-0.43694374416469717</v>
      </c>
      <c r="AJ52" s="69">
        <f t="shared" si="9"/>
        <v>-1</v>
      </c>
      <c r="AK52" s="69">
        <f t="shared" si="10"/>
        <v>-1</v>
      </c>
      <c r="AL52" s="69">
        <f t="shared" si="11"/>
        <v>-1</v>
      </c>
      <c r="AM52" s="69">
        <f t="shared" si="12"/>
        <v>-1</v>
      </c>
      <c r="AN52" s="69">
        <f t="shared" si="13"/>
        <v>-1</v>
      </c>
      <c r="AO52" s="69">
        <f t="shared" si="14"/>
        <v>-1</v>
      </c>
      <c r="AP52" s="69">
        <f t="shared" si="15"/>
        <v>-1</v>
      </c>
      <c r="AQ52" s="69">
        <f t="shared" si="16"/>
        <v>-1</v>
      </c>
      <c r="AR52" s="69">
        <f t="shared" si="17"/>
        <v>-1</v>
      </c>
      <c r="AS52" s="69">
        <f t="shared" si="18"/>
        <v>-1</v>
      </c>
      <c r="AT52" s="69">
        <f t="shared" si="19"/>
        <v>-1</v>
      </c>
      <c r="AU52" s="69">
        <f t="shared" si="20"/>
        <v>-0.95307864534705811</v>
      </c>
    </row>
    <row r="53" spans="1:47" x14ac:dyDescent="0.25">
      <c r="A53" s="66">
        <v>2023</v>
      </c>
      <c r="B53" s="71">
        <v>10201010103</v>
      </c>
      <c r="C53" s="68" t="s">
        <v>99</v>
      </c>
      <c r="D53" s="69">
        <v>144000000</v>
      </c>
      <c r="E53" s="69">
        <v>34600000</v>
      </c>
      <c r="F53" s="69">
        <v>28935000</v>
      </c>
      <c r="G53" s="69">
        <v>28935000</v>
      </c>
      <c r="H53" s="69">
        <v>28935000</v>
      </c>
      <c r="I53" s="69">
        <v>28935000</v>
      </c>
      <c r="J53" s="69">
        <v>86535000</v>
      </c>
      <c r="K53" s="69">
        <v>28800000</v>
      </c>
      <c r="L53" s="69">
        <v>28935000</v>
      </c>
      <c r="M53" s="69">
        <v>28935000</v>
      </c>
      <c r="N53" s="69">
        <v>28935000</v>
      </c>
      <c r="O53" s="69">
        <v>23235000</v>
      </c>
      <c r="P53" s="69">
        <v>519715000</v>
      </c>
      <c r="R53" s="69">
        <v>7250000</v>
      </c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>
        <f t="shared" si="2"/>
        <v>7250000</v>
      </c>
      <c r="AF53" s="15" t="s">
        <v>98</v>
      </c>
      <c r="AG53" s="30" t="s">
        <v>99</v>
      </c>
      <c r="AH53" s="31">
        <v>7250000</v>
      </c>
      <c r="AI53" s="69">
        <f t="shared" si="4"/>
        <v>-0.94965277777777779</v>
      </c>
      <c r="AJ53" s="69">
        <f t="shared" si="9"/>
        <v>-1</v>
      </c>
      <c r="AK53" s="69">
        <f t="shared" si="10"/>
        <v>-1</v>
      </c>
      <c r="AL53" s="69">
        <f t="shared" si="11"/>
        <v>-1</v>
      </c>
      <c r="AM53" s="69">
        <f t="shared" si="12"/>
        <v>-1</v>
      </c>
      <c r="AN53" s="69">
        <f t="shared" si="13"/>
        <v>-1</v>
      </c>
      <c r="AO53" s="69">
        <f t="shared" si="14"/>
        <v>-1</v>
      </c>
      <c r="AP53" s="69">
        <f t="shared" si="15"/>
        <v>-1</v>
      </c>
      <c r="AQ53" s="69">
        <f t="shared" si="16"/>
        <v>-1</v>
      </c>
      <c r="AR53" s="69">
        <f t="shared" si="17"/>
        <v>-1</v>
      </c>
      <c r="AS53" s="69">
        <f t="shared" si="18"/>
        <v>-1</v>
      </c>
      <c r="AT53" s="69">
        <f t="shared" si="19"/>
        <v>-1</v>
      </c>
      <c r="AU53" s="69">
        <f t="shared" si="20"/>
        <v>-0.98605004666018881</v>
      </c>
    </row>
    <row r="54" spans="1:47" x14ac:dyDescent="0.25">
      <c r="A54" s="63">
        <v>2023</v>
      </c>
      <c r="B54" s="64" t="s">
        <v>100</v>
      </c>
      <c r="C54" s="65" t="s">
        <v>32</v>
      </c>
      <c r="D54" s="62">
        <v>4200000</v>
      </c>
      <c r="E54" s="62">
        <v>4635456</v>
      </c>
      <c r="F54" s="62">
        <v>24635456</v>
      </c>
      <c r="G54" s="62">
        <v>4635456</v>
      </c>
      <c r="H54" s="62">
        <v>4635456</v>
      </c>
      <c r="I54" s="62">
        <v>4635456</v>
      </c>
      <c r="J54" s="62">
        <v>24635456</v>
      </c>
      <c r="K54" s="62">
        <v>4635456</v>
      </c>
      <c r="L54" s="62">
        <v>4635456</v>
      </c>
      <c r="M54" s="62">
        <v>4635456</v>
      </c>
      <c r="N54" s="62">
        <v>4635456</v>
      </c>
      <c r="O54" s="62">
        <v>4635456</v>
      </c>
      <c r="P54" s="62">
        <v>95190016</v>
      </c>
      <c r="R54" s="62">
        <v>0</v>
      </c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>
        <f t="shared" si="2"/>
        <v>0</v>
      </c>
      <c r="AF54" s="16" t="s">
        <v>100</v>
      </c>
      <c r="AG54" s="11" t="s">
        <v>32</v>
      </c>
      <c r="AH54" s="12">
        <f t="shared" ref="AH54" si="34">+AH55+AH56</f>
        <v>0</v>
      </c>
      <c r="AI54" s="62">
        <f t="shared" si="4"/>
        <v>-1</v>
      </c>
      <c r="AJ54" s="62">
        <f t="shared" si="9"/>
        <v>-1</v>
      </c>
      <c r="AK54" s="62">
        <f t="shared" si="10"/>
        <v>-1</v>
      </c>
      <c r="AL54" s="62">
        <f t="shared" si="11"/>
        <v>-1</v>
      </c>
      <c r="AM54" s="62">
        <f t="shared" si="12"/>
        <v>-1</v>
      </c>
      <c r="AN54" s="62">
        <f t="shared" si="13"/>
        <v>-1</v>
      </c>
      <c r="AO54" s="62">
        <f t="shared" si="14"/>
        <v>-1</v>
      </c>
      <c r="AP54" s="62">
        <f t="shared" si="15"/>
        <v>-1</v>
      </c>
      <c r="AQ54" s="62">
        <f t="shared" si="16"/>
        <v>-1</v>
      </c>
      <c r="AR54" s="62">
        <f t="shared" si="17"/>
        <v>-1</v>
      </c>
      <c r="AS54" s="62">
        <f t="shared" si="18"/>
        <v>-1</v>
      </c>
      <c r="AT54" s="62">
        <f t="shared" si="19"/>
        <v>-1</v>
      </c>
      <c r="AU54" s="62">
        <f t="shared" si="20"/>
        <v>-1</v>
      </c>
    </row>
    <row r="55" spans="1:47" x14ac:dyDescent="0.25">
      <c r="A55" s="66">
        <v>2023</v>
      </c>
      <c r="B55" s="71">
        <v>10201010401</v>
      </c>
      <c r="C55" s="68" t="s">
        <v>95</v>
      </c>
      <c r="D55" s="69">
        <v>0</v>
      </c>
      <c r="E55" s="69">
        <v>0</v>
      </c>
      <c r="F55" s="69">
        <v>20000000</v>
      </c>
      <c r="G55" s="69">
        <v>0</v>
      </c>
      <c r="H55" s="69">
        <v>0</v>
      </c>
      <c r="I55" s="69">
        <v>0</v>
      </c>
      <c r="J55" s="69">
        <v>20000000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40000000</v>
      </c>
      <c r="R55" s="69">
        <v>0</v>
      </c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>
        <f t="shared" si="2"/>
        <v>0</v>
      </c>
      <c r="AF55" s="15" t="s">
        <v>101</v>
      </c>
      <c r="AG55" s="30" t="s">
        <v>95</v>
      </c>
      <c r="AH55" s="31">
        <v>0</v>
      </c>
      <c r="AI55" s="69" t="e">
        <f t="shared" si="4"/>
        <v>#DIV/0!</v>
      </c>
      <c r="AJ55" s="69" t="e">
        <f t="shared" si="9"/>
        <v>#DIV/0!</v>
      </c>
      <c r="AK55" s="69">
        <f t="shared" si="10"/>
        <v>-1</v>
      </c>
      <c r="AL55" s="69" t="e">
        <f t="shared" si="11"/>
        <v>#DIV/0!</v>
      </c>
      <c r="AM55" s="69" t="e">
        <f t="shared" si="12"/>
        <v>#DIV/0!</v>
      </c>
      <c r="AN55" s="69" t="e">
        <f t="shared" si="13"/>
        <v>#DIV/0!</v>
      </c>
      <c r="AO55" s="69">
        <f t="shared" si="14"/>
        <v>-1</v>
      </c>
      <c r="AP55" s="69" t="e">
        <f t="shared" si="15"/>
        <v>#DIV/0!</v>
      </c>
      <c r="AQ55" s="69" t="e">
        <f t="shared" si="16"/>
        <v>#DIV/0!</v>
      </c>
      <c r="AR55" s="69" t="e">
        <f t="shared" si="17"/>
        <v>#DIV/0!</v>
      </c>
      <c r="AS55" s="69" t="e">
        <f t="shared" si="18"/>
        <v>#DIV/0!</v>
      </c>
      <c r="AT55" s="69" t="e">
        <f t="shared" si="19"/>
        <v>#DIV/0!</v>
      </c>
      <c r="AU55" s="69">
        <f t="shared" si="20"/>
        <v>-1</v>
      </c>
    </row>
    <row r="56" spans="1:47" x14ac:dyDescent="0.25">
      <c r="A56" s="66">
        <v>2023</v>
      </c>
      <c r="B56" s="71">
        <v>10201010402</v>
      </c>
      <c r="C56" s="68" t="s">
        <v>97</v>
      </c>
      <c r="D56" s="69">
        <v>4200000</v>
      </c>
      <c r="E56" s="69">
        <v>4635456</v>
      </c>
      <c r="F56" s="69">
        <v>4635456</v>
      </c>
      <c r="G56" s="69">
        <v>4635456</v>
      </c>
      <c r="H56" s="69">
        <v>4635456</v>
      </c>
      <c r="I56" s="69">
        <v>4635456</v>
      </c>
      <c r="J56" s="69">
        <v>4635456</v>
      </c>
      <c r="K56" s="69">
        <v>4635456</v>
      </c>
      <c r="L56" s="69">
        <v>4635456</v>
      </c>
      <c r="M56" s="69">
        <v>4635456</v>
      </c>
      <c r="N56" s="69">
        <v>4635456</v>
      </c>
      <c r="O56" s="69">
        <v>4635456</v>
      </c>
      <c r="P56" s="69">
        <v>55190016</v>
      </c>
      <c r="R56" s="69">
        <v>0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>
        <f t="shared" si="2"/>
        <v>0</v>
      </c>
      <c r="AF56" s="15" t="s">
        <v>102</v>
      </c>
      <c r="AG56" s="30" t="s">
        <v>97</v>
      </c>
      <c r="AH56" s="31">
        <v>0</v>
      </c>
      <c r="AI56" s="69">
        <f t="shared" si="4"/>
        <v>-1</v>
      </c>
      <c r="AJ56" s="69">
        <f t="shared" si="9"/>
        <v>-1</v>
      </c>
      <c r="AK56" s="69">
        <f t="shared" si="10"/>
        <v>-1</v>
      </c>
      <c r="AL56" s="69">
        <f t="shared" si="11"/>
        <v>-1</v>
      </c>
      <c r="AM56" s="69">
        <f t="shared" si="12"/>
        <v>-1</v>
      </c>
      <c r="AN56" s="69">
        <f t="shared" si="13"/>
        <v>-1</v>
      </c>
      <c r="AO56" s="69">
        <f t="shared" si="14"/>
        <v>-1</v>
      </c>
      <c r="AP56" s="69">
        <f t="shared" si="15"/>
        <v>-1</v>
      </c>
      <c r="AQ56" s="69">
        <f t="shared" si="16"/>
        <v>-1</v>
      </c>
      <c r="AR56" s="69">
        <f t="shared" si="17"/>
        <v>-1</v>
      </c>
      <c r="AS56" s="69">
        <f t="shared" si="18"/>
        <v>-1</v>
      </c>
      <c r="AT56" s="69">
        <f t="shared" si="19"/>
        <v>-1</v>
      </c>
      <c r="AU56" s="69">
        <f t="shared" si="20"/>
        <v>-1</v>
      </c>
    </row>
    <row r="57" spans="1:47" x14ac:dyDescent="0.25">
      <c r="A57" s="63">
        <v>2023</v>
      </c>
      <c r="B57" s="64" t="s">
        <v>103</v>
      </c>
      <c r="C57" s="65" t="s">
        <v>34</v>
      </c>
      <c r="D57" s="62">
        <v>7000000</v>
      </c>
      <c r="E57" s="62">
        <v>7305311</v>
      </c>
      <c r="F57" s="62">
        <v>7305311</v>
      </c>
      <c r="G57" s="62">
        <v>7305311</v>
      </c>
      <c r="H57" s="62">
        <v>7305311</v>
      </c>
      <c r="I57" s="62">
        <v>7305311</v>
      </c>
      <c r="J57" s="62">
        <v>7305311</v>
      </c>
      <c r="K57" s="62">
        <v>7305311</v>
      </c>
      <c r="L57" s="62">
        <v>7305311</v>
      </c>
      <c r="M57" s="62">
        <v>7305311</v>
      </c>
      <c r="N57" s="62">
        <v>7305311</v>
      </c>
      <c r="O57" s="62">
        <v>7305311</v>
      </c>
      <c r="P57" s="62">
        <v>87358421</v>
      </c>
      <c r="R57" s="62">
        <v>0</v>
      </c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>
        <f t="shared" si="2"/>
        <v>0</v>
      </c>
      <c r="AF57" s="16" t="s">
        <v>103</v>
      </c>
      <c r="AG57" s="11" t="s">
        <v>34</v>
      </c>
      <c r="AH57" s="12">
        <f t="shared" ref="AH57" si="35">+AH58</f>
        <v>0</v>
      </c>
      <c r="AI57" s="62">
        <f t="shared" si="4"/>
        <v>-1</v>
      </c>
      <c r="AJ57" s="62">
        <f t="shared" si="9"/>
        <v>-1</v>
      </c>
      <c r="AK57" s="62">
        <f t="shared" si="10"/>
        <v>-1</v>
      </c>
      <c r="AL57" s="62">
        <f t="shared" si="11"/>
        <v>-1</v>
      </c>
      <c r="AM57" s="62">
        <f t="shared" si="12"/>
        <v>-1</v>
      </c>
      <c r="AN57" s="62">
        <f t="shared" si="13"/>
        <v>-1</v>
      </c>
      <c r="AO57" s="62">
        <f t="shared" si="14"/>
        <v>-1</v>
      </c>
      <c r="AP57" s="62">
        <f t="shared" si="15"/>
        <v>-1</v>
      </c>
      <c r="AQ57" s="62">
        <f t="shared" si="16"/>
        <v>-1</v>
      </c>
      <c r="AR57" s="62">
        <f t="shared" si="17"/>
        <v>-1</v>
      </c>
      <c r="AS57" s="62">
        <f t="shared" si="18"/>
        <v>-1</v>
      </c>
      <c r="AT57" s="62">
        <f t="shared" si="19"/>
        <v>-1</v>
      </c>
      <c r="AU57" s="62">
        <f t="shared" si="20"/>
        <v>-1</v>
      </c>
    </row>
    <row r="58" spans="1:47" x14ac:dyDescent="0.25">
      <c r="A58" s="66">
        <v>2023</v>
      </c>
      <c r="B58" s="71">
        <v>10201010502</v>
      </c>
      <c r="C58" s="68" t="s">
        <v>97</v>
      </c>
      <c r="D58" s="69">
        <v>7000000</v>
      </c>
      <c r="E58" s="69">
        <v>7305311</v>
      </c>
      <c r="F58" s="69">
        <v>7305311</v>
      </c>
      <c r="G58" s="69">
        <v>7305311</v>
      </c>
      <c r="H58" s="69">
        <v>7305311</v>
      </c>
      <c r="I58" s="69">
        <v>7305311</v>
      </c>
      <c r="J58" s="69">
        <v>7305311</v>
      </c>
      <c r="K58" s="69">
        <v>7305311</v>
      </c>
      <c r="L58" s="69">
        <v>7305311</v>
      </c>
      <c r="M58" s="69">
        <v>7305311</v>
      </c>
      <c r="N58" s="69">
        <v>7305311</v>
      </c>
      <c r="O58" s="69">
        <v>7305311</v>
      </c>
      <c r="P58" s="69">
        <v>87358421</v>
      </c>
      <c r="R58" s="69">
        <v>0</v>
      </c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>
        <f t="shared" ref="AD58:AD98" si="36">SUM(R58:AC58)</f>
        <v>0</v>
      </c>
      <c r="AF58" s="15" t="s">
        <v>104</v>
      </c>
      <c r="AG58" s="30" t="s">
        <v>97</v>
      </c>
      <c r="AH58" s="31">
        <v>0</v>
      </c>
      <c r="AI58" s="69">
        <f t="shared" si="4"/>
        <v>-1</v>
      </c>
      <c r="AJ58" s="69">
        <f t="shared" si="9"/>
        <v>-1</v>
      </c>
      <c r="AK58" s="69">
        <f t="shared" si="10"/>
        <v>-1</v>
      </c>
      <c r="AL58" s="69">
        <f t="shared" si="11"/>
        <v>-1</v>
      </c>
      <c r="AM58" s="69">
        <f t="shared" si="12"/>
        <v>-1</v>
      </c>
      <c r="AN58" s="69">
        <f t="shared" si="13"/>
        <v>-1</v>
      </c>
      <c r="AO58" s="69">
        <f t="shared" si="14"/>
        <v>-1</v>
      </c>
      <c r="AP58" s="69">
        <f t="shared" si="15"/>
        <v>-1</v>
      </c>
      <c r="AQ58" s="69">
        <f t="shared" si="16"/>
        <v>-1</v>
      </c>
      <c r="AR58" s="69">
        <f t="shared" si="17"/>
        <v>-1</v>
      </c>
      <c r="AS58" s="69">
        <f t="shared" si="18"/>
        <v>-1</v>
      </c>
      <c r="AT58" s="69">
        <f t="shared" si="19"/>
        <v>-1</v>
      </c>
      <c r="AU58" s="69">
        <f t="shared" si="20"/>
        <v>-1</v>
      </c>
    </row>
    <row r="59" spans="1:47" x14ac:dyDescent="0.25">
      <c r="A59" s="63">
        <v>2023</v>
      </c>
      <c r="B59" s="64" t="s">
        <v>105</v>
      </c>
      <c r="C59" s="65" t="s">
        <v>36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309536942</v>
      </c>
      <c r="O59" s="62">
        <v>0</v>
      </c>
      <c r="P59" s="62">
        <v>309536942</v>
      </c>
      <c r="R59" s="62">
        <v>0</v>
      </c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>
        <f t="shared" si="36"/>
        <v>0</v>
      </c>
      <c r="AF59" s="16" t="s">
        <v>105</v>
      </c>
      <c r="AG59" s="11" t="s">
        <v>36</v>
      </c>
      <c r="AH59" s="12">
        <f t="shared" ref="AH59" si="37">+AH60</f>
        <v>0</v>
      </c>
      <c r="AI59" s="62" t="e">
        <f t="shared" si="4"/>
        <v>#DIV/0!</v>
      </c>
      <c r="AJ59" s="62" t="e">
        <f t="shared" si="9"/>
        <v>#DIV/0!</v>
      </c>
      <c r="AK59" s="62" t="e">
        <f t="shared" si="10"/>
        <v>#DIV/0!</v>
      </c>
      <c r="AL59" s="62" t="e">
        <f t="shared" si="11"/>
        <v>#DIV/0!</v>
      </c>
      <c r="AM59" s="62" t="e">
        <f t="shared" si="12"/>
        <v>#DIV/0!</v>
      </c>
      <c r="AN59" s="62" t="e">
        <f t="shared" si="13"/>
        <v>#DIV/0!</v>
      </c>
      <c r="AO59" s="62" t="e">
        <f t="shared" si="14"/>
        <v>#DIV/0!</v>
      </c>
      <c r="AP59" s="62" t="e">
        <f t="shared" si="15"/>
        <v>#DIV/0!</v>
      </c>
      <c r="AQ59" s="62" t="e">
        <f t="shared" si="16"/>
        <v>#DIV/0!</v>
      </c>
      <c r="AR59" s="62" t="e">
        <f t="shared" si="17"/>
        <v>#DIV/0!</v>
      </c>
      <c r="AS59" s="62">
        <f t="shared" si="18"/>
        <v>-1</v>
      </c>
      <c r="AT59" s="62" t="e">
        <f t="shared" si="19"/>
        <v>#DIV/0!</v>
      </c>
      <c r="AU59" s="62">
        <f t="shared" si="20"/>
        <v>-1</v>
      </c>
    </row>
    <row r="60" spans="1:47" x14ac:dyDescent="0.25">
      <c r="A60" s="66">
        <v>2023</v>
      </c>
      <c r="B60" s="71">
        <v>10201010602</v>
      </c>
      <c r="C60" s="68" t="s">
        <v>97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309536942</v>
      </c>
      <c r="O60" s="69">
        <v>0</v>
      </c>
      <c r="P60" s="69">
        <v>309536942</v>
      </c>
      <c r="R60" s="69">
        <v>0</v>
      </c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>
        <f t="shared" si="36"/>
        <v>0</v>
      </c>
      <c r="AF60" s="15" t="s">
        <v>106</v>
      </c>
      <c r="AG60" s="30" t="s">
        <v>97</v>
      </c>
      <c r="AH60" s="31">
        <v>0</v>
      </c>
      <c r="AI60" s="69" t="e">
        <f t="shared" si="4"/>
        <v>#DIV/0!</v>
      </c>
      <c r="AJ60" s="69" t="e">
        <f t="shared" si="9"/>
        <v>#DIV/0!</v>
      </c>
      <c r="AK60" s="69" t="e">
        <f t="shared" si="10"/>
        <v>#DIV/0!</v>
      </c>
      <c r="AL60" s="69" t="e">
        <f t="shared" si="11"/>
        <v>#DIV/0!</v>
      </c>
      <c r="AM60" s="69" t="e">
        <f t="shared" si="12"/>
        <v>#DIV/0!</v>
      </c>
      <c r="AN60" s="69" t="e">
        <f t="shared" si="13"/>
        <v>#DIV/0!</v>
      </c>
      <c r="AO60" s="69" t="e">
        <f t="shared" si="14"/>
        <v>#DIV/0!</v>
      </c>
      <c r="AP60" s="69" t="e">
        <f t="shared" si="15"/>
        <v>#DIV/0!</v>
      </c>
      <c r="AQ60" s="69" t="e">
        <f t="shared" si="16"/>
        <v>#DIV/0!</v>
      </c>
      <c r="AR60" s="69" t="e">
        <f t="shared" si="17"/>
        <v>#DIV/0!</v>
      </c>
      <c r="AS60" s="69">
        <f t="shared" si="18"/>
        <v>-1</v>
      </c>
      <c r="AT60" s="69" t="e">
        <f t="shared" si="19"/>
        <v>#DIV/0!</v>
      </c>
      <c r="AU60" s="69">
        <f t="shared" si="20"/>
        <v>-1</v>
      </c>
    </row>
    <row r="61" spans="1:47" x14ac:dyDescent="0.25">
      <c r="A61" s="63">
        <v>2023</v>
      </c>
      <c r="B61" s="64" t="s">
        <v>107</v>
      </c>
      <c r="C61" s="65" t="s">
        <v>38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116734625</v>
      </c>
      <c r="O61" s="62">
        <v>0</v>
      </c>
      <c r="P61" s="62">
        <v>116734625</v>
      </c>
      <c r="R61" s="62">
        <v>0</v>
      </c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>
        <f t="shared" si="36"/>
        <v>0</v>
      </c>
      <c r="AF61" s="16" t="s">
        <v>107</v>
      </c>
      <c r="AG61" s="11" t="s">
        <v>38</v>
      </c>
      <c r="AH61" s="12">
        <f t="shared" ref="AH61" si="38">+AH62</f>
        <v>0</v>
      </c>
      <c r="AI61" s="62" t="e">
        <f t="shared" si="4"/>
        <v>#DIV/0!</v>
      </c>
      <c r="AJ61" s="62" t="e">
        <f t="shared" si="9"/>
        <v>#DIV/0!</v>
      </c>
      <c r="AK61" s="62" t="e">
        <f t="shared" si="10"/>
        <v>#DIV/0!</v>
      </c>
      <c r="AL61" s="62" t="e">
        <f t="shared" si="11"/>
        <v>#DIV/0!</v>
      </c>
      <c r="AM61" s="62" t="e">
        <f t="shared" si="12"/>
        <v>#DIV/0!</v>
      </c>
      <c r="AN61" s="62" t="e">
        <f t="shared" si="13"/>
        <v>#DIV/0!</v>
      </c>
      <c r="AO61" s="62" t="e">
        <f t="shared" si="14"/>
        <v>#DIV/0!</v>
      </c>
      <c r="AP61" s="62" t="e">
        <f t="shared" si="15"/>
        <v>#DIV/0!</v>
      </c>
      <c r="AQ61" s="62" t="e">
        <f t="shared" si="16"/>
        <v>#DIV/0!</v>
      </c>
      <c r="AR61" s="62" t="e">
        <f t="shared" si="17"/>
        <v>#DIV/0!</v>
      </c>
      <c r="AS61" s="62">
        <f t="shared" si="18"/>
        <v>-1</v>
      </c>
      <c r="AT61" s="62" t="e">
        <f t="shared" si="19"/>
        <v>#DIV/0!</v>
      </c>
      <c r="AU61" s="62">
        <f t="shared" si="20"/>
        <v>-1</v>
      </c>
    </row>
    <row r="62" spans="1:47" x14ac:dyDescent="0.25">
      <c r="A62" s="66">
        <v>2023</v>
      </c>
      <c r="B62" s="71">
        <v>10201010702</v>
      </c>
      <c r="C62" s="68" t="s">
        <v>97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116734625</v>
      </c>
      <c r="O62" s="69">
        <v>0</v>
      </c>
      <c r="P62" s="69">
        <v>116734625</v>
      </c>
      <c r="R62" s="69">
        <v>0</v>
      </c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>
        <f t="shared" si="36"/>
        <v>0</v>
      </c>
      <c r="AF62" s="15" t="s">
        <v>108</v>
      </c>
      <c r="AG62" s="30" t="s">
        <v>97</v>
      </c>
      <c r="AH62" s="31">
        <v>0</v>
      </c>
      <c r="AI62" s="69" t="e">
        <f t="shared" si="4"/>
        <v>#DIV/0!</v>
      </c>
      <c r="AJ62" s="69" t="e">
        <f t="shared" si="9"/>
        <v>#DIV/0!</v>
      </c>
      <c r="AK62" s="69" t="e">
        <f t="shared" si="10"/>
        <v>#DIV/0!</v>
      </c>
      <c r="AL62" s="69" t="e">
        <f t="shared" si="11"/>
        <v>#DIV/0!</v>
      </c>
      <c r="AM62" s="69" t="e">
        <f t="shared" si="12"/>
        <v>#DIV/0!</v>
      </c>
      <c r="AN62" s="69" t="e">
        <f t="shared" si="13"/>
        <v>#DIV/0!</v>
      </c>
      <c r="AO62" s="69" t="e">
        <f t="shared" si="14"/>
        <v>#DIV/0!</v>
      </c>
      <c r="AP62" s="69" t="e">
        <f t="shared" si="15"/>
        <v>#DIV/0!</v>
      </c>
      <c r="AQ62" s="69" t="e">
        <f t="shared" si="16"/>
        <v>#DIV/0!</v>
      </c>
      <c r="AR62" s="69" t="e">
        <f t="shared" si="17"/>
        <v>#DIV/0!</v>
      </c>
      <c r="AS62" s="69">
        <f t="shared" si="18"/>
        <v>-1</v>
      </c>
      <c r="AT62" s="69" t="e">
        <f t="shared" si="19"/>
        <v>#DIV/0!</v>
      </c>
      <c r="AU62" s="69">
        <f t="shared" si="20"/>
        <v>-1</v>
      </c>
    </row>
    <row r="63" spans="1:47" x14ac:dyDescent="0.25">
      <c r="A63" s="63">
        <v>2023</v>
      </c>
      <c r="B63" s="64" t="s">
        <v>109</v>
      </c>
      <c r="C63" s="65" t="s">
        <v>40</v>
      </c>
      <c r="D63" s="62">
        <v>11608333</v>
      </c>
      <c r="E63" s="62">
        <v>11608333</v>
      </c>
      <c r="F63" s="62">
        <v>11608333</v>
      </c>
      <c r="G63" s="62">
        <v>11608333</v>
      </c>
      <c r="H63" s="62">
        <v>11608333</v>
      </c>
      <c r="I63" s="62">
        <v>11608333</v>
      </c>
      <c r="J63" s="62">
        <v>11608333</v>
      </c>
      <c r="K63" s="62">
        <v>11608333</v>
      </c>
      <c r="L63" s="62">
        <v>11608333</v>
      </c>
      <c r="M63" s="62">
        <v>11608333</v>
      </c>
      <c r="N63" s="62">
        <v>11608333</v>
      </c>
      <c r="O63" s="62">
        <v>11608333</v>
      </c>
      <c r="P63" s="62">
        <v>139299996</v>
      </c>
      <c r="R63" s="62">
        <v>0</v>
      </c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>
        <f t="shared" si="36"/>
        <v>0</v>
      </c>
      <c r="AF63" s="16" t="s">
        <v>109</v>
      </c>
      <c r="AG63" s="11" t="s">
        <v>40</v>
      </c>
      <c r="AH63" s="12">
        <f t="shared" ref="AH63" si="39">+AH64</f>
        <v>0</v>
      </c>
      <c r="AI63" s="62">
        <f t="shared" si="4"/>
        <v>-1</v>
      </c>
      <c r="AJ63" s="62">
        <f t="shared" si="9"/>
        <v>-1</v>
      </c>
      <c r="AK63" s="62">
        <f t="shared" si="10"/>
        <v>-1</v>
      </c>
      <c r="AL63" s="62">
        <f t="shared" si="11"/>
        <v>-1</v>
      </c>
      <c r="AM63" s="62">
        <f t="shared" si="12"/>
        <v>-1</v>
      </c>
      <c r="AN63" s="62">
        <f t="shared" si="13"/>
        <v>-1</v>
      </c>
      <c r="AO63" s="62">
        <f t="shared" si="14"/>
        <v>-1</v>
      </c>
      <c r="AP63" s="62">
        <f t="shared" si="15"/>
        <v>-1</v>
      </c>
      <c r="AQ63" s="62">
        <f t="shared" si="16"/>
        <v>-1</v>
      </c>
      <c r="AR63" s="62">
        <f t="shared" si="17"/>
        <v>-1</v>
      </c>
      <c r="AS63" s="62">
        <f t="shared" si="18"/>
        <v>-1</v>
      </c>
      <c r="AT63" s="62">
        <f t="shared" si="19"/>
        <v>-1</v>
      </c>
      <c r="AU63" s="62">
        <f t="shared" si="20"/>
        <v>-1</v>
      </c>
    </row>
    <row r="64" spans="1:47" x14ac:dyDescent="0.25">
      <c r="A64" s="66">
        <v>2023</v>
      </c>
      <c r="B64" s="71">
        <v>10201010802</v>
      </c>
      <c r="C64" s="68" t="s">
        <v>97</v>
      </c>
      <c r="D64" s="69">
        <v>11608333</v>
      </c>
      <c r="E64" s="69">
        <v>11608333</v>
      </c>
      <c r="F64" s="69">
        <v>11608333</v>
      </c>
      <c r="G64" s="69">
        <v>11608333</v>
      </c>
      <c r="H64" s="69">
        <v>11608333</v>
      </c>
      <c r="I64" s="69">
        <v>11608333</v>
      </c>
      <c r="J64" s="69">
        <v>11608333</v>
      </c>
      <c r="K64" s="69">
        <v>11608333</v>
      </c>
      <c r="L64" s="69">
        <v>11608333</v>
      </c>
      <c r="M64" s="69">
        <v>11608333</v>
      </c>
      <c r="N64" s="69">
        <v>11608333</v>
      </c>
      <c r="O64" s="69">
        <v>11608333</v>
      </c>
      <c r="P64" s="69">
        <v>139299996</v>
      </c>
      <c r="R64" s="69">
        <v>0</v>
      </c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>
        <f t="shared" si="36"/>
        <v>0</v>
      </c>
      <c r="AF64" s="15" t="s">
        <v>110</v>
      </c>
      <c r="AG64" s="30" t="s">
        <v>97</v>
      </c>
      <c r="AH64" s="31">
        <v>0</v>
      </c>
      <c r="AI64" s="69">
        <f t="shared" si="4"/>
        <v>-1</v>
      </c>
      <c r="AJ64" s="69">
        <f t="shared" si="9"/>
        <v>-1</v>
      </c>
      <c r="AK64" s="69">
        <f t="shared" si="10"/>
        <v>-1</v>
      </c>
      <c r="AL64" s="69">
        <f t="shared" si="11"/>
        <v>-1</v>
      </c>
      <c r="AM64" s="69">
        <f t="shared" si="12"/>
        <v>-1</v>
      </c>
      <c r="AN64" s="69">
        <f t="shared" si="13"/>
        <v>-1</v>
      </c>
      <c r="AO64" s="69">
        <f t="shared" si="14"/>
        <v>-1</v>
      </c>
      <c r="AP64" s="69">
        <f t="shared" si="15"/>
        <v>-1</v>
      </c>
      <c r="AQ64" s="69">
        <f t="shared" si="16"/>
        <v>-1</v>
      </c>
      <c r="AR64" s="69">
        <f t="shared" si="17"/>
        <v>-1</v>
      </c>
      <c r="AS64" s="69">
        <f t="shared" si="18"/>
        <v>-1</v>
      </c>
      <c r="AT64" s="69">
        <f t="shared" si="19"/>
        <v>-1</v>
      </c>
      <c r="AU64" s="69">
        <f t="shared" si="20"/>
        <v>-1</v>
      </c>
    </row>
    <row r="65" spans="1:47" x14ac:dyDescent="0.25">
      <c r="A65" s="63">
        <v>2023</v>
      </c>
      <c r="B65" s="64" t="s">
        <v>111</v>
      </c>
      <c r="C65" s="65" t="s">
        <v>42</v>
      </c>
      <c r="D65" s="62">
        <v>23873180</v>
      </c>
      <c r="E65" s="62">
        <v>533010000.00000006</v>
      </c>
      <c r="F65" s="62">
        <v>31566415.260000002</v>
      </c>
      <c r="G65" s="62">
        <v>23873180</v>
      </c>
      <c r="H65" s="62">
        <v>27318670.000000004</v>
      </c>
      <c r="I65" s="62">
        <v>17597404.720000003</v>
      </c>
      <c r="J65" s="62">
        <v>25404630</v>
      </c>
      <c r="K65" s="62">
        <v>31566415.260000002</v>
      </c>
      <c r="L65" s="62">
        <v>33746415.260000005</v>
      </c>
      <c r="M65" s="62">
        <v>23873180</v>
      </c>
      <c r="N65" s="62">
        <v>17597404.720000003</v>
      </c>
      <c r="O65" s="62">
        <v>388581571.25999999</v>
      </c>
      <c r="P65" s="62">
        <v>1178008466.48</v>
      </c>
      <c r="R65" s="62">
        <v>0</v>
      </c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>
        <f t="shared" si="36"/>
        <v>0</v>
      </c>
      <c r="AF65" s="16" t="s">
        <v>111</v>
      </c>
      <c r="AG65" s="11" t="s">
        <v>42</v>
      </c>
      <c r="AH65" s="12">
        <f t="shared" ref="AH65" si="40">+AH66+AH67</f>
        <v>0</v>
      </c>
      <c r="AI65" s="62">
        <f t="shared" si="4"/>
        <v>-1</v>
      </c>
      <c r="AJ65" s="62">
        <f t="shared" si="9"/>
        <v>-1</v>
      </c>
      <c r="AK65" s="62">
        <f t="shared" si="10"/>
        <v>-1</v>
      </c>
      <c r="AL65" s="62">
        <f t="shared" si="11"/>
        <v>-1</v>
      </c>
      <c r="AM65" s="62">
        <f t="shared" si="12"/>
        <v>-1</v>
      </c>
      <c r="AN65" s="62">
        <f t="shared" si="13"/>
        <v>-1</v>
      </c>
      <c r="AO65" s="62">
        <f t="shared" si="14"/>
        <v>-1</v>
      </c>
      <c r="AP65" s="62">
        <f t="shared" si="15"/>
        <v>-1</v>
      </c>
      <c r="AQ65" s="62">
        <f t="shared" si="16"/>
        <v>-1</v>
      </c>
      <c r="AR65" s="62">
        <f t="shared" si="17"/>
        <v>-1</v>
      </c>
      <c r="AS65" s="62">
        <f t="shared" si="18"/>
        <v>-1</v>
      </c>
      <c r="AT65" s="62">
        <f t="shared" si="19"/>
        <v>-1</v>
      </c>
      <c r="AU65" s="62">
        <f t="shared" si="20"/>
        <v>-1</v>
      </c>
    </row>
    <row r="66" spans="1:47" x14ac:dyDescent="0.25">
      <c r="A66" s="66">
        <v>2023</v>
      </c>
      <c r="B66" s="71">
        <v>10201010901</v>
      </c>
      <c r="C66" s="68" t="s">
        <v>95</v>
      </c>
      <c r="D66" s="69">
        <v>23873180</v>
      </c>
      <c r="E66" s="69">
        <v>533010000.00000006</v>
      </c>
      <c r="F66" s="69">
        <v>31566415.260000002</v>
      </c>
      <c r="G66" s="69">
        <v>23873180</v>
      </c>
      <c r="H66" s="69">
        <v>27318670.000000004</v>
      </c>
      <c r="I66" s="69">
        <v>17597404.720000003</v>
      </c>
      <c r="J66" s="69">
        <v>25404630</v>
      </c>
      <c r="K66" s="69">
        <v>31566415.260000002</v>
      </c>
      <c r="L66" s="69">
        <v>33746415.260000005</v>
      </c>
      <c r="M66" s="69">
        <v>23873180</v>
      </c>
      <c r="N66" s="69">
        <v>17597404.720000003</v>
      </c>
      <c r="O66" s="69">
        <v>31566415.260000002</v>
      </c>
      <c r="P66" s="69">
        <v>820993310.48000002</v>
      </c>
      <c r="R66" s="69">
        <v>0</v>
      </c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>
        <f t="shared" si="36"/>
        <v>0</v>
      </c>
      <c r="AF66" s="15" t="s">
        <v>112</v>
      </c>
      <c r="AG66" s="30" t="s">
        <v>95</v>
      </c>
      <c r="AH66" s="31">
        <v>0</v>
      </c>
      <c r="AI66" s="69">
        <f t="shared" si="4"/>
        <v>-1</v>
      </c>
      <c r="AJ66" s="69">
        <f t="shared" si="9"/>
        <v>-1</v>
      </c>
      <c r="AK66" s="69">
        <f t="shared" si="10"/>
        <v>-1</v>
      </c>
      <c r="AL66" s="69">
        <f t="shared" si="11"/>
        <v>-1</v>
      </c>
      <c r="AM66" s="69">
        <f t="shared" si="12"/>
        <v>-1</v>
      </c>
      <c r="AN66" s="69">
        <f t="shared" si="13"/>
        <v>-1</v>
      </c>
      <c r="AO66" s="69">
        <f t="shared" si="14"/>
        <v>-1</v>
      </c>
      <c r="AP66" s="69">
        <f t="shared" si="15"/>
        <v>-1</v>
      </c>
      <c r="AQ66" s="69">
        <f t="shared" si="16"/>
        <v>-1</v>
      </c>
      <c r="AR66" s="69">
        <f t="shared" si="17"/>
        <v>-1</v>
      </c>
      <c r="AS66" s="69">
        <f t="shared" si="18"/>
        <v>-1</v>
      </c>
      <c r="AT66" s="69">
        <f t="shared" si="19"/>
        <v>-1</v>
      </c>
      <c r="AU66" s="69">
        <f t="shared" si="20"/>
        <v>-1</v>
      </c>
    </row>
    <row r="67" spans="1:47" x14ac:dyDescent="0.25">
      <c r="A67" s="66">
        <v>2023</v>
      </c>
      <c r="B67" s="71">
        <v>10201010902</v>
      </c>
      <c r="C67" s="68" t="s">
        <v>97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357015156</v>
      </c>
      <c r="P67" s="69">
        <v>357015156</v>
      </c>
      <c r="R67" s="69">
        <v>0</v>
      </c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>
        <f t="shared" si="36"/>
        <v>0</v>
      </c>
      <c r="AF67" s="15" t="s">
        <v>113</v>
      </c>
      <c r="AG67" s="30" t="s">
        <v>97</v>
      </c>
      <c r="AH67" s="31">
        <v>0</v>
      </c>
      <c r="AI67" s="69" t="e">
        <f t="shared" si="4"/>
        <v>#DIV/0!</v>
      </c>
      <c r="AJ67" s="69" t="e">
        <f t="shared" si="9"/>
        <v>#DIV/0!</v>
      </c>
      <c r="AK67" s="69" t="e">
        <f t="shared" si="10"/>
        <v>#DIV/0!</v>
      </c>
      <c r="AL67" s="69" t="e">
        <f t="shared" si="11"/>
        <v>#DIV/0!</v>
      </c>
      <c r="AM67" s="69" t="e">
        <f t="shared" si="12"/>
        <v>#DIV/0!</v>
      </c>
      <c r="AN67" s="69" t="e">
        <f t="shared" si="13"/>
        <v>#DIV/0!</v>
      </c>
      <c r="AO67" s="69" t="e">
        <f t="shared" si="14"/>
        <v>#DIV/0!</v>
      </c>
      <c r="AP67" s="69" t="e">
        <f t="shared" si="15"/>
        <v>#DIV/0!</v>
      </c>
      <c r="AQ67" s="69" t="e">
        <f t="shared" si="16"/>
        <v>#DIV/0!</v>
      </c>
      <c r="AR67" s="69" t="e">
        <f t="shared" si="17"/>
        <v>#DIV/0!</v>
      </c>
      <c r="AS67" s="69" t="e">
        <f t="shared" si="18"/>
        <v>#DIV/0!</v>
      </c>
      <c r="AT67" s="69">
        <f t="shared" si="19"/>
        <v>-1</v>
      </c>
      <c r="AU67" s="69">
        <f t="shared" si="20"/>
        <v>-1</v>
      </c>
    </row>
    <row r="68" spans="1:47" x14ac:dyDescent="0.25">
      <c r="A68" s="63">
        <v>2023</v>
      </c>
      <c r="B68" s="64" t="s">
        <v>114</v>
      </c>
      <c r="C68" s="65" t="s">
        <v>44</v>
      </c>
      <c r="D68" s="62">
        <v>0</v>
      </c>
      <c r="E68" s="62">
        <v>130000</v>
      </c>
      <c r="F68" s="62">
        <v>1065492</v>
      </c>
      <c r="G68" s="62">
        <v>0</v>
      </c>
      <c r="H68" s="62">
        <v>422005490</v>
      </c>
      <c r="I68" s="62">
        <v>0</v>
      </c>
      <c r="J68" s="62">
        <v>0</v>
      </c>
      <c r="K68" s="62">
        <v>1195492</v>
      </c>
      <c r="L68" s="62">
        <v>0</v>
      </c>
      <c r="M68" s="62">
        <v>0</v>
      </c>
      <c r="N68" s="62">
        <v>0</v>
      </c>
      <c r="O68" s="62">
        <v>610851147</v>
      </c>
      <c r="P68" s="62">
        <v>1035247621</v>
      </c>
      <c r="R68" s="62">
        <v>0</v>
      </c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>
        <f t="shared" si="36"/>
        <v>0</v>
      </c>
      <c r="AF68" s="16" t="s">
        <v>114</v>
      </c>
      <c r="AG68" s="11" t="s">
        <v>44</v>
      </c>
      <c r="AH68" s="12">
        <f t="shared" ref="AH68" si="41">+AH69+AH70</f>
        <v>0</v>
      </c>
      <c r="AI68" s="62" t="e">
        <f t="shared" si="4"/>
        <v>#DIV/0!</v>
      </c>
      <c r="AJ68" s="62">
        <f t="shared" si="9"/>
        <v>-1</v>
      </c>
      <c r="AK68" s="62">
        <f t="shared" si="10"/>
        <v>-1</v>
      </c>
      <c r="AL68" s="62" t="e">
        <f t="shared" si="11"/>
        <v>#DIV/0!</v>
      </c>
      <c r="AM68" s="62">
        <f t="shared" si="12"/>
        <v>-1</v>
      </c>
      <c r="AN68" s="62" t="e">
        <f t="shared" si="13"/>
        <v>#DIV/0!</v>
      </c>
      <c r="AO68" s="62" t="e">
        <f t="shared" si="14"/>
        <v>#DIV/0!</v>
      </c>
      <c r="AP68" s="62">
        <f t="shared" si="15"/>
        <v>-1</v>
      </c>
      <c r="AQ68" s="62" t="e">
        <f t="shared" si="16"/>
        <v>#DIV/0!</v>
      </c>
      <c r="AR68" s="62" t="e">
        <f t="shared" si="17"/>
        <v>#DIV/0!</v>
      </c>
      <c r="AS68" s="62" t="e">
        <f t="shared" si="18"/>
        <v>#DIV/0!</v>
      </c>
      <c r="AT68" s="62">
        <f t="shared" si="19"/>
        <v>-1</v>
      </c>
      <c r="AU68" s="62">
        <f t="shared" si="20"/>
        <v>-1</v>
      </c>
    </row>
    <row r="69" spans="1:47" x14ac:dyDescent="0.25">
      <c r="A69" s="66">
        <v>2023</v>
      </c>
      <c r="B69" s="71">
        <v>10201011001</v>
      </c>
      <c r="C69" s="68" t="s">
        <v>95</v>
      </c>
      <c r="D69" s="69">
        <v>0</v>
      </c>
      <c r="E69" s="69">
        <v>130000</v>
      </c>
      <c r="F69" s="69">
        <v>1065492</v>
      </c>
      <c r="G69" s="69">
        <v>0</v>
      </c>
      <c r="H69" s="69">
        <v>422005490</v>
      </c>
      <c r="I69" s="69">
        <v>0</v>
      </c>
      <c r="J69" s="69">
        <v>0</v>
      </c>
      <c r="K69" s="69">
        <v>1195492</v>
      </c>
      <c r="L69" s="69">
        <v>0</v>
      </c>
      <c r="M69" s="69">
        <v>0</v>
      </c>
      <c r="N69" s="69">
        <v>0</v>
      </c>
      <c r="O69" s="69">
        <v>422005490</v>
      </c>
      <c r="P69" s="69">
        <v>846401964</v>
      </c>
      <c r="R69" s="69">
        <v>0</v>
      </c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>
        <f t="shared" si="36"/>
        <v>0</v>
      </c>
      <c r="AF69" s="15" t="s">
        <v>115</v>
      </c>
      <c r="AG69" s="30" t="s">
        <v>95</v>
      </c>
      <c r="AH69" s="31">
        <v>0</v>
      </c>
      <c r="AI69" s="69" t="e">
        <f t="shared" si="4"/>
        <v>#DIV/0!</v>
      </c>
      <c r="AJ69" s="69">
        <f t="shared" si="9"/>
        <v>-1</v>
      </c>
      <c r="AK69" s="69">
        <f t="shared" si="10"/>
        <v>-1</v>
      </c>
      <c r="AL69" s="69" t="e">
        <f t="shared" si="11"/>
        <v>#DIV/0!</v>
      </c>
      <c r="AM69" s="69">
        <f t="shared" si="12"/>
        <v>-1</v>
      </c>
      <c r="AN69" s="69" t="e">
        <f t="shared" si="13"/>
        <v>#DIV/0!</v>
      </c>
      <c r="AO69" s="69" t="e">
        <f t="shared" si="14"/>
        <v>#DIV/0!</v>
      </c>
      <c r="AP69" s="69">
        <f t="shared" si="15"/>
        <v>-1</v>
      </c>
      <c r="AQ69" s="69" t="e">
        <f t="shared" si="16"/>
        <v>#DIV/0!</v>
      </c>
      <c r="AR69" s="69" t="e">
        <f t="shared" si="17"/>
        <v>#DIV/0!</v>
      </c>
      <c r="AS69" s="69" t="e">
        <f t="shared" si="18"/>
        <v>#DIV/0!</v>
      </c>
      <c r="AT69" s="69">
        <f t="shared" si="19"/>
        <v>-1</v>
      </c>
      <c r="AU69" s="69">
        <f t="shared" si="20"/>
        <v>-1</v>
      </c>
    </row>
    <row r="70" spans="1:47" x14ac:dyDescent="0.25">
      <c r="A70" s="66">
        <v>2023</v>
      </c>
      <c r="B70" s="71">
        <v>10201011002</v>
      </c>
      <c r="C70" s="68" t="s">
        <v>97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188845657</v>
      </c>
      <c r="P70" s="69">
        <v>188845657</v>
      </c>
      <c r="R70" s="69">
        <v>0</v>
      </c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>
        <f t="shared" si="36"/>
        <v>0</v>
      </c>
      <c r="AF70" s="15" t="s">
        <v>116</v>
      </c>
      <c r="AG70" s="30" t="s">
        <v>97</v>
      </c>
      <c r="AH70" s="31">
        <v>0</v>
      </c>
      <c r="AI70" s="69" t="e">
        <f t="shared" si="4"/>
        <v>#DIV/0!</v>
      </c>
      <c r="AJ70" s="69" t="e">
        <f t="shared" si="9"/>
        <v>#DIV/0!</v>
      </c>
      <c r="AK70" s="69" t="e">
        <f t="shared" si="10"/>
        <v>#DIV/0!</v>
      </c>
      <c r="AL70" s="69" t="e">
        <f t="shared" si="11"/>
        <v>#DIV/0!</v>
      </c>
      <c r="AM70" s="69" t="e">
        <f t="shared" si="12"/>
        <v>#DIV/0!</v>
      </c>
      <c r="AN70" s="69" t="e">
        <f t="shared" si="13"/>
        <v>#DIV/0!</v>
      </c>
      <c r="AO70" s="69" t="e">
        <f t="shared" si="14"/>
        <v>#DIV/0!</v>
      </c>
      <c r="AP70" s="69" t="e">
        <f t="shared" si="15"/>
        <v>#DIV/0!</v>
      </c>
      <c r="AQ70" s="69" t="e">
        <f t="shared" si="16"/>
        <v>#DIV/0!</v>
      </c>
      <c r="AR70" s="69" t="e">
        <f t="shared" si="17"/>
        <v>#DIV/0!</v>
      </c>
      <c r="AS70" s="69" t="e">
        <f t="shared" si="18"/>
        <v>#DIV/0!</v>
      </c>
      <c r="AT70" s="69">
        <f t="shared" si="19"/>
        <v>-1</v>
      </c>
      <c r="AU70" s="69">
        <f t="shared" si="20"/>
        <v>-1</v>
      </c>
    </row>
    <row r="71" spans="1:47" x14ac:dyDescent="0.25">
      <c r="A71" s="66">
        <v>2023</v>
      </c>
      <c r="B71" s="67" t="s">
        <v>117</v>
      </c>
      <c r="C71" s="68" t="s">
        <v>46</v>
      </c>
      <c r="D71" s="69">
        <v>225630000.00000003</v>
      </c>
      <c r="E71" s="69">
        <v>225728337.50000003</v>
      </c>
      <c r="F71" s="69">
        <v>80098337.5</v>
      </c>
      <c r="G71" s="69">
        <v>225630000.00000003</v>
      </c>
      <c r="H71" s="69">
        <v>225728337.50000003</v>
      </c>
      <c r="I71" s="69">
        <v>225728337.50000003</v>
      </c>
      <c r="J71" s="69">
        <v>225630000.00000003</v>
      </c>
      <c r="K71" s="69">
        <v>225630000.00000003</v>
      </c>
      <c r="L71" s="69">
        <v>100000000</v>
      </c>
      <c r="M71" s="69">
        <v>225630000.00000003</v>
      </c>
      <c r="N71" s="69">
        <v>225630000.00000003</v>
      </c>
      <c r="O71" s="69">
        <v>225630000.00000003</v>
      </c>
      <c r="P71" s="69">
        <v>2436693350.0000005</v>
      </c>
      <c r="R71" s="69">
        <v>0</v>
      </c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>
        <f t="shared" si="36"/>
        <v>0</v>
      </c>
      <c r="AF71" s="15" t="s">
        <v>117</v>
      </c>
      <c r="AG71" s="30" t="s">
        <v>46</v>
      </c>
      <c r="AH71" s="31">
        <v>0</v>
      </c>
      <c r="AI71" s="69">
        <f t="shared" si="4"/>
        <v>-1</v>
      </c>
      <c r="AJ71" s="69">
        <f t="shared" si="9"/>
        <v>-1</v>
      </c>
      <c r="AK71" s="69">
        <f t="shared" si="10"/>
        <v>-1</v>
      </c>
      <c r="AL71" s="69">
        <f t="shared" si="11"/>
        <v>-1</v>
      </c>
      <c r="AM71" s="69">
        <f t="shared" si="12"/>
        <v>-1</v>
      </c>
      <c r="AN71" s="69">
        <f t="shared" si="13"/>
        <v>-1</v>
      </c>
      <c r="AO71" s="69">
        <f t="shared" si="14"/>
        <v>-1</v>
      </c>
      <c r="AP71" s="69">
        <f t="shared" si="15"/>
        <v>-1</v>
      </c>
      <c r="AQ71" s="69">
        <f t="shared" si="16"/>
        <v>-1</v>
      </c>
      <c r="AR71" s="69">
        <f t="shared" si="17"/>
        <v>-1</v>
      </c>
      <c r="AS71" s="69">
        <f t="shared" si="18"/>
        <v>-1</v>
      </c>
      <c r="AT71" s="69">
        <f t="shared" si="19"/>
        <v>-1</v>
      </c>
      <c r="AU71" s="69">
        <f t="shared" si="20"/>
        <v>-1</v>
      </c>
    </row>
    <row r="72" spans="1:47" x14ac:dyDescent="0.25">
      <c r="A72" s="63">
        <v>2023</v>
      </c>
      <c r="B72" s="64" t="s">
        <v>118</v>
      </c>
      <c r="C72" s="65" t="s">
        <v>54</v>
      </c>
      <c r="D72" s="62">
        <v>549833742.28195047</v>
      </c>
      <c r="E72" s="62">
        <v>621599266.68195045</v>
      </c>
      <c r="F72" s="62">
        <v>1405324518.2819502</v>
      </c>
      <c r="G72" s="62">
        <v>575820312.68195045</v>
      </c>
      <c r="H72" s="62">
        <v>548576242.28195047</v>
      </c>
      <c r="I72" s="62">
        <v>544724742.28195047</v>
      </c>
      <c r="J72" s="62">
        <v>595003742.28195059</v>
      </c>
      <c r="K72" s="62">
        <v>569583218.28195047</v>
      </c>
      <c r="L72" s="62">
        <v>1389411996.2819502</v>
      </c>
      <c r="M72" s="62">
        <v>572066662.28195047</v>
      </c>
      <c r="N72" s="62">
        <v>989515982.28195059</v>
      </c>
      <c r="O72" s="62">
        <v>550014242.28195047</v>
      </c>
      <c r="P72" s="62">
        <v>8911474668.1834068</v>
      </c>
      <c r="R72" s="62">
        <v>0</v>
      </c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>
        <f t="shared" si="36"/>
        <v>0</v>
      </c>
      <c r="AF72" s="13" t="s">
        <v>118</v>
      </c>
      <c r="AG72" s="7" t="s">
        <v>54</v>
      </c>
      <c r="AH72" s="8">
        <f t="shared" ref="AH72" si="42">+AH73+AH77+AH80+AH84+AH88+AH92</f>
        <v>0</v>
      </c>
      <c r="AI72" s="62">
        <f t="shared" si="4"/>
        <v>-1</v>
      </c>
      <c r="AJ72" s="62">
        <f t="shared" si="9"/>
        <v>-1</v>
      </c>
      <c r="AK72" s="62">
        <f t="shared" si="10"/>
        <v>-1</v>
      </c>
      <c r="AL72" s="62">
        <f t="shared" si="11"/>
        <v>-1</v>
      </c>
      <c r="AM72" s="62">
        <f t="shared" si="12"/>
        <v>-1</v>
      </c>
      <c r="AN72" s="62">
        <f t="shared" si="13"/>
        <v>-1</v>
      </c>
      <c r="AO72" s="62">
        <f t="shared" si="14"/>
        <v>-1</v>
      </c>
      <c r="AP72" s="62">
        <f t="shared" si="15"/>
        <v>-1</v>
      </c>
      <c r="AQ72" s="62">
        <f t="shared" si="16"/>
        <v>-1</v>
      </c>
      <c r="AR72" s="62">
        <f t="shared" si="17"/>
        <v>-1</v>
      </c>
      <c r="AS72" s="62">
        <f t="shared" si="18"/>
        <v>-1</v>
      </c>
      <c r="AT72" s="62">
        <f t="shared" si="19"/>
        <v>-1</v>
      </c>
      <c r="AU72" s="62">
        <f t="shared" si="20"/>
        <v>-1</v>
      </c>
    </row>
    <row r="73" spans="1:47" x14ac:dyDescent="0.25">
      <c r="A73" s="63">
        <v>2023</v>
      </c>
      <c r="B73" s="64" t="s">
        <v>119</v>
      </c>
      <c r="C73" s="65" t="s">
        <v>56</v>
      </c>
      <c r="D73" s="62">
        <v>174068065.35860002</v>
      </c>
      <c r="E73" s="62">
        <v>174068065.35860002</v>
      </c>
      <c r="F73" s="62">
        <v>174068065.35860002</v>
      </c>
      <c r="G73" s="62">
        <v>174068065.35860002</v>
      </c>
      <c r="H73" s="62">
        <v>174068065.35860002</v>
      </c>
      <c r="I73" s="62">
        <v>174068065.35860002</v>
      </c>
      <c r="J73" s="62">
        <v>174068065.35860002</v>
      </c>
      <c r="K73" s="62">
        <v>174068065.35860002</v>
      </c>
      <c r="L73" s="62">
        <v>174068065.35860002</v>
      </c>
      <c r="M73" s="62">
        <v>174068065.35860002</v>
      </c>
      <c r="N73" s="62">
        <v>174068065.35860002</v>
      </c>
      <c r="O73" s="62">
        <v>174068065.35860002</v>
      </c>
      <c r="P73" s="62">
        <v>2088816784.3032007</v>
      </c>
      <c r="R73" s="62">
        <v>0</v>
      </c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>
        <f t="shared" si="36"/>
        <v>0</v>
      </c>
      <c r="AF73" s="16" t="s">
        <v>119</v>
      </c>
      <c r="AG73" s="11" t="s">
        <v>56</v>
      </c>
      <c r="AH73" s="12">
        <f t="shared" ref="AH73" si="43">+AH74</f>
        <v>0</v>
      </c>
      <c r="AI73" s="62">
        <f t="shared" ref="AI73:AI136" si="44">+(R73-D73)/D73</f>
        <v>-1</v>
      </c>
      <c r="AJ73" s="62">
        <f t="shared" si="9"/>
        <v>-1</v>
      </c>
      <c r="AK73" s="62">
        <f t="shared" si="10"/>
        <v>-1</v>
      </c>
      <c r="AL73" s="62">
        <f t="shared" si="11"/>
        <v>-1</v>
      </c>
      <c r="AM73" s="62">
        <f t="shared" si="12"/>
        <v>-1</v>
      </c>
      <c r="AN73" s="62">
        <f t="shared" si="13"/>
        <v>-1</v>
      </c>
      <c r="AO73" s="62">
        <f t="shared" si="14"/>
        <v>-1</v>
      </c>
      <c r="AP73" s="62">
        <f t="shared" si="15"/>
        <v>-1</v>
      </c>
      <c r="AQ73" s="62">
        <f t="shared" si="16"/>
        <v>-1</v>
      </c>
      <c r="AR73" s="62">
        <f t="shared" si="17"/>
        <v>-1</v>
      </c>
      <c r="AS73" s="62">
        <f t="shared" si="18"/>
        <v>-1</v>
      </c>
      <c r="AT73" s="62">
        <f t="shared" si="19"/>
        <v>-1</v>
      </c>
      <c r="AU73" s="62">
        <f t="shared" si="20"/>
        <v>-1</v>
      </c>
    </row>
    <row r="74" spans="1:47" x14ac:dyDescent="0.25">
      <c r="A74" s="63">
        <v>2023</v>
      </c>
      <c r="B74" s="64" t="s">
        <v>120</v>
      </c>
      <c r="C74" s="65" t="s">
        <v>56</v>
      </c>
      <c r="D74" s="62">
        <v>174068065.35860002</v>
      </c>
      <c r="E74" s="62">
        <v>174068065.35860002</v>
      </c>
      <c r="F74" s="62">
        <v>174068065.35860002</v>
      </c>
      <c r="G74" s="62">
        <v>174068065.35860002</v>
      </c>
      <c r="H74" s="62">
        <v>174068065.35860002</v>
      </c>
      <c r="I74" s="62">
        <v>174068065.35860002</v>
      </c>
      <c r="J74" s="62">
        <v>174068065.35860002</v>
      </c>
      <c r="K74" s="62">
        <v>174068065.35860002</v>
      </c>
      <c r="L74" s="62">
        <v>174068065.35860002</v>
      </c>
      <c r="M74" s="62">
        <v>174068065.35860002</v>
      </c>
      <c r="N74" s="62">
        <v>174068065.35860002</v>
      </c>
      <c r="O74" s="62">
        <v>174068065.35860002</v>
      </c>
      <c r="P74" s="62">
        <v>2088816784.3032007</v>
      </c>
      <c r="R74" s="62">
        <v>0</v>
      </c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>
        <f t="shared" si="36"/>
        <v>0</v>
      </c>
      <c r="AF74" s="16" t="s">
        <v>120</v>
      </c>
      <c r="AG74" s="11" t="s">
        <v>56</v>
      </c>
      <c r="AH74" s="12">
        <f t="shared" ref="AH74" si="45">+AH75+AH76</f>
        <v>0</v>
      </c>
      <c r="AI74" s="62">
        <f t="shared" si="44"/>
        <v>-1</v>
      </c>
      <c r="AJ74" s="62">
        <f t="shared" si="9"/>
        <v>-1</v>
      </c>
      <c r="AK74" s="62">
        <f t="shared" si="10"/>
        <v>-1</v>
      </c>
      <c r="AL74" s="62">
        <f t="shared" si="11"/>
        <v>-1</v>
      </c>
      <c r="AM74" s="62">
        <f t="shared" si="12"/>
        <v>-1</v>
      </c>
      <c r="AN74" s="62">
        <f t="shared" si="13"/>
        <v>-1</v>
      </c>
      <c r="AO74" s="62">
        <f t="shared" si="14"/>
        <v>-1</v>
      </c>
      <c r="AP74" s="62">
        <f t="shared" si="15"/>
        <v>-1</v>
      </c>
      <c r="AQ74" s="62">
        <f t="shared" si="16"/>
        <v>-1</v>
      </c>
      <c r="AR74" s="62">
        <f t="shared" si="17"/>
        <v>-1</v>
      </c>
      <c r="AS74" s="62">
        <f t="shared" si="18"/>
        <v>-1</v>
      </c>
      <c r="AT74" s="62">
        <f t="shared" si="19"/>
        <v>-1</v>
      </c>
      <c r="AU74" s="62">
        <f t="shared" si="20"/>
        <v>-1</v>
      </c>
    </row>
    <row r="75" spans="1:47" x14ac:dyDescent="0.25">
      <c r="A75" s="66"/>
      <c r="B75" s="71">
        <v>10202010101</v>
      </c>
      <c r="C75" s="68" t="s">
        <v>95</v>
      </c>
      <c r="D75" s="69">
        <v>136877616.35860002</v>
      </c>
      <c r="E75" s="69">
        <v>136877616.35860002</v>
      </c>
      <c r="F75" s="69">
        <v>136877616.35860002</v>
      </c>
      <c r="G75" s="69">
        <v>136877616.35860002</v>
      </c>
      <c r="H75" s="69">
        <v>136877616.35860002</v>
      </c>
      <c r="I75" s="69">
        <v>136877616.35860002</v>
      </c>
      <c r="J75" s="69">
        <v>136877616.35860002</v>
      </c>
      <c r="K75" s="69">
        <v>136877616.35860002</v>
      </c>
      <c r="L75" s="69">
        <v>136877616.35860002</v>
      </c>
      <c r="M75" s="69">
        <v>136877616.35860002</v>
      </c>
      <c r="N75" s="69">
        <v>136877616.35860002</v>
      </c>
      <c r="O75" s="69">
        <v>136877616.35860002</v>
      </c>
      <c r="P75" s="69">
        <v>1642531396.3032007</v>
      </c>
      <c r="R75" s="69">
        <v>0</v>
      </c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>
        <f t="shared" si="36"/>
        <v>0</v>
      </c>
      <c r="AF75" s="15" t="s">
        <v>121</v>
      </c>
      <c r="AG75" s="30" t="s">
        <v>95</v>
      </c>
      <c r="AH75" s="31">
        <v>0</v>
      </c>
      <c r="AI75" s="69">
        <f t="shared" si="44"/>
        <v>-1</v>
      </c>
      <c r="AJ75" s="69">
        <f t="shared" si="9"/>
        <v>-1</v>
      </c>
      <c r="AK75" s="69">
        <f t="shared" si="10"/>
        <v>-1</v>
      </c>
      <c r="AL75" s="69">
        <f t="shared" si="11"/>
        <v>-1</v>
      </c>
      <c r="AM75" s="69">
        <f t="shared" si="12"/>
        <v>-1</v>
      </c>
      <c r="AN75" s="69">
        <f t="shared" si="13"/>
        <v>-1</v>
      </c>
      <c r="AO75" s="69">
        <f t="shared" si="14"/>
        <v>-1</v>
      </c>
      <c r="AP75" s="69">
        <f t="shared" si="15"/>
        <v>-1</v>
      </c>
      <c r="AQ75" s="69">
        <f t="shared" si="16"/>
        <v>-1</v>
      </c>
      <c r="AR75" s="69">
        <f t="shared" si="17"/>
        <v>-1</v>
      </c>
      <c r="AS75" s="69">
        <f t="shared" si="18"/>
        <v>-1</v>
      </c>
      <c r="AT75" s="69">
        <f t="shared" si="19"/>
        <v>-1</v>
      </c>
      <c r="AU75" s="69">
        <f t="shared" si="20"/>
        <v>-1</v>
      </c>
    </row>
    <row r="76" spans="1:47" x14ac:dyDescent="0.25">
      <c r="A76" s="66"/>
      <c r="B76" s="71">
        <v>10202010102</v>
      </c>
      <c r="C76" s="68" t="s">
        <v>97</v>
      </c>
      <c r="D76" s="69">
        <v>37190449</v>
      </c>
      <c r="E76" s="69">
        <v>37190449</v>
      </c>
      <c r="F76" s="69">
        <v>37190449</v>
      </c>
      <c r="G76" s="69">
        <v>37190449</v>
      </c>
      <c r="H76" s="69">
        <v>37190449</v>
      </c>
      <c r="I76" s="69">
        <v>37190449</v>
      </c>
      <c r="J76" s="69">
        <v>37190449</v>
      </c>
      <c r="K76" s="69">
        <v>37190449</v>
      </c>
      <c r="L76" s="69">
        <v>37190449</v>
      </c>
      <c r="M76" s="69">
        <v>37190449</v>
      </c>
      <c r="N76" s="69">
        <v>37190449</v>
      </c>
      <c r="O76" s="69">
        <v>37190449</v>
      </c>
      <c r="P76" s="69">
        <v>446285388</v>
      </c>
      <c r="R76" s="69">
        <v>0</v>
      </c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>
        <f t="shared" si="36"/>
        <v>0</v>
      </c>
      <c r="AF76" s="15" t="s">
        <v>122</v>
      </c>
      <c r="AG76" s="30" t="s">
        <v>97</v>
      </c>
      <c r="AH76" s="31">
        <v>0</v>
      </c>
      <c r="AI76" s="69">
        <f t="shared" si="44"/>
        <v>-1</v>
      </c>
      <c r="AJ76" s="69">
        <f t="shared" si="9"/>
        <v>-1</v>
      </c>
      <c r="AK76" s="69">
        <f t="shared" si="10"/>
        <v>-1</v>
      </c>
      <c r="AL76" s="69">
        <f t="shared" si="11"/>
        <v>-1</v>
      </c>
      <c r="AM76" s="69">
        <f t="shared" si="12"/>
        <v>-1</v>
      </c>
      <c r="AN76" s="69">
        <f t="shared" si="13"/>
        <v>-1</v>
      </c>
      <c r="AO76" s="69">
        <f t="shared" si="14"/>
        <v>-1</v>
      </c>
      <c r="AP76" s="69">
        <f t="shared" si="15"/>
        <v>-1</v>
      </c>
      <c r="AQ76" s="69">
        <f t="shared" si="16"/>
        <v>-1</v>
      </c>
      <c r="AR76" s="69">
        <f t="shared" si="17"/>
        <v>-1</v>
      </c>
      <c r="AS76" s="69">
        <f t="shared" si="18"/>
        <v>-1</v>
      </c>
      <c r="AT76" s="69">
        <f t="shared" si="19"/>
        <v>-1</v>
      </c>
      <c r="AU76" s="69">
        <f t="shared" si="20"/>
        <v>-1</v>
      </c>
    </row>
    <row r="77" spans="1:47" x14ac:dyDescent="0.25">
      <c r="A77" s="63">
        <v>2023</v>
      </c>
      <c r="B77" s="64" t="s">
        <v>123</v>
      </c>
      <c r="C77" s="65" t="s">
        <v>59</v>
      </c>
      <c r="D77" s="62">
        <v>139773637.59817612</v>
      </c>
      <c r="E77" s="62">
        <v>139773637.59817612</v>
      </c>
      <c r="F77" s="62">
        <v>139773637.59817612</v>
      </c>
      <c r="G77" s="62">
        <v>139773637.59817612</v>
      </c>
      <c r="H77" s="62">
        <v>139773637.59817612</v>
      </c>
      <c r="I77" s="62">
        <v>139773637.59817612</v>
      </c>
      <c r="J77" s="62">
        <v>139773637.59817612</v>
      </c>
      <c r="K77" s="62">
        <v>139773637.59817612</v>
      </c>
      <c r="L77" s="62">
        <v>139773637.59817612</v>
      </c>
      <c r="M77" s="62">
        <v>139773637.59817612</v>
      </c>
      <c r="N77" s="62">
        <v>139773637.59817612</v>
      </c>
      <c r="O77" s="62">
        <v>139773637.59817612</v>
      </c>
      <c r="P77" s="62">
        <v>1677283651.178113</v>
      </c>
      <c r="R77" s="62">
        <v>0</v>
      </c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>
        <f t="shared" si="36"/>
        <v>0</v>
      </c>
      <c r="AF77" s="16" t="s">
        <v>123</v>
      </c>
      <c r="AG77" s="11" t="s">
        <v>59</v>
      </c>
      <c r="AH77" s="12">
        <f t="shared" ref="AH77" si="46">+AH78+AH79</f>
        <v>0</v>
      </c>
      <c r="AI77" s="62">
        <f t="shared" si="44"/>
        <v>-1</v>
      </c>
      <c r="AJ77" s="62">
        <f t="shared" si="9"/>
        <v>-1</v>
      </c>
      <c r="AK77" s="62">
        <f t="shared" si="10"/>
        <v>-1</v>
      </c>
      <c r="AL77" s="62">
        <f t="shared" si="11"/>
        <v>-1</v>
      </c>
      <c r="AM77" s="62">
        <f t="shared" si="12"/>
        <v>-1</v>
      </c>
      <c r="AN77" s="62">
        <f t="shared" si="13"/>
        <v>-1</v>
      </c>
      <c r="AO77" s="62">
        <f t="shared" si="14"/>
        <v>-1</v>
      </c>
      <c r="AP77" s="62">
        <f t="shared" si="15"/>
        <v>-1</v>
      </c>
      <c r="AQ77" s="62">
        <f t="shared" si="16"/>
        <v>-1</v>
      </c>
      <c r="AR77" s="62">
        <f t="shared" si="17"/>
        <v>-1</v>
      </c>
      <c r="AS77" s="62">
        <f t="shared" si="18"/>
        <v>-1</v>
      </c>
      <c r="AT77" s="62">
        <f t="shared" si="19"/>
        <v>-1</v>
      </c>
      <c r="AU77" s="62">
        <f t="shared" si="20"/>
        <v>-1</v>
      </c>
    </row>
    <row r="78" spans="1:47" x14ac:dyDescent="0.25">
      <c r="A78" s="66"/>
      <c r="B78" s="71">
        <v>10202020101</v>
      </c>
      <c r="C78" s="68" t="s">
        <v>95</v>
      </c>
      <c r="D78" s="69">
        <v>113430382.59817611</v>
      </c>
      <c r="E78" s="69">
        <v>113430382.59817611</v>
      </c>
      <c r="F78" s="69">
        <v>113430382.59817611</v>
      </c>
      <c r="G78" s="69">
        <v>113430382.59817611</v>
      </c>
      <c r="H78" s="69">
        <v>113430382.59817611</v>
      </c>
      <c r="I78" s="69">
        <v>113430382.59817611</v>
      </c>
      <c r="J78" s="69">
        <v>113430382.59817611</v>
      </c>
      <c r="K78" s="69">
        <v>113430382.59817611</v>
      </c>
      <c r="L78" s="69">
        <v>113430382.59817611</v>
      </c>
      <c r="M78" s="69">
        <v>113430382.59817611</v>
      </c>
      <c r="N78" s="69">
        <v>113430382.59817611</v>
      </c>
      <c r="O78" s="69">
        <v>113430382.59817611</v>
      </c>
      <c r="P78" s="69">
        <v>1361164591.178113</v>
      </c>
      <c r="R78" s="69">
        <v>0</v>
      </c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>
        <f t="shared" si="36"/>
        <v>0</v>
      </c>
      <c r="AF78" s="15" t="s">
        <v>124</v>
      </c>
      <c r="AG78" s="30" t="s">
        <v>95</v>
      </c>
      <c r="AH78" s="31">
        <v>0</v>
      </c>
      <c r="AI78" s="69">
        <f t="shared" si="44"/>
        <v>-1</v>
      </c>
      <c r="AJ78" s="69">
        <f t="shared" si="9"/>
        <v>-1</v>
      </c>
      <c r="AK78" s="69">
        <f t="shared" si="10"/>
        <v>-1</v>
      </c>
      <c r="AL78" s="69">
        <f t="shared" si="11"/>
        <v>-1</v>
      </c>
      <c r="AM78" s="69">
        <f t="shared" si="12"/>
        <v>-1</v>
      </c>
      <c r="AN78" s="69">
        <f t="shared" si="13"/>
        <v>-1</v>
      </c>
      <c r="AO78" s="69">
        <f t="shared" si="14"/>
        <v>-1</v>
      </c>
      <c r="AP78" s="69">
        <f t="shared" si="15"/>
        <v>-1</v>
      </c>
      <c r="AQ78" s="69">
        <f t="shared" si="16"/>
        <v>-1</v>
      </c>
      <c r="AR78" s="69">
        <f t="shared" si="17"/>
        <v>-1</v>
      </c>
      <c r="AS78" s="69">
        <f t="shared" si="18"/>
        <v>-1</v>
      </c>
      <c r="AT78" s="69">
        <f t="shared" si="19"/>
        <v>-1</v>
      </c>
      <c r="AU78" s="69">
        <f t="shared" si="20"/>
        <v>-1</v>
      </c>
    </row>
    <row r="79" spans="1:47" x14ac:dyDescent="0.25">
      <c r="A79" s="66"/>
      <c r="B79" s="71">
        <v>10202020102</v>
      </c>
      <c r="C79" s="68" t="s">
        <v>97</v>
      </c>
      <c r="D79" s="69">
        <v>26343255</v>
      </c>
      <c r="E79" s="69">
        <v>26343255</v>
      </c>
      <c r="F79" s="69">
        <v>26343255</v>
      </c>
      <c r="G79" s="69">
        <v>26343255</v>
      </c>
      <c r="H79" s="69">
        <v>26343255</v>
      </c>
      <c r="I79" s="69">
        <v>26343255</v>
      </c>
      <c r="J79" s="69">
        <v>26343255</v>
      </c>
      <c r="K79" s="69">
        <v>26343255</v>
      </c>
      <c r="L79" s="69">
        <v>26343255</v>
      </c>
      <c r="M79" s="69">
        <v>26343255</v>
      </c>
      <c r="N79" s="69">
        <v>26343255</v>
      </c>
      <c r="O79" s="69">
        <v>26343255</v>
      </c>
      <c r="P79" s="69">
        <v>316119060</v>
      </c>
      <c r="R79" s="69">
        <v>0</v>
      </c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>
        <f t="shared" si="36"/>
        <v>0</v>
      </c>
      <c r="AF79" s="15" t="s">
        <v>125</v>
      </c>
      <c r="AG79" s="30" t="s">
        <v>97</v>
      </c>
      <c r="AH79" s="31">
        <v>0</v>
      </c>
      <c r="AI79" s="69">
        <f t="shared" si="44"/>
        <v>-1</v>
      </c>
      <c r="AJ79" s="69">
        <f t="shared" si="9"/>
        <v>-1</v>
      </c>
      <c r="AK79" s="69">
        <f t="shared" si="10"/>
        <v>-1</v>
      </c>
      <c r="AL79" s="69">
        <f t="shared" si="11"/>
        <v>-1</v>
      </c>
      <c r="AM79" s="69">
        <f t="shared" si="12"/>
        <v>-1</v>
      </c>
      <c r="AN79" s="69">
        <f t="shared" si="13"/>
        <v>-1</v>
      </c>
      <c r="AO79" s="69">
        <f t="shared" si="14"/>
        <v>-1</v>
      </c>
      <c r="AP79" s="69">
        <f t="shared" si="15"/>
        <v>-1</v>
      </c>
      <c r="AQ79" s="69">
        <f t="shared" si="16"/>
        <v>-1</v>
      </c>
      <c r="AR79" s="69">
        <f t="shared" si="17"/>
        <v>-1</v>
      </c>
      <c r="AS79" s="69">
        <f t="shared" si="18"/>
        <v>-1</v>
      </c>
      <c r="AT79" s="69">
        <f t="shared" si="19"/>
        <v>-1</v>
      </c>
      <c r="AU79" s="69">
        <f t="shared" si="20"/>
        <v>-1</v>
      </c>
    </row>
    <row r="80" spans="1:47" x14ac:dyDescent="0.25">
      <c r="A80" s="63">
        <v>2023</v>
      </c>
      <c r="B80" s="64" t="s">
        <v>126</v>
      </c>
      <c r="C80" s="65" t="s">
        <v>62</v>
      </c>
      <c r="D80" s="62">
        <v>6720000</v>
      </c>
      <c r="E80" s="62">
        <v>39334070.399999999</v>
      </c>
      <c r="F80" s="62">
        <v>850542383</v>
      </c>
      <c r="G80" s="62">
        <v>39234070.399999999</v>
      </c>
      <c r="H80" s="62">
        <v>11990000</v>
      </c>
      <c r="I80" s="62">
        <v>8611000</v>
      </c>
      <c r="J80" s="62">
        <v>10890000</v>
      </c>
      <c r="K80" s="62">
        <v>14393583</v>
      </c>
      <c r="L80" s="62">
        <v>849676800</v>
      </c>
      <c r="M80" s="62">
        <v>35030420</v>
      </c>
      <c r="N80" s="62">
        <v>452929740</v>
      </c>
      <c r="O80" s="62">
        <v>13428000</v>
      </c>
      <c r="P80" s="62">
        <v>2332780066.8000002</v>
      </c>
      <c r="R80" s="62">
        <v>0</v>
      </c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>
        <f t="shared" si="36"/>
        <v>0</v>
      </c>
      <c r="AF80" s="16" t="s">
        <v>126</v>
      </c>
      <c r="AG80" s="11" t="s">
        <v>62</v>
      </c>
      <c r="AH80" s="12">
        <f t="shared" ref="AH80" si="47">+AH81</f>
        <v>0</v>
      </c>
      <c r="AI80" s="62">
        <f t="shared" si="44"/>
        <v>-1</v>
      </c>
      <c r="AJ80" s="62">
        <f t="shared" si="9"/>
        <v>-1</v>
      </c>
      <c r="AK80" s="62">
        <f t="shared" si="10"/>
        <v>-1</v>
      </c>
      <c r="AL80" s="62">
        <f t="shared" si="11"/>
        <v>-1</v>
      </c>
      <c r="AM80" s="62">
        <f t="shared" si="12"/>
        <v>-1</v>
      </c>
      <c r="AN80" s="62">
        <f t="shared" si="13"/>
        <v>-1</v>
      </c>
      <c r="AO80" s="62">
        <f t="shared" si="14"/>
        <v>-1</v>
      </c>
      <c r="AP80" s="62">
        <f t="shared" si="15"/>
        <v>-1</v>
      </c>
      <c r="AQ80" s="62">
        <f t="shared" si="16"/>
        <v>-1</v>
      </c>
      <c r="AR80" s="62">
        <f t="shared" si="17"/>
        <v>-1</v>
      </c>
      <c r="AS80" s="62">
        <f t="shared" si="18"/>
        <v>-1</v>
      </c>
      <c r="AT80" s="62">
        <f t="shared" si="19"/>
        <v>-1</v>
      </c>
      <c r="AU80" s="62">
        <f t="shared" si="20"/>
        <v>-1</v>
      </c>
    </row>
    <row r="81" spans="1:47" x14ac:dyDescent="0.25">
      <c r="A81" s="63">
        <v>2023</v>
      </c>
      <c r="B81" s="64" t="s">
        <v>127</v>
      </c>
      <c r="C81" s="65" t="s">
        <v>62</v>
      </c>
      <c r="D81" s="62">
        <v>6720000</v>
      </c>
      <c r="E81" s="62">
        <v>39334070.399999999</v>
      </c>
      <c r="F81" s="62">
        <v>850542383</v>
      </c>
      <c r="G81" s="62">
        <v>39234070.399999999</v>
      </c>
      <c r="H81" s="62">
        <v>11990000</v>
      </c>
      <c r="I81" s="62">
        <v>8611000</v>
      </c>
      <c r="J81" s="62">
        <v>10890000</v>
      </c>
      <c r="K81" s="62">
        <v>14393583</v>
      </c>
      <c r="L81" s="62">
        <v>849676800</v>
      </c>
      <c r="M81" s="62">
        <v>35030420</v>
      </c>
      <c r="N81" s="62">
        <v>452929740</v>
      </c>
      <c r="O81" s="62">
        <v>13428000</v>
      </c>
      <c r="P81" s="62">
        <v>2332780066.8000002</v>
      </c>
      <c r="R81" s="62">
        <v>0</v>
      </c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>
        <f t="shared" si="36"/>
        <v>0</v>
      </c>
      <c r="AF81" s="16" t="s">
        <v>127</v>
      </c>
      <c r="AG81" s="11" t="s">
        <v>62</v>
      </c>
      <c r="AH81" s="12">
        <f t="shared" ref="AH81" si="48">+AH82+AH83</f>
        <v>0</v>
      </c>
      <c r="AI81" s="62">
        <f t="shared" si="44"/>
        <v>-1</v>
      </c>
      <c r="AJ81" s="62">
        <f t="shared" si="9"/>
        <v>-1</v>
      </c>
      <c r="AK81" s="62">
        <f t="shared" si="10"/>
        <v>-1</v>
      </c>
      <c r="AL81" s="62">
        <f t="shared" si="11"/>
        <v>-1</v>
      </c>
      <c r="AM81" s="62">
        <f t="shared" si="12"/>
        <v>-1</v>
      </c>
      <c r="AN81" s="62">
        <f t="shared" si="13"/>
        <v>-1</v>
      </c>
      <c r="AO81" s="62">
        <f t="shared" si="14"/>
        <v>-1</v>
      </c>
      <c r="AP81" s="62">
        <f t="shared" si="15"/>
        <v>-1</v>
      </c>
      <c r="AQ81" s="62">
        <f t="shared" si="16"/>
        <v>-1</v>
      </c>
      <c r="AR81" s="62">
        <f t="shared" si="17"/>
        <v>-1</v>
      </c>
      <c r="AS81" s="62">
        <f t="shared" si="18"/>
        <v>-1</v>
      </c>
      <c r="AT81" s="62">
        <f t="shared" si="19"/>
        <v>-1</v>
      </c>
      <c r="AU81" s="62">
        <f t="shared" si="20"/>
        <v>-1</v>
      </c>
    </row>
    <row r="82" spans="1:47" x14ac:dyDescent="0.25">
      <c r="A82" s="66"/>
      <c r="B82" s="71">
        <v>10202030101</v>
      </c>
      <c r="C82" s="68" t="s">
        <v>95</v>
      </c>
      <c r="D82" s="69">
        <v>6720000</v>
      </c>
      <c r="E82" s="69">
        <v>39334070.399999999</v>
      </c>
      <c r="F82" s="69">
        <v>850542383</v>
      </c>
      <c r="G82" s="69">
        <v>39234070.399999999</v>
      </c>
      <c r="H82" s="69">
        <v>11990000</v>
      </c>
      <c r="I82" s="69">
        <v>8611000</v>
      </c>
      <c r="J82" s="69">
        <v>10890000</v>
      </c>
      <c r="K82" s="69">
        <v>14393583</v>
      </c>
      <c r="L82" s="69">
        <v>849676800</v>
      </c>
      <c r="M82" s="69">
        <v>35030420</v>
      </c>
      <c r="N82" s="69">
        <v>13428000</v>
      </c>
      <c r="O82" s="69">
        <v>13428000</v>
      </c>
      <c r="P82" s="69">
        <v>1893278326.8</v>
      </c>
      <c r="R82" s="69">
        <v>0</v>
      </c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>
        <f t="shared" si="36"/>
        <v>0</v>
      </c>
      <c r="AF82" s="15" t="s">
        <v>128</v>
      </c>
      <c r="AG82" s="30" t="s">
        <v>95</v>
      </c>
      <c r="AH82" s="31">
        <v>0</v>
      </c>
      <c r="AI82" s="69">
        <f t="shared" si="44"/>
        <v>-1</v>
      </c>
      <c r="AJ82" s="69">
        <f t="shared" si="9"/>
        <v>-1</v>
      </c>
      <c r="AK82" s="69">
        <f t="shared" si="10"/>
        <v>-1</v>
      </c>
      <c r="AL82" s="69">
        <f t="shared" si="11"/>
        <v>-1</v>
      </c>
      <c r="AM82" s="69">
        <f t="shared" si="12"/>
        <v>-1</v>
      </c>
      <c r="AN82" s="69">
        <f t="shared" si="13"/>
        <v>-1</v>
      </c>
      <c r="AO82" s="69">
        <f t="shared" si="14"/>
        <v>-1</v>
      </c>
      <c r="AP82" s="69">
        <f t="shared" si="15"/>
        <v>-1</v>
      </c>
      <c r="AQ82" s="69">
        <f t="shared" si="16"/>
        <v>-1</v>
      </c>
      <c r="AR82" s="69">
        <f t="shared" si="17"/>
        <v>-1</v>
      </c>
      <c r="AS82" s="69">
        <f t="shared" si="18"/>
        <v>-1</v>
      </c>
      <c r="AT82" s="69">
        <f t="shared" si="19"/>
        <v>-1</v>
      </c>
      <c r="AU82" s="69">
        <f t="shared" si="20"/>
        <v>-1</v>
      </c>
    </row>
    <row r="83" spans="1:47" x14ac:dyDescent="0.25">
      <c r="A83" s="66"/>
      <c r="B83" s="71">
        <v>10202030102</v>
      </c>
      <c r="C83" s="68" t="s">
        <v>97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439501740</v>
      </c>
      <c r="O83" s="69">
        <v>0</v>
      </c>
      <c r="P83" s="69">
        <v>439501740</v>
      </c>
      <c r="R83" s="69">
        <v>0</v>
      </c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>
        <f t="shared" si="36"/>
        <v>0</v>
      </c>
      <c r="AF83" s="15" t="s">
        <v>129</v>
      </c>
      <c r="AG83" s="30" t="s">
        <v>97</v>
      </c>
      <c r="AH83" s="31">
        <v>0</v>
      </c>
      <c r="AI83" s="69" t="e">
        <f t="shared" si="44"/>
        <v>#DIV/0!</v>
      </c>
      <c r="AJ83" s="69" t="e">
        <f t="shared" si="9"/>
        <v>#DIV/0!</v>
      </c>
      <c r="AK83" s="69" t="e">
        <f t="shared" si="10"/>
        <v>#DIV/0!</v>
      </c>
      <c r="AL83" s="69" t="e">
        <f t="shared" si="11"/>
        <v>#DIV/0!</v>
      </c>
      <c r="AM83" s="69" t="e">
        <f t="shared" si="12"/>
        <v>#DIV/0!</v>
      </c>
      <c r="AN83" s="69" t="e">
        <f t="shared" si="13"/>
        <v>#DIV/0!</v>
      </c>
      <c r="AO83" s="69" t="e">
        <f t="shared" si="14"/>
        <v>#DIV/0!</v>
      </c>
      <c r="AP83" s="69" t="e">
        <f t="shared" si="15"/>
        <v>#DIV/0!</v>
      </c>
      <c r="AQ83" s="69" t="e">
        <f t="shared" si="16"/>
        <v>#DIV/0!</v>
      </c>
      <c r="AR83" s="69" t="e">
        <f t="shared" si="17"/>
        <v>#DIV/0!</v>
      </c>
      <c r="AS83" s="69">
        <f t="shared" si="18"/>
        <v>-1</v>
      </c>
      <c r="AT83" s="69" t="e">
        <f t="shared" si="19"/>
        <v>#DIV/0!</v>
      </c>
      <c r="AU83" s="69">
        <f t="shared" si="20"/>
        <v>-1</v>
      </c>
    </row>
    <row r="84" spans="1:47" x14ac:dyDescent="0.25">
      <c r="A84" s="63">
        <v>2023</v>
      </c>
      <c r="B84" s="64" t="s">
        <v>134</v>
      </c>
      <c r="C84" s="65" t="s">
        <v>68</v>
      </c>
      <c r="D84" s="62">
        <v>84463429.782657698</v>
      </c>
      <c r="E84" s="62">
        <v>121162383.7826577</v>
      </c>
      <c r="F84" s="62">
        <v>82463429.782657698</v>
      </c>
      <c r="G84" s="62">
        <v>77463429.782657698</v>
      </c>
      <c r="H84" s="62">
        <v>77463429.782657698</v>
      </c>
      <c r="I84" s="62">
        <v>77463429.782657698</v>
      </c>
      <c r="J84" s="62">
        <v>125463429.7826577</v>
      </c>
      <c r="K84" s="62">
        <v>82463429.782657698</v>
      </c>
      <c r="L84" s="62">
        <v>80612383.782657698</v>
      </c>
      <c r="M84" s="62">
        <v>77913429.782657698</v>
      </c>
      <c r="N84" s="62">
        <v>77463429.782657698</v>
      </c>
      <c r="O84" s="62">
        <v>77463429.782657698</v>
      </c>
      <c r="P84" s="62">
        <v>1041859065.3918926</v>
      </c>
      <c r="R84" s="62">
        <v>0</v>
      </c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>
        <f t="shared" si="36"/>
        <v>0</v>
      </c>
      <c r="AF84" s="16" t="s">
        <v>130</v>
      </c>
      <c r="AG84" s="11" t="s">
        <v>65</v>
      </c>
      <c r="AH84" s="12">
        <f t="shared" ref="AH84" si="49">+AH85</f>
        <v>0</v>
      </c>
      <c r="AI84" s="62">
        <f t="shared" si="44"/>
        <v>-1</v>
      </c>
      <c r="AJ84" s="62">
        <f t="shared" si="9"/>
        <v>-1</v>
      </c>
      <c r="AK84" s="62">
        <f t="shared" si="10"/>
        <v>-1</v>
      </c>
      <c r="AL84" s="62">
        <f t="shared" si="11"/>
        <v>-1</v>
      </c>
      <c r="AM84" s="62">
        <f t="shared" si="12"/>
        <v>-1</v>
      </c>
      <c r="AN84" s="62">
        <f t="shared" si="13"/>
        <v>-1</v>
      </c>
      <c r="AO84" s="62">
        <f t="shared" si="14"/>
        <v>-1</v>
      </c>
      <c r="AP84" s="62">
        <f t="shared" si="15"/>
        <v>-1</v>
      </c>
      <c r="AQ84" s="62">
        <f t="shared" si="16"/>
        <v>-1</v>
      </c>
      <c r="AR84" s="62">
        <f t="shared" si="17"/>
        <v>-1</v>
      </c>
      <c r="AS84" s="62">
        <f t="shared" si="18"/>
        <v>-1</v>
      </c>
      <c r="AT84" s="62">
        <f t="shared" si="19"/>
        <v>-1</v>
      </c>
      <c r="AU84" s="62">
        <f t="shared" si="20"/>
        <v>-1</v>
      </c>
    </row>
    <row r="85" spans="1:47" x14ac:dyDescent="0.25">
      <c r="A85" s="63">
        <v>2023</v>
      </c>
      <c r="B85" s="64" t="s">
        <v>135</v>
      </c>
      <c r="C85" s="65" t="s">
        <v>68</v>
      </c>
      <c r="D85" s="62">
        <v>84463429.782657698</v>
      </c>
      <c r="E85" s="62">
        <v>121162383.7826577</v>
      </c>
      <c r="F85" s="62">
        <v>82463429.782657698</v>
      </c>
      <c r="G85" s="62">
        <v>77463429.782657698</v>
      </c>
      <c r="H85" s="62">
        <v>77463429.782657698</v>
      </c>
      <c r="I85" s="62">
        <v>77463429.782657698</v>
      </c>
      <c r="J85" s="62">
        <v>125463429.7826577</v>
      </c>
      <c r="K85" s="62">
        <v>82463429.782657698</v>
      </c>
      <c r="L85" s="62">
        <v>80612383.782657698</v>
      </c>
      <c r="M85" s="62">
        <v>77913429.782657698</v>
      </c>
      <c r="N85" s="62">
        <v>77463429.782657698</v>
      </c>
      <c r="O85" s="62">
        <v>77463429.782657698</v>
      </c>
      <c r="P85" s="62">
        <v>1041859065.3918926</v>
      </c>
      <c r="R85" s="62">
        <v>0</v>
      </c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>
        <f t="shared" si="36"/>
        <v>0</v>
      </c>
      <c r="AF85" s="16" t="s">
        <v>131</v>
      </c>
      <c r="AG85" s="11" t="s">
        <v>65</v>
      </c>
      <c r="AH85" s="12">
        <f t="shared" ref="AH85" si="50">+AH86+AH87</f>
        <v>0</v>
      </c>
      <c r="AI85" s="62">
        <f t="shared" si="44"/>
        <v>-1</v>
      </c>
      <c r="AJ85" s="62">
        <f t="shared" si="9"/>
        <v>-1</v>
      </c>
      <c r="AK85" s="62">
        <f t="shared" si="10"/>
        <v>-1</v>
      </c>
      <c r="AL85" s="62">
        <f t="shared" si="11"/>
        <v>-1</v>
      </c>
      <c r="AM85" s="62">
        <f t="shared" si="12"/>
        <v>-1</v>
      </c>
      <c r="AN85" s="62">
        <f t="shared" si="13"/>
        <v>-1</v>
      </c>
      <c r="AO85" s="62">
        <f t="shared" si="14"/>
        <v>-1</v>
      </c>
      <c r="AP85" s="62">
        <f t="shared" si="15"/>
        <v>-1</v>
      </c>
      <c r="AQ85" s="62">
        <f t="shared" si="16"/>
        <v>-1</v>
      </c>
      <c r="AR85" s="62">
        <f t="shared" si="17"/>
        <v>-1</v>
      </c>
      <c r="AS85" s="62">
        <f t="shared" si="18"/>
        <v>-1</v>
      </c>
      <c r="AT85" s="62">
        <f t="shared" si="19"/>
        <v>-1</v>
      </c>
      <c r="AU85" s="62">
        <f t="shared" si="20"/>
        <v>-1</v>
      </c>
    </row>
    <row r="86" spans="1:47" x14ac:dyDescent="0.25">
      <c r="A86" s="66"/>
      <c r="B86" s="71">
        <v>10202050101</v>
      </c>
      <c r="C86" s="68" t="s">
        <v>95</v>
      </c>
      <c r="D86" s="69">
        <v>77333429.782657698</v>
      </c>
      <c r="E86" s="69">
        <v>80032383.782657698</v>
      </c>
      <c r="F86" s="69">
        <v>77333429.782657698</v>
      </c>
      <c r="G86" s="69">
        <v>77333429.782657698</v>
      </c>
      <c r="H86" s="69">
        <v>77333429.782657698</v>
      </c>
      <c r="I86" s="69">
        <v>77333429.782657698</v>
      </c>
      <c r="J86" s="69">
        <v>77333429.782657698</v>
      </c>
      <c r="K86" s="69">
        <v>77333429.782657698</v>
      </c>
      <c r="L86" s="69">
        <v>80032383.782657698</v>
      </c>
      <c r="M86" s="69">
        <v>77333429.782657698</v>
      </c>
      <c r="N86" s="69">
        <v>77333429.782657698</v>
      </c>
      <c r="O86" s="69">
        <v>77333429.782657698</v>
      </c>
      <c r="P86" s="69">
        <v>933399065.39189255</v>
      </c>
      <c r="R86" s="69">
        <v>0</v>
      </c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>
        <f t="shared" si="36"/>
        <v>0</v>
      </c>
      <c r="AF86" s="15" t="s">
        <v>132</v>
      </c>
      <c r="AG86" s="30" t="s">
        <v>95</v>
      </c>
      <c r="AH86" s="31">
        <v>0</v>
      </c>
      <c r="AI86" s="69">
        <f t="shared" si="44"/>
        <v>-1</v>
      </c>
      <c r="AJ86" s="69">
        <f t="shared" si="9"/>
        <v>-1</v>
      </c>
      <c r="AK86" s="69">
        <f t="shared" si="10"/>
        <v>-1</v>
      </c>
      <c r="AL86" s="69">
        <f t="shared" si="11"/>
        <v>-1</v>
      </c>
      <c r="AM86" s="69">
        <f t="shared" si="12"/>
        <v>-1</v>
      </c>
      <c r="AN86" s="69">
        <f t="shared" si="13"/>
        <v>-1</v>
      </c>
      <c r="AO86" s="69">
        <f t="shared" si="14"/>
        <v>-1</v>
      </c>
      <c r="AP86" s="69">
        <f t="shared" si="15"/>
        <v>-1</v>
      </c>
      <c r="AQ86" s="69">
        <f t="shared" si="16"/>
        <v>-1</v>
      </c>
      <c r="AR86" s="69">
        <f t="shared" si="17"/>
        <v>-1</v>
      </c>
      <c r="AS86" s="69">
        <f t="shared" si="18"/>
        <v>-1</v>
      </c>
      <c r="AT86" s="69">
        <f t="shared" si="19"/>
        <v>-1</v>
      </c>
      <c r="AU86" s="69">
        <f t="shared" si="20"/>
        <v>-1</v>
      </c>
    </row>
    <row r="87" spans="1:47" x14ac:dyDescent="0.25">
      <c r="A87" s="66"/>
      <c r="B87" s="71">
        <v>10202050103</v>
      </c>
      <c r="C87" s="68" t="s">
        <v>138</v>
      </c>
      <c r="D87" s="69">
        <v>7130000</v>
      </c>
      <c r="E87" s="69">
        <v>41130000</v>
      </c>
      <c r="F87" s="69">
        <v>5130000</v>
      </c>
      <c r="G87" s="69">
        <v>130000</v>
      </c>
      <c r="H87" s="69">
        <v>130000</v>
      </c>
      <c r="I87" s="69">
        <v>130000</v>
      </c>
      <c r="J87" s="69">
        <v>48130000</v>
      </c>
      <c r="K87" s="69">
        <v>5130000</v>
      </c>
      <c r="L87" s="69">
        <v>580000</v>
      </c>
      <c r="M87" s="69">
        <v>580000</v>
      </c>
      <c r="N87" s="69">
        <v>130000</v>
      </c>
      <c r="O87" s="69">
        <v>130000</v>
      </c>
      <c r="P87" s="69">
        <v>108460000</v>
      </c>
      <c r="R87" s="69">
        <v>0</v>
      </c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>
        <f t="shared" si="36"/>
        <v>0</v>
      </c>
      <c r="AF87" s="15" t="s">
        <v>133</v>
      </c>
      <c r="AG87" s="30" t="s">
        <v>97</v>
      </c>
      <c r="AH87" s="31">
        <v>0</v>
      </c>
      <c r="AI87" s="69">
        <f t="shared" si="44"/>
        <v>-1</v>
      </c>
      <c r="AJ87" s="69">
        <f t="shared" si="9"/>
        <v>-1</v>
      </c>
      <c r="AK87" s="69">
        <f t="shared" si="10"/>
        <v>-1</v>
      </c>
      <c r="AL87" s="69">
        <f t="shared" si="11"/>
        <v>-1</v>
      </c>
      <c r="AM87" s="69">
        <f t="shared" si="12"/>
        <v>-1</v>
      </c>
      <c r="AN87" s="69">
        <f t="shared" si="13"/>
        <v>-1</v>
      </c>
      <c r="AO87" s="69">
        <f t="shared" si="14"/>
        <v>-1</v>
      </c>
      <c r="AP87" s="69">
        <f t="shared" si="15"/>
        <v>-1</v>
      </c>
      <c r="AQ87" s="69">
        <f t="shared" si="16"/>
        <v>-1</v>
      </c>
      <c r="AR87" s="69">
        <f t="shared" si="17"/>
        <v>-1</v>
      </c>
      <c r="AS87" s="69">
        <f t="shared" si="18"/>
        <v>-1</v>
      </c>
      <c r="AT87" s="69">
        <f t="shared" si="19"/>
        <v>-1</v>
      </c>
      <c r="AU87" s="69">
        <f t="shared" si="20"/>
        <v>-1</v>
      </c>
    </row>
    <row r="88" spans="1:47" x14ac:dyDescent="0.25">
      <c r="A88" s="63">
        <v>2023</v>
      </c>
      <c r="B88" s="64" t="s">
        <v>130</v>
      </c>
      <c r="C88" s="65" t="s">
        <v>65</v>
      </c>
      <c r="D88" s="62">
        <v>91839205.452866673</v>
      </c>
      <c r="E88" s="62">
        <v>93209205.452866673</v>
      </c>
      <c r="F88" s="62">
        <v>103575098.45286667</v>
      </c>
      <c r="G88" s="62">
        <v>92109205.452866673</v>
      </c>
      <c r="H88" s="62">
        <v>92109205.452866673</v>
      </c>
      <c r="I88" s="62">
        <v>91839205.452866673</v>
      </c>
      <c r="J88" s="62">
        <v>91839205.452866673</v>
      </c>
      <c r="K88" s="62">
        <v>103305098.45286667</v>
      </c>
      <c r="L88" s="62">
        <v>92109205.452866673</v>
      </c>
      <c r="M88" s="62">
        <v>92109205.452866673</v>
      </c>
      <c r="N88" s="62">
        <v>92109205.452866673</v>
      </c>
      <c r="O88" s="62">
        <v>92109205.452866673</v>
      </c>
      <c r="P88" s="62">
        <v>1128262251.4344001</v>
      </c>
      <c r="R88" s="62">
        <v>0</v>
      </c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>
        <f t="shared" si="36"/>
        <v>0</v>
      </c>
      <c r="AF88" s="16" t="s">
        <v>134</v>
      </c>
      <c r="AG88" s="11" t="s">
        <v>68</v>
      </c>
      <c r="AH88" s="12">
        <f t="shared" ref="AH88" si="51">+AH89</f>
        <v>0</v>
      </c>
      <c r="AI88" s="62">
        <f t="shared" si="44"/>
        <v>-1</v>
      </c>
      <c r="AJ88" s="62">
        <f t="shared" ref="AJ88:AJ151" si="52">+(S88-E88)/E88</f>
        <v>-1</v>
      </c>
      <c r="AK88" s="62">
        <f t="shared" ref="AK88:AK151" si="53">+(T88-F88)/F88</f>
        <v>-1</v>
      </c>
      <c r="AL88" s="62">
        <f t="shared" ref="AL88:AL151" si="54">+(U88-G88)/G88</f>
        <v>-1</v>
      </c>
      <c r="AM88" s="62">
        <f t="shared" ref="AM88:AM151" si="55">+(V88-H88)/H88</f>
        <v>-1</v>
      </c>
      <c r="AN88" s="62">
        <f t="shared" ref="AN88:AN151" si="56">+(W88-I88)/I88</f>
        <v>-1</v>
      </c>
      <c r="AO88" s="62">
        <f t="shared" ref="AO88:AO151" si="57">+(X88-J88)/J88</f>
        <v>-1</v>
      </c>
      <c r="AP88" s="62">
        <f t="shared" ref="AP88:AP151" si="58">+(Y88-K88)/K88</f>
        <v>-1</v>
      </c>
      <c r="AQ88" s="62">
        <f t="shared" ref="AQ88:AQ151" si="59">+(Z88-L88)/L88</f>
        <v>-1</v>
      </c>
      <c r="AR88" s="62">
        <f t="shared" ref="AR88:AR151" si="60">+(AA88-M88)/M88</f>
        <v>-1</v>
      </c>
      <c r="AS88" s="62">
        <f t="shared" ref="AS88:AS151" si="61">+(AB88-N88)/N88</f>
        <v>-1</v>
      </c>
      <c r="AT88" s="62">
        <f t="shared" ref="AT88:AT151" si="62">+(AC88-O88)/O88</f>
        <v>-1</v>
      </c>
      <c r="AU88" s="62">
        <f t="shared" ref="AU88:AU151" si="63">+(AD88-P88)/P88</f>
        <v>-1</v>
      </c>
    </row>
    <row r="89" spans="1:47" x14ac:dyDescent="0.25">
      <c r="A89" s="63">
        <v>2023</v>
      </c>
      <c r="B89" s="64" t="s">
        <v>131</v>
      </c>
      <c r="C89" s="65" t="s">
        <v>65</v>
      </c>
      <c r="D89" s="62">
        <v>91839205.452866673</v>
      </c>
      <c r="E89" s="62">
        <v>93209205.452866673</v>
      </c>
      <c r="F89" s="62">
        <v>103575098.45286667</v>
      </c>
      <c r="G89" s="62">
        <v>92109205.452866673</v>
      </c>
      <c r="H89" s="62">
        <v>92109205.452866673</v>
      </c>
      <c r="I89" s="62">
        <v>91839205.452866673</v>
      </c>
      <c r="J89" s="62">
        <v>91839205.452866673</v>
      </c>
      <c r="K89" s="62">
        <v>103305098.45286667</v>
      </c>
      <c r="L89" s="62">
        <v>92109205.452866673</v>
      </c>
      <c r="M89" s="62">
        <v>92109205.452866673</v>
      </c>
      <c r="N89" s="62">
        <v>92109205.452866673</v>
      </c>
      <c r="O89" s="62">
        <v>92109205.452866673</v>
      </c>
      <c r="P89" s="62">
        <v>1128262251.4344001</v>
      </c>
      <c r="R89" s="62">
        <v>0</v>
      </c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>
        <f t="shared" si="36"/>
        <v>0</v>
      </c>
      <c r="AF89" s="16" t="s">
        <v>135</v>
      </c>
      <c r="AG89" s="11" t="s">
        <v>68</v>
      </c>
      <c r="AH89" s="12">
        <f t="shared" ref="AH89" si="64">+AH90+AH91</f>
        <v>0</v>
      </c>
      <c r="AI89" s="62">
        <f t="shared" si="44"/>
        <v>-1</v>
      </c>
      <c r="AJ89" s="62">
        <f t="shared" si="52"/>
        <v>-1</v>
      </c>
      <c r="AK89" s="62">
        <f t="shared" si="53"/>
        <v>-1</v>
      </c>
      <c r="AL89" s="62">
        <f t="shared" si="54"/>
        <v>-1</v>
      </c>
      <c r="AM89" s="62">
        <f t="shared" si="55"/>
        <v>-1</v>
      </c>
      <c r="AN89" s="62">
        <f t="shared" si="56"/>
        <v>-1</v>
      </c>
      <c r="AO89" s="62">
        <f t="shared" si="57"/>
        <v>-1</v>
      </c>
      <c r="AP89" s="62">
        <f t="shared" si="58"/>
        <v>-1</v>
      </c>
      <c r="AQ89" s="62">
        <f t="shared" si="59"/>
        <v>-1</v>
      </c>
      <c r="AR89" s="62">
        <f t="shared" si="60"/>
        <v>-1</v>
      </c>
      <c r="AS89" s="62">
        <f t="shared" si="61"/>
        <v>-1</v>
      </c>
      <c r="AT89" s="62">
        <f t="shared" si="62"/>
        <v>-1</v>
      </c>
      <c r="AU89" s="62">
        <f t="shared" si="63"/>
        <v>-1</v>
      </c>
    </row>
    <row r="90" spans="1:47" x14ac:dyDescent="0.25">
      <c r="A90" s="66"/>
      <c r="B90" s="71">
        <v>10202040101</v>
      </c>
      <c r="C90" s="68" t="s">
        <v>95</v>
      </c>
      <c r="D90" s="69">
        <v>78959205.452866673</v>
      </c>
      <c r="E90" s="69">
        <v>80329205.452866673</v>
      </c>
      <c r="F90" s="69">
        <v>90695098.452866673</v>
      </c>
      <c r="G90" s="69">
        <v>79229205.452866673</v>
      </c>
      <c r="H90" s="69">
        <v>79229205.452866673</v>
      </c>
      <c r="I90" s="69">
        <v>78959205.452866673</v>
      </c>
      <c r="J90" s="69">
        <v>78959205.452866673</v>
      </c>
      <c r="K90" s="69">
        <v>90425098.452866673</v>
      </c>
      <c r="L90" s="69">
        <v>79229205.452866673</v>
      </c>
      <c r="M90" s="69">
        <v>79229205.452866673</v>
      </c>
      <c r="N90" s="69">
        <v>79229205.452866673</v>
      </c>
      <c r="O90" s="69">
        <v>79229205.452866673</v>
      </c>
      <c r="P90" s="69">
        <v>973702251.43440008</v>
      </c>
      <c r="R90" s="69">
        <v>0</v>
      </c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>
        <f t="shared" si="36"/>
        <v>0</v>
      </c>
      <c r="AF90" s="15" t="s">
        <v>136</v>
      </c>
      <c r="AG90" s="30" t="s">
        <v>95</v>
      </c>
      <c r="AH90" s="31">
        <v>0</v>
      </c>
      <c r="AI90" s="69">
        <f t="shared" si="44"/>
        <v>-1</v>
      </c>
      <c r="AJ90" s="69">
        <f t="shared" si="52"/>
        <v>-1</v>
      </c>
      <c r="AK90" s="69">
        <f t="shared" si="53"/>
        <v>-1</v>
      </c>
      <c r="AL90" s="69">
        <f t="shared" si="54"/>
        <v>-1</v>
      </c>
      <c r="AM90" s="69">
        <f t="shared" si="55"/>
        <v>-1</v>
      </c>
      <c r="AN90" s="69">
        <f t="shared" si="56"/>
        <v>-1</v>
      </c>
      <c r="AO90" s="69">
        <f t="shared" si="57"/>
        <v>-1</v>
      </c>
      <c r="AP90" s="69">
        <f t="shared" si="58"/>
        <v>-1</v>
      </c>
      <c r="AQ90" s="69">
        <f t="shared" si="59"/>
        <v>-1</v>
      </c>
      <c r="AR90" s="69">
        <f t="shared" si="60"/>
        <v>-1</v>
      </c>
      <c r="AS90" s="69">
        <f t="shared" si="61"/>
        <v>-1</v>
      </c>
      <c r="AT90" s="69">
        <f t="shared" si="62"/>
        <v>-1</v>
      </c>
      <c r="AU90" s="69">
        <f t="shared" si="63"/>
        <v>-1</v>
      </c>
    </row>
    <row r="91" spans="1:47" x14ac:dyDescent="0.25">
      <c r="A91" s="66"/>
      <c r="B91" s="71">
        <v>10202040102</v>
      </c>
      <c r="C91" s="68" t="s">
        <v>97</v>
      </c>
      <c r="D91" s="69">
        <v>12880000</v>
      </c>
      <c r="E91" s="69">
        <v>12880000</v>
      </c>
      <c r="F91" s="69">
        <v>12880000</v>
      </c>
      <c r="G91" s="69">
        <v>12880000</v>
      </c>
      <c r="H91" s="69">
        <v>12880000</v>
      </c>
      <c r="I91" s="69">
        <v>12880000</v>
      </c>
      <c r="J91" s="69">
        <v>12880000</v>
      </c>
      <c r="K91" s="69">
        <v>12880000</v>
      </c>
      <c r="L91" s="69">
        <v>12880000</v>
      </c>
      <c r="M91" s="69">
        <v>12880000</v>
      </c>
      <c r="N91" s="69">
        <v>12880000</v>
      </c>
      <c r="O91" s="69">
        <v>12880000</v>
      </c>
      <c r="P91" s="69">
        <v>154560000</v>
      </c>
      <c r="R91" s="69">
        <v>0</v>
      </c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>
        <f t="shared" si="36"/>
        <v>0</v>
      </c>
      <c r="AF91" s="15" t="s">
        <v>137</v>
      </c>
      <c r="AG91" s="30" t="s">
        <v>138</v>
      </c>
      <c r="AH91" s="31">
        <v>0</v>
      </c>
      <c r="AI91" s="69">
        <f t="shared" si="44"/>
        <v>-1</v>
      </c>
      <c r="AJ91" s="69">
        <f t="shared" si="52"/>
        <v>-1</v>
      </c>
      <c r="AK91" s="69">
        <f t="shared" si="53"/>
        <v>-1</v>
      </c>
      <c r="AL91" s="69">
        <f t="shared" si="54"/>
        <v>-1</v>
      </c>
      <c r="AM91" s="69">
        <f t="shared" si="55"/>
        <v>-1</v>
      </c>
      <c r="AN91" s="69">
        <f t="shared" si="56"/>
        <v>-1</v>
      </c>
      <c r="AO91" s="69">
        <f t="shared" si="57"/>
        <v>-1</v>
      </c>
      <c r="AP91" s="69">
        <f t="shared" si="58"/>
        <v>-1</v>
      </c>
      <c r="AQ91" s="69">
        <f t="shared" si="59"/>
        <v>-1</v>
      </c>
      <c r="AR91" s="69">
        <f t="shared" si="60"/>
        <v>-1</v>
      </c>
      <c r="AS91" s="69">
        <f t="shared" si="61"/>
        <v>-1</v>
      </c>
      <c r="AT91" s="69">
        <f t="shared" si="62"/>
        <v>-1</v>
      </c>
      <c r="AU91" s="69">
        <f t="shared" si="63"/>
        <v>-1</v>
      </c>
    </row>
    <row r="92" spans="1:47" x14ac:dyDescent="0.25">
      <c r="A92" s="63">
        <v>2023</v>
      </c>
      <c r="B92" s="64" t="s">
        <v>139</v>
      </c>
      <c r="C92" s="65" t="s">
        <v>71</v>
      </c>
      <c r="D92" s="62">
        <v>52969404.089649998</v>
      </c>
      <c r="E92" s="62">
        <v>54051904.089649998</v>
      </c>
      <c r="F92" s="62">
        <v>54901904.089649998</v>
      </c>
      <c r="G92" s="62">
        <v>53171904.089649998</v>
      </c>
      <c r="H92" s="62">
        <v>53171904.089649998</v>
      </c>
      <c r="I92" s="62">
        <v>52969404.089649998</v>
      </c>
      <c r="J92" s="62">
        <v>52969404.089649998</v>
      </c>
      <c r="K92" s="62">
        <v>55579404.089649998</v>
      </c>
      <c r="L92" s="62">
        <v>53171904.089649998</v>
      </c>
      <c r="M92" s="62">
        <v>53171904.089649998</v>
      </c>
      <c r="N92" s="62">
        <v>53171904.089649998</v>
      </c>
      <c r="O92" s="62">
        <v>53171904.089649998</v>
      </c>
      <c r="P92" s="62">
        <v>642472849.07579994</v>
      </c>
      <c r="R92" s="62">
        <v>0</v>
      </c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>
        <f t="shared" si="36"/>
        <v>0</v>
      </c>
      <c r="AF92" s="16" t="s">
        <v>139</v>
      </c>
      <c r="AG92" s="11" t="s">
        <v>71</v>
      </c>
      <c r="AH92" s="12">
        <f t="shared" ref="AH92:AH93" si="65">+AH93</f>
        <v>0</v>
      </c>
      <c r="AI92" s="62">
        <f t="shared" si="44"/>
        <v>-1</v>
      </c>
      <c r="AJ92" s="62">
        <f t="shared" si="52"/>
        <v>-1</v>
      </c>
      <c r="AK92" s="62">
        <f t="shared" si="53"/>
        <v>-1</v>
      </c>
      <c r="AL92" s="62">
        <f t="shared" si="54"/>
        <v>-1</v>
      </c>
      <c r="AM92" s="62">
        <f t="shared" si="55"/>
        <v>-1</v>
      </c>
      <c r="AN92" s="62">
        <f t="shared" si="56"/>
        <v>-1</v>
      </c>
      <c r="AO92" s="62">
        <f t="shared" si="57"/>
        <v>-1</v>
      </c>
      <c r="AP92" s="62">
        <f t="shared" si="58"/>
        <v>-1</v>
      </c>
      <c r="AQ92" s="62">
        <f t="shared" si="59"/>
        <v>-1</v>
      </c>
      <c r="AR92" s="62">
        <f t="shared" si="60"/>
        <v>-1</v>
      </c>
      <c r="AS92" s="62">
        <f t="shared" si="61"/>
        <v>-1</v>
      </c>
      <c r="AT92" s="62">
        <f t="shared" si="62"/>
        <v>-1</v>
      </c>
      <c r="AU92" s="62">
        <f t="shared" si="63"/>
        <v>-1</v>
      </c>
    </row>
    <row r="93" spans="1:47" x14ac:dyDescent="0.25">
      <c r="A93" s="63">
        <v>2023</v>
      </c>
      <c r="B93" s="64" t="s">
        <v>140</v>
      </c>
      <c r="C93" s="65" t="s">
        <v>71</v>
      </c>
      <c r="D93" s="62">
        <v>52969404.089649998</v>
      </c>
      <c r="E93" s="62">
        <v>54051904.089649998</v>
      </c>
      <c r="F93" s="62">
        <v>54901904.089649998</v>
      </c>
      <c r="G93" s="62">
        <v>53171904.089649998</v>
      </c>
      <c r="H93" s="62">
        <v>53171904.089649998</v>
      </c>
      <c r="I93" s="62">
        <v>52969404.089649998</v>
      </c>
      <c r="J93" s="62">
        <v>52969404.089649998</v>
      </c>
      <c r="K93" s="62">
        <v>55579404.089649998</v>
      </c>
      <c r="L93" s="62">
        <v>53171904.089649998</v>
      </c>
      <c r="M93" s="62">
        <v>53171904.089649998</v>
      </c>
      <c r="N93" s="62">
        <v>53171904.089649998</v>
      </c>
      <c r="O93" s="62">
        <v>53171904.089649998</v>
      </c>
      <c r="P93" s="62">
        <v>642472849.07579994</v>
      </c>
      <c r="R93" s="62">
        <v>0</v>
      </c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>
        <f t="shared" si="36"/>
        <v>0</v>
      </c>
      <c r="AF93" s="16" t="s">
        <v>140</v>
      </c>
      <c r="AG93" s="11" t="s">
        <v>71</v>
      </c>
      <c r="AH93" s="12">
        <f t="shared" si="65"/>
        <v>0</v>
      </c>
      <c r="AI93" s="62">
        <f t="shared" si="44"/>
        <v>-1</v>
      </c>
      <c r="AJ93" s="62">
        <f t="shared" si="52"/>
        <v>-1</v>
      </c>
      <c r="AK93" s="62">
        <f t="shared" si="53"/>
        <v>-1</v>
      </c>
      <c r="AL93" s="62">
        <f t="shared" si="54"/>
        <v>-1</v>
      </c>
      <c r="AM93" s="62">
        <f t="shared" si="55"/>
        <v>-1</v>
      </c>
      <c r="AN93" s="62">
        <f t="shared" si="56"/>
        <v>-1</v>
      </c>
      <c r="AO93" s="62">
        <f t="shared" si="57"/>
        <v>-1</v>
      </c>
      <c r="AP93" s="62">
        <f t="shared" si="58"/>
        <v>-1</v>
      </c>
      <c r="AQ93" s="62">
        <f t="shared" si="59"/>
        <v>-1</v>
      </c>
      <c r="AR93" s="62">
        <f t="shared" si="60"/>
        <v>-1</v>
      </c>
      <c r="AS93" s="62">
        <f t="shared" si="61"/>
        <v>-1</v>
      </c>
      <c r="AT93" s="62">
        <f t="shared" si="62"/>
        <v>-1</v>
      </c>
      <c r="AU93" s="62">
        <f t="shared" si="63"/>
        <v>-1</v>
      </c>
    </row>
    <row r="94" spans="1:47" x14ac:dyDescent="0.25">
      <c r="A94" s="66"/>
      <c r="B94" s="71">
        <v>10202060101</v>
      </c>
      <c r="C94" s="68" t="s">
        <v>95</v>
      </c>
      <c r="D94" s="69">
        <v>52969404.089649998</v>
      </c>
      <c r="E94" s="69">
        <v>54051904.089649998</v>
      </c>
      <c r="F94" s="69">
        <v>54901904.089649998</v>
      </c>
      <c r="G94" s="69">
        <v>53171904.089649998</v>
      </c>
      <c r="H94" s="69">
        <v>53171904.089649998</v>
      </c>
      <c r="I94" s="69">
        <v>52969404.089649998</v>
      </c>
      <c r="J94" s="69">
        <v>52969404.089649998</v>
      </c>
      <c r="K94" s="69">
        <v>55579404.089649998</v>
      </c>
      <c r="L94" s="69">
        <v>53171904.089649998</v>
      </c>
      <c r="M94" s="69">
        <v>53171904.089649998</v>
      </c>
      <c r="N94" s="69">
        <v>53171904.089649998</v>
      </c>
      <c r="O94" s="69">
        <v>53171904.089649998</v>
      </c>
      <c r="P94" s="69">
        <v>642472849.07579994</v>
      </c>
      <c r="R94" s="69">
        <v>0</v>
      </c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>
        <f t="shared" si="36"/>
        <v>0</v>
      </c>
      <c r="AF94" s="15" t="s">
        <v>141</v>
      </c>
      <c r="AG94" s="30" t="s">
        <v>95</v>
      </c>
      <c r="AH94" s="31">
        <v>0</v>
      </c>
      <c r="AI94" s="69">
        <f t="shared" si="44"/>
        <v>-1</v>
      </c>
      <c r="AJ94" s="69">
        <f t="shared" si="52"/>
        <v>-1</v>
      </c>
      <c r="AK94" s="69">
        <f t="shared" si="53"/>
        <v>-1</v>
      </c>
      <c r="AL94" s="69">
        <f t="shared" si="54"/>
        <v>-1</v>
      </c>
      <c r="AM94" s="69">
        <f t="shared" si="55"/>
        <v>-1</v>
      </c>
      <c r="AN94" s="69">
        <f t="shared" si="56"/>
        <v>-1</v>
      </c>
      <c r="AO94" s="69">
        <f t="shared" si="57"/>
        <v>-1</v>
      </c>
      <c r="AP94" s="69">
        <f t="shared" si="58"/>
        <v>-1</v>
      </c>
      <c r="AQ94" s="69">
        <f t="shared" si="59"/>
        <v>-1</v>
      </c>
      <c r="AR94" s="69">
        <f t="shared" si="60"/>
        <v>-1</v>
      </c>
      <c r="AS94" s="69">
        <f t="shared" si="61"/>
        <v>-1</v>
      </c>
      <c r="AT94" s="69">
        <f t="shared" si="62"/>
        <v>-1</v>
      </c>
      <c r="AU94" s="69">
        <f t="shared" si="63"/>
        <v>-1</v>
      </c>
    </row>
    <row r="95" spans="1:47" x14ac:dyDescent="0.25">
      <c r="A95" s="63">
        <v>2023</v>
      </c>
      <c r="B95" s="64" t="s">
        <v>142</v>
      </c>
      <c r="C95" s="65" t="s">
        <v>74</v>
      </c>
      <c r="D95" s="62">
        <v>43073333</v>
      </c>
      <c r="E95" s="62">
        <v>43086486</v>
      </c>
      <c r="F95" s="62">
        <v>43086486</v>
      </c>
      <c r="G95" s="62">
        <v>43086486</v>
      </c>
      <c r="H95" s="62">
        <v>43086486</v>
      </c>
      <c r="I95" s="62">
        <v>43073333</v>
      </c>
      <c r="J95" s="62">
        <v>43073333</v>
      </c>
      <c r="K95" s="62">
        <v>43073333</v>
      </c>
      <c r="L95" s="62">
        <v>43086486</v>
      </c>
      <c r="M95" s="62">
        <v>43086486</v>
      </c>
      <c r="N95" s="62">
        <v>43086486</v>
      </c>
      <c r="O95" s="62">
        <v>231576331</v>
      </c>
      <c r="P95" s="62">
        <v>705475065</v>
      </c>
      <c r="R95" s="62">
        <v>0</v>
      </c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>
        <f t="shared" si="36"/>
        <v>0</v>
      </c>
      <c r="AF95" s="13" t="s">
        <v>142</v>
      </c>
      <c r="AG95" s="7" t="s">
        <v>74</v>
      </c>
      <c r="AH95" s="8">
        <f t="shared" ref="AH95" si="66">+AH96</f>
        <v>0</v>
      </c>
      <c r="AI95" s="62">
        <f t="shared" si="44"/>
        <v>-1</v>
      </c>
      <c r="AJ95" s="62">
        <f t="shared" si="52"/>
        <v>-1</v>
      </c>
      <c r="AK95" s="62">
        <f t="shared" si="53"/>
        <v>-1</v>
      </c>
      <c r="AL95" s="62">
        <f t="shared" si="54"/>
        <v>-1</v>
      </c>
      <c r="AM95" s="62">
        <f t="shared" si="55"/>
        <v>-1</v>
      </c>
      <c r="AN95" s="62">
        <f t="shared" si="56"/>
        <v>-1</v>
      </c>
      <c r="AO95" s="62">
        <f t="shared" si="57"/>
        <v>-1</v>
      </c>
      <c r="AP95" s="62">
        <f t="shared" si="58"/>
        <v>-1</v>
      </c>
      <c r="AQ95" s="62">
        <f t="shared" si="59"/>
        <v>-1</v>
      </c>
      <c r="AR95" s="62">
        <f t="shared" si="60"/>
        <v>-1</v>
      </c>
      <c r="AS95" s="62">
        <f t="shared" si="61"/>
        <v>-1</v>
      </c>
      <c r="AT95" s="62">
        <f t="shared" si="62"/>
        <v>-1</v>
      </c>
      <c r="AU95" s="62">
        <f t="shared" si="63"/>
        <v>-1</v>
      </c>
    </row>
    <row r="96" spans="1:47" x14ac:dyDescent="0.25">
      <c r="A96" s="63">
        <v>2023</v>
      </c>
      <c r="B96" s="64" t="s">
        <v>143</v>
      </c>
      <c r="C96" s="65" t="s">
        <v>76</v>
      </c>
      <c r="D96" s="62">
        <v>43073333</v>
      </c>
      <c r="E96" s="62">
        <v>43086486</v>
      </c>
      <c r="F96" s="62">
        <v>43086486</v>
      </c>
      <c r="G96" s="62">
        <v>43086486</v>
      </c>
      <c r="H96" s="62">
        <v>43086486</v>
      </c>
      <c r="I96" s="62">
        <v>43073333</v>
      </c>
      <c r="J96" s="62">
        <v>43073333</v>
      </c>
      <c r="K96" s="62">
        <v>43073333</v>
      </c>
      <c r="L96" s="62">
        <v>43086486</v>
      </c>
      <c r="M96" s="62">
        <v>43086486</v>
      </c>
      <c r="N96" s="62">
        <v>43086486</v>
      </c>
      <c r="O96" s="62">
        <v>231576331</v>
      </c>
      <c r="P96" s="62">
        <v>705475065</v>
      </c>
      <c r="R96" s="62">
        <v>0</v>
      </c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>
        <f t="shared" si="36"/>
        <v>0</v>
      </c>
      <c r="AF96" s="16" t="s">
        <v>143</v>
      </c>
      <c r="AG96" s="11" t="s">
        <v>76</v>
      </c>
      <c r="AH96" s="12">
        <f t="shared" ref="AH96" si="67">+AH97+AH98+AH99</f>
        <v>0</v>
      </c>
      <c r="AI96" s="62">
        <f t="shared" si="44"/>
        <v>-1</v>
      </c>
      <c r="AJ96" s="62">
        <f t="shared" si="52"/>
        <v>-1</v>
      </c>
      <c r="AK96" s="62">
        <f t="shared" si="53"/>
        <v>-1</v>
      </c>
      <c r="AL96" s="62">
        <f t="shared" si="54"/>
        <v>-1</v>
      </c>
      <c r="AM96" s="62">
        <f t="shared" si="55"/>
        <v>-1</v>
      </c>
      <c r="AN96" s="62">
        <f t="shared" si="56"/>
        <v>-1</v>
      </c>
      <c r="AO96" s="62">
        <f t="shared" si="57"/>
        <v>-1</v>
      </c>
      <c r="AP96" s="62">
        <f t="shared" si="58"/>
        <v>-1</v>
      </c>
      <c r="AQ96" s="62">
        <f t="shared" si="59"/>
        <v>-1</v>
      </c>
      <c r="AR96" s="62">
        <f t="shared" si="60"/>
        <v>-1</v>
      </c>
      <c r="AS96" s="62">
        <f t="shared" si="61"/>
        <v>-1</v>
      </c>
      <c r="AT96" s="62">
        <f t="shared" si="62"/>
        <v>-1</v>
      </c>
      <c r="AU96" s="62">
        <f t="shared" si="63"/>
        <v>-1</v>
      </c>
    </row>
    <row r="97" spans="1:47" x14ac:dyDescent="0.25">
      <c r="A97" s="66">
        <v>2023</v>
      </c>
      <c r="B97" s="71">
        <v>102030102</v>
      </c>
      <c r="C97" s="68" t="s">
        <v>145</v>
      </c>
      <c r="D97" s="69">
        <v>0</v>
      </c>
      <c r="E97" s="69">
        <v>13153</v>
      </c>
      <c r="F97" s="69">
        <v>13153</v>
      </c>
      <c r="G97" s="69">
        <v>13153</v>
      </c>
      <c r="H97" s="69">
        <v>13153</v>
      </c>
      <c r="I97" s="69">
        <v>0</v>
      </c>
      <c r="J97" s="69">
        <v>0</v>
      </c>
      <c r="K97" s="69">
        <v>0</v>
      </c>
      <c r="L97" s="69">
        <v>13153</v>
      </c>
      <c r="M97" s="69">
        <v>13153</v>
      </c>
      <c r="N97" s="69">
        <v>13153</v>
      </c>
      <c r="O97" s="69">
        <v>169058524</v>
      </c>
      <c r="P97" s="69">
        <v>169150595</v>
      </c>
      <c r="R97" s="69">
        <v>0</v>
      </c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>
        <f t="shared" si="36"/>
        <v>0</v>
      </c>
      <c r="AF97" s="15" t="s">
        <v>144</v>
      </c>
      <c r="AG97" s="30" t="s">
        <v>145</v>
      </c>
      <c r="AH97" s="31">
        <v>0</v>
      </c>
      <c r="AI97" s="69" t="e">
        <f t="shared" si="44"/>
        <v>#DIV/0!</v>
      </c>
      <c r="AJ97" s="69">
        <f t="shared" si="52"/>
        <v>-1</v>
      </c>
      <c r="AK97" s="69">
        <f t="shared" si="53"/>
        <v>-1</v>
      </c>
      <c r="AL97" s="69">
        <f t="shared" si="54"/>
        <v>-1</v>
      </c>
      <c r="AM97" s="69">
        <f t="shared" si="55"/>
        <v>-1</v>
      </c>
      <c r="AN97" s="69" t="e">
        <f t="shared" si="56"/>
        <v>#DIV/0!</v>
      </c>
      <c r="AO97" s="69" t="e">
        <f t="shared" si="57"/>
        <v>#DIV/0!</v>
      </c>
      <c r="AP97" s="69" t="e">
        <f t="shared" si="58"/>
        <v>#DIV/0!</v>
      </c>
      <c r="AQ97" s="69">
        <f t="shared" si="59"/>
        <v>-1</v>
      </c>
      <c r="AR97" s="69">
        <f t="shared" si="60"/>
        <v>-1</v>
      </c>
      <c r="AS97" s="69">
        <f t="shared" si="61"/>
        <v>-1</v>
      </c>
      <c r="AT97" s="69">
        <f t="shared" si="62"/>
        <v>-1</v>
      </c>
      <c r="AU97" s="69">
        <f t="shared" si="63"/>
        <v>-1</v>
      </c>
    </row>
    <row r="98" spans="1:47" x14ac:dyDescent="0.25">
      <c r="A98" s="66">
        <v>2023</v>
      </c>
      <c r="B98" s="71" t="s">
        <v>146</v>
      </c>
      <c r="C98" s="68" t="s">
        <v>80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69">
        <v>19444474</v>
      </c>
      <c r="P98" s="69">
        <v>19444474</v>
      </c>
      <c r="R98" s="69">
        <v>0</v>
      </c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>
        <f t="shared" si="36"/>
        <v>0</v>
      </c>
      <c r="AF98" s="15" t="s">
        <v>146</v>
      </c>
      <c r="AG98" s="30" t="s">
        <v>80</v>
      </c>
      <c r="AH98" s="31">
        <v>0</v>
      </c>
      <c r="AI98" s="69" t="e">
        <f t="shared" si="44"/>
        <v>#DIV/0!</v>
      </c>
      <c r="AJ98" s="69" t="e">
        <f t="shared" si="52"/>
        <v>#DIV/0!</v>
      </c>
      <c r="AK98" s="69" t="e">
        <f t="shared" si="53"/>
        <v>#DIV/0!</v>
      </c>
      <c r="AL98" s="69" t="e">
        <f t="shared" si="54"/>
        <v>#DIV/0!</v>
      </c>
      <c r="AM98" s="69" t="e">
        <f t="shared" si="55"/>
        <v>#DIV/0!</v>
      </c>
      <c r="AN98" s="69" t="e">
        <f t="shared" si="56"/>
        <v>#DIV/0!</v>
      </c>
      <c r="AO98" s="69" t="e">
        <f t="shared" si="57"/>
        <v>#DIV/0!</v>
      </c>
      <c r="AP98" s="69" t="e">
        <f t="shared" si="58"/>
        <v>#DIV/0!</v>
      </c>
      <c r="AQ98" s="69" t="e">
        <f t="shared" si="59"/>
        <v>#DIV/0!</v>
      </c>
      <c r="AR98" s="69" t="e">
        <f t="shared" si="60"/>
        <v>#DIV/0!</v>
      </c>
      <c r="AS98" s="69" t="e">
        <f t="shared" si="61"/>
        <v>#DIV/0!</v>
      </c>
      <c r="AT98" s="69">
        <f t="shared" si="62"/>
        <v>-1</v>
      </c>
      <c r="AU98" s="69">
        <f t="shared" si="63"/>
        <v>-1</v>
      </c>
    </row>
    <row r="99" spans="1:47" x14ac:dyDescent="0.25">
      <c r="A99" s="66">
        <v>2023</v>
      </c>
      <c r="B99" s="71" t="s">
        <v>147</v>
      </c>
      <c r="C99" s="68" t="s">
        <v>88</v>
      </c>
      <c r="D99" s="69">
        <v>43073333</v>
      </c>
      <c r="E99" s="69">
        <v>43073333</v>
      </c>
      <c r="F99" s="69">
        <v>43073333</v>
      </c>
      <c r="G99" s="69">
        <v>43073333</v>
      </c>
      <c r="H99" s="69">
        <v>43073333</v>
      </c>
      <c r="I99" s="69">
        <v>43073333</v>
      </c>
      <c r="J99" s="69">
        <v>43073333</v>
      </c>
      <c r="K99" s="69">
        <v>43073333</v>
      </c>
      <c r="L99" s="69">
        <v>43073333</v>
      </c>
      <c r="M99" s="69">
        <v>43073333</v>
      </c>
      <c r="N99" s="69">
        <v>43073333</v>
      </c>
      <c r="O99" s="69">
        <v>43073333</v>
      </c>
      <c r="P99" s="69">
        <v>516879996</v>
      </c>
      <c r="R99" s="69">
        <v>0</v>
      </c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>
        <f t="shared" ref="AD99:AD111" si="68">SUM(R99:AC99)</f>
        <v>0</v>
      </c>
      <c r="AF99" s="15" t="s">
        <v>147</v>
      </c>
      <c r="AG99" s="30" t="s">
        <v>88</v>
      </c>
      <c r="AH99" s="31">
        <v>0</v>
      </c>
      <c r="AI99" s="69">
        <f t="shared" si="44"/>
        <v>-1</v>
      </c>
      <c r="AJ99" s="69">
        <f t="shared" si="52"/>
        <v>-1</v>
      </c>
      <c r="AK99" s="69">
        <f t="shared" si="53"/>
        <v>-1</v>
      </c>
      <c r="AL99" s="69">
        <f t="shared" si="54"/>
        <v>-1</v>
      </c>
      <c r="AM99" s="69">
        <f t="shared" si="55"/>
        <v>-1</v>
      </c>
      <c r="AN99" s="69">
        <f t="shared" si="56"/>
        <v>-1</v>
      </c>
      <c r="AO99" s="69">
        <f t="shared" si="57"/>
        <v>-1</v>
      </c>
      <c r="AP99" s="69">
        <f t="shared" si="58"/>
        <v>-1</v>
      </c>
      <c r="AQ99" s="69">
        <f t="shared" si="59"/>
        <v>-1</v>
      </c>
      <c r="AR99" s="69">
        <f t="shared" si="60"/>
        <v>-1</v>
      </c>
      <c r="AS99" s="69">
        <f t="shared" si="61"/>
        <v>-1</v>
      </c>
      <c r="AT99" s="69">
        <f t="shared" si="62"/>
        <v>-1</v>
      </c>
      <c r="AU99" s="69">
        <f t="shared" si="63"/>
        <v>-1</v>
      </c>
    </row>
    <row r="100" spans="1:47" x14ac:dyDescent="0.25">
      <c r="A100" s="63">
        <v>2023</v>
      </c>
      <c r="B100" s="64" t="s">
        <v>148</v>
      </c>
      <c r="C100" s="65" t="s">
        <v>149</v>
      </c>
      <c r="D100" s="62">
        <v>4029975528.0653329</v>
      </c>
      <c r="E100" s="62">
        <v>2507482192.9855146</v>
      </c>
      <c r="F100" s="62">
        <v>2578990893.1125154</v>
      </c>
      <c r="G100" s="62">
        <v>1006699996.8305151</v>
      </c>
      <c r="H100" s="62">
        <v>547031945.61051512</v>
      </c>
      <c r="I100" s="62">
        <v>573037168.61451519</v>
      </c>
      <c r="J100" s="62">
        <v>590883943.1305151</v>
      </c>
      <c r="K100" s="62">
        <v>881494381.13751507</v>
      </c>
      <c r="L100" s="62">
        <v>798838728.61451519</v>
      </c>
      <c r="M100" s="62">
        <v>443206768.61451513</v>
      </c>
      <c r="N100" s="62">
        <v>442498748.03051507</v>
      </c>
      <c r="O100" s="62">
        <v>321421263.47851527</v>
      </c>
      <c r="P100" s="62">
        <v>14721561558.225004</v>
      </c>
      <c r="R100" s="62">
        <v>201058692</v>
      </c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>
        <f t="shared" si="68"/>
        <v>201058692</v>
      </c>
      <c r="AF100" s="13" t="s">
        <v>148</v>
      </c>
      <c r="AG100" s="7" t="s">
        <v>149</v>
      </c>
      <c r="AH100" s="8">
        <f t="shared" ref="AH100" si="69">+AH101+AH141</f>
        <v>201058692</v>
      </c>
      <c r="AI100" s="62">
        <f t="shared" si="44"/>
        <v>-0.95010920274830502</v>
      </c>
      <c r="AJ100" s="62">
        <f t="shared" si="52"/>
        <v>-1</v>
      </c>
      <c r="AK100" s="62">
        <f t="shared" si="53"/>
        <v>-1</v>
      </c>
      <c r="AL100" s="62">
        <f t="shared" si="54"/>
        <v>-1</v>
      </c>
      <c r="AM100" s="62">
        <f t="shared" si="55"/>
        <v>-1</v>
      </c>
      <c r="AN100" s="62">
        <f t="shared" si="56"/>
        <v>-1</v>
      </c>
      <c r="AO100" s="62">
        <f t="shared" si="57"/>
        <v>-1</v>
      </c>
      <c r="AP100" s="62">
        <f t="shared" si="58"/>
        <v>-1</v>
      </c>
      <c r="AQ100" s="62">
        <f t="shared" si="59"/>
        <v>-1</v>
      </c>
      <c r="AR100" s="62">
        <f t="shared" si="60"/>
        <v>-1</v>
      </c>
      <c r="AS100" s="62">
        <f t="shared" si="61"/>
        <v>-1</v>
      </c>
      <c r="AT100" s="62">
        <f t="shared" si="62"/>
        <v>-1</v>
      </c>
      <c r="AU100" s="62">
        <f t="shared" si="63"/>
        <v>-0.98634257030378225</v>
      </c>
    </row>
    <row r="101" spans="1:47" x14ac:dyDescent="0.25">
      <c r="A101" s="63">
        <v>2023</v>
      </c>
      <c r="B101" s="64" t="s">
        <v>150</v>
      </c>
      <c r="C101" s="65" t="s">
        <v>151</v>
      </c>
      <c r="D101" s="62">
        <v>217750000</v>
      </c>
      <c r="E101" s="62">
        <v>130156580</v>
      </c>
      <c r="F101" s="62">
        <v>87259700</v>
      </c>
      <c r="G101" s="62">
        <v>176024691</v>
      </c>
      <c r="H101" s="62">
        <v>12750000</v>
      </c>
      <c r="I101" s="62">
        <v>32750000</v>
      </c>
      <c r="J101" s="62">
        <v>14750000</v>
      </c>
      <c r="K101" s="62">
        <v>160710000</v>
      </c>
      <c r="L101" s="62">
        <v>92750000</v>
      </c>
      <c r="M101" s="62">
        <v>20750000</v>
      </c>
      <c r="N101" s="62">
        <v>2750000</v>
      </c>
      <c r="O101" s="62">
        <v>12750000</v>
      </c>
      <c r="P101" s="62">
        <v>961150971</v>
      </c>
      <c r="R101" s="62">
        <v>1700000</v>
      </c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>
        <f t="shared" si="68"/>
        <v>1700000</v>
      </c>
      <c r="AF101" s="13" t="s">
        <v>150</v>
      </c>
      <c r="AG101" s="7" t="s">
        <v>151</v>
      </c>
      <c r="AH101" s="8">
        <f t="shared" ref="AH101" si="70">+AH102</f>
        <v>1700000</v>
      </c>
      <c r="AI101" s="62">
        <f t="shared" si="44"/>
        <v>-0.99219288174512055</v>
      </c>
      <c r="AJ101" s="62">
        <f t="shared" si="52"/>
        <v>-1</v>
      </c>
      <c r="AK101" s="62">
        <f t="shared" si="53"/>
        <v>-1</v>
      </c>
      <c r="AL101" s="62">
        <f t="shared" si="54"/>
        <v>-1</v>
      </c>
      <c r="AM101" s="62">
        <f t="shared" si="55"/>
        <v>-1</v>
      </c>
      <c r="AN101" s="62">
        <f t="shared" si="56"/>
        <v>-1</v>
      </c>
      <c r="AO101" s="62">
        <f t="shared" si="57"/>
        <v>-1</v>
      </c>
      <c r="AP101" s="62">
        <f t="shared" si="58"/>
        <v>-1</v>
      </c>
      <c r="AQ101" s="62">
        <f t="shared" si="59"/>
        <v>-1</v>
      </c>
      <c r="AR101" s="62">
        <f t="shared" si="60"/>
        <v>-1</v>
      </c>
      <c r="AS101" s="62">
        <f t="shared" si="61"/>
        <v>-1</v>
      </c>
      <c r="AT101" s="62">
        <f t="shared" si="62"/>
        <v>-1</v>
      </c>
      <c r="AU101" s="62">
        <f t="shared" si="63"/>
        <v>-0.99823128722615628</v>
      </c>
    </row>
    <row r="102" spans="1:47" x14ac:dyDescent="0.25">
      <c r="A102" s="63">
        <v>2023</v>
      </c>
      <c r="B102" s="64" t="s">
        <v>152</v>
      </c>
      <c r="C102" s="65" t="s">
        <v>153</v>
      </c>
      <c r="D102" s="62">
        <v>217750000</v>
      </c>
      <c r="E102" s="62">
        <v>130156580</v>
      </c>
      <c r="F102" s="62">
        <v>87259700</v>
      </c>
      <c r="G102" s="62">
        <v>176024691</v>
      </c>
      <c r="H102" s="62">
        <v>12750000</v>
      </c>
      <c r="I102" s="62">
        <v>32750000</v>
      </c>
      <c r="J102" s="62">
        <v>14750000</v>
      </c>
      <c r="K102" s="62">
        <v>160710000</v>
      </c>
      <c r="L102" s="62">
        <v>92750000</v>
      </c>
      <c r="M102" s="62">
        <v>20750000</v>
      </c>
      <c r="N102" s="62">
        <v>2750000</v>
      </c>
      <c r="O102" s="62">
        <v>12750000</v>
      </c>
      <c r="P102" s="62">
        <v>961150971</v>
      </c>
      <c r="R102" s="62">
        <v>1700000</v>
      </c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>
        <f t="shared" si="68"/>
        <v>1700000</v>
      </c>
      <c r="AF102" s="13" t="s">
        <v>152</v>
      </c>
      <c r="AG102" s="7" t="s">
        <v>153</v>
      </c>
      <c r="AH102" s="8">
        <f t="shared" ref="AH102" si="71">+AH103+AH108+AH134</f>
        <v>1700000</v>
      </c>
      <c r="AI102" s="62">
        <f t="shared" si="44"/>
        <v>-0.99219288174512055</v>
      </c>
      <c r="AJ102" s="62">
        <f t="shared" si="52"/>
        <v>-1</v>
      </c>
      <c r="AK102" s="62">
        <f t="shared" si="53"/>
        <v>-1</v>
      </c>
      <c r="AL102" s="62">
        <f t="shared" si="54"/>
        <v>-1</v>
      </c>
      <c r="AM102" s="62">
        <f t="shared" si="55"/>
        <v>-1</v>
      </c>
      <c r="AN102" s="62">
        <f t="shared" si="56"/>
        <v>-1</v>
      </c>
      <c r="AO102" s="62">
        <f t="shared" si="57"/>
        <v>-1</v>
      </c>
      <c r="AP102" s="62">
        <f t="shared" si="58"/>
        <v>-1</v>
      </c>
      <c r="AQ102" s="62">
        <f t="shared" si="59"/>
        <v>-1</v>
      </c>
      <c r="AR102" s="62">
        <f t="shared" si="60"/>
        <v>-1</v>
      </c>
      <c r="AS102" s="62">
        <f t="shared" si="61"/>
        <v>-1</v>
      </c>
      <c r="AT102" s="62">
        <f t="shared" si="62"/>
        <v>-1</v>
      </c>
      <c r="AU102" s="62">
        <f t="shared" si="63"/>
        <v>-0.99823128722615628</v>
      </c>
    </row>
    <row r="103" spans="1:47" x14ac:dyDescent="0.25">
      <c r="A103" s="63">
        <v>2023</v>
      </c>
      <c r="B103" s="64" t="s">
        <v>154</v>
      </c>
      <c r="C103" s="65" t="s">
        <v>155</v>
      </c>
      <c r="D103" s="62">
        <v>0</v>
      </c>
      <c r="E103" s="62">
        <v>20000000</v>
      </c>
      <c r="F103" s="62">
        <v>47009700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67009700</v>
      </c>
      <c r="R103" s="62">
        <v>0</v>
      </c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>
        <f t="shared" si="68"/>
        <v>0</v>
      </c>
      <c r="AF103" s="16" t="s">
        <v>154</v>
      </c>
      <c r="AG103" s="11" t="s">
        <v>155</v>
      </c>
      <c r="AH103" s="12">
        <f t="shared" ref="AH103:AH104" si="72">+AH104</f>
        <v>0</v>
      </c>
      <c r="AI103" s="62" t="e">
        <f t="shared" si="44"/>
        <v>#DIV/0!</v>
      </c>
      <c r="AJ103" s="62">
        <f t="shared" si="52"/>
        <v>-1</v>
      </c>
      <c r="AK103" s="62">
        <f t="shared" si="53"/>
        <v>-1</v>
      </c>
      <c r="AL103" s="62" t="e">
        <f t="shared" si="54"/>
        <v>#DIV/0!</v>
      </c>
      <c r="AM103" s="62" t="e">
        <f t="shared" si="55"/>
        <v>#DIV/0!</v>
      </c>
      <c r="AN103" s="62" t="e">
        <f t="shared" si="56"/>
        <v>#DIV/0!</v>
      </c>
      <c r="AO103" s="62" t="e">
        <f t="shared" si="57"/>
        <v>#DIV/0!</v>
      </c>
      <c r="AP103" s="62" t="e">
        <f t="shared" si="58"/>
        <v>#DIV/0!</v>
      </c>
      <c r="AQ103" s="62" t="e">
        <f t="shared" si="59"/>
        <v>#DIV/0!</v>
      </c>
      <c r="AR103" s="62" t="e">
        <f t="shared" si="60"/>
        <v>#DIV/0!</v>
      </c>
      <c r="AS103" s="62" t="e">
        <f t="shared" si="61"/>
        <v>#DIV/0!</v>
      </c>
      <c r="AT103" s="62" t="e">
        <f t="shared" si="62"/>
        <v>#DIV/0!</v>
      </c>
      <c r="AU103" s="62">
        <f t="shared" si="63"/>
        <v>-1</v>
      </c>
    </row>
    <row r="104" spans="1:47" x14ac:dyDescent="0.25">
      <c r="A104" s="63">
        <v>2023</v>
      </c>
      <c r="B104" s="64" t="s">
        <v>156</v>
      </c>
      <c r="C104" s="65" t="s">
        <v>157</v>
      </c>
      <c r="D104" s="62">
        <v>0</v>
      </c>
      <c r="E104" s="62">
        <v>20000000</v>
      </c>
      <c r="F104" s="62">
        <v>47009700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67009700</v>
      </c>
      <c r="R104" s="62">
        <v>0</v>
      </c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>
        <f t="shared" si="68"/>
        <v>0</v>
      </c>
      <c r="AF104" s="16" t="s">
        <v>156</v>
      </c>
      <c r="AG104" s="11" t="s">
        <v>157</v>
      </c>
      <c r="AH104" s="12">
        <f t="shared" si="72"/>
        <v>0</v>
      </c>
      <c r="AI104" s="62" t="e">
        <f t="shared" si="44"/>
        <v>#DIV/0!</v>
      </c>
      <c r="AJ104" s="62">
        <f t="shared" si="52"/>
        <v>-1</v>
      </c>
      <c r="AK104" s="62">
        <f t="shared" si="53"/>
        <v>-1</v>
      </c>
      <c r="AL104" s="62" t="e">
        <f t="shared" si="54"/>
        <v>#DIV/0!</v>
      </c>
      <c r="AM104" s="62" t="e">
        <f t="shared" si="55"/>
        <v>#DIV/0!</v>
      </c>
      <c r="AN104" s="62" t="e">
        <f t="shared" si="56"/>
        <v>#DIV/0!</v>
      </c>
      <c r="AO104" s="62" t="e">
        <f t="shared" si="57"/>
        <v>#DIV/0!</v>
      </c>
      <c r="AP104" s="62" t="e">
        <f t="shared" si="58"/>
        <v>#DIV/0!</v>
      </c>
      <c r="AQ104" s="62" t="e">
        <f t="shared" si="59"/>
        <v>#DIV/0!</v>
      </c>
      <c r="AR104" s="62" t="e">
        <f t="shared" si="60"/>
        <v>#DIV/0!</v>
      </c>
      <c r="AS104" s="62" t="e">
        <f t="shared" si="61"/>
        <v>#DIV/0!</v>
      </c>
      <c r="AT104" s="62" t="e">
        <f t="shared" si="62"/>
        <v>#DIV/0!</v>
      </c>
      <c r="AU104" s="62">
        <f t="shared" si="63"/>
        <v>-1</v>
      </c>
    </row>
    <row r="105" spans="1:47" x14ac:dyDescent="0.25">
      <c r="A105" s="63">
        <v>2023</v>
      </c>
      <c r="B105" s="64" t="s">
        <v>158</v>
      </c>
      <c r="C105" s="65" t="s">
        <v>159</v>
      </c>
      <c r="D105" s="62">
        <v>0</v>
      </c>
      <c r="E105" s="62">
        <v>20000000</v>
      </c>
      <c r="F105" s="62">
        <v>47009700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67009700</v>
      </c>
      <c r="R105" s="62">
        <v>0</v>
      </c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>
        <f t="shared" si="68"/>
        <v>0</v>
      </c>
      <c r="AF105" s="16" t="s">
        <v>158</v>
      </c>
      <c r="AG105" s="11" t="s">
        <v>159</v>
      </c>
      <c r="AH105" s="12">
        <f t="shared" ref="AH105" si="73">+AH106+AH107</f>
        <v>0</v>
      </c>
      <c r="AI105" s="62" t="e">
        <f t="shared" si="44"/>
        <v>#DIV/0!</v>
      </c>
      <c r="AJ105" s="62">
        <f t="shared" si="52"/>
        <v>-1</v>
      </c>
      <c r="AK105" s="62">
        <f t="shared" si="53"/>
        <v>-1</v>
      </c>
      <c r="AL105" s="62" t="e">
        <f t="shared" si="54"/>
        <v>#DIV/0!</v>
      </c>
      <c r="AM105" s="62" t="e">
        <f t="shared" si="55"/>
        <v>#DIV/0!</v>
      </c>
      <c r="AN105" s="62" t="e">
        <f t="shared" si="56"/>
        <v>#DIV/0!</v>
      </c>
      <c r="AO105" s="62" t="e">
        <f t="shared" si="57"/>
        <v>#DIV/0!</v>
      </c>
      <c r="AP105" s="62" t="e">
        <f t="shared" si="58"/>
        <v>#DIV/0!</v>
      </c>
      <c r="AQ105" s="62" t="e">
        <f t="shared" si="59"/>
        <v>#DIV/0!</v>
      </c>
      <c r="AR105" s="62" t="e">
        <f t="shared" si="60"/>
        <v>#DIV/0!</v>
      </c>
      <c r="AS105" s="62" t="e">
        <f t="shared" si="61"/>
        <v>#DIV/0!</v>
      </c>
      <c r="AT105" s="62" t="e">
        <f t="shared" si="62"/>
        <v>#DIV/0!</v>
      </c>
      <c r="AU105" s="62">
        <f t="shared" si="63"/>
        <v>-1</v>
      </c>
    </row>
    <row r="106" spans="1:47" x14ac:dyDescent="0.25">
      <c r="A106" s="66">
        <v>2023</v>
      </c>
      <c r="B106" s="67" t="s">
        <v>160</v>
      </c>
      <c r="C106" s="68" t="s">
        <v>161</v>
      </c>
      <c r="D106" s="69">
        <v>0</v>
      </c>
      <c r="E106" s="69">
        <v>0</v>
      </c>
      <c r="F106" s="69">
        <v>41500000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  <c r="O106" s="69">
        <v>0</v>
      </c>
      <c r="P106" s="69">
        <v>41500000</v>
      </c>
      <c r="R106" s="69">
        <v>0</v>
      </c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>
        <f t="shared" si="68"/>
        <v>0</v>
      </c>
      <c r="AF106" s="15" t="s">
        <v>160</v>
      </c>
      <c r="AG106" s="30" t="s">
        <v>161</v>
      </c>
      <c r="AH106" s="31">
        <v>0</v>
      </c>
      <c r="AI106" s="69" t="e">
        <f t="shared" si="44"/>
        <v>#DIV/0!</v>
      </c>
      <c r="AJ106" s="69" t="e">
        <f t="shared" si="52"/>
        <v>#DIV/0!</v>
      </c>
      <c r="AK106" s="69">
        <f t="shared" si="53"/>
        <v>-1</v>
      </c>
      <c r="AL106" s="69" t="e">
        <f t="shared" si="54"/>
        <v>#DIV/0!</v>
      </c>
      <c r="AM106" s="69" t="e">
        <f t="shared" si="55"/>
        <v>#DIV/0!</v>
      </c>
      <c r="AN106" s="69" t="e">
        <f t="shared" si="56"/>
        <v>#DIV/0!</v>
      </c>
      <c r="AO106" s="69" t="e">
        <f t="shared" si="57"/>
        <v>#DIV/0!</v>
      </c>
      <c r="AP106" s="69" t="e">
        <f t="shared" si="58"/>
        <v>#DIV/0!</v>
      </c>
      <c r="AQ106" s="69" t="e">
        <f t="shared" si="59"/>
        <v>#DIV/0!</v>
      </c>
      <c r="AR106" s="69" t="e">
        <f t="shared" si="60"/>
        <v>#DIV/0!</v>
      </c>
      <c r="AS106" s="69" t="e">
        <f t="shared" si="61"/>
        <v>#DIV/0!</v>
      </c>
      <c r="AT106" s="69" t="e">
        <f t="shared" si="62"/>
        <v>#DIV/0!</v>
      </c>
      <c r="AU106" s="69">
        <f t="shared" si="63"/>
        <v>-1</v>
      </c>
    </row>
    <row r="107" spans="1:47" x14ac:dyDescent="0.25">
      <c r="A107" s="66">
        <v>2023</v>
      </c>
      <c r="B107" s="67" t="s">
        <v>162</v>
      </c>
      <c r="C107" s="68" t="s">
        <v>163</v>
      </c>
      <c r="D107" s="69">
        <v>0</v>
      </c>
      <c r="E107" s="69">
        <v>20000000</v>
      </c>
      <c r="F107" s="69">
        <v>5509700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25509700</v>
      </c>
      <c r="R107" s="69">
        <v>0</v>
      </c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>
        <f t="shared" si="68"/>
        <v>0</v>
      </c>
      <c r="AF107" s="15" t="s">
        <v>162</v>
      </c>
      <c r="AG107" s="30" t="s">
        <v>163</v>
      </c>
      <c r="AH107" s="31">
        <v>0</v>
      </c>
      <c r="AI107" s="69" t="e">
        <f t="shared" si="44"/>
        <v>#DIV/0!</v>
      </c>
      <c r="AJ107" s="69">
        <f t="shared" si="52"/>
        <v>-1</v>
      </c>
      <c r="AK107" s="69">
        <f t="shared" si="53"/>
        <v>-1</v>
      </c>
      <c r="AL107" s="69" t="e">
        <f t="shared" si="54"/>
        <v>#DIV/0!</v>
      </c>
      <c r="AM107" s="69" t="e">
        <f t="shared" si="55"/>
        <v>#DIV/0!</v>
      </c>
      <c r="AN107" s="69" t="e">
        <f t="shared" si="56"/>
        <v>#DIV/0!</v>
      </c>
      <c r="AO107" s="69" t="e">
        <f t="shared" si="57"/>
        <v>#DIV/0!</v>
      </c>
      <c r="AP107" s="69" t="e">
        <f t="shared" si="58"/>
        <v>#DIV/0!</v>
      </c>
      <c r="AQ107" s="69" t="e">
        <f t="shared" si="59"/>
        <v>#DIV/0!</v>
      </c>
      <c r="AR107" s="69" t="e">
        <f t="shared" si="60"/>
        <v>#DIV/0!</v>
      </c>
      <c r="AS107" s="69" t="e">
        <f t="shared" si="61"/>
        <v>#DIV/0!</v>
      </c>
      <c r="AT107" s="69" t="e">
        <f t="shared" si="62"/>
        <v>#DIV/0!</v>
      </c>
      <c r="AU107" s="69">
        <f t="shared" si="63"/>
        <v>-1</v>
      </c>
    </row>
    <row r="108" spans="1:47" x14ac:dyDescent="0.25">
      <c r="A108" s="63">
        <v>2023</v>
      </c>
      <c r="B108" s="64" t="s">
        <v>164</v>
      </c>
      <c r="C108" s="65" t="s">
        <v>165</v>
      </c>
      <c r="D108" s="62">
        <v>151750000</v>
      </c>
      <c r="E108" s="62">
        <v>72750000</v>
      </c>
      <c r="F108" s="62">
        <v>27750000</v>
      </c>
      <c r="G108" s="62">
        <v>176024691</v>
      </c>
      <c r="H108" s="62">
        <v>12750000</v>
      </c>
      <c r="I108" s="62">
        <v>32750000</v>
      </c>
      <c r="J108" s="62">
        <v>10750000</v>
      </c>
      <c r="K108" s="62">
        <v>160710000</v>
      </c>
      <c r="L108" s="62">
        <v>92750000</v>
      </c>
      <c r="M108" s="62">
        <v>12750000</v>
      </c>
      <c r="N108" s="62">
        <v>2750000</v>
      </c>
      <c r="O108" s="62">
        <v>2750000</v>
      </c>
      <c r="P108" s="62">
        <v>756234691</v>
      </c>
      <c r="R108" s="62">
        <v>1700000</v>
      </c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>
        <f t="shared" si="68"/>
        <v>1700000</v>
      </c>
      <c r="AF108" s="16" t="s">
        <v>164</v>
      </c>
      <c r="AG108" s="11" t="s">
        <v>165</v>
      </c>
      <c r="AH108" s="12">
        <f t="shared" ref="AH108" si="74">+AH109+AH113+AH118+AH120+AH126+AH129+AH132</f>
        <v>1700000</v>
      </c>
      <c r="AI108" s="62">
        <f t="shared" si="44"/>
        <v>-0.98879736408566721</v>
      </c>
      <c r="AJ108" s="62">
        <f t="shared" si="52"/>
        <v>-1</v>
      </c>
      <c r="AK108" s="62">
        <f t="shared" si="53"/>
        <v>-1</v>
      </c>
      <c r="AL108" s="62">
        <f t="shared" si="54"/>
        <v>-1</v>
      </c>
      <c r="AM108" s="62">
        <f t="shared" si="55"/>
        <v>-1</v>
      </c>
      <c r="AN108" s="62">
        <f t="shared" si="56"/>
        <v>-1</v>
      </c>
      <c r="AO108" s="62">
        <f t="shared" si="57"/>
        <v>-1</v>
      </c>
      <c r="AP108" s="62">
        <f t="shared" si="58"/>
        <v>-1</v>
      </c>
      <c r="AQ108" s="62">
        <f t="shared" si="59"/>
        <v>-1</v>
      </c>
      <c r="AR108" s="62">
        <f t="shared" si="60"/>
        <v>-1</v>
      </c>
      <c r="AS108" s="62">
        <f t="shared" si="61"/>
        <v>-1</v>
      </c>
      <c r="AT108" s="62">
        <f t="shared" si="62"/>
        <v>-1</v>
      </c>
      <c r="AU108" s="62">
        <f t="shared" si="63"/>
        <v>-0.99775202060916823</v>
      </c>
    </row>
    <row r="109" spans="1:47" x14ac:dyDescent="0.25">
      <c r="A109" s="63">
        <v>2023</v>
      </c>
      <c r="B109" s="64" t="s">
        <v>166</v>
      </c>
      <c r="C109" s="65" t="s">
        <v>167</v>
      </c>
      <c r="D109" s="62">
        <v>0</v>
      </c>
      <c r="E109" s="62">
        <v>0</v>
      </c>
      <c r="F109" s="62">
        <v>0</v>
      </c>
      <c r="G109" s="62">
        <v>12960000</v>
      </c>
      <c r="H109" s="62">
        <v>0</v>
      </c>
      <c r="I109" s="62">
        <v>25000000</v>
      </c>
      <c r="J109" s="62">
        <v>0</v>
      </c>
      <c r="K109" s="62">
        <v>25960000</v>
      </c>
      <c r="L109" s="62">
        <v>0</v>
      </c>
      <c r="M109" s="62">
        <v>0</v>
      </c>
      <c r="N109" s="62">
        <v>0</v>
      </c>
      <c r="O109" s="62">
        <v>0</v>
      </c>
      <c r="P109" s="62">
        <v>63920000</v>
      </c>
      <c r="R109" s="62">
        <v>0</v>
      </c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>
        <f t="shared" si="68"/>
        <v>0</v>
      </c>
      <c r="AF109" s="16" t="s">
        <v>166</v>
      </c>
      <c r="AG109" s="11" t="s">
        <v>167</v>
      </c>
      <c r="AH109" s="12">
        <f t="shared" ref="AH109" si="75">+AH110+AH111+AH112</f>
        <v>0</v>
      </c>
      <c r="AI109" s="62" t="e">
        <f t="shared" si="44"/>
        <v>#DIV/0!</v>
      </c>
      <c r="AJ109" s="62" t="e">
        <f t="shared" si="52"/>
        <v>#DIV/0!</v>
      </c>
      <c r="AK109" s="62" t="e">
        <f t="shared" si="53"/>
        <v>#DIV/0!</v>
      </c>
      <c r="AL109" s="62">
        <f t="shared" si="54"/>
        <v>-1</v>
      </c>
      <c r="AM109" s="62" t="e">
        <f t="shared" si="55"/>
        <v>#DIV/0!</v>
      </c>
      <c r="AN109" s="62">
        <f t="shared" si="56"/>
        <v>-1</v>
      </c>
      <c r="AO109" s="62" t="e">
        <f t="shared" si="57"/>
        <v>#DIV/0!</v>
      </c>
      <c r="AP109" s="62">
        <f t="shared" si="58"/>
        <v>-1</v>
      </c>
      <c r="AQ109" s="62" t="e">
        <f t="shared" si="59"/>
        <v>#DIV/0!</v>
      </c>
      <c r="AR109" s="62" t="e">
        <f t="shared" si="60"/>
        <v>#DIV/0!</v>
      </c>
      <c r="AS109" s="62" t="e">
        <f t="shared" si="61"/>
        <v>#DIV/0!</v>
      </c>
      <c r="AT109" s="62" t="e">
        <f t="shared" si="62"/>
        <v>#DIV/0!</v>
      </c>
      <c r="AU109" s="62">
        <f t="shared" si="63"/>
        <v>-1</v>
      </c>
    </row>
    <row r="110" spans="1:47" x14ac:dyDescent="0.25">
      <c r="A110" s="66">
        <v>2023</v>
      </c>
      <c r="B110" s="67" t="s">
        <v>168</v>
      </c>
      <c r="C110" s="68" t="s">
        <v>169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20000000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20000000</v>
      </c>
      <c r="R110" s="69">
        <v>0</v>
      </c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>
        <f t="shared" si="68"/>
        <v>0</v>
      </c>
      <c r="AF110" s="15" t="s">
        <v>168</v>
      </c>
      <c r="AG110" s="30" t="s">
        <v>169</v>
      </c>
      <c r="AH110" s="31">
        <v>0</v>
      </c>
      <c r="AI110" s="69" t="e">
        <f t="shared" si="44"/>
        <v>#DIV/0!</v>
      </c>
      <c r="AJ110" s="69" t="e">
        <f t="shared" si="52"/>
        <v>#DIV/0!</v>
      </c>
      <c r="AK110" s="69" t="e">
        <f t="shared" si="53"/>
        <v>#DIV/0!</v>
      </c>
      <c r="AL110" s="69" t="e">
        <f t="shared" si="54"/>
        <v>#DIV/0!</v>
      </c>
      <c r="AM110" s="69" t="e">
        <f t="shared" si="55"/>
        <v>#DIV/0!</v>
      </c>
      <c r="AN110" s="69">
        <f t="shared" si="56"/>
        <v>-1</v>
      </c>
      <c r="AO110" s="69" t="e">
        <f t="shared" si="57"/>
        <v>#DIV/0!</v>
      </c>
      <c r="AP110" s="69" t="e">
        <f t="shared" si="58"/>
        <v>#DIV/0!</v>
      </c>
      <c r="AQ110" s="69" t="e">
        <f t="shared" si="59"/>
        <v>#DIV/0!</v>
      </c>
      <c r="AR110" s="69" t="e">
        <f t="shared" si="60"/>
        <v>#DIV/0!</v>
      </c>
      <c r="AS110" s="69" t="e">
        <f t="shared" si="61"/>
        <v>#DIV/0!</v>
      </c>
      <c r="AT110" s="69" t="e">
        <f t="shared" si="62"/>
        <v>#DIV/0!</v>
      </c>
      <c r="AU110" s="69">
        <f t="shared" si="63"/>
        <v>-1</v>
      </c>
    </row>
    <row r="111" spans="1:47" x14ac:dyDescent="0.25">
      <c r="A111" s="66">
        <v>2023</v>
      </c>
      <c r="B111" s="67" t="s">
        <v>170</v>
      </c>
      <c r="C111" s="68" t="s">
        <v>826</v>
      </c>
      <c r="D111" s="69">
        <v>0</v>
      </c>
      <c r="E111" s="69">
        <v>0</v>
      </c>
      <c r="F111" s="69">
        <v>0</v>
      </c>
      <c r="G111" s="69">
        <v>12960000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12960000</v>
      </c>
      <c r="R111" s="69">
        <v>0</v>
      </c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>
        <f t="shared" si="68"/>
        <v>0</v>
      </c>
      <c r="AF111" s="15" t="s">
        <v>170</v>
      </c>
      <c r="AG111" s="30" t="s">
        <v>171</v>
      </c>
      <c r="AH111" s="31">
        <v>0</v>
      </c>
      <c r="AI111" s="69" t="e">
        <f t="shared" si="44"/>
        <v>#DIV/0!</v>
      </c>
      <c r="AJ111" s="69" t="e">
        <f t="shared" si="52"/>
        <v>#DIV/0!</v>
      </c>
      <c r="AK111" s="69" t="e">
        <f t="shared" si="53"/>
        <v>#DIV/0!</v>
      </c>
      <c r="AL111" s="69">
        <f t="shared" si="54"/>
        <v>-1</v>
      </c>
      <c r="AM111" s="69" t="e">
        <f t="shared" si="55"/>
        <v>#DIV/0!</v>
      </c>
      <c r="AN111" s="69" t="e">
        <f t="shared" si="56"/>
        <v>#DIV/0!</v>
      </c>
      <c r="AO111" s="69" t="e">
        <f t="shared" si="57"/>
        <v>#DIV/0!</v>
      </c>
      <c r="AP111" s="69" t="e">
        <f t="shared" si="58"/>
        <v>#DIV/0!</v>
      </c>
      <c r="AQ111" s="69" t="e">
        <f t="shared" si="59"/>
        <v>#DIV/0!</v>
      </c>
      <c r="AR111" s="69" t="e">
        <f t="shared" si="60"/>
        <v>#DIV/0!</v>
      </c>
      <c r="AS111" s="69" t="e">
        <f t="shared" si="61"/>
        <v>#DIV/0!</v>
      </c>
      <c r="AT111" s="69" t="e">
        <f t="shared" si="62"/>
        <v>#DIV/0!</v>
      </c>
      <c r="AU111" s="69">
        <f t="shared" si="63"/>
        <v>-1</v>
      </c>
    </row>
    <row r="112" spans="1:47" x14ac:dyDescent="0.25">
      <c r="A112" s="66">
        <v>2023</v>
      </c>
      <c r="B112" s="67" t="s">
        <v>172</v>
      </c>
      <c r="C112" s="68" t="s">
        <v>173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5000000</v>
      </c>
      <c r="J112" s="69">
        <v>0</v>
      </c>
      <c r="K112" s="69">
        <v>25960000</v>
      </c>
      <c r="L112" s="69">
        <v>0</v>
      </c>
      <c r="M112" s="69">
        <v>0</v>
      </c>
      <c r="N112" s="69">
        <v>0</v>
      </c>
      <c r="O112" s="69">
        <v>0</v>
      </c>
      <c r="P112" s="69">
        <v>30960000</v>
      </c>
      <c r="R112" s="69">
        <v>0</v>
      </c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>
        <f t="shared" ref="AD112:AD134" si="76">SUM(R112:AC112)</f>
        <v>0</v>
      </c>
      <c r="AF112" s="15" t="s">
        <v>172</v>
      </c>
      <c r="AG112" s="30" t="s">
        <v>173</v>
      </c>
      <c r="AH112" s="31">
        <v>0</v>
      </c>
      <c r="AI112" s="69" t="e">
        <f t="shared" si="44"/>
        <v>#DIV/0!</v>
      </c>
      <c r="AJ112" s="69" t="e">
        <f t="shared" si="52"/>
        <v>#DIV/0!</v>
      </c>
      <c r="AK112" s="69" t="e">
        <f t="shared" si="53"/>
        <v>#DIV/0!</v>
      </c>
      <c r="AL112" s="69" t="e">
        <f t="shared" si="54"/>
        <v>#DIV/0!</v>
      </c>
      <c r="AM112" s="69" t="e">
        <f t="shared" si="55"/>
        <v>#DIV/0!</v>
      </c>
      <c r="AN112" s="69">
        <f t="shared" si="56"/>
        <v>-1</v>
      </c>
      <c r="AO112" s="69" t="e">
        <f t="shared" si="57"/>
        <v>#DIV/0!</v>
      </c>
      <c r="AP112" s="69">
        <f t="shared" si="58"/>
        <v>-1</v>
      </c>
      <c r="AQ112" s="69" t="e">
        <f t="shared" si="59"/>
        <v>#DIV/0!</v>
      </c>
      <c r="AR112" s="69" t="e">
        <f t="shared" si="60"/>
        <v>#DIV/0!</v>
      </c>
      <c r="AS112" s="69" t="e">
        <f t="shared" si="61"/>
        <v>#DIV/0!</v>
      </c>
      <c r="AT112" s="69" t="e">
        <f t="shared" si="62"/>
        <v>#DIV/0!</v>
      </c>
      <c r="AU112" s="69">
        <f t="shared" si="63"/>
        <v>-1</v>
      </c>
    </row>
    <row r="113" spans="1:47" x14ac:dyDescent="0.25">
      <c r="A113" s="63">
        <v>2023</v>
      </c>
      <c r="B113" s="64" t="s">
        <v>174</v>
      </c>
      <c r="C113" s="65" t="s">
        <v>175</v>
      </c>
      <c r="D113" s="62">
        <v>61750000</v>
      </c>
      <c r="E113" s="62">
        <v>31750000</v>
      </c>
      <c r="F113" s="62">
        <v>1750000</v>
      </c>
      <c r="G113" s="62">
        <v>13750000</v>
      </c>
      <c r="H113" s="62">
        <v>1750000</v>
      </c>
      <c r="I113" s="62">
        <v>1750000</v>
      </c>
      <c r="J113" s="62">
        <v>1750000</v>
      </c>
      <c r="K113" s="62">
        <v>11750000</v>
      </c>
      <c r="L113" s="62">
        <v>1750000</v>
      </c>
      <c r="M113" s="62">
        <v>1750000</v>
      </c>
      <c r="N113" s="62">
        <v>1750000</v>
      </c>
      <c r="O113" s="62">
        <v>1750000</v>
      </c>
      <c r="P113" s="62">
        <v>133000000</v>
      </c>
      <c r="R113" s="62">
        <v>0</v>
      </c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>
        <f t="shared" si="76"/>
        <v>0</v>
      </c>
      <c r="AF113" s="16" t="s">
        <v>174</v>
      </c>
      <c r="AG113" s="11" t="s">
        <v>175</v>
      </c>
      <c r="AH113" s="12">
        <f t="shared" ref="AH113" si="77">+AH114+AH115+AH116+AH117</f>
        <v>0</v>
      </c>
      <c r="AI113" s="62">
        <f t="shared" si="44"/>
        <v>-1</v>
      </c>
      <c r="AJ113" s="62">
        <f t="shared" si="52"/>
        <v>-1</v>
      </c>
      <c r="AK113" s="62">
        <f t="shared" si="53"/>
        <v>-1</v>
      </c>
      <c r="AL113" s="62">
        <f t="shared" si="54"/>
        <v>-1</v>
      </c>
      <c r="AM113" s="62">
        <f t="shared" si="55"/>
        <v>-1</v>
      </c>
      <c r="AN113" s="62">
        <f t="shared" si="56"/>
        <v>-1</v>
      </c>
      <c r="AO113" s="62">
        <f t="shared" si="57"/>
        <v>-1</v>
      </c>
      <c r="AP113" s="62">
        <f t="shared" si="58"/>
        <v>-1</v>
      </c>
      <c r="AQ113" s="62">
        <f t="shared" si="59"/>
        <v>-1</v>
      </c>
      <c r="AR113" s="62">
        <f t="shared" si="60"/>
        <v>-1</v>
      </c>
      <c r="AS113" s="62">
        <f t="shared" si="61"/>
        <v>-1</v>
      </c>
      <c r="AT113" s="62">
        <f t="shared" si="62"/>
        <v>-1</v>
      </c>
      <c r="AU113" s="62">
        <f t="shared" si="63"/>
        <v>-1</v>
      </c>
    </row>
    <row r="114" spans="1:47" x14ac:dyDescent="0.25">
      <c r="A114" s="66">
        <v>2023</v>
      </c>
      <c r="B114" s="67" t="s">
        <v>176</v>
      </c>
      <c r="C114" s="68" t="s">
        <v>177</v>
      </c>
      <c r="D114" s="69">
        <v>31750000</v>
      </c>
      <c r="E114" s="69">
        <v>21750000</v>
      </c>
      <c r="F114" s="69">
        <v>1750000</v>
      </c>
      <c r="G114" s="69">
        <v>1750000</v>
      </c>
      <c r="H114" s="69">
        <v>1750000</v>
      </c>
      <c r="I114" s="69">
        <v>1750000</v>
      </c>
      <c r="J114" s="69">
        <v>1750000</v>
      </c>
      <c r="K114" s="69">
        <v>1750000</v>
      </c>
      <c r="L114" s="69">
        <v>1750000</v>
      </c>
      <c r="M114" s="69">
        <v>1750000</v>
      </c>
      <c r="N114" s="69">
        <v>1750000</v>
      </c>
      <c r="O114" s="69">
        <v>1750000</v>
      </c>
      <c r="P114" s="69">
        <v>71000000</v>
      </c>
      <c r="R114" s="69">
        <v>0</v>
      </c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>
        <f t="shared" si="76"/>
        <v>0</v>
      </c>
      <c r="AF114" s="15" t="s">
        <v>176</v>
      </c>
      <c r="AG114" s="30" t="s">
        <v>177</v>
      </c>
      <c r="AH114" s="31">
        <v>0</v>
      </c>
      <c r="AI114" s="69">
        <f t="shared" si="44"/>
        <v>-1</v>
      </c>
      <c r="AJ114" s="69">
        <f t="shared" si="52"/>
        <v>-1</v>
      </c>
      <c r="AK114" s="69">
        <f t="shared" si="53"/>
        <v>-1</v>
      </c>
      <c r="AL114" s="69">
        <f t="shared" si="54"/>
        <v>-1</v>
      </c>
      <c r="AM114" s="69">
        <f t="shared" si="55"/>
        <v>-1</v>
      </c>
      <c r="AN114" s="69">
        <f t="shared" si="56"/>
        <v>-1</v>
      </c>
      <c r="AO114" s="69">
        <f t="shared" si="57"/>
        <v>-1</v>
      </c>
      <c r="AP114" s="69">
        <f t="shared" si="58"/>
        <v>-1</v>
      </c>
      <c r="AQ114" s="69">
        <f t="shared" si="59"/>
        <v>-1</v>
      </c>
      <c r="AR114" s="69">
        <f t="shared" si="60"/>
        <v>-1</v>
      </c>
      <c r="AS114" s="69">
        <f t="shared" si="61"/>
        <v>-1</v>
      </c>
      <c r="AT114" s="69">
        <f t="shared" si="62"/>
        <v>-1</v>
      </c>
      <c r="AU114" s="69">
        <f t="shared" si="63"/>
        <v>-1</v>
      </c>
    </row>
    <row r="115" spans="1:47" x14ac:dyDescent="0.25">
      <c r="A115" s="66">
        <v>2023</v>
      </c>
      <c r="B115" s="67" t="s">
        <v>178</v>
      </c>
      <c r="C115" s="68" t="s">
        <v>179</v>
      </c>
      <c r="D115" s="69">
        <v>0</v>
      </c>
      <c r="E115" s="69">
        <v>0</v>
      </c>
      <c r="F115" s="69">
        <v>0</v>
      </c>
      <c r="G115" s="69">
        <v>12000000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12000000</v>
      </c>
      <c r="R115" s="69">
        <v>0</v>
      </c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>
        <f t="shared" si="76"/>
        <v>0</v>
      </c>
      <c r="AF115" s="15" t="s">
        <v>178</v>
      </c>
      <c r="AG115" s="30" t="s">
        <v>179</v>
      </c>
      <c r="AH115" s="31">
        <v>0</v>
      </c>
      <c r="AI115" s="69" t="e">
        <f t="shared" si="44"/>
        <v>#DIV/0!</v>
      </c>
      <c r="AJ115" s="69" t="e">
        <f t="shared" si="52"/>
        <v>#DIV/0!</v>
      </c>
      <c r="AK115" s="69" t="e">
        <f t="shared" si="53"/>
        <v>#DIV/0!</v>
      </c>
      <c r="AL115" s="69">
        <f t="shared" si="54"/>
        <v>-1</v>
      </c>
      <c r="AM115" s="69" t="e">
        <f t="shared" si="55"/>
        <v>#DIV/0!</v>
      </c>
      <c r="AN115" s="69" t="e">
        <f t="shared" si="56"/>
        <v>#DIV/0!</v>
      </c>
      <c r="AO115" s="69" t="e">
        <f t="shared" si="57"/>
        <v>#DIV/0!</v>
      </c>
      <c r="AP115" s="69" t="e">
        <f t="shared" si="58"/>
        <v>#DIV/0!</v>
      </c>
      <c r="AQ115" s="69" t="e">
        <f t="shared" si="59"/>
        <v>#DIV/0!</v>
      </c>
      <c r="AR115" s="69" t="e">
        <f t="shared" si="60"/>
        <v>#DIV/0!</v>
      </c>
      <c r="AS115" s="69" t="e">
        <f t="shared" si="61"/>
        <v>#DIV/0!</v>
      </c>
      <c r="AT115" s="69" t="e">
        <f t="shared" si="62"/>
        <v>#DIV/0!</v>
      </c>
      <c r="AU115" s="69">
        <f t="shared" si="63"/>
        <v>-1</v>
      </c>
    </row>
    <row r="116" spans="1:47" x14ac:dyDescent="0.25">
      <c r="A116" s="66">
        <v>2023</v>
      </c>
      <c r="B116" s="67" t="s">
        <v>180</v>
      </c>
      <c r="C116" s="68" t="s">
        <v>181</v>
      </c>
      <c r="D116" s="69">
        <v>0</v>
      </c>
      <c r="E116" s="69">
        <v>10000000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10000000</v>
      </c>
      <c r="L116" s="69">
        <v>0</v>
      </c>
      <c r="M116" s="69">
        <v>0</v>
      </c>
      <c r="N116" s="69">
        <v>0</v>
      </c>
      <c r="O116" s="69">
        <v>0</v>
      </c>
      <c r="P116" s="69">
        <v>20000000</v>
      </c>
      <c r="R116" s="69">
        <v>0</v>
      </c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>
        <f t="shared" si="76"/>
        <v>0</v>
      </c>
      <c r="AF116" s="15" t="s">
        <v>180</v>
      </c>
      <c r="AG116" s="30" t="s">
        <v>181</v>
      </c>
      <c r="AH116" s="31">
        <v>0</v>
      </c>
      <c r="AI116" s="69" t="e">
        <f t="shared" si="44"/>
        <v>#DIV/0!</v>
      </c>
      <c r="AJ116" s="69">
        <f t="shared" si="52"/>
        <v>-1</v>
      </c>
      <c r="AK116" s="69" t="e">
        <f t="shared" si="53"/>
        <v>#DIV/0!</v>
      </c>
      <c r="AL116" s="69" t="e">
        <f t="shared" si="54"/>
        <v>#DIV/0!</v>
      </c>
      <c r="AM116" s="69" t="e">
        <f t="shared" si="55"/>
        <v>#DIV/0!</v>
      </c>
      <c r="AN116" s="69" t="e">
        <f t="shared" si="56"/>
        <v>#DIV/0!</v>
      </c>
      <c r="AO116" s="69" t="e">
        <f t="shared" si="57"/>
        <v>#DIV/0!</v>
      </c>
      <c r="AP116" s="69">
        <f t="shared" si="58"/>
        <v>-1</v>
      </c>
      <c r="AQ116" s="69" t="e">
        <f t="shared" si="59"/>
        <v>#DIV/0!</v>
      </c>
      <c r="AR116" s="69" t="e">
        <f t="shared" si="60"/>
        <v>#DIV/0!</v>
      </c>
      <c r="AS116" s="69" t="e">
        <f t="shared" si="61"/>
        <v>#DIV/0!</v>
      </c>
      <c r="AT116" s="69" t="e">
        <f t="shared" si="62"/>
        <v>#DIV/0!</v>
      </c>
      <c r="AU116" s="69">
        <f t="shared" si="63"/>
        <v>-1</v>
      </c>
    </row>
    <row r="117" spans="1:47" x14ac:dyDescent="0.25">
      <c r="A117" s="66">
        <v>2023</v>
      </c>
      <c r="B117" s="67" t="s">
        <v>182</v>
      </c>
      <c r="C117" s="68" t="s">
        <v>183</v>
      </c>
      <c r="D117" s="69">
        <v>30000000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30000000</v>
      </c>
      <c r="R117" s="69">
        <v>0</v>
      </c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>
        <f t="shared" si="76"/>
        <v>0</v>
      </c>
      <c r="AF117" s="15" t="s">
        <v>182</v>
      </c>
      <c r="AG117" s="30" t="s">
        <v>183</v>
      </c>
      <c r="AH117" s="31">
        <v>0</v>
      </c>
      <c r="AI117" s="69">
        <f t="shared" si="44"/>
        <v>-1</v>
      </c>
      <c r="AJ117" s="69" t="e">
        <f t="shared" si="52"/>
        <v>#DIV/0!</v>
      </c>
      <c r="AK117" s="69" t="e">
        <f t="shared" si="53"/>
        <v>#DIV/0!</v>
      </c>
      <c r="AL117" s="69" t="e">
        <f t="shared" si="54"/>
        <v>#DIV/0!</v>
      </c>
      <c r="AM117" s="69" t="e">
        <f t="shared" si="55"/>
        <v>#DIV/0!</v>
      </c>
      <c r="AN117" s="69" t="e">
        <f t="shared" si="56"/>
        <v>#DIV/0!</v>
      </c>
      <c r="AO117" s="69" t="e">
        <f t="shared" si="57"/>
        <v>#DIV/0!</v>
      </c>
      <c r="AP117" s="69" t="e">
        <f t="shared" si="58"/>
        <v>#DIV/0!</v>
      </c>
      <c r="AQ117" s="69" t="e">
        <f t="shared" si="59"/>
        <v>#DIV/0!</v>
      </c>
      <c r="AR117" s="69" t="e">
        <f t="shared" si="60"/>
        <v>#DIV/0!</v>
      </c>
      <c r="AS117" s="69" t="e">
        <f t="shared" si="61"/>
        <v>#DIV/0!</v>
      </c>
      <c r="AT117" s="69" t="e">
        <f t="shared" si="62"/>
        <v>#DIV/0!</v>
      </c>
      <c r="AU117" s="69">
        <f t="shared" si="63"/>
        <v>-1</v>
      </c>
    </row>
    <row r="118" spans="1:47" x14ac:dyDescent="0.25">
      <c r="A118" s="63">
        <v>2023</v>
      </c>
      <c r="B118" s="64" t="s">
        <v>184</v>
      </c>
      <c r="C118" s="65" t="s">
        <v>185</v>
      </c>
      <c r="D118" s="62">
        <v>60000000</v>
      </c>
      <c r="E118" s="62">
        <v>14000000</v>
      </c>
      <c r="F118" s="62">
        <v>0</v>
      </c>
      <c r="G118" s="62">
        <v>26000000</v>
      </c>
      <c r="H118" s="62">
        <v>0</v>
      </c>
      <c r="I118" s="62">
        <v>0</v>
      </c>
      <c r="J118" s="62">
        <v>3000000</v>
      </c>
      <c r="K118" s="62">
        <v>122000000</v>
      </c>
      <c r="L118" s="62">
        <v>0</v>
      </c>
      <c r="M118" s="62">
        <v>0</v>
      </c>
      <c r="N118" s="62">
        <v>0</v>
      </c>
      <c r="O118" s="62">
        <v>0</v>
      </c>
      <c r="P118" s="62">
        <v>225000000</v>
      </c>
      <c r="R118" s="62">
        <v>0</v>
      </c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>
        <f t="shared" si="76"/>
        <v>0</v>
      </c>
      <c r="AF118" s="16" t="s">
        <v>184</v>
      </c>
      <c r="AG118" s="11" t="s">
        <v>185</v>
      </c>
      <c r="AH118" s="12">
        <f t="shared" ref="AH118" si="78">+AH119</f>
        <v>0</v>
      </c>
      <c r="AI118" s="62">
        <f t="shared" si="44"/>
        <v>-1</v>
      </c>
      <c r="AJ118" s="62">
        <f t="shared" si="52"/>
        <v>-1</v>
      </c>
      <c r="AK118" s="62" t="e">
        <f t="shared" si="53"/>
        <v>#DIV/0!</v>
      </c>
      <c r="AL118" s="62">
        <f t="shared" si="54"/>
        <v>-1</v>
      </c>
      <c r="AM118" s="62" t="e">
        <f t="shared" si="55"/>
        <v>#DIV/0!</v>
      </c>
      <c r="AN118" s="62" t="e">
        <f t="shared" si="56"/>
        <v>#DIV/0!</v>
      </c>
      <c r="AO118" s="62">
        <f t="shared" si="57"/>
        <v>-1</v>
      </c>
      <c r="AP118" s="62">
        <f t="shared" si="58"/>
        <v>-1</v>
      </c>
      <c r="AQ118" s="62" t="e">
        <f t="shared" si="59"/>
        <v>#DIV/0!</v>
      </c>
      <c r="AR118" s="62" t="e">
        <f t="shared" si="60"/>
        <v>#DIV/0!</v>
      </c>
      <c r="AS118" s="62" t="e">
        <f t="shared" si="61"/>
        <v>#DIV/0!</v>
      </c>
      <c r="AT118" s="62" t="e">
        <f t="shared" si="62"/>
        <v>#DIV/0!</v>
      </c>
      <c r="AU118" s="62">
        <f t="shared" si="63"/>
        <v>-1</v>
      </c>
    </row>
    <row r="119" spans="1:47" x14ac:dyDescent="0.25">
      <c r="A119" s="66">
        <v>2023</v>
      </c>
      <c r="B119" s="67" t="s">
        <v>186</v>
      </c>
      <c r="C119" s="68" t="s">
        <v>187</v>
      </c>
      <c r="D119" s="69">
        <v>60000000</v>
      </c>
      <c r="E119" s="69">
        <v>14000000</v>
      </c>
      <c r="F119" s="69">
        <v>0</v>
      </c>
      <c r="G119" s="69">
        <v>26000000</v>
      </c>
      <c r="H119" s="69">
        <v>0</v>
      </c>
      <c r="I119" s="69">
        <v>0</v>
      </c>
      <c r="J119" s="69">
        <v>3000000</v>
      </c>
      <c r="K119" s="69">
        <v>122000000</v>
      </c>
      <c r="L119" s="69">
        <v>0</v>
      </c>
      <c r="M119" s="69">
        <v>0</v>
      </c>
      <c r="N119" s="69">
        <v>0</v>
      </c>
      <c r="O119" s="69">
        <v>0</v>
      </c>
      <c r="P119" s="69">
        <v>225000000</v>
      </c>
      <c r="R119" s="69">
        <v>0</v>
      </c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>
        <f t="shared" si="76"/>
        <v>0</v>
      </c>
      <c r="AF119" s="15" t="s">
        <v>186</v>
      </c>
      <c r="AG119" s="30" t="s">
        <v>187</v>
      </c>
      <c r="AH119" s="31">
        <v>0</v>
      </c>
      <c r="AI119" s="69">
        <f t="shared" si="44"/>
        <v>-1</v>
      </c>
      <c r="AJ119" s="69">
        <f t="shared" si="52"/>
        <v>-1</v>
      </c>
      <c r="AK119" s="69" t="e">
        <f t="shared" si="53"/>
        <v>#DIV/0!</v>
      </c>
      <c r="AL119" s="69">
        <f t="shared" si="54"/>
        <v>-1</v>
      </c>
      <c r="AM119" s="69" t="e">
        <f t="shared" si="55"/>
        <v>#DIV/0!</v>
      </c>
      <c r="AN119" s="69" t="e">
        <f t="shared" si="56"/>
        <v>#DIV/0!</v>
      </c>
      <c r="AO119" s="69">
        <f t="shared" si="57"/>
        <v>-1</v>
      </c>
      <c r="AP119" s="69">
        <f t="shared" si="58"/>
        <v>-1</v>
      </c>
      <c r="AQ119" s="69" t="e">
        <f t="shared" si="59"/>
        <v>#DIV/0!</v>
      </c>
      <c r="AR119" s="69" t="e">
        <f t="shared" si="60"/>
        <v>#DIV/0!</v>
      </c>
      <c r="AS119" s="69" t="e">
        <f t="shared" si="61"/>
        <v>#DIV/0!</v>
      </c>
      <c r="AT119" s="69" t="e">
        <f t="shared" si="62"/>
        <v>#DIV/0!</v>
      </c>
      <c r="AU119" s="69">
        <f t="shared" si="63"/>
        <v>-1</v>
      </c>
    </row>
    <row r="120" spans="1:47" x14ac:dyDescent="0.25">
      <c r="A120" s="63">
        <v>2023</v>
      </c>
      <c r="B120" s="64" t="s">
        <v>188</v>
      </c>
      <c r="C120" s="65" t="s">
        <v>189</v>
      </c>
      <c r="D120" s="62">
        <v>0</v>
      </c>
      <c r="E120" s="62">
        <v>27000000</v>
      </c>
      <c r="F120" s="62">
        <v>21000000</v>
      </c>
      <c r="G120" s="62">
        <v>21000000</v>
      </c>
      <c r="H120" s="62">
        <v>11000000</v>
      </c>
      <c r="I120" s="62">
        <v>1000000</v>
      </c>
      <c r="J120" s="62">
        <v>1000000</v>
      </c>
      <c r="K120" s="62">
        <v>1000000</v>
      </c>
      <c r="L120" s="62">
        <v>1000000</v>
      </c>
      <c r="M120" s="62">
        <v>11000000</v>
      </c>
      <c r="N120" s="62">
        <v>1000000</v>
      </c>
      <c r="O120" s="62">
        <v>1000000</v>
      </c>
      <c r="P120" s="62">
        <v>97000000</v>
      </c>
      <c r="R120" s="62">
        <v>1700000</v>
      </c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>
        <f t="shared" si="76"/>
        <v>1700000</v>
      </c>
      <c r="AF120" s="16" t="s">
        <v>188</v>
      </c>
      <c r="AG120" s="11" t="s">
        <v>189</v>
      </c>
      <c r="AH120" s="12">
        <f t="shared" ref="AH120" si="79">+AH121+AH122+AH123+AH124+AH125</f>
        <v>1700000</v>
      </c>
      <c r="AI120" s="62" t="e">
        <f t="shared" si="44"/>
        <v>#DIV/0!</v>
      </c>
      <c r="AJ120" s="62">
        <f t="shared" si="52"/>
        <v>-1</v>
      </c>
      <c r="AK120" s="62">
        <f t="shared" si="53"/>
        <v>-1</v>
      </c>
      <c r="AL120" s="62">
        <f t="shared" si="54"/>
        <v>-1</v>
      </c>
      <c r="AM120" s="62">
        <f t="shared" si="55"/>
        <v>-1</v>
      </c>
      <c r="AN120" s="62">
        <f t="shared" si="56"/>
        <v>-1</v>
      </c>
      <c r="AO120" s="62">
        <f t="shared" si="57"/>
        <v>-1</v>
      </c>
      <c r="AP120" s="62">
        <f t="shared" si="58"/>
        <v>-1</v>
      </c>
      <c r="AQ120" s="62">
        <f t="shared" si="59"/>
        <v>-1</v>
      </c>
      <c r="AR120" s="62">
        <f t="shared" si="60"/>
        <v>-1</v>
      </c>
      <c r="AS120" s="62">
        <f t="shared" si="61"/>
        <v>-1</v>
      </c>
      <c r="AT120" s="62">
        <f t="shared" si="62"/>
        <v>-1</v>
      </c>
      <c r="AU120" s="62">
        <f t="shared" si="63"/>
        <v>-0.98247422680412366</v>
      </c>
    </row>
    <row r="121" spans="1:47" x14ac:dyDescent="0.25">
      <c r="A121" s="66">
        <v>2023</v>
      </c>
      <c r="B121" s="67" t="s">
        <v>190</v>
      </c>
      <c r="C121" s="68" t="s">
        <v>191</v>
      </c>
      <c r="D121" s="69">
        <v>0</v>
      </c>
      <c r="E121" s="69">
        <v>0</v>
      </c>
      <c r="F121" s="69">
        <v>0</v>
      </c>
      <c r="G121" s="69">
        <v>20000000</v>
      </c>
      <c r="H121" s="69">
        <v>0</v>
      </c>
      <c r="I121" s="69">
        <v>0</v>
      </c>
      <c r="J121" s="69">
        <v>0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v>20000000</v>
      </c>
      <c r="R121" s="69">
        <v>0</v>
      </c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>
        <f t="shared" si="76"/>
        <v>0</v>
      </c>
      <c r="AF121" s="15" t="s">
        <v>190</v>
      </c>
      <c r="AG121" s="30" t="s">
        <v>191</v>
      </c>
      <c r="AH121" s="31">
        <v>0</v>
      </c>
      <c r="AI121" s="69" t="e">
        <f t="shared" si="44"/>
        <v>#DIV/0!</v>
      </c>
      <c r="AJ121" s="69" t="e">
        <f t="shared" si="52"/>
        <v>#DIV/0!</v>
      </c>
      <c r="AK121" s="69" t="e">
        <f t="shared" si="53"/>
        <v>#DIV/0!</v>
      </c>
      <c r="AL121" s="69">
        <f t="shared" si="54"/>
        <v>-1</v>
      </c>
      <c r="AM121" s="69" t="e">
        <f t="shared" si="55"/>
        <v>#DIV/0!</v>
      </c>
      <c r="AN121" s="69" t="e">
        <f t="shared" si="56"/>
        <v>#DIV/0!</v>
      </c>
      <c r="AO121" s="69" t="e">
        <f t="shared" si="57"/>
        <v>#DIV/0!</v>
      </c>
      <c r="AP121" s="69" t="e">
        <f t="shared" si="58"/>
        <v>#DIV/0!</v>
      </c>
      <c r="AQ121" s="69" t="e">
        <f t="shared" si="59"/>
        <v>#DIV/0!</v>
      </c>
      <c r="AR121" s="69" t="e">
        <f t="shared" si="60"/>
        <v>#DIV/0!</v>
      </c>
      <c r="AS121" s="69" t="e">
        <f t="shared" si="61"/>
        <v>#DIV/0!</v>
      </c>
      <c r="AT121" s="69" t="e">
        <f t="shared" si="62"/>
        <v>#DIV/0!</v>
      </c>
      <c r="AU121" s="69">
        <f t="shared" si="63"/>
        <v>-1</v>
      </c>
    </row>
    <row r="122" spans="1:47" x14ac:dyDescent="0.25">
      <c r="A122" s="66">
        <v>2023</v>
      </c>
      <c r="B122" s="67" t="s">
        <v>192</v>
      </c>
      <c r="C122" s="68" t="s">
        <v>193</v>
      </c>
      <c r="D122" s="69">
        <v>0</v>
      </c>
      <c r="E122" s="69">
        <v>0</v>
      </c>
      <c r="F122" s="69">
        <v>0</v>
      </c>
      <c r="G122" s="69">
        <v>0</v>
      </c>
      <c r="H122" s="69">
        <v>10000000</v>
      </c>
      <c r="I122" s="69">
        <v>0</v>
      </c>
      <c r="J122" s="69">
        <v>0</v>
      </c>
      <c r="K122" s="69">
        <v>0</v>
      </c>
      <c r="L122" s="69">
        <v>0</v>
      </c>
      <c r="M122" s="69">
        <v>10000000</v>
      </c>
      <c r="N122" s="69">
        <v>0</v>
      </c>
      <c r="O122" s="69">
        <v>0</v>
      </c>
      <c r="P122" s="69">
        <v>20000000</v>
      </c>
      <c r="R122" s="69">
        <v>0</v>
      </c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>
        <f t="shared" si="76"/>
        <v>0</v>
      </c>
      <c r="AF122" s="15" t="s">
        <v>192</v>
      </c>
      <c r="AG122" s="30" t="s">
        <v>193</v>
      </c>
      <c r="AH122" s="31">
        <v>0</v>
      </c>
      <c r="AI122" s="69" t="e">
        <f t="shared" si="44"/>
        <v>#DIV/0!</v>
      </c>
      <c r="AJ122" s="69" t="e">
        <f t="shared" si="52"/>
        <v>#DIV/0!</v>
      </c>
      <c r="AK122" s="69" t="e">
        <f t="shared" si="53"/>
        <v>#DIV/0!</v>
      </c>
      <c r="AL122" s="69" t="e">
        <f t="shared" si="54"/>
        <v>#DIV/0!</v>
      </c>
      <c r="AM122" s="69">
        <f t="shared" si="55"/>
        <v>-1</v>
      </c>
      <c r="AN122" s="69" t="e">
        <f t="shared" si="56"/>
        <v>#DIV/0!</v>
      </c>
      <c r="AO122" s="69" t="e">
        <f t="shared" si="57"/>
        <v>#DIV/0!</v>
      </c>
      <c r="AP122" s="69" t="e">
        <f t="shared" si="58"/>
        <v>#DIV/0!</v>
      </c>
      <c r="AQ122" s="69" t="e">
        <f t="shared" si="59"/>
        <v>#DIV/0!</v>
      </c>
      <c r="AR122" s="69">
        <f t="shared" si="60"/>
        <v>-1</v>
      </c>
      <c r="AS122" s="69" t="e">
        <f t="shared" si="61"/>
        <v>#DIV/0!</v>
      </c>
      <c r="AT122" s="69" t="e">
        <f t="shared" si="62"/>
        <v>#DIV/0!</v>
      </c>
      <c r="AU122" s="69">
        <f t="shared" si="63"/>
        <v>-1</v>
      </c>
    </row>
    <row r="123" spans="1:47" x14ac:dyDescent="0.25">
      <c r="A123" s="66">
        <v>2023</v>
      </c>
      <c r="B123" s="67" t="s">
        <v>194</v>
      </c>
      <c r="C123" s="68" t="s">
        <v>195</v>
      </c>
      <c r="D123" s="69">
        <v>0</v>
      </c>
      <c r="E123" s="69">
        <v>1000000</v>
      </c>
      <c r="F123" s="69">
        <v>1000000</v>
      </c>
      <c r="G123" s="69">
        <v>1000000</v>
      </c>
      <c r="H123" s="69">
        <v>1000000</v>
      </c>
      <c r="I123" s="69">
        <v>1000000</v>
      </c>
      <c r="J123" s="69">
        <v>1000000</v>
      </c>
      <c r="K123" s="69">
        <v>1000000</v>
      </c>
      <c r="L123" s="69">
        <v>1000000</v>
      </c>
      <c r="M123" s="69">
        <v>1000000</v>
      </c>
      <c r="N123" s="69">
        <v>1000000</v>
      </c>
      <c r="O123" s="69">
        <v>1000000</v>
      </c>
      <c r="P123" s="69">
        <v>11000000</v>
      </c>
      <c r="R123" s="69">
        <v>0</v>
      </c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>
        <f t="shared" si="76"/>
        <v>0</v>
      </c>
      <c r="AF123" s="15" t="s">
        <v>194</v>
      </c>
      <c r="AG123" s="30" t="s">
        <v>195</v>
      </c>
      <c r="AH123" s="31">
        <v>0</v>
      </c>
      <c r="AI123" s="69" t="e">
        <f t="shared" si="44"/>
        <v>#DIV/0!</v>
      </c>
      <c r="AJ123" s="69">
        <f t="shared" si="52"/>
        <v>-1</v>
      </c>
      <c r="AK123" s="69">
        <f t="shared" si="53"/>
        <v>-1</v>
      </c>
      <c r="AL123" s="69">
        <f t="shared" si="54"/>
        <v>-1</v>
      </c>
      <c r="AM123" s="69">
        <f t="shared" si="55"/>
        <v>-1</v>
      </c>
      <c r="AN123" s="69">
        <f t="shared" si="56"/>
        <v>-1</v>
      </c>
      <c r="AO123" s="69">
        <f t="shared" si="57"/>
        <v>-1</v>
      </c>
      <c r="AP123" s="69">
        <f t="shared" si="58"/>
        <v>-1</v>
      </c>
      <c r="AQ123" s="69">
        <f t="shared" si="59"/>
        <v>-1</v>
      </c>
      <c r="AR123" s="69">
        <f t="shared" si="60"/>
        <v>-1</v>
      </c>
      <c r="AS123" s="69">
        <f t="shared" si="61"/>
        <v>-1</v>
      </c>
      <c r="AT123" s="69">
        <f t="shared" si="62"/>
        <v>-1</v>
      </c>
      <c r="AU123" s="69">
        <f t="shared" si="63"/>
        <v>-1</v>
      </c>
    </row>
    <row r="124" spans="1:47" x14ac:dyDescent="0.25">
      <c r="A124" s="66">
        <v>2023</v>
      </c>
      <c r="B124" s="67" t="s">
        <v>196</v>
      </c>
      <c r="C124" s="68" t="s">
        <v>827</v>
      </c>
      <c r="D124" s="69">
        <v>0</v>
      </c>
      <c r="E124" s="69">
        <v>0</v>
      </c>
      <c r="F124" s="69">
        <v>20000000</v>
      </c>
      <c r="G124" s="69">
        <v>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  <c r="P124" s="69">
        <v>20000000</v>
      </c>
      <c r="R124" s="69">
        <v>0</v>
      </c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>
        <f t="shared" si="76"/>
        <v>0</v>
      </c>
      <c r="AF124" s="15" t="s">
        <v>196</v>
      </c>
      <c r="AG124" s="30" t="s">
        <v>197</v>
      </c>
      <c r="AH124" s="31">
        <v>0</v>
      </c>
      <c r="AI124" s="69" t="e">
        <f t="shared" si="44"/>
        <v>#DIV/0!</v>
      </c>
      <c r="AJ124" s="69" t="e">
        <f t="shared" si="52"/>
        <v>#DIV/0!</v>
      </c>
      <c r="AK124" s="69">
        <f t="shared" si="53"/>
        <v>-1</v>
      </c>
      <c r="AL124" s="69" t="e">
        <f t="shared" si="54"/>
        <v>#DIV/0!</v>
      </c>
      <c r="AM124" s="69" t="e">
        <f t="shared" si="55"/>
        <v>#DIV/0!</v>
      </c>
      <c r="AN124" s="69" t="e">
        <f t="shared" si="56"/>
        <v>#DIV/0!</v>
      </c>
      <c r="AO124" s="69" t="e">
        <f t="shared" si="57"/>
        <v>#DIV/0!</v>
      </c>
      <c r="AP124" s="69" t="e">
        <f t="shared" si="58"/>
        <v>#DIV/0!</v>
      </c>
      <c r="AQ124" s="69" t="e">
        <f t="shared" si="59"/>
        <v>#DIV/0!</v>
      </c>
      <c r="AR124" s="69" t="e">
        <f t="shared" si="60"/>
        <v>#DIV/0!</v>
      </c>
      <c r="AS124" s="69" t="e">
        <f t="shared" si="61"/>
        <v>#DIV/0!</v>
      </c>
      <c r="AT124" s="69" t="e">
        <f t="shared" si="62"/>
        <v>#DIV/0!</v>
      </c>
      <c r="AU124" s="69">
        <f t="shared" si="63"/>
        <v>-1</v>
      </c>
    </row>
    <row r="125" spans="1:47" x14ac:dyDescent="0.25">
      <c r="A125" s="66">
        <v>2023</v>
      </c>
      <c r="B125" s="67" t="s">
        <v>198</v>
      </c>
      <c r="C125" s="68" t="s">
        <v>199</v>
      </c>
      <c r="D125" s="69">
        <v>0</v>
      </c>
      <c r="E125" s="69">
        <v>26000000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26000000</v>
      </c>
      <c r="R125" s="69">
        <v>1700000</v>
      </c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>
        <f t="shared" si="76"/>
        <v>1700000</v>
      </c>
      <c r="AF125" s="15" t="s">
        <v>198</v>
      </c>
      <c r="AG125" s="30" t="s">
        <v>199</v>
      </c>
      <c r="AH125" s="31">
        <v>1700000</v>
      </c>
      <c r="AI125" s="69" t="e">
        <f t="shared" si="44"/>
        <v>#DIV/0!</v>
      </c>
      <c r="AJ125" s="69">
        <f t="shared" si="52"/>
        <v>-1</v>
      </c>
      <c r="AK125" s="69" t="e">
        <f t="shared" si="53"/>
        <v>#DIV/0!</v>
      </c>
      <c r="AL125" s="69" t="e">
        <f t="shared" si="54"/>
        <v>#DIV/0!</v>
      </c>
      <c r="AM125" s="69" t="e">
        <f t="shared" si="55"/>
        <v>#DIV/0!</v>
      </c>
      <c r="AN125" s="69" t="e">
        <f t="shared" si="56"/>
        <v>#DIV/0!</v>
      </c>
      <c r="AO125" s="69" t="e">
        <f t="shared" si="57"/>
        <v>#DIV/0!</v>
      </c>
      <c r="AP125" s="69" t="e">
        <f t="shared" si="58"/>
        <v>#DIV/0!</v>
      </c>
      <c r="AQ125" s="69" t="e">
        <f t="shared" si="59"/>
        <v>#DIV/0!</v>
      </c>
      <c r="AR125" s="69" t="e">
        <f t="shared" si="60"/>
        <v>#DIV/0!</v>
      </c>
      <c r="AS125" s="69" t="e">
        <f t="shared" si="61"/>
        <v>#DIV/0!</v>
      </c>
      <c r="AT125" s="69" t="e">
        <f t="shared" si="62"/>
        <v>#DIV/0!</v>
      </c>
      <c r="AU125" s="69">
        <f t="shared" si="63"/>
        <v>-0.93461538461538463</v>
      </c>
    </row>
    <row r="126" spans="1:47" x14ac:dyDescent="0.25">
      <c r="A126" s="63">
        <v>2023</v>
      </c>
      <c r="B126" s="64" t="s">
        <v>200</v>
      </c>
      <c r="C126" s="65" t="s">
        <v>201</v>
      </c>
      <c r="D126" s="62">
        <v>0</v>
      </c>
      <c r="E126" s="62">
        <v>0</v>
      </c>
      <c r="F126" s="62">
        <v>5000000</v>
      </c>
      <c r="G126" s="62">
        <v>0</v>
      </c>
      <c r="H126" s="62">
        <v>0</v>
      </c>
      <c r="I126" s="62">
        <v>5000000</v>
      </c>
      <c r="J126" s="62">
        <v>5000000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15000000</v>
      </c>
      <c r="R126" s="62">
        <v>0</v>
      </c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>
        <f t="shared" si="76"/>
        <v>0</v>
      </c>
      <c r="AF126" s="16" t="s">
        <v>200</v>
      </c>
      <c r="AG126" s="11" t="s">
        <v>201</v>
      </c>
      <c r="AH126" s="12">
        <f t="shared" ref="AH126" si="80">+AH127+AH128</f>
        <v>0</v>
      </c>
      <c r="AI126" s="62" t="e">
        <f t="shared" si="44"/>
        <v>#DIV/0!</v>
      </c>
      <c r="AJ126" s="62" t="e">
        <f t="shared" si="52"/>
        <v>#DIV/0!</v>
      </c>
      <c r="AK126" s="62">
        <f t="shared" si="53"/>
        <v>-1</v>
      </c>
      <c r="AL126" s="62" t="e">
        <f t="shared" si="54"/>
        <v>#DIV/0!</v>
      </c>
      <c r="AM126" s="62" t="e">
        <f t="shared" si="55"/>
        <v>#DIV/0!</v>
      </c>
      <c r="AN126" s="62">
        <f t="shared" si="56"/>
        <v>-1</v>
      </c>
      <c r="AO126" s="62">
        <f t="shared" si="57"/>
        <v>-1</v>
      </c>
      <c r="AP126" s="62" t="e">
        <f t="shared" si="58"/>
        <v>#DIV/0!</v>
      </c>
      <c r="AQ126" s="62" t="e">
        <f t="shared" si="59"/>
        <v>#DIV/0!</v>
      </c>
      <c r="AR126" s="62" t="e">
        <f t="shared" si="60"/>
        <v>#DIV/0!</v>
      </c>
      <c r="AS126" s="62" t="e">
        <f t="shared" si="61"/>
        <v>#DIV/0!</v>
      </c>
      <c r="AT126" s="62" t="e">
        <f t="shared" si="62"/>
        <v>#DIV/0!</v>
      </c>
      <c r="AU126" s="62">
        <f t="shared" si="63"/>
        <v>-1</v>
      </c>
    </row>
    <row r="127" spans="1:47" x14ac:dyDescent="0.25">
      <c r="A127" s="66">
        <v>2023</v>
      </c>
      <c r="B127" s="67" t="s">
        <v>202</v>
      </c>
      <c r="C127" s="68" t="s">
        <v>828</v>
      </c>
      <c r="D127" s="69">
        <v>0</v>
      </c>
      <c r="E127" s="69">
        <v>0</v>
      </c>
      <c r="F127" s="69">
        <v>0</v>
      </c>
      <c r="G127" s="69">
        <v>0</v>
      </c>
      <c r="H127" s="69">
        <v>0</v>
      </c>
      <c r="I127" s="69">
        <v>5000000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5000000</v>
      </c>
      <c r="R127" s="69">
        <v>0</v>
      </c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>
        <f t="shared" si="76"/>
        <v>0</v>
      </c>
      <c r="AF127" s="15" t="s">
        <v>202</v>
      </c>
      <c r="AG127" s="30" t="s">
        <v>203</v>
      </c>
      <c r="AH127" s="31">
        <v>0</v>
      </c>
      <c r="AI127" s="69" t="e">
        <f t="shared" si="44"/>
        <v>#DIV/0!</v>
      </c>
      <c r="AJ127" s="69" t="e">
        <f t="shared" si="52"/>
        <v>#DIV/0!</v>
      </c>
      <c r="AK127" s="69" t="e">
        <f t="shared" si="53"/>
        <v>#DIV/0!</v>
      </c>
      <c r="AL127" s="69" t="e">
        <f t="shared" si="54"/>
        <v>#DIV/0!</v>
      </c>
      <c r="AM127" s="69" t="e">
        <f t="shared" si="55"/>
        <v>#DIV/0!</v>
      </c>
      <c r="AN127" s="69">
        <f t="shared" si="56"/>
        <v>-1</v>
      </c>
      <c r="AO127" s="69" t="e">
        <f t="shared" si="57"/>
        <v>#DIV/0!</v>
      </c>
      <c r="AP127" s="69" t="e">
        <f t="shared" si="58"/>
        <v>#DIV/0!</v>
      </c>
      <c r="AQ127" s="69" t="e">
        <f t="shared" si="59"/>
        <v>#DIV/0!</v>
      </c>
      <c r="AR127" s="69" t="e">
        <f t="shared" si="60"/>
        <v>#DIV/0!</v>
      </c>
      <c r="AS127" s="69" t="e">
        <f t="shared" si="61"/>
        <v>#DIV/0!</v>
      </c>
      <c r="AT127" s="69" t="e">
        <f t="shared" si="62"/>
        <v>#DIV/0!</v>
      </c>
      <c r="AU127" s="69">
        <f t="shared" si="63"/>
        <v>-1</v>
      </c>
    </row>
    <row r="128" spans="1:47" x14ac:dyDescent="0.25">
      <c r="A128" s="66">
        <v>2023</v>
      </c>
      <c r="B128" s="67" t="s">
        <v>204</v>
      </c>
      <c r="C128" s="68" t="s">
        <v>829</v>
      </c>
      <c r="D128" s="69">
        <v>0</v>
      </c>
      <c r="E128" s="69">
        <v>0</v>
      </c>
      <c r="F128" s="69">
        <v>5000000</v>
      </c>
      <c r="G128" s="69">
        <v>0</v>
      </c>
      <c r="H128" s="69">
        <v>0</v>
      </c>
      <c r="I128" s="69">
        <v>0</v>
      </c>
      <c r="J128" s="69">
        <v>5000000</v>
      </c>
      <c r="K128" s="69">
        <v>0</v>
      </c>
      <c r="L128" s="69">
        <v>0</v>
      </c>
      <c r="M128" s="69">
        <v>0</v>
      </c>
      <c r="N128" s="69">
        <v>0</v>
      </c>
      <c r="O128" s="69">
        <v>0</v>
      </c>
      <c r="P128" s="69">
        <v>10000000</v>
      </c>
      <c r="R128" s="69">
        <v>0</v>
      </c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>
        <f t="shared" si="76"/>
        <v>0</v>
      </c>
      <c r="AF128" s="15" t="s">
        <v>204</v>
      </c>
      <c r="AG128" s="30" t="s">
        <v>205</v>
      </c>
      <c r="AH128" s="31">
        <v>0</v>
      </c>
      <c r="AI128" s="69" t="e">
        <f t="shared" si="44"/>
        <v>#DIV/0!</v>
      </c>
      <c r="AJ128" s="69" t="e">
        <f t="shared" si="52"/>
        <v>#DIV/0!</v>
      </c>
      <c r="AK128" s="69">
        <f t="shared" si="53"/>
        <v>-1</v>
      </c>
      <c r="AL128" s="69" t="e">
        <f t="shared" si="54"/>
        <v>#DIV/0!</v>
      </c>
      <c r="AM128" s="69" t="e">
        <f t="shared" si="55"/>
        <v>#DIV/0!</v>
      </c>
      <c r="AN128" s="69" t="e">
        <f t="shared" si="56"/>
        <v>#DIV/0!</v>
      </c>
      <c r="AO128" s="69">
        <f t="shared" si="57"/>
        <v>-1</v>
      </c>
      <c r="AP128" s="69" t="e">
        <f t="shared" si="58"/>
        <v>#DIV/0!</v>
      </c>
      <c r="AQ128" s="69" t="e">
        <f t="shared" si="59"/>
        <v>#DIV/0!</v>
      </c>
      <c r="AR128" s="69" t="e">
        <f t="shared" si="60"/>
        <v>#DIV/0!</v>
      </c>
      <c r="AS128" s="69" t="e">
        <f t="shared" si="61"/>
        <v>#DIV/0!</v>
      </c>
      <c r="AT128" s="69" t="e">
        <f t="shared" si="62"/>
        <v>#DIV/0!</v>
      </c>
      <c r="AU128" s="69">
        <f t="shared" si="63"/>
        <v>-1</v>
      </c>
    </row>
    <row r="129" spans="1:47" x14ac:dyDescent="0.25">
      <c r="A129" s="63">
        <v>2023</v>
      </c>
      <c r="B129" s="64" t="s">
        <v>206</v>
      </c>
      <c r="C129" s="65" t="s">
        <v>207</v>
      </c>
      <c r="D129" s="62">
        <v>30000000</v>
      </c>
      <c r="E129" s="62">
        <v>0</v>
      </c>
      <c r="F129" s="62">
        <v>0</v>
      </c>
      <c r="G129" s="62">
        <v>97314691</v>
      </c>
      <c r="H129" s="62">
        <v>0</v>
      </c>
      <c r="I129" s="62">
        <v>0</v>
      </c>
      <c r="J129" s="62">
        <v>0</v>
      </c>
      <c r="K129" s="62">
        <v>0</v>
      </c>
      <c r="L129" s="62">
        <v>90000000</v>
      </c>
      <c r="M129" s="62">
        <v>0</v>
      </c>
      <c r="N129" s="62">
        <v>0</v>
      </c>
      <c r="O129" s="62">
        <v>0</v>
      </c>
      <c r="P129" s="62">
        <v>217314691</v>
      </c>
      <c r="R129" s="62">
        <v>0</v>
      </c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>
        <f t="shared" si="76"/>
        <v>0</v>
      </c>
      <c r="AF129" s="16" t="s">
        <v>206</v>
      </c>
      <c r="AG129" s="11" t="s">
        <v>207</v>
      </c>
      <c r="AH129" s="12">
        <f t="shared" ref="AH129" si="81">+AH130+AH131</f>
        <v>0</v>
      </c>
      <c r="AI129" s="62">
        <f t="shared" si="44"/>
        <v>-1</v>
      </c>
      <c r="AJ129" s="62" t="e">
        <f t="shared" si="52"/>
        <v>#DIV/0!</v>
      </c>
      <c r="AK129" s="62" t="e">
        <f t="shared" si="53"/>
        <v>#DIV/0!</v>
      </c>
      <c r="AL129" s="62">
        <f t="shared" si="54"/>
        <v>-1</v>
      </c>
      <c r="AM129" s="62" t="e">
        <f t="shared" si="55"/>
        <v>#DIV/0!</v>
      </c>
      <c r="AN129" s="62" t="e">
        <f t="shared" si="56"/>
        <v>#DIV/0!</v>
      </c>
      <c r="AO129" s="62" t="e">
        <f t="shared" si="57"/>
        <v>#DIV/0!</v>
      </c>
      <c r="AP129" s="62" t="e">
        <f t="shared" si="58"/>
        <v>#DIV/0!</v>
      </c>
      <c r="AQ129" s="62">
        <f t="shared" si="59"/>
        <v>-1</v>
      </c>
      <c r="AR129" s="62" t="e">
        <f t="shared" si="60"/>
        <v>#DIV/0!</v>
      </c>
      <c r="AS129" s="62" t="e">
        <f t="shared" si="61"/>
        <v>#DIV/0!</v>
      </c>
      <c r="AT129" s="62" t="e">
        <f t="shared" si="62"/>
        <v>#DIV/0!</v>
      </c>
      <c r="AU129" s="62">
        <f t="shared" si="63"/>
        <v>-1</v>
      </c>
    </row>
    <row r="130" spans="1:47" x14ac:dyDescent="0.25">
      <c r="A130" s="66">
        <v>2023</v>
      </c>
      <c r="B130" s="67" t="s">
        <v>208</v>
      </c>
      <c r="C130" s="68" t="s">
        <v>209</v>
      </c>
      <c r="D130" s="69">
        <v>30000000</v>
      </c>
      <c r="E130" s="69">
        <v>0</v>
      </c>
      <c r="F130" s="69">
        <v>0</v>
      </c>
      <c r="G130" s="69">
        <v>71314691</v>
      </c>
      <c r="H130" s="69">
        <v>0</v>
      </c>
      <c r="I130" s="69">
        <v>0</v>
      </c>
      <c r="J130" s="69">
        <v>0</v>
      </c>
      <c r="K130" s="69">
        <v>0</v>
      </c>
      <c r="L130" s="69">
        <v>70000000</v>
      </c>
      <c r="M130" s="69">
        <v>0</v>
      </c>
      <c r="N130" s="69">
        <v>0</v>
      </c>
      <c r="O130" s="69">
        <v>0</v>
      </c>
      <c r="P130" s="69">
        <v>171314691</v>
      </c>
      <c r="R130" s="69">
        <v>0</v>
      </c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>
        <f t="shared" si="76"/>
        <v>0</v>
      </c>
      <c r="AF130" s="15" t="s">
        <v>208</v>
      </c>
      <c r="AG130" s="30" t="s">
        <v>209</v>
      </c>
      <c r="AH130" s="31">
        <v>0</v>
      </c>
      <c r="AI130" s="69">
        <f t="shared" si="44"/>
        <v>-1</v>
      </c>
      <c r="AJ130" s="69" t="e">
        <f t="shared" si="52"/>
        <v>#DIV/0!</v>
      </c>
      <c r="AK130" s="69" t="e">
        <f t="shared" si="53"/>
        <v>#DIV/0!</v>
      </c>
      <c r="AL130" s="69">
        <f t="shared" si="54"/>
        <v>-1</v>
      </c>
      <c r="AM130" s="69" t="e">
        <f t="shared" si="55"/>
        <v>#DIV/0!</v>
      </c>
      <c r="AN130" s="69" t="e">
        <f t="shared" si="56"/>
        <v>#DIV/0!</v>
      </c>
      <c r="AO130" s="69" t="e">
        <f t="shared" si="57"/>
        <v>#DIV/0!</v>
      </c>
      <c r="AP130" s="69" t="e">
        <f t="shared" si="58"/>
        <v>#DIV/0!</v>
      </c>
      <c r="AQ130" s="69">
        <f t="shared" si="59"/>
        <v>-1</v>
      </c>
      <c r="AR130" s="69" t="e">
        <f t="shared" si="60"/>
        <v>#DIV/0!</v>
      </c>
      <c r="AS130" s="69" t="e">
        <f t="shared" si="61"/>
        <v>#DIV/0!</v>
      </c>
      <c r="AT130" s="69" t="e">
        <f t="shared" si="62"/>
        <v>#DIV/0!</v>
      </c>
      <c r="AU130" s="69">
        <f t="shared" si="63"/>
        <v>-1</v>
      </c>
    </row>
    <row r="131" spans="1:47" x14ac:dyDescent="0.25">
      <c r="A131" s="66">
        <v>2023</v>
      </c>
      <c r="B131" s="67" t="s">
        <v>210</v>
      </c>
      <c r="C131" s="68" t="s">
        <v>211</v>
      </c>
      <c r="D131" s="69">
        <v>0</v>
      </c>
      <c r="E131" s="69">
        <v>0</v>
      </c>
      <c r="F131" s="69">
        <v>0</v>
      </c>
      <c r="G131" s="69">
        <v>26000000</v>
      </c>
      <c r="H131" s="69">
        <v>0</v>
      </c>
      <c r="I131" s="69">
        <v>0</v>
      </c>
      <c r="J131" s="69">
        <v>0</v>
      </c>
      <c r="K131" s="69">
        <v>0</v>
      </c>
      <c r="L131" s="69">
        <v>20000000</v>
      </c>
      <c r="M131" s="69">
        <v>0</v>
      </c>
      <c r="N131" s="69">
        <v>0</v>
      </c>
      <c r="O131" s="69">
        <v>0</v>
      </c>
      <c r="P131" s="69">
        <v>46000000</v>
      </c>
      <c r="R131" s="69">
        <v>0</v>
      </c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>
        <f t="shared" si="76"/>
        <v>0</v>
      </c>
      <c r="AF131" s="15" t="s">
        <v>210</v>
      </c>
      <c r="AG131" s="30" t="s">
        <v>211</v>
      </c>
      <c r="AH131" s="31">
        <v>0</v>
      </c>
      <c r="AI131" s="69" t="e">
        <f t="shared" si="44"/>
        <v>#DIV/0!</v>
      </c>
      <c r="AJ131" s="69" t="e">
        <f t="shared" si="52"/>
        <v>#DIV/0!</v>
      </c>
      <c r="AK131" s="69" t="e">
        <f t="shared" si="53"/>
        <v>#DIV/0!</v>
      </c>
      <c r="AL131" s="69">
        <f t="shared" si="54"/>
        <v>-1</v>
      </c>
      <c r="AM131" s="69" t="e">
        <f t="shared" si="55"/>
        <v>#DIV/0!</v>
      </c>
      <c r="AN131" s="69" t="e">
        <f t="shared" si="56"/>
        <v>#DIV/0!</v>
      </c>
      <c r="AO131" s="69" t="e">
        <f t="shared" si="57"/>
        <v>#DIV/0!</v>
      </c>
      <c r="AP131" s="69" t="e">
        <f t="shared" si="58"/>
        <v>#DIV/0!</v>
      </c>
      <c r="AQ131" s="69">
        <f t="shared" si="59"/>
        <v>-1</v>
      </c>
      <c r="AR131" s="69" t="e">
        <f t="shared" si="60"/>
        <v>#DIV/0!</v>
      </c>
      <c r="AS131" s="69" t="e">
        <f t="shared" si="61"/>
        <v>#DIV/0!</v>
      </c>
      <c r="AT131" s="69" t="e">
        <f t="shared" si="62"/>
        <v>#DIV/0!</v>
      </c>
      <c r="AU131" s="69">
        <f t="shared" si="63"/>
        <v>-1</v>
      </c>
    </row>
    <row r="132" spans="1:47" x14ac:dyDescent="0.25">
      <c r="A132" s="63">
        <v>2023</v>
      </c>
      <c r="B132" s="64" t="s">
        <v>212</v>
      </c>
      <c r="C132" s="65" t="s">
        <v>213</v>
      </c>
      <c r="D132" s="62">
        <v>0</v>
      </c>
      <c r="E132" s="62">
        <v>0</v>
      </c>
      <c r="F132" s="62">
        <v>0</v>
      </c>
      <c r="G132" s="62">
        <v>5000000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5000000</v>
      </c>
      <c r="R132" s="62">
        <v>0</v>
      </c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>
        <f t="shared" si="76"/>
        <v>0</v>
      </c>
      <c r="AF132" s="16" t="s">
        <v>212</v>
      </c>
      <c r="AG132" s="11" t="s">
        <v>213</v>
      </c>
      <c r="AH132" s="12">
        <f t="shared" ref="AH132" si="82">+AH133</f>
        <v>0</v>
      </c>
      <c r="AI132" s="62" t="e">
        <f t="shared" si="44"/>
        <v>#DIV/0!</v>
      </c>
      <c r="AJ132" s="62" t="e">
        <f t="shared" si="52"/>
        <v>#DIV/0!</v>
      </c>
      <c r="AK132" s="62" t="e">
        <f t="shared" si="53"/>
        <v>#DIV/0!</v>
      </c>
      <c r="AL132" s="62">
        <f t="shared" si="54"/>
        <v>-1</v>
      </c>
      <c r="AM132" s="62" t="e">
        <f t="shared" si="55"/>
        <v>#DIV/0!</v>
      </c>
      <c r="AN132" s="62" t="e">
        <f t="shared" si="56"/>
        <v>#DIV/0!</v>
      </c>
      <c r="AO132" s="62" t="e">
        <f t="shared" si="57"/>
        <v>#DIV/0!</v>
      </c>
      <c r="AP132" s="62" t="e">
        <f t="shared" si="58"/>
        <v>#DIV/0!</v>
      </c>
      <c r="AQ132" s="62" t="e">
        <f t="shared" si="59"/>
        <v>#DIV/0!</v>
      </c>
      <c r="AR132" s="62" t="e">
        <f t="shared" si="60"/>
        <v>#DIV/0!</v>
      </c>
      <c r="AS132" s="62" t="e">
        <f t="shared" si="61"/>
        <v>#DIV/0!</v>
      </c>
      <c r="AT132" s="62" t="e">
        <f t="shared" si="62"/>
        <v>#DIV/0!</v>
      </c>
      <c r="AU132" s="62">
        <f t="shared" si="63"/>
        <v>-1</v>
      </c>
    </row>
    <row r="133" spans="1:47" x14ac:dyDescent="0.25">
      <c r="A133" s="66">
        <v>2023</v>
      </c>
      <c r="B133" s="67" t="s">
        <v>214</v>
      </c>
      <c r="C133" s="68" t="s">
        <v>830</v>
      </c>
      <c r="D133" s="69">
        <v>0</v>
      </c>
      <c r="E133" s="69">
        <v>0</v>
      </c>
      <c r="F133" s="69">
        <v>0</v>
      </c>
      <c r="G133" s="69">
        <v>5000000</v>
      </c>
      <c r="H133" s="69">
        <v>0</v>
      </c>
      <c r="I133" s="69">
        <v>0</v>
      </c>
      <c r="J133" s="69">
        <v>0</v>
      </c>
      <c r="K133" s="69">
        <v>0</v>
      </c>
      <c r="L133" s="69">
        <v>0</v>
      </c>
      <c r="M133" s="69">
        <v>0</v>
      </c>
      <c r="N133" s="69">
        <v>0</v>
      </c>
      <c r="O133" s="69">
        <v>0</v>
      </c>
      <c r="P133" s="69">
        <v>5000000</v>
      </c>
      <c r="R133" s="69">
        <v>0</v>
      </c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>
        <f t="shared" si="76"/>
        <v>0</v>
      </c>
      <c r="AF133" s="15" t="s">
        <v>214</v>
      </c>
      <c r="AG133" s="30" t="s">
        <v>215</v>
      </c>
      <c r="AH133" s="31">
        <v>0</v>
      </c>
      <c r="AI133" s="69" t="e">
        <f t="shared" si="44"/>
        <v>#DIV/0!</v>
      </c>
      <c r="AJ133" s="69" t="e">
        <f t="shared" si="52"/>
        <v>#DIV/0!</v>
      </c>
      <c r="AK133" s="69" t="e">
        <f t="shared" si="53"/>
        <v>#DIV/0!</v>
      </c>
      <c r="AL133" s="69">
        <f t="shared" si="54"/>
        <v>-1</v>
      </c>
      <c r="AM133" s="69" t="e">
        <f t="shared" si="55"/>
        <v>#DIV/0!</v>
      </c>
      <c r="AN133" s="69" t="e">
        <f t="shared" si="56"/>
        <v>#DIV/0!</v>
      </c>
      <c r="AO133" s="69" t="e">
        <f t="shared" si="57"/>
        <v>#DIV/0!</v>
      </c>
      <c r="AP133" s="69" t="e">
        <f t="shared" si="58"/>
        <v>#DIV/0!</v>
      </c>
      <c r="AQ133" s="69" t="e">
        <f t="shared" si="59"/>
        <v>#DIV/0!</v>
      </c>
      <c r="AR133" s="69" t="e">
        <f t="shared" si="60"/>
        <v>#DIV/0!</v>
      </c>
      <c r="AS133" s="69" t="e">
        <f t="shared" si="61"/>
        <v>#DIV/0!</v>
      </c>
      <c r="AT133" s="69" t="e">
        <f t="shared" si="62"/>
        <v>#DIV/0!</v>
      </c>
      <c r="AU133" s="69">
        <f t="shared" si="63"/>
        <v>-1</v>
      </c>
    </row>
    <row r="134" spans="1:47" x14ac:dyDescent="0.25">
      <c r="A134" s="63">
        <v>2023</v>
      </c>
      <c r="B134" s="64" t="s">
        <v>216</v>
      </c>
      <c r="C134" s="65" t="s">
        <v>217</v>
      </c>
      <c r="D134" s="62">
        <v>66000000</v>
      </c>
      <c r="E134" s="62">
        <v>37406580</v>
      </c>
      <c r="F134" s="62">
        <v>12500000</v>
      </c>
      <c r="G134" s="62">
        <v>0</v>
      </c>
      <c r="H134" s="62">
        <v>0</v>
      </c>
      <c r="I134" s="62">
        <v>0</v>
      </c>
      <c r="J134" s="62">
        <v>4000000</v>
      </c>
      <c r="K134" s="62">
        <v>0</v>
      </c>
      <c r="L134" s="62">
        <v>0</v>
      </c>
      <c r="M134" s="62">
        <v>8000000</v>
      </c>
      <c r="N134" s="62">
        <v>0</v>
      </c>
      <c r="O134" s="62">
        <v>10000000</v>
      </c>
      <c r="P134" s="62">
        <v>137906580</v>
      </c>
      <c r="R134" s="62">
        <v>0</v>
      </c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>
        <f t="shared" si="76"/>
        <v>0</v>
      </c>
      <c r="AF134" s="16" t="s">
        <v>216</v>
      </c>
      <c r="AG134" s="11" t="s">
        <v>217</v>
      </c>
      <c r="AH134" s="12">
        <f t="shared" ref="AH134" si="83">+AH135</f>
        <v>0</v>
      </c>
      <c r="AI134" s="62">
        <f t="shared" si="44"/>
        <v>-1</v>
      </c>
      <c r="AJ134" s="62">
        <f t="shared" si="52"/>
        <v>-1</v>
      </c>
      <c r="AK134" s="62">
        <f t="shared" si="53"/>
        <v>-1</v>
      </c>
      <c r="AL134" s="62" t="e">
        <f t="shared" si="54"/>
        <v>#DIV/0!</v>
      </c>
      <c r="AM134" s="62" t="e">
        <f t="shared" si="55"/>
        <v>#DIV/0!</v>
      </c>
      <c r="AN134" s="62" t="e">
        <f t="shared" si="56"/>
        <v>#DIV/0!</v>
      </c>
      <c r="AO134" s="62">
        <f t="shared" si="57"/>
        <v>-1</v>
      </c>
      <c r="AP134" s="62" t="e">
        <f t="shared" si="58"/>
        <v>#DIV/0!</v>
      </c>
      <c r="AQ134" s="62" t="e">
        <f t="shared" si="59"/>
        <v>#DIV/0!</v>
      </c>
      <c r="AR134" s="62">
        <f t="shared" si="60"/>
        <v>-1</v>
      </c>
      <c r="AS134" s="62" t="e">
        <f t="shared" si="61"/>
        <v>#DIV/0!</v>
      </c>
      <c r="AT134" s="62">
        <f t="shared" si="62"/>
        <v>-1</v>
      </c>
      <c r="AU134" s="62">
        <f t="shared" si="63"/>
        <v>-1</v>
      </c>
    </row>
    <row r="135" spans="1:47" x14ac:dyDescent="0.25">
      <c r="A135" s="63">
        <v>2023</v>
      </c>
      <c r="B135" s="64" t="s">
        <v>218</v>
      </c>
      <c r="C135" s="65" t="s">
        <v>219</v>
      </c>
      <c r="D135" s="62">
        <v>66000000</v>
      </c>
      <c r="E135" s="62">
        <v>37406580</v>
      </c>
      <c r="F135" s="62">
        <v>12500000</v>
      </c>
      <c r="G135" s="62">
        <v>0</v>
      </c>
      <c r="H135" s="62">
        <v>0</v>
      </c>
      <c r="I135" s="62">
        <v>0</v>
      </c>
      <c r="J135" s="62">
        <v>4000000</v>
      </c>
      <c r="K135" s="62">
        <v>0</v>
      </c>
      <c r="L135" s="62">
        <v>0</v>
      </c>
      <c r="M135" s="62">
        <v>8000000</v>
      </c>
      <c r="N135" s="62">
        <v>0</v>
      </c>
      <c r="O135" s="62">
        <v>10000000</v>
      </c>
      <c r="P135" s="62">
        <v>137906580</v>
      </c>
      <c r="R135" s="62">
        <v>0</v>
      </c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>
        <f t="shared" ref="AD135:AD158" si="84">SUM(R135:AC135)</f>
        <v>0</v>
      </c>
      <c r="AF135" s="16" t="s">
        <v>218</v>
      </c>
      <c r="AG135" s="11" t="s">
        <v>219</v>
      </c>
      <c r="AH135" s="12">
        <f t="shared" ref="AH135" si="85">+AH136+AH137</f>
        <v>0</v>
      </c>
      <c r="AI135" s="62">
        <f t="shared" si="44"/>
        <v>-1</v>
      </c>
      <c r="AJ135" s="62">
        <f t="shared" si="52"/>
        <v>-1</v>
      </c>
      <c r="AK135" s="62">
        <f t="shared" si="53"/>
        <v>-1</v>
      </c>
      <c r="AL135" s="62" t="e">
        <f t="shared" si="54"/>
        <v>#DIV/0!</v>
      </c>
      <c r="AM135" s="62" t="e">
        <f t="shared" si="55"/>
        <v>#DIV/0!</v>
      </c>
      <c r="AN135" s="62" t="e">
        <f t="shared" si="56"/>
        <v>#DIV/0!</v>
      </c>
      <c r="AO135" s="62">
        <f t="shared" si="57"/>
        <v>-1</v>
      </c>
      <c r="AP135" s="62" t="e">
        <f t="shared" si="58"/>
        <v>#DIV/0!</v>
      </c>
      <c r="AQ135" s="62" t="e">
        <f t="shared" si="59"/>
        <v>#DIV/0!</v>
      </c>
      <c r="AR135" s="62">
        <f t="shared" si="60"/>
        <v>-1</v>
      </c>
      <c r="AS135" s="62" t="e">
        <f t="shared" si="61"/>
        <v>#DIV/0!</v>
      </c>
      <c r="AT135" s="62">
        <f t="shared" si="62"/>
        <v>-1</v>
      </c>
      <c r="AU135" s="62">
        <f t="shared" si="63"/>
        <v>-1</v>
      </c>
    </row>
    <row r="136" spans="1:47" x14ac:dyDescent="0.25">
      <c r="A136" s="66">
        <v>2023</v>
      </c>
      <c r="B136" s="67" t="s">
        <v>220</v>
      </c>
      <c r="C136" s="68" t="s">
        <v>221</v>
      </c>
      <c r="D136" s="69">
        <v>36000000</v>
      </c>
      <c r="E136" s="69">
        <v>17406580</v>
      </c>
      <c r="F136" s="69">
        <v>12500000</v>
      </c>
      <c r="G136" s="69">
        <v>0</v>
      </c>
      <c r="H136" s="69">
        <v>0</v>
      </c>
      <c r="I136" s="69">
        <v>0</v>
      </c>
      <c r="J136" s="69">
        <v>4000000</v>
      </c>
      <c r="K136" s="69">
        <v>0</v>
      </c>
      <c r="L136" s="69">
        <v>0</v>
      </c>
      <c r="M136" s="69">
        <v>8000000</v>
      </c>
      <c r="N136" s="69">
        <v>0</v>
      </c>
      <c r="O136" s="69">
        <v>0</v>
      </c>
      <c r="P136" s="69">
        <v>77906580</v>
      </c>
      <c r="R136" s="69">
        <v>0</v>
      </c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>
        <f t="shared" si="84"/>
        <v>0</v>
      </c>
      <c r="AF136" s="15" t="s">
        <v>220</v>
      </c>
      <c r="AG136" s="30" t="s">
        <v>221</v>
      </c>
      <c r="AH136" s="31">
        <v>0</v>
      </c>
      <c r="AI136" s="69">
        <f t="shared" si="44"/>
        <v>-1</v>
      </c>
      <c r="AJ136" s="69">
        <f t="shared" si="52"/>
        <v>-1</v>
      </c>
      <c r="AK136" s="69">
        <f t="shared" si="53"/>
        <v>-1</v>
      </c>
      <c r="AL136" s="69" t="e">
        <f t="shared" si="54"/>
        <v>#DIV/0!</v>
      </c>
      <c r="AM136" s="69" t="e">
        <f t="shared" si="55"/>
        <v>#DIV/0!</v>
      </c>
      <c r="AN136" s="69" t="e">
        <f t="shared" si="56"/>
        <v>#DIV/0!</v>
      </c>
      <c r="AO136" s="69">
        <f t="shared" si="57"/>
        <v>-1</v>
      </c>
      <c r="AP136" s="69" t="e">
        <f t="shared" si="58"/>
        <v>#DIV/0!</v>
      </c>
      <c r="AQ136" s="69" t="e">
        <f t="shared" si="59"/>
        <v>#DIV/0!</v>
      </c>
      <c r="AR136" s="69">
        <f t="shared" si="60"/>
        <v>-1</v>
      </c>
      <c r="AS136" s="69" t="e">
        <f t="shared" si="61"/>
        <v>#DIV/0!</v>
      </c>
      <c r="AT136" s="69" t="e">
        <f t="shared" si="62"/>
        <v>#DIV/0!</v>
      </c>
      <c r="AU136" s="69">
        <f t="shared" si="63"/>
        <v>-1</v>
      </c>
    </row>
    <row r="137" spans="1:47" x14ac:dyDescent="0.25">
      <c r="A137" s="63">
        <v>2023</v>
      </c>
      <c r="B137" s="64" t="s">
        <v>222</v>
      </c>
      <c r="C137" s="65" t="s">
        <v>223</v>
      </c>
      <c r="D137" s="62">
        <v>30000000</v>
      </c>
      <c r="E137" s="62">
        <v>20000000</v>
      </c>
      <c r="F137" s="62">
        <v>0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10000000</v>
      </c>
      <c r="P137" s="62">
        <v>60000000</v>
      </c>
      <c r="R137" s="62">
        <v>0</v>
      </c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>
        <f t="shared" si="84"/>
        <v>0</v>
      </c>
      <c r="AF137" s="16" t="s">
        <v>222</v>
      </c>
      <c r="AG137" s="11" t="s">
        <v>223</v>
      </c>
      <c r="AH137" s="12">
        <v>0</v>
      </c>
      <c r="AI137" s="62">
        <f t="shared" ref="AI137:AI200" si="86">+(R137-D137)/D137</f>
        <v>-1</v>
      </c>
      <c r="AJ137" s="62">
        <f t="shared" si="52"/>
        <v>-1</v>
      </c>
      <c r="AK137" s="62" t="e">
        <f t="shared" si="53"/>
        <v>#DIV/0!</v>
      </c>
      <c r="AL137" s="62" t="e">
        <f t="shared" si="54"/>
        <v>#DIV/0!</v>
      </c>
      <c r="AM137" s="62" t="e">
        <f t="shared" si="55"/>
        <v>#DIV/0!</v>
      </c>
      <c r="AN137" s="62" t="e">
        <f t="shared" si="56"/>
        <v>#DIV/0!</v>
      </c>
      <c r="AO137" s="62" t="e">
        <f t="shared" si="57"/>
        <v>#DIV/0!</v>
      </c>
      <c r="AP137" s="62" t="e">
        <f t="shared" si="58"/>
        <v>#DIV/0!</v>
      </c>
      <c r="AQ137" s="62" t="e">
        <f t="shared" si="59"/>
        <v>#DIV/0!</v>
      </c>
      <c r="AR137" s="62" t="e">
        <f t="shared" si="60"/>
        <v>#DIV/0!</v>
      </c>
      <c r="AS137" s="62" t="e">
        <f t="shared" si="61"/>
        <v>#DIV/0!</v>
      </c>
      <c r="AT137" s="62">
        <f t="shared" si="62"/>
        <v>-1</v>
      </c>
      <c r="AU137" s="62">
        <f t="shared" si="63"/>
        <v>-1</v>
      </c>
    </row>
    <row r="138" spans="1:47" x14ac:dyDescent="0.25">
      <c r="A138" s="63">
        <v>2023</v>
      </c>
      <c r="B138" s="64" t="s">
        <v>224</v>
      </c>
      <c r="C138" s="65" t="s">
        <v>225</v>
      </c>
      <c r="D138" s="62">
        <v>30000000</v>
      </c>
      <c r="E138" s="62">
        <v>10000000</v>
      </c>
      <c r="F138" s="62">
        <v>0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5000000</v>
      </c>
      <c r="P138" s="62">
        <v>45000000</v>
      </c>
      <c r="R138" s="62">
        <v>0</v>
      </c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>
        <f t="shared" si="84"/>
        <v>0</v>
      </c>
      <c r="AF138" s="16" t="s">
        <v>224</v>
      </c>
      <c r="AG138" s="11" t="s">
        <v>225</v>
      </c>
      <c r="AH138" s="12">
        <f t="shared" ref="AH138" si="87">+AH139</f>
        <v>0</v>
      </c>
      <c r="AI138" s="62">
        <f t="shared" si="86"/>
        <v>-1</v>
      </c>
      <c r="AJ138" s="62">
        <f t="shared" si="52"/>
        <v>-1</v>
      </c>
      <c r="AK138" s="62" t="e">
        <f t="shared" si="53"/>
        <v>#DIV/0!</v>
      </c>
      <c r="AL138" s="62" t="e">
        <f t="shared" si="54"/>
        <v>#DIV/0!</v>
      </c>
      <c r="AM138" s="62" t="e">
        <f t="shared" si="55"/>
        <v>#DIV/0!</v>
      </c>
      <c r="AN138" s="62" t="e">
        <f t="shared" si="56"/>
        <v>#DIV/0!</v>
      </c>
      <c r="AO138" s="62" t="e">
        <f t="shared" si="57"/>
        <v>#DIV/0!</v>
      </c>
      <c r="AP138" s="62" t="e">
        <f t="shared" si="58"/>
        <v>#DIV/0!</v>
      </c>
      <c r="AQ138" s="62" t="e">
        <f t="shared" si="59"/>
        <v>#DIV/0!</v>
      </c>
      <c r="AR138" s="62" t="e">
        <f t="shared" si="60"/>
        <v>#DIV/0!</v>
      </c>
      <c r="AS138" s="62" t="e">
        <f t="shared" si="61"/>
        <v>#DIV/0!</v>
      </c>
      <c r="AT138" s="62">
        <f t="shared" si="62"/>
        <v>-1</v>
      </c>
      <c r="AU138" s="62">
        <f t="shared" si="63"/>
        <v>-1</v>
      </c>
    </row>
    <row r="139" spans="1:47" x14ac:dyDescent="0.25">
      <c r="A139" s="66">
        <v>2023</v>
      </c>
      <c r="B139" s="67" t="s">
        <v>226</v>
      </c>
      <c r="C139" s="68" t="s">
        <v>227</v>
      </c>
      <c r="D139" s="69">
        <v>30000000</v>
      </c>
      <c r="E139" s="69">
        <v>10000000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69">
        <v>0</v>
      </c>
      <c r="L139" s="69">
        <v>0</v>
      </c>
      <c r="M139" s="69">
        <v>0</v>
      </c>
      <c r="N139" s="69">
        <v>0</v>
      </c>
      <c r="O139" s="69">
        <v>5000000</v>
      </c>
      <c r="P139" s="69">
        <v>45000000</v>
      </c>
      <c r="R139" s="69">
        <v>0</v>
      </c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>
        <f t="shared" si="84"/>
        <v>0</v>
      </c>
      <c r="AF139" s="15" t="s">
        <v>226</v>
      </c>
      <c r="AG139" s="30" t="s">
        <v>227</v>
      </c>
      <c r="AH139" s="31">
        <v>0</v>
      </c>
      <c r="AI139" s="69">
        <f t="shared" si="86"/>
        <v>-1</v>
      </c>
      <c r="AJ139" s="69">
        <f t="shared" si="52"/>
        <v>-1</v>
      </c>
      <c r="AK139" s="69" t="e">
        <f t="shared" si="53"/>
        <v>#DIV/0!</v>
      </c>
      <c r="AL139" s="69" t="e">
        <f t="shared" si="54"/>
        <v>#DIV/0!</v>
      </c>
      <c r="AM139" s="69" t="e">
        <f t="shared" si="55"/>
        <v>#DIV/0!</v>
      </c>
      <c r="AN139" s="69" t="e">
        <f t="shared" si="56"/>
        <v>#DIV/0!</v>
      </c>
      <c r="AO139" s="69" t="e">
        <f t="shared" si="57"/>
        <v>#DIV/0!</v>
      </c>
      <c r="AP139" s="69" t="e">
        <f t="shared" si="58"/>
        <v>#DIV/0!</v>
      </c>
      <c r="AQ139" s="69" t="e">
        <f t="shared" si="59"/>
        <v>#DIV/0!</v>
      </c>
      <c r="AR139" s="69" t="e">
        <f t="shared" si="60"/>
        <v>#DIV/0!</v>
      </c>
      <c r="AS139" s="69" t="e">
        <f t="shared" si="61"/>
        <v>#DIV/0!</v>
      </c>
      <c r="AT139" s="69">
        <f t="shared" si="62"/>
        <v>-1</v>
      </c>
      <c r="AU139" s="69">
        <f t="shared" si="63"/>
        <v>-1</v>
      </c>
    </row>
    <row r="140" spans="1:47" x14ac:dyDescent="0.25">
      <c r="A140" s="66">
        <v>2023</v>
      </c>
      <c r="B140" s="67" t="s">
        <v>228</v>
      </c>
      <c r="C140" s="68" t="s">
        <v>229</v>
      </c>
      <c r="D140" s="69">
        <v>0</v>
      </c>
      <c r="E140" s="69">
        <v>10000000</v>
      </c>
      <c r="F140" s="69">
        <v>0</v>
      </c>
      <c r="G140" s="69">
        <v>0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69">
        <v>5000000</v>
      </c>
      <c r="P140" s="69">
        <v>15000000</v>
      </c>
      <c r="R140" s="69">
        <v>0</v>
      </c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>
        <f t="shared" si="84"/>
        <v>0</v>
      </c>
      <c r="AF140" s="15" t="s">
        <v>228</v>
      </c>
      <c r="AG140" s="30" t="s">
        <v>229</v>
      </c>
      <c r="AH140" s="31">
        <v>0</v>
      </c>
      <c r="AI140" s="69" t="e">
        <f t="shared" si="86"/>
        <v>#DIV/0!</v>
      </c>
      <c r="AJ140" s="69">
        <f t="shared" si="52"/>
        <v>-1</v>
      </c>
      <c r="AK140" s="69" t="e">
        <f t="shared" si="53"/>
        <v>#DIV/0!</v>
      </c>
      <c r="AL140" s="69" t="e">
        <f t="shared" si="54"/>
        <v>#DIV/0!</v>
      </c>
      <c r="AM140" s="69" t="e">
        <f t="shared" si="55"/>
        <v>#DIV/0!</v>
      </c>
      <c r="AN140" s="69" t="e">
        <f t="shared" si="56"/>
        <v>#DIV/0!</v>
      </c>
      <c r="AO140" s="69" t="e">
        <f t="shared" si="57"/>
        <v>#DIV/0!</v>
      </c>
      <c r="AP140" s="69" t="e">
        <f t="shared" si="58"/>
        <v>#DIV/0!</v>
      </c>
      <c r="AQ140" s="69" t="e">
        <f t="shared" si="59"/>
        <v>#DIV/0!</v>
      </c>
      <c r="AR140" s="69" t="e">
        <f t="shared" si="60"/>
        <v>#DIV/0!</v>
      </c>
      <c r="AS140" s="69" t="e">
        <f t="shared" si="61"/>
        <v>#DIV/0!</v>
      </c>
      <c r="AT140" s="69">
        <f t="shared" si="62"/>
        <v>-1</v>
      </c>
      <c r="AU140" s="69">
        <f t="shared" si="63"/>
        <v>-1</v>
      </c>
    </row>
    <row r="141" spans="1:47" x14ac:dyDescent="0.25">
      <c r="A141" s="63">
        <v>2023</v>
      </c>
      <c r="B141" s="64" t="s">
        <v>230</v>
      </c>
      <c r="C141" s="65" t="s">
        <v>231</v>
      </c>
      <c r="D141" s="62">
        <v>3812225528.0653329</v>
      </c>
      <c r="E141" s="62">
        <v>2377325612.9855146</v>
      </c>
      <c r="F141" s="62">
        <v>2491731193.1125154</v>
      </c>
      <c r="G141" s="62">
        <v>830675305.83051515</v>
      </c>
      <c r="H141" s="62">
        <v>534281945.61051512</v>
      </c>
      <c r="I141" s="62">
        <v>540287168.61451519</v>
      </c>
      <c r="J141" s="62">
        <v>576133943.1305151</v>
      </c>
      <c r="K141" s="62">
        <v>720784381.13751507</v>
      </c>
      <c r="L141" s="62">
        <v>706088728.61451519</v>
      </c>
      <c r="M141" s="62">
        <v>422456768.61451513</v>
      </c>
      <c r="N141" s="62">
        <v>439748748.03051507</v>
      </c>
      <c r="O141" s="62">
        <v>308671263.47851527</v>
      </c>
      <c r="P141" s="62">
        <v>13760410587.225004</v>
      </c>
      <c r="R141" s="62">
        <v>199358692</v>
      </c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>
        <f t="shared" si="84"/>
        <v>199358692</v>
      </c>
      <c r="AF141" s="13" t="s">
        <v>230</v>
      </c>
      <c r="AG141" s="7" t="s">
        <v>231</v>
      </c>
      <c r="AH141" s="8">
        <f t="shared" ref="AH141" si="88">+AH142+AH217</f>
        <v>199358692</v>
      </c>
      <c r="AI141" s="62">
        <f t="shared" si="86"/>
        <v>-0.94770543071695645</v>
      </c>
      <c r="AJ141" s="62">
        <f t="shared" si="52"/>
        <v>-1</v>
      </c>
      <c r="AK141" s="62">
        <f t="shared" si="53"/>
        <v>-1</v>
      </c>
      <c r="AL141" s="62">
        <f t="shared" si="54"/>
        <v>-1</v>
      </c>
      <c r="AM141" s="62">
        <f t="shared" si="55"/>
        <v>-1</v>
      </c>
      <c r="AN141" s="62">
        <f t="shared" si="56"/>
        <v>-1</v>
      </c>
      <c r="AO141" s="62">
        <f t="shared" si="57"/>
        <v>-1</v>
      </c>
      <c r="AP141" s="62">
        <f t="shared" si="58"/>
        <v>-1</v>
      </c>
      <c r="AQ141" s="62">
        <f t="shared" si="59"/>
        <v>-1</v>
      </c>
      <c r="AR141" s="62">
        <f t="shared" si="60"/>
        <v>-1</v>
      </c>
      <c r="AS141" s="62">
        <f t="shared" si="61"/>
        <v>-1</v>
      </c>
      <c r="AT141" s="62">
        <f t="shared" si="62"/>
        <v>-1</v>
      </c>
      <c r="AU141" s="62">
        <f t="shared" si="63"/>
        <v>-0.98551215527063685</v>
      </c>
    </row>
    <row r="142" spans="1:47" x14ac:dyDescent="0.25">
      <c r="A142" s="63">
        <v>2023</v>
      </c>
      <c r="B142" s="64" t="s">
        <v>232</v>
      </c>
      <c r="C142" s="65" t="s">
        <v>233</v>
      </c>
      <c r="D142" s="62">
        <v>204517137.11333257</v>
      </c>
      <c r="E142" s="62">
        <v>363306816.3333329</v>
      </c>
      <c r="F142" s="62">
        <v>290022603.33333337</v>
      </c>
      <c r="G142" s="62">
        <v>453006333.33333337</v>
      </c>
      <c r="H142" s="62">
        <v>138056333.33333331</v>
      </c>
      <c r="I142" s="62">
        <v>88656333.333333328</v>
      </c>
      <c r="J142" s="62">
        <v>113656333.33333333</v>
      </c>
      <c r="K142" s="62">
        <v>163506333.33333331</v>
      </c>
      <c r="L142" s="62">
        <v>80056333.333333343</v>
      </c>
      <c r="M142" s="62">
        <v>62626333.333333336</v>
      </c>
      <c r="N142" s="62">
        <v>69556333.333333343</v>
      </c>
      <c r="O142" s="62">
        <v>68756333.333333343</v>
      </c>
      <c r="P142" s="62">
        <v>2095723556.7799983</v>
      </c>
      <c r="R142" s="62">
        <v>5151226</v>
      </c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>
        <f t="shared" si="84"/>
        <v>5151226</v>
      </c>
      <c r="AF142" s="13" t="s">
        <v>232</v>
      </c>
      <c r="AG142" s="7" t="s">
        <v>233</v>
      </c>
      <c r="AH142" s="8">
        <f t="shared" ref="AH142" si="89">+AH143+AH157+AH160+AH171+AH206</f>
        <v>5151226</v>
      </c>
      <c r="AI142" s="62">
        <f t="shared" si="86"/>
        <v>-0.97481274150075026</v>
      </c>
      <c r="AJ142" s="62">
        <f t="shared" si="52"/>
        <v>-1</v>
      </c>
      <c r="AK142" s="62">
        <f t="shared" si="53"/>
        <v>-1</v>
      </c>
      <c r="AL142" s="62">
        <f t="shared" si="54"/>
        <v>-1</v>
      </c>
      <c r="AM142" s="62">
        <f t="shared" si="55"/>
        <v>-1</v>
      </c>
      <c r="AN142" s="62">
        <f t="shared" si="56"/>
        <v>-1</v>
      </c>
      <c r="AO142" s="62">
        <f t="shared" si="57"/>
        <v>-1</v>
      </c>
      <c r="AP142" s="62">
        <f t="shared" si="58"/>
        <v>-1</v>
      </c>
      <c r="AQ142" s="62">
        <f t="shared" si="59"/>
        <v>-1</v>
      </c>
      <c r="AR142" s="62">
        <f t="shared" si="60"/>
        <v>-1</v>
      </c>
      <c r="AS142" s="62">
        <f t="shared" si="61"/>
        <v>-1</v>
      </c>
      <c r="AT142" s="62">
        <f t="shared" si="62"/>
        <v>-1</v>
      </c>
      <c r="AU142" s="62">
        <f t="shared" si="63"/>
        <v>-0.99754202982385964</v>
      </c>
    </row>
    <row r="143" spans="1:47" x14ac:dyDescent="0.25">
      <c r="A143" s="63">
        <v>2023</v>
      </c>
      <c r="B143" s="64" t="s">
        <v>234</v>
      </c>
      <c r="C143" s="65" t="s">
        <v>235</v>
      </c>
      <c r="D143" s="62">
        <v>70500000</v>
      </c>
      <c r="E143" s="62">
        <v>14500000</v>
      </c>
      <c r="F143" s="62">
        <v>21500000</v>
      </c>
      <c r="G143" s="62">
        <v>500000</v>
      </c>
      <c r="H143" s="62">
        <v>500000</v>
      </c>
      <c r="I143" s="62">
        <v>500000</v>
      </c>
      <c r="J143" s="62">
        <v>25500000</v>
      </c>
      <c r="K143" s="62">
        <v>5500000</v>
      </c>
      <c r="L143" s="62">
        <v>500000</v>
      </c>
      <c r="M143" s="62">
        <v>500000</v>
      </c>
      <c r="N143" s="62">
        <v>500000</v>
      </c>
      <c r="O143" s="62">
        <v>500000</v>
      </c>
      <c r="P143" s="62">
        <v>141000000</v>
      </c>
      <c r="R143" s="62">
        <v>0</v>
      </c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>
        <f t="shared" si="84"/>
        <v>0</v>
      </c>
      <c r="AF143" s="16" t="s">
        <v>234</v>
      </c>
      <c r="AG143" s="11" t="s">
        <v>235</v>
      </c>
      <c r="AH143" s="12">
        <f t="shared" ref="AH143" si="90">+AH144+AH148</f>
        <v>0</v>
      </c>
      <c r="AI143" s="62">
        <f t="shared" si="86"/>
        <v>-1</v>
      </c>
      <c r="AJ143" s="62">
        <f t="shared" si="52"/>
        <v>-1</v>
      </c>
      <c r="AK143" s="62">
        <f t="shared" si="53"/>
        <v>-1</v>
      </c>
      <c r="AL143" s="62">
        <f t="shared" si="54"/>
        <v>-1</v>
      </c>
      <c r="AM143" s="62">
        <f t="shared" si="55"/>
        <v>-1</v>
      </c>
      <c r="AN143" s="62">
        <f t="shared" si="56"/>
        <v>-1</v>
      </c>
      <c r="AO143" s="62">
        <f t="shared" si="57"/>
        <v>-1</v>
      </c>
      <c r="AP143" s="62">
        <f t="shared" si="58"/>
        <v>-1</v>
      </c>
      <c r="AQ143" s="62">
        <f t="shared" si="59"/>
        <v>-1</v>
      </c>
      <c r="AR143" s="62">
        <f t="shared" si="60"/>
        <v>-1</v>
      </c>
      <c r="AS143" s="62">
        <f t="shared" si="61"/>
        <v>-1</v>
      </c>
      <c r="AT143" s="62">
        <f t="shared" si="62"/>
        <v>-1</v>
      </c>
      <c r="AU143" s="62">
        <f t="shared" si="63"/>
        <v>-1</v>
      </c>
    </row>
    <row r="144" spans="1:47" x14ac:dyDescent="0.25">
      <c r="A144" s="63">
        <v>2023</v>
      </c>
      <c r="B144" s="64" t="s">
        <v>236</v>
      </c>
      <c r="C144" s="65" t="s">
        <v>237</v>
      </c>
      <c r="D144" s="62">
        <v>40000000</v>
      </c>
      <c r="E144" s="62">
        <v>0</v>
      </c>
      <c r="F144" s="62">
        <v>300000</v>
      </c>
      <c r="G144" s="62">
        <v>0</v>
      </c>
      <c r="H144" s="62">
        <v>0</v>
      </c>
      <c r="I144" s="62">
        <v>0</v>
      </c>
      <c r="J144" s="62">
        <v>20000000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60300000</v>
      </c>
      <c r="R144" s="62">
        <v>0</v>
      </c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>
        <f t="shared" si="84"/>
        <v>0</v>
      </c>
      <c r="AF144" s="16" t="s">
        <v>236</v>
      </c>
      <c r="AG144" s="11" t="s">
        <v>237</v>
      </c>
      <c r="AH144" s="12">
        <f t="shared" ref="AH144" si="91">+AH145+AH146+AH147</f>
        <v>0</v>
      </c>
      <c r="AI144" s="62">
        <f t="shared" si="86"/>
        <v>-1</v>
      </c>
      <c r="AJ144" s="62" t="e">
        <f t="shared" si="52"/>
        <v>#DIV/0!</v>
      </c>
      <c r="AK144" s="62">
        <f t="shared" si="53"/>
        <v>-1</v>
      </c>
      <c r="AL144" s="62" t="e">
        <f t="shared" si="54"/>
        <v>#DIV/0!</v>
      </c>
      <c r="AM144" s="62" t="e">
        <f t="shared" si="55"/>
        <v>#DIV/0!</v>
      </c>
      <c r="AN144" s="62" t="e">
        <f t="shared" si="56"/>
        <v>#DIV/0!</v>
      </c>
      <c r="AO144" s="62">
        <f t="shared" si="57"/>
        <v>-1</v>
      </c>
      <c r="AP144" s="62" t="e">
        <f t="shared" si="58"/>
        <v>#DIV/0!</v>
      </c>
      <c r="AQ144" s="62" t="e">
        <f t="shared" si="59"/>
        <v>#DIV/0!</v>
      </c>
      <c r="AR144" s="62" t="e">
        <f t="shared" si="60"/>
        <v>#DIV/0!</v>
      </c>
      <c r="AS144" s="62" t="e">
        <f t="shared" si="61"/>
        <v>#DIV/0!</v>
      </c>
      <c r="AT144" s="62" t="e">
        <f t="shared" si="62"/>
        <v>#DIV/0!</v>
      </c>
      <c r="AU144" s="62">
        <f t="shared" si="63"/>
        <v>-1</v>
      </c>
    </row>
    <row r="145" spans="1:47" x14ac:dyDescent="0.25">
      <c r="A145" s="66">
        <v>2023</v>
      </c>
      <c r="B145" s="67" t="s">
        <v>238</v>
      </c>
      <c r="C145" s="68" t="s">
        <v>239</v>
      </c>
      <c r="D145" s="69">
        <v>0</v>
      </c>
      <c r="E145" s="69">
        <v>0</v>
      </c>
      <c r="F145" s="69">
        <v>300000</v>
      </c>
      <c r="G145" s="69">
        <v>0</v>
      </c>
      <c r="H145" s="69">
        <v>0</v>
      </c>
      <c r="I145" s="69">
        <v>0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69">
        <v>0</v>
      </c>
      <c r="P145" s="69">
        <v>300000</v>
      </c>
      <c r="R145" s="69">
        <v>0</v>
      </c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>
        <f t="shared" si="84"/>
        <v>0</v>
      </c>
      <c r="AF145" s="15" t="s">
        <v>238</v>
      </c>
      <c r="AG145" s="30" t="s">
        <v>239</v>
      </c>
      <c r="AH145" s="31">
        <v>0</v>
      </c>
      <c r="AI145" s="69" t="e">
        <f t="shared" si="86"/>
        <v>#DIV/0!</v>
      </c>
      <c r="AJ145" s="69" t="e">
        <f t="shared" si="52"/>
        <v>#DIV/0!</v>
      </c>
      <c r="AK145" s="69">
        <f t="shared" si="53"/>
        <v>-1</v>
      </c>
      <c r="AL145" s="69" t="e">
        <f t="shared" si="54"/>
        <v>#DIV/0!</v>
      </c>
      <c r="AM145" s="69" t="e">
        <f t="shared" si="55"/>
        <v>#DIV/0!</v>
      </c>
      <c r="AN145" s="69" t="e">
        <f t="shared" si="56"/>
        <v>#DIV/0!</v>
      </c>
      <c r="AO145" s="69" t="e">
        <f t="shared" si="57"/>
        <v>#DIV/0!</v>
      </c>
      <c r="AP145" s="69" t="e">
        <f t="shared" si="58"/>
        <v>#DIV/0!</v>
      </c>
      <c r="AQ145" s="69" t="e">
        <f t="shared" si="59"/>
        <v>#DIV/0!</v>
      </c>
      <c r="AR145" s="69" t="e">
        <f t="shared" si="60"/>
        <v>#DIV/0!</v>
      </c>
      <c r="AS145" s="69" t="e">
        <f t="shared" si="61"/>
        <v>#DIV/0!</v>
      </c>
      <c r="AT145" s="69" t="e">
        <f t="shared" si="62"/>
        <v>#DIV/0!</v>
      </c>
      <c r="AU145" s="69">
        <f t="shared" si="63"/>
        <v>-1</v>
      </c>
    </row>
    <row r="146" spans="1:47" x14ac:dyDescent="0.25">
      <c r="A146" s="66">
        <v>2023</v>
      </c>
      <c r="B146" s="67" t="s">
        <v>240</v>
      </c>
      <c r="C146" s="68" t="s">
        <v>241</v>
      </c>
      <c r="D146" s="69">
        <v>20000000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20000000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40000000</v>
      </c>
      <c r="R146" s="69">
        <v>0</v>
      </c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>
        <f t="shared" si="84"/>
        <v>0</v>
      </c>
      <c r="AF146" s="15" t="s">
        <v>240</v>
      </c>
      <c r="AG146" s="30" t="s">
        <v>241</v>
      </c>
      <c r="AH146" s="31">
        <v>0</v>
      </c>
      <c r="AI146" s="69">
        <f t="shared" si="86"/>
        <v>-1</v>
      </c>
      <c r="AJ146" s="69" t="e">
        <f t="shared" si="52"/>
        <v>#DIV/0!</v>
      </c>
      <c r="AK146" s="69" t="e">
        <f t="shared" si="53"/>
        <v>#DIV/0!</v>
      </c>
      <c r="AL146" s="69" t="e">
        <f t="shared" si="54"/>
        <v>#DIV/0!</v>
      </c>
      <c r="AM146" s="69" t="e">
        <f t="shared" si="55"/>
        <v>#DIV/0!</v>
      </c>
      <c r="AN146" s="69" t="e">
        <f t="shared" si="56"/>
        <v>#DIV/0!</v>
      </c>
      <c r="AO146" s="69">
        <f t="shared" si="57"/>
        <v>-1</v>
      </c>
      <c r="AP146" s="69" t="e">
        <f t="shared" si="58"/>
        <v>#DIV/0!</v>
      </c>
      <c r="AQ146" s="69" t="e">
        <f t="shared" si="59"/>
        <v>#DIV/0!</v>
      </c>
      <c r="AR146" s="69" t="e">
        <f t="shared" si="60"/>
        <v>#DIV/0!</v>
      </c>
      <c r="AS146" s="69" t="e">
        <f t="shared" si="61"/>
        <v>#DIV/0!</v>
      </c>
      <c r="AT146" s="69" t="e">
        <f t="shared" si="62"/>
        <v>#DIV/0!</v>
      </c>
      <c r="AU146" s="69">
        <f t="shared" si="63"/>
        <v>-1</v>
      </c>
    </row>
    <row r="147" spans="1:47" x14ac:dyDescent="0.25">
      <c r="A147" s="66">
        <v>2023</v>
      </c>
      <c r="B147" s="67" t="s">
        <v>242</v>
      </c>
      <c r="C147" s="68" t="s">
        <v>831</v>
      </c>
      <c r="D147" s="69">
        <v>20000000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20000000</v>
      </c>
      <c r="R147" s="69">
        <v>0</v>
      </c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>
        <f t="shared" si="84"/>
        <v>0</v>
      </c>
      <c r="AF147" s="15" t="s">
        <v>242</v>
      </c>
      <c r="AG147" s="30" t="s">
        <v>243</v>
      </c>
      <c r="AH147" s="31">
        <v>0</v>
      </c>
      <c r="AI147" s="69">
        <f t="shared" si="86"/>
        <v>-1</v>
      </c>
      <c r="AJ147" s="69" t="e">
        <f t="shared" si="52"/>
        <v>#DIV/0!</v>
      </c>
      <c r="AK147" s="69" t="e">
        <f t="shared" si="53"/>
        <v>#DIV/0!</v>
      </c>
      <c r="AL147" s="69" t="e">
        <f t="shared" si="54"/>
        <v>#DIV/0!</v>
      </c>
      <c r="AM147" s="69" t="e">
        <f t="shared" si="55"/>
        <v>#DIV/0!</v>
      </c>
      <c r="AN147" s="69" t="e">
        <f t="shared" si="56"/>
        <v>#DIV/0!</v>
      </c>
      <c r="AO147" s="69" t="e">
        <f t="shared" si="57"/>
        <v>#DIV/0!</v>
      </c>
      <c r="AP147" s="69" t="e">
        <f t="shared" si="58"/>
        <v>#DIV/0!</v>
      </c>
      <c r="AQ147" s="69" t="e">
        <f t="shared" si="59"/>
        <v>#DIV/0!</v>
      </c>
      <c r="AR147" s="69" t="e">
        <f t="shared" si="60"/>
        <v>#DIV/0!</v>
      </c>
      <c r="AS147" s="69" t="e">
        <f t="shared" si="61"/>
        <v>#DIV/0!</v>
      </c>
      <c r="AT147" s="69" t="e">
        <f t="shared" si="62"/>
        <v>#DIV/0!</v>
      </c>
      <c r="AU147" s="69">
        <f t="shared" si="63"/>
        <v>-1</v>
      </c>
    </row>
    <row r="148" spans="1:47" x14ac:dyDescent="0.25">
      <c r="A148" s="63">
        <v>2023</v>
      </c>
      <c r="B148" s="64" t="s">
        <v>244</v>
      </c>
      <c r="C148" s="65" t="s">
        <v>245</v>
      </c>
      <c r="D148" s="62">
        <v>30500000</v>
      </c>
      <c r="E148" s="62">
        <v>14500000</v>
      </c>
      <c r="F148" s="62">
        <v>21200000</v>
      </c>
      <c r="G148" s="62">
        <v>500000</v>
      </c>
      <c r="H148" s="62">
        <v>500000</v>
      </c>
      <c r="I148" s="62">
        <v>500000</v>
      </c>
      <c r="J148" s="62">
        <v>5500000</v>
      </c>
      <c r="K148" s="62">
        <v>5500000</v>
      </c>
      <c r="L148" s="62">
        <v>500000</v>
      </c>
      <c r="M148" s="62">
        <v>500000</v>
      </c>
      <c r="N148" s="62">
        <v>500000</v>
      </c>
      <c r="O148" s="62">
        <v>500000</v>
      </c>
      <c r="P148" s="62">
        <v>80700000</v>
      </c>
      <c r="R148" s="62">
        <v>0</v>
      </c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>
        <f t="shared" si="84"/>
        <v>0</v>
      </c>
      <c r="AF148" s="16" t="s">
        <v>244</v>
      </c>
      <c r="AG148" s="11" t="s">
        <v>245</v>
      </c>
      <c r="AH148" s="12">
        <f t="shared" ref="AH148" si="92">+AH149+AH155+AH156</f>
        <v>0</v>
      </c>
      <c r="AI148" s="62">
        <f t="shared" si="86"/>
        <v>-1</v>
      </c>
      <c r="AJ148" s="62">
        <f t="shared" si="52"/>
        <v>-1</v>
      </c>
      <c r="AK148" s="62">
        <f t="shared" si="53"/>
        <v>-1</v>
      </c>
      <c r="AL148" s="62">
        <f t="shared" si="54"/>
        <v>-1</v>
      </c>
      <c r="AM148" s="62">
        <f t="shared" si="55"/>
        <v>-1</v>
      </c>
      <c r="AN148" s="62">
        <f t="shared" si="56"/>
        <v>-1</v>
      </c>
      <c r="AO148" s="62">
        <f t="shared" si="57"/>
        <v>-1</v>
      </c>
      <c r="AP148" s="62">
        <f t="shared" si="58"/>
        <v>-1</v>
      </c>
      <c r="AQ148" s="62">
        <f t="shared" si="59"/>
        <v>-1</v>
      </c>
      <c r="AR148" s="62">
        <f t="shared" si="60"/>
        <v>-1</v>
      </c>
      <c r="AS148" s="62">
        <f t="shared" si="61"/>
        <v>-1</v>
      </c>
      <c r="AT148" s="62">
        <f t="shared" si="62"/>
        <v>-1</v>
      </c>
      <c r="AU148" s="62">
        <f t="shared" si="63"/>
        <v>-1</v>
      </c>
    </row>
    <row r="149" spans="1:47" x14ac:dyDescent="0.25">
      <c r="A149" s="63">
        <v>2023</v>
      </c>
      <c r="B149" s="64" t="s">
        <v>246</v>
      </c>
      <c r="C149" s="65" t="s">
        <v>247</v>
      </c>
      <c r="D149" s="62">
        <v>30500000</v>
      </c>
      <c r="E149" s="62">
        <v>14500000</v>
      </c>
      <c r="F149" s="62">
        <v>20500000</v>
      </c>
      <c r="G149" s="62">
        <v>500000</v>
      </c>
      <c r="H149" s="62">
        <v>500000</v>
      </c>
      <c r="I149" s="62">
        <v>500000</v>
      </c>
      <c r="J149" s="62">
        <v>5500000</v>
      </c>
      <c r="K149" s="62">
        <v>5500000</v>
      </c>
      <c r="L149" s="62">
        <v>500000</v>
      </c>
      <c r="M149" s="62">
        <v>500000</v>
      </c>
      <c r="N149" s="62">
        <v>500000</v>
      </c>
      <c r="O149" s="62">
        <v>500000</v>
      </c>
      <c r="P149" s="62">
        <v>80000000</v>
      </c>
      <c r="R149" s="62">
        <v>0</v>
      </c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>
        <f t="shared" si="84"/>
        <v>0</v>
      </c>
      <c r="AF149" s="16" t="s">
        <v>246</v>
      </c>
      <c r="AG149" s="11" t="s">
        <v>247</v>
      </c>
      <c r="AH149" s="12">
        <f t="shared" ref="AH149" si="93">+AH150+AH151+AH152+AH153+AH154</f>
        <v>0</v>
      </c>
      <c r="AI149" s="62">
        <f t="shared" si="86"/>
        <v>-1</v>
      </c>
      <c r="AJ149" s="62">
        <f t="shared" si="52"/>
        <v>-1</v>
      </c>
      <c r="AK149" s="62">
        <f t="shared" si="53"/>
        <v>-1</v>
      </c>
      <c r="AL149" s="62">
        <f t="shared" si="54"/>
        <v>-1</v>
      </c>
      <c r="AM149" s="62">
        <f t="shared" si="55"/>
        <v>-1</v>
      </c>
      <c r="AN149" s="62">
        <f t="shared" si="56"/>
        <v>-1</v>
      </c>
      <c r="AO149" s="62">
        <f t="shared" si="57"/>
        <v>-1</v>
      </c>
      <c r="AP149" s="62">
        <f t="shared" si="58"/>
        <v>-1</v>
      </c>
      <c r="AQ149" s="62">
        <f t="shared" si="59"/>
        <v>-1</v>
      </c>
      <c r="AR149" s="62">
        <f t="shared" si="60"/>
        <v>-1</v>
      </c>
      <c r="AS149" s="62">
        <f t="shared" si="61"/>
        <v>-1</v>
      </c>
      <c r="AT149" s="62">
        <f t="shared" si="62"/>
        <v>-1</v>
      </c>
      <c r="AU149" s="62">
        <f t="shared" si="63"/>
        <v>-1</v>
      </c>
    </row>
    <row r="150" spans="1:47" x14ac:dyDescent="0.25">
      <c r="A150" s="66">
        <v>2023</v>
      </c>
      <c r="B150" s="67" t="s">
        <v>248</v>
      </c>
      <c r="C150" s="68" t="s">
        <v>249</v>
      </c>
      <c r="D150" s="69">
        <v>0</v>
      </c>
      <c r="E150" s="69">
        <v>0</v>
      </c>
      <c r="F150" s="69">
        <v>20000000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69">
        <v>0</v>
      </c>
      <c r="M150" s="69">
        <v>0</v>
      </c>
      <c r="N150" s="69">
        <v>0</v>
      </c>
      <c r="O150" s="69">
        <v>0</v>
      </c>
      <c r="P150" s="69">
        <v>20000000</v>
      </c>
      <c r="R150" s="69">
        <v>0</v>
      </c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>
        <f t="shared" si="84"/>
        <v>0</v>
      </c>
      <c r="AF150" s="15" t="s">
        <v>248</v>
      </c>
      <c r="AG150" s="30" t="s">
        <v>249</v>
      </c>
      <c r="AH150" s="31">
        <v>0</v>
      </c>
      <c r="AI150" s="69" t="e">
        <f t="shared" si="86"/>
        <v>#DIV/0!</v>
      </c>
      <c r="AJ150" s="69" t="e">
        <f t="shared" si="52"/>
        <v>#DIV/0!</v>
      </c>
      <c r="AK150" s="69">
        <f t="shared" si="53"/>
        <v>-1</v>
      </c>
      <c r="AL150" s="69" t="e">
        <f t="shared" si="54"/>
        <v>#DIV/0!</v>
      </c>
      <c r="AM150" s="69" t="e">
        <f t="shared" si="55"/>
        <v>#DIV/0!</v>
      </c>
      <c r="AN150" s="69" t="e">
        <f t="shared" si="56"/>
        <v>#DIV/0!</v>
      </c>
      <c r="AO150" s="69" t="e">
        <f t="shared" si="57"/>
        <v>#DIV/0!</v>
      </c>
      <c r="AP150" s="69" t="e">
        <f t="shared" si="58"/>
        <v>#DIV/0!</v>
      </c>
      <c r="AQ150" s="69" t="e">
        <f t="shared" si="59"/>
        <v>#DIV/0!</v>
      </c>
      <c r="AR150" s="69" t="e">
        <f t="shared" si="60"/>
        <v>#DIV/0!</v>
      </c>
      <c r="AS150" s="69" t="e">
        <f t="shared" si="61"/>
        <v>#DIV/0!</v>
      </c>
      <c r="AT150" s="69" t="e">
        <f t="shared" si="62"/>
        <v>#DIV/0!</v>
      </c>
      <c r="AU150" s="69">
        <f t="shared" si="63"/>
        <v>-1</v>
      </c>
    </row>
    <row r="151" spans="1:47" x14ac:dyDescent="0.25">
      <c r="A151" s="66">
        <v>2023</v>
      </c>
      <c r="B151" s="67" t="s">
        <v>250</v>
      </c>
      <c r="C151" s="68" t="s">
        <v>251</v>
      </c>
      <c r="D151" s="69">
        <v>0</v>
      </c>
      <c r="E151" s="69">
        <v>4000000</v>
      </c>
      <c r="F151" s="69">
        <v>0</v>
      </c>
      <c r="G151" s="69">
        <v>0</v>
      </c>
      <c r="H151" s="69">
        <v>0</v>
      </c>
      <c r="I151" s="69">
        <v>0</v>
      </c>
      <c r="J151" s="69">
        <v>0</v>
      </c>
      <c r="K151" s="69">
        <v>0</v>
      </c>
      <c r="L151" s="69">
        <v>0</v>
      </c>
      <c r="M151" s="69">
        <v>0</v>
      </c>
      <c r="N151" s="69">
        <v>0</v>
      </c>
      <c r="O151" s="69">
        <v>0</v>
      </c>
      <c r="P151" s="69">
        <v>4000000</v>
      </c>
      <c r="R151" s="69">
        <v>0</v>
      </c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>
        <f t="shared" si="84"/>
        <v>0</v>
      </c>
      <c r="AF151" s="15" t="s">
        <v>250</v>
      </c>
      <c r="AG151" s="30" t="s">
        <v>251</v>
      </c>
      <c r="AH151" s="31">
        <v>0</v>
      </c>
      <c r="AI151" s="69" t="e">
        <f t="shared" si="86"/>
        <v>#DIV/0!</v>
      </c>
      <c r="AJ151" s="69">
        <f t="shared" si="52"/>
        <v>-1</v>
      </c>
      <c r="AK151" s="69" t="e">
        <f t="shared" si="53"/>
        <v>#DIV/0!</v>
      </c>
      <c r="AL151" s="69" t="e">
        <f t="shared" si="54"/>
        <v>#DIV/0!</v>
      </c>
      <c r="AM151" s="69" t="e">
        <f t="shared" si="55"/>
        <v>#DIV/0!</v>
      </c>
      <c r="AN151" s="69" t="e">
        <f t="shared" si="56"/>
        <v>#DIV/0!</v>
      </c>
      <c r="AO151" s="69" t="e">
        <f t="shared" si="57"/>
        <v>#DIV/0!</v>
      </c>
      <c r="AP151" s="69" t="e">
        <f t="shared" si="58"/>
        <v>#DIV/0!</v>
      </c>
      <c r="AQ151" s="69" t="e">
        <f t="shared" si="59"/>
        <v>#DIV/0!</v>
      </c>
      <c r="AR151" s="69" t="e">
        <f t="shared" si="60"/>
        <v>#DIV/0!</v>
      </c>
      <c r="AS151" s="69" t="e">
        <f t="shared" si="61"/>
        <v>#DIV/0!</v>
      </c>
      <c r="AT151" s="69" t="e">
        <f t="shared" si="62"/>
        <v>#DIV/0!</v>
      </c>
      <c r="AU151" s="69">
        <f t="shared" si="63"/>
        <v>-1</v>
      </c>
    </row>
    <row r="152" spans="1:47" x14ac:dyDescent="0.25">
      <c r="A152" s="66">
        <v>2023</v>
      </c>
      <c r="B152" s="67" t="s">
        <v>252</v>
      </c>
      <c r="C152" s="68" t="s">
        <v>253</v>
      </c>
      <c r="D152" s="69">
        <v>500000</v>
      </c>
      <c r="E152" s="69">
        <v>500000</v>
      </c>
      <c r="F152" s="69">
        <v>500000</v>
      </c>
      <c r="G152" s="69">
        <v>500000</v>
      </c>
      <c r="H152" s="69">
        <v>500000</v>
      </c>
      <c r="I152" s="69">
        <v>500000</v>
      </c>
      <c r="J152" s="69">
        <v>500000</v>
      </c>
      <c r="K152" s="69">
        <v>500000</v>
      </c>
      <c r="L152" s="69">
        <v>500000</v>
      </c>
      <c r="M152" s="69">
        <v>500000</v>
      </c>
      <c r="N152" s="69">
        <v>500000</v>
      </c>
      <c r="O152" s="69">
        <v>500000</v>
      </c>
      <c r="P152" s="69">
        <v>6000000</v>
      </c>
      <c r="R152" s="69">
        <v>0</v>
      </c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>
        <f t="shared" si="84"/>
        <v>0</v>
      </c>
      <c r="AF152" s="15" t="s">
        <v>252</v>
      </c>
      <c r="AG152" s="30" t="s">
        <v>253</v>
      </c>
      <c r="AH152" s="31">
        <v>0</v>
      </c>
      <c r="AI152" s="69">
        <f t="shared" si="86"/>
        <v>-1</v>
      </c>
      <c r="AJ152" s="69">
        <f t="shared" ref="AJ152:AJ215" si="94">+(S152-E152)/E152</f>
        <v>-1</v>
      </c>
      <c r="AK152" s="69">
        <f t="shared" ref="AK152:AK215" si="95">+(T152-F152)/F152</f>
        <v>-1</v>
      </c>
      <c r="AL152" s="69">
        <f t="shared" ref="AL152:AL215" si="96">+(U152-G152)/G152</f>
        <v>-1</v>
      </c>
      <c r="AM152" s="69">
        <f t="shared" ref="AM152:AM215" si="97">+(V152-H152)/H152</f>
        <v>-1</v>
      </c>
      <c r="AN152" s="69">
        <f t="shared" ref="AN152:AN215" si="98">+(W152-I152)/I152</f>
        <v>-1</v>
      </c>
      <c r="AO152" s="69">
        <f t="shared" ref="AO152:AO215" si="99">+(X152-J152)/J152</f>
        <v>-1</v>
      </c>
      <c r="AP152" s="69">
        <f t="shared" ref="AP152:AP215" si="100">+(Y152-K152)/K152</f>
        <v>-1</v>
      </c>
      <c r="AQ152" s="69">
        <f t="shared" ref="AQ152:AQ215" si="101">+(Z152-L152)/L152</f>
        <v>-1</v>
      </c>
      <c r="AR152" s="69">
        <f t="shared" ref="AR152:AR215" si="102">+(AA152-M152)/M152</f>
        <v>-1</v>
      </c>
      <c r="AS152" s="69">
        <f t="shared" ref="AS152:AS215" si="103">+(AB152-N152)/N152</f>
        <v>-1</v>
      </c>
      <c r="AT152" s="69">
        <f t="shared" ref="AT152:AT215" si="104">+(AC152-O152)/O152</f>
        <v>-1</v>
      </c>
      <c r="AU152" s="69">
        <f t="shared" ref="AU152:AU215" si="105">+(AD152-P152)/P152</f>
        <v>-1</v>
      </c>
    </row>
    <row r="153" spans="1:47" x14ac:dyDescent="0.25">
      <c r="A153" s="66">
        <v>2023</v>
      </c>
      <c r="B153" s="67" t="s">
        <v>254</v>
      </c>
      <c r="C153" s="68" t="s">
        <v>255</v>
      </c>
      <c r="D153" s="69">
        <v>0</v>
      </c>
      <c r="E153" s="69">
        <v>5000000</v>
      </c>
      <c r="F153" s="69">
        <v>0</v>
      </c>
      <c r="G153" s="69">
        <v>0</v>
      </c>
      <c r="H153" s="69">
        <v>0</v>
      </c>
      <c r="I153" s="69">
        <v>0</v>
      </c>
      <c r="J153" s="69">
        <v>0</v>
      </c>
      <c r="K153" s="69">
        <v>5000000</v>
      </c>
      <c r="L153" s="69">
        <v>0</v>
      </c>
      <c r="M153" s="69">
        <v>0</v>
      </c>
      <c r="N153" s="69">
        <v>0</v>
      </c>
      <c r="O153" s="69">
        <v>0</v>
      </c>
      <c r="P153" s="69">
        <v>10000000</v>
      </c>
      <c r="R153" s="69">
        <v>0</v>
      </c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>
        <f t="shared" si="84"/>
        <v>0</v>
      </c>
      <c r="AF153" s="15" t="s">
        <v>254</v>
      </c>
      <c r="AG153" s="30" t="s">
        <v>255</v>
      </c>
      <c r="AH153" s="31">
        <v>0</v>
      </c>
      <c r="AI153" s="69" t="e">
        <f t="shared" si="86"/>
        <v>#DIV/0!</v>
      </c>
      <c r="AJ153" s="69">
        <f t="shared" si="94"/>
        <v>-1</v>
      </c>
      <c r="AK153" s="69" t="e">
        <f t="shared" si="95"/>
        <v>#DIV/0!</v>
      </c>
      <c r="AL153" s="69" t="e">
        <f t="shared" si="96"/>
        <v>#DIV/0!</v>
      </c>
      <c r="AM153" s="69" t="e">
        <f t="shared" si="97"/>
        <v>#DIV/0!</v>
      </c>
      <c r="AN153" s="69" t="e">
        <f t="shared" si="98"/>
        <v>#DIV/0!</v>
      </c>
      <c r="AO153" s="69" t="e">
        <f t="shared" si="99"/>
        <v>#DIV/0!</v>
      </c>
      <c r="AP153" s="69">
        <f t="shared" si="100"/>
        <v>-1</v>
      </c>
      <c r="AQ153" s="69" t="e">
        <f t="shared" si="101"/>
        <v>#DIV/0!</v>
      </c>
      <c r="AR153" s="69" t="e">
        <f t="shared" si="102"/>
        <v>#DIV/0!</v>
      </c>
      <c r="AS153" s="69" t="e">
        <f t="shared" si="103"/>
        <v>#DIV/0!</v>
      </c>
      <c r="AT153" s="69" t="e">
        <f t="shared" si="104"/>
        <v>#DIV/0!</v>
      </c>
      <c r="AU153" s="69">
        <f t="shared" si="105"/>
        <v>-1</v>
      </c>
    </row>
    <row r="154" spans="1:47" x14ac:dyDescent="0.25">
      <c r="A154" s="66">
        <v>2023</v>
      </c>
      <c r="B154" s="67" t="s">
        <v>256</v>
      </c>
      <c r="C154" s="68" t="s">
        <v>257</v>
      </c>
      <c r="D154" s="69">
        <v>30000000</v>
      </c>
      <c r="E154" s="69">
        <v>5000000</v>
      </c>
      <c r="F154" s="69">
        <v>0</v>
      </c>
      <c r="G154" s="69">
        <v>0</v>
      </c>
      <c r="H154" s="69">
        <v>0</v>
      </c>
      <c r="I154" s="69">
        <v>0</v>
      </c>
      <c r="J154" s="69">
        <v>5000000</v>
      </c>
      <c r="K154" s="69">
        <v>0</v>
      </c>
      <c r="L154" s="69">
        <v>0</v>
      </c>
      <c r="M154" s="69">
        <v>0</v>
      </c>
      <c r="N154" s="69">
        <v>0</v>
      </c>
      <c r="O154" s="69">
        <v>0</v>
      </c>
      <c r="P154" s="69">
        <v>40000000</v>
      </c>
      <c r="R154" s="69">
        <v>0</v>
      </c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>
        <f t="shared" si="84"/>
        <v>0</v>
      </c>
      <c r="AF154" s="15" t="s">
        <v>256</v>
      </c>
      <c r="AG154" s="30" t="s">
        <v>257</v>
      </c>
      <c r="AH154" s="31">
        <v>0</v>
      </c>
      <c r="AI154" s="69">
        <f t="shared" si="86"/>
        <v>-1</v>
      </c>
      <c r="AJ154" s="69">
        <f t="shared" si="94"/>
        <v>-1</v>
      </c>
      <c r="AK154" s="69" t="e">
        <f t="shared" si="95"/>
        <v>#DIV/0!</v>
      </c>
      <c r="AL154" s="69" t="e">
        <f t="shared" si="96"/>
        <v>#DIV/0!</v>
      </c>
      <c r="AM154" s="69" t="e">
        <f t="shared" si="97"/>
        <v>#DIV/0!</v>
      </c>
      <c r="AN154" s="69" t="e">
        <f t="shared" si="98"/>
        <v>#DIV/0!</v>
      </c>
      <c r="AO154" s="69">
        <f t="shared" si="99"/>
        <v>-1</v>
      </c>
      <c r="AP154" s="69" t="e">
        <f t="shared" si="100"/>
        <v>#DIV/0!</v>
      </c>
      <c r="AQ154" s="69" t="e">
        <f t="shared" si="101"/>
        <v>#DIV/0!</v>
      </c>
      <c r="AR154" s="69" t="e">
        <f t="shared" si="102"/>
        <v>#DIV/0!</v>
      </c>
      <c r="AS154" s="69" t="e">
        <f t="shared" si="103"/>
        <v>#DIV/0!</v>
      </c>
      <c r="AT154" s="69" t="e">
        <f t="shared" si="104"/>
        <v>#DIV/0!</v>
      </c>
      <c r="AU154" s="69">
        <f t="shared" si="105"/>
        <v>-1</v>
      </c>
    </row>
    <row r="155" spans="1:47" x14ac:dyDescent="0.25">
      <c r="A155" s="66">
        <v>2023</v>
      </c>
      <c r="B155" s="67" t="s">
        <v>258</v>
      </c>
      <c r="C155" s="68" t="s">
        <v>259</v>
      </c>
      <c r="D155" s="69">
        <v>0</v>
      </c>
      <c r="E155" s="69">
        <v>0</v>
      </c>
      <c r="F155" s="69">
        <v>200000</v>
      </c>
      <c r="G155" s="69">
        <v>0</v>
      </c>
      <c r="H155" s="69">
        <v>0</v>
      </c>
      <c r="I155" s="69">
        <v>0</v>
      </c>
      <c r="J155" s="69">
        <v>0</v>
      </c>
      <c r="K155" s="69">
        <v>0</v>
      </c>
      <c r="L155" s="69">
        <v>0</v>
      </c>
      <c r="M155" s="69">
        <v>0</v>
      </c>
      <c r="N155" s="69">
        <v>0</v>
      </c>
      <c r="O155" s="69">
        <v>0</v>
      </c>
      <c r="P155" s="69">
        <v>200000</v>
      </c>
      <c r="R155" s="69">
        <v>0</v>
      </c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>
        <f t="shared" si="84"/>
        <v>0</v>
      </c>
      <c r="AF155" s="15" t="s">
        <v>258</v>
      </c>
      <c r="AG155" s="30" t="s">
        <v>259</v>
      </c>
      <c r="AH155" s="31">
        <v>0</v>
      </c>
      <c r="AI155" s="69" t="e">
        <f t="shared" si="86"/>
        <v>#DIV/0!</v>
      </c>
      <c r="AJ155" s="69" t="e">
        <f t="shared" si="94"/>
        <v>#DIV/0!</v>
      </c>
      <c r="AK155" s="69">
        <f t="shared" si="95"/>
        <v>-1</v>
      </c>
      <c r="AL155" s="69" t="e">
        <f t="shared" si="96"/>
        <v>#DIV/0!</v>
      </c>
      <c r="AM155" s="69" t="e">
        <f t="shared" si="97"/>
        <v>#DIV/0!</v>
      </c>
      <c r="AN155" s="69" t="e">
        <f t="shared" si="98"/>
        <v>#DIV/0!</v>
      </c>
      <c r="AO155" s="69" t="e">
        <f t="shared" si="99"/>
        <v>#DIV/0!</v>
      </c>
      <c r="AP155" s="69" t="e">
        <f t="shared" si="100"/>
        <v>#DIV/0!</v>
      </c>
      <c r="AQ155" s="69" t="e">
        <f t="shared" si="101"/>
        <v>#DIV/0!</v>
      </c>
      <c r="AR155" s="69" t="e">
        <f t="shared" si="102"/>
        <v>#DIV/0!</v>
      </c>
      <c r="AS155" s="69" t="e">
        <f t="shared" si="103"/>
        <v>#DIV/0!</v>
      </c>
      <c r="AT155" s="69" t="e">
        <f t="shared" si="104"/>
        <v>#DIV/0!</v>
      </c>
      <c r="AU155" s="69">
        <f t="shared" si="105"/>
        <v>-1</v>
      </c>
    </row>
    <row r="156" spans="1:47" x14ac:dyDescent="0.25">
      <c r="A156" s="66">
        <v>2023</v>
      </c>
      <c r="B156" s="67" t="s">
        <v>260</v>
      </c>
      <c r="C156" s="68" t="s">
        <v>261</v>
      </c>
      <c r="D156" s="69">
        <v>0</v>
      </c>
      <c r="E156" s="69">
        <v>0</v>
      </c>
      <c r="F156" s="69">
        <v>500000</v>
      </c>
      <c r="G156" s="69">
        <v>0</v>
      </c>
      <c r="H156" s="69">
        <v>0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69">
        <v>0</v>
      </c>
      <c r="O156" s="69">
        <v>0</v>
      </c>
      <c r="P156" s="69">
        <v>500000</v>
      </c>
      <c r="R156" s="69">
        <v>0</v>
      </c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>
        <f t="shared" si="84"/>
        <v>0</v>
      </c>
      <c r="AF156" s="15" t="s">
        <v>260</v>
      </c>
      <c r="AG156" s="30" t="s">
        <v>261</v>
      </c>
      <c r="AH156" s="31">
        <v>0</v>
      </c>
      <c r="AI156" s="69" t="e">
        <f t="shared" si="86"/>
        <v>#DIV/0!</v>
      </c>
      <c r="AJ156" s="69" t="e">
        <f t="shared" si="94"/>
        <v>#DIV/0!</v>
      </c>
      <c r="AK156" s="69">
        <f t="shared" si="95"/>
        <v>-1</v>
      </c>
      <c r="AL156" s="69" t="e">
        <f t="shared" si="96"/>
        <v>#DIV/0!</v>
      </c>
      <c r="AM156" s="69" t="e">
        <f t="shared" si="97"/>
        <v>#DIV/0!</v>
      </c>
      <c r="AN156" s="69" t="e">
        <f t="shared" si="98"/>
        <v>#DIV/0!</v>
      </c>
      <c r="AO156" s="69" t="e">
        <f t="shared" si="99"/>
        <v>#DIV/0!</v>
      </c>
      <c r="AP156" s="69" t="e">
        <f t="shared" si="100"/>
        <v>#DIV/0!</v>
      </c>
      <c r="AQ156" s="69" t="e">
        <f t="shared" si="101"/>
        <v>#DIV/0!</v>
      </c>
      <c r="AR156" s="69" t="e">
        <f t="shared" si="102"/>
        <v>#DIV/0!</v>
      </c>
      <c r="AS156" s="69" t="e">
        <f t="shared" si="103"/>
        <v>#DIV/0!</v>
      </c>
      <c r="AT156" s="69" t="e">
        <f t="shared" si="104"/>
        <v>#DIV/0!</v>
      </c>
      <c r="AU156" s="69">
        <f t="shared" si="105"/>
        <v>-1</v>
      </c>
    </row>
    <row r="157" spans="1:47" x14ac:dyDescent="0.25">
      <c r="A157" s="63">
        <v>2023</v>
      </c>
      <c r="B157" s="64" t="s">
        <v>262</v>
      </c>
      <c r="C157" s="65" t="s">
        <v>263</v>
      </c>
      <c r="D157" s="62">
        <v>10900000</v>
      </c>
      <c r="E157" s="62">
        <v>0</v>
      </c>
      <c r="F157" s="62">
        <v>0</v>
      </c>
      <c r="G157" s="62">
        <v>5900000</v>
      </c>
      <c r="H157" s="62">
        <v>0</v>
      </c>
      <c r="I157" s="62">
        <v>0</v>
      </c>
      <c r="J157" s="62">
        <v>0</v>
      </c>
      <c r="K157" s="62">
        <v>5900000</v>
      </c>
      <c r="L157" s="62">
        <v>0</v>
      </c>
      <c r="M157" s="62">
        <v>0</v>
      </c>
      <c r="N157" s="62">
        <v>5900000</v>
      </c>
      <c r="O157" s="62">
        <v>0</v>
      </c>
      <c r="P157" s="62">
        <v>28600000</v>
      </c>
      <c r="R157" s="62">
        <v>3151226</v>
      </c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>
        <f t="shared" si="84"/>
        <v>3151226</v>
      </c>
      <c r="AF157" s="16" t="s">
        <v>262</v>
      </c>
      <c r="AG157" s="11" t="s">
        <v>263</v>
      </c>
      <c r="AH157" s="12">
        <f t="shared" ref="AH157" si="106">+AH158+AH159</f>
        <v>3151226</v>
      </c>
      <c r="AI157" s="62">
        <f t="shared" si="86"/>
        <v>-0.71089669724770643</v>
      </c>
      <c r="AJ157" s="62" t="e">
        <f t="shared" si="94"/>
        <v>#DIV/0!</v>
      </c>
      <c r="AK157" s="62" t="e">
        <f t="shared" si="95"/>
        <v>#DIV/0!</v>
      </c>
      <c r="AL157" s="62">
        <f t="shared" si="96"/>
        <v>-1</v>
      </c>
      <c r="AM157" s="62" t="e">
        <f t="shared" si="97"/>
        <v>#DIV/0!</v>
      </c>
      <c r="AN157" s="62" t="e">
        <f t="shared" si="98"/>
        <v>#DIV/0!</v>
      </c>
      <c r="AO157" s="62" t="e">
        <f t="shared" si="99"/>
        <v>#DIV/0!</v>
      </c>
      <c r="AP157" s="62">
        <f t="shared" si="100"/>
        <v>-1</v>
      </c>
      <c r="AQ157" s="62" t="e">
        <f t="shared" si="101"/>
        <v>#DIV/0!</v>
      </c>
      <c r="AR157" s="62" t="e">
        <f t="shared" si="102"/>
        <v>#DIV/0!</v>
      </c>
      <c r="AS157" s="62">
        <f t="shared" si="103"/>
        <v>-1</v>
      </c>
      <c r="AT157" s="62" t="e">
        <f t="shared" si="104"/>
        <v>#DIV/0!</v>
      </c>
      <c r="AU157" s="62">
        <f t="shared" si="105"/>
        <v>-0.88981727272727273</v>
      </c>
    </row>
    <row r="158" spans="1:47" x14ac:dyDescent="0.25">
      <c r="A158" s="66">
        <v>2023</v>
      </c>
      <c r="B158" s="67" t="s">
        <v>264</v>
      </c>
      <c r="C158" s="68" t="s">
        <v>265</v>
      </c>
      <c r="D158" s="69">
        <v>5000000</v>
      </c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69">
        <v>5000000</v>
      </c>
      <c r="R158" s="69">
        <v>0</v>
      </c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>
        <f t="shared" si="84"/>
        <v>0</v>
      </c>
      <c r="AF158" s="15" t="s">
        <v>264</v>
      </c>
      <c r="AG158" s="30" t="s">
        <v>265</v>
      </c>
      <c r="AH158" s="31">
        <v>0</v>
      </c>
      <c r="AI158" s="69">
        <f t="shared" si="86"/>
        <v>-1</v>
      </c>
      <c r="AJ158" s="69" t="e">
        <f t="shared" si="94"/>
        <v>#DIV/0!</v>
      </c>
      <c r="AK158" s="69" t="e">
        <f t="shared" si="95"/>
        <v>#DIV/0!</v>
      </c>
      <c r="AL158" s="69" t="e">
        <f t="shared" si="96"/>
        <v>#DIV/0!</v>
      </c>
      <c r="AM158" s="69" t="e">
        <f t="shared" si="97"/>
        <v>#DIV/0!</v>
      </c>
      <c r="AN158" s="69" t="e">
        <f t="shared" si="98"/>
        <v>#DIV/0!</v>
      </c>
      <c r="AO158" s="69" t="e">
        <f t="shared" si="99"/>
        <v>#DIV/0!</v>
      </c>
      <c r="AP158" s="69" t="e">
        <f t="shared" si="100"/>
        <v>#DIV/0!</v>
      </c>
      <c r="AQ158" s="69" t="e">
        <f t="shared" si="101"/>
        <v>#DIV/0!</v>
      </c>
      <c r="AR158" s="69" t="e">
        <f t="shared" si="102"/>
        <v>#DIV/0!</v>
      </c>
      <c r="AS158" s="69" t="e">
        <f t="shared" si="103"/>
        <v>#DIV/0!</v>
      </c>
      <c r="AT158" s="69" t="e">
        <f t="shared" si="104"/>
        <v>#DIV/0!</v>
      </c>
      <c r="AU158" s="69">
        <f t="shared" si="105"/>
        <v>-1</v>
      </c>
    </row>
    <row r="159" spans="1:47" x14ac:dyDescent="0.25">
      <c r="A159" s="66">
        <v>2023</v>
      </c>
      <c r="B159" s="67" t="s">
        <v>266</v>
      </c>
      <c r="C159" s="68" t="s">
        <v>267</v>
      </c>
      <c r="D159" s="69">
        <v>5900000</v>
      </c>
      <c r="E159" s="69">
        <v>0</v>
      </c>
      <c r="F159" s="69">
        <v>0</v>
      </c>
      <c r="G159" s="69">
        <v>5900000</v>
      </c>
      <c r="H159" s="69">
        <v>0</v>
      </c>
      <c r="I159" s="69">
        <v>0</v>
      </c>
      <c r="J159" s="69">
        <v>0</v>
      </c>
      <c r="K159" s="69">
        <v>5900000</v>
      </c>
      <c r="L159" s="69">
        <v>0</v>
      </c>
      <c r="M159" s="69">
        <v>0</v>
      </c>
      <c r="N159" s="69">
        <v>5900000</v>
      </c>
      <c r="O159" s="69">
        <v>0</v>
      </c>
      <c r="P159" s="69">
        <v>23600000</v>
      </c>
      <c r="R159" s="69">
        <v>3151226</v>
      </c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>
        <f t="shared" ref="AD159:AD191" si="107">SUM(R159:AC159)</f>
        <v>3151226</v>
      </c>
      <c r="AF159" s="15" t="s">
        <v>266</v>
      </c>
      <c r="AG159" s="30" t="s">
        <v>267</v>
      </c>
      <c r="AH159" s="31">
        <v>3151226</v>
      </c>
      <c r="AI159" s="69">
        <f t="shared" si="86"/>
        <v>-0.46589389830508476</v>
      </c>
      <c r="AJ159" s="69" t="e">
        <f t="shared" si="94"/>
        <v>#DIV/0!</v>
      </c>
      <c r="AK159" s="69" t="e">
        <f t="shared" si="95"/>
        <v>#DIV/0!</v>
      </c>
      <c r="AL159" s="69">
        <f t="shared" si="96"/>
        <v>-1</v>
      </c>
      <c r="AM159" s="69" t="e">
        <f t="shared" si="97"/>
        <v>#DIV/0!</v>
      </c>
      <c r="AN159" s="69" t="e">
        <f t="shared" si="98"/>
        <v>#DIV/0!</v>
      </c>
      <c r="AO159" s="69" t="e">
        <f t="shared" si="99"/>
        <v>#DIV/0!</v>
      </c>
      <c r="AP159" s="69">
        <f t="shared" si="100"/>
        <v>-1</v>
      </c>
      <c r="AQ159" s="69" t="e">
        <f t="shared" si="101"/>
        <v>#DIV/0!</v>
      </c>
      <c r="AR159" s="69" t="e">
        <f t="shared" si="102"/>
        <v>#DIV/0!</v>
      </c>
      <c r="AS159" s="69">
        <f t="shared" si="103"/>
        <v>-1</v>
      </c>
      <c r="AT159" s="69" t="e">
        <f t="shared" si="104"/>
        <v>#DIV/0!</v>
      </c>
      <c r="AU159" s="69">
        <f t="shared" si="105"/>
        <v>-0.86647347457627122</v>
      </c>
    </row>
    <row r="160" spans="1:47" x14ac:dyDescent="0.25">
      <c r="A160" s="63">
        <v>2023</v>
      </c>
      <c r="B160" s="64" t="s">
        <v>268</v>
      </c>
      <c r="C160" s="65" t="s">
        <v>269</v>
      </c>
      <c r="D160" s="62">
        <v>11000000</v>
      </c>
      <c r="E160" s="62">
        <v>15000000</v>
      </c>
      <c r="F160" s="62">
        <v>20600413</v>
      </c>
      <c r="G160" s="62">
        <v>375000000</v>
      </c>
      <c r="H160" s="62">
        <v>15000000</v>
      </c>
      <c r="I160" s="62">
        <v>15000000</v>
      </c>
      <c r="J160" s="62">
        <v>15000000</v>
      </c>
      <c r="K160" s="62">
        <v>15000000</v>
      </c>
      <c r="L160" s="62">
        <v>15000000</v>
      </c>
      <c r="M160" s="62">
        <v>15000000</v>
      </c>
      <c r="N160" s="62">
        <v>15000000</v>
      </c>
      <c r="O160" s="62">
        <v>15000000</v>
      </c>
      <c r="P160" s="62">
        <v>541600413</v>
      </c>
      <c r="R160" s="62">
        <v>2000000</v>
      </c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>
        <f t="shared" si="107"/>
        <v>2000000</v>
      </c>
      <c r="AF160" s="16" t="s">
        <v>268</v>
      </c>
      <c r="AG160" s="11" t="s">
        <v>269</v>
      </c>
      <c r="AH160" s="12">
        <f t="shared" ref="AH160" si="108">+AH161+AH164+AH165+AH170</f>
        <v>2000000</v>
      </c>
      <c r="AI160" s="62">
        <f t="shared" si="86"/>
        <v>-0.81818181818181823</v>
      </c>
      <c r="AJ160" s="62">
        <f t="shared" si="94"/>
        <v>-1</v>
      </c>
      <c r="AK160" s="62">
        <f t="shared" si="95"/>
        <v>-1</v>
      </c>
      <c r="AL160" s="62">
        <f t="shared" si="96"/>
        <v>-1</v>
      </c>
      <c r="AM160" s="62">
        <f t="shared" si="97"/>
        <v>-1</v>
      </c>
      <c r="AN160" s="62">
        <f t="shared" si="98"/>
        <v>-1</v>
      </c>
      <c r="AO160" s="62">
        <f t="shared" si="99"/>
        <v>-1</v>
      </c>
      <c r="AP160" s="62">
        <f t="shared" si="100"/>
        <v>-1</v>
      </c>
      <c r="AQ160" s="62">
        <f t="shared" si="101"/>
        <v>-1</v>
      </c>
      <c r="AR160" s="62">
        <f t="shared" si="102"/>
        <v>-1</v>
      </c>
      <c r="AS160" s="62">
        <f t="shared" si="103"/>
        <v>-1</v>
      </c>
      <c r="AT160" s="62">
        <f t="shared" si="104"/>
        <v>-1</v>
      </c>
      <c r="AU160" s="62">
        <f t="shared" si="105"/>
        <v>-0.99630724062981835</v>
      </c>
    </row>
    <row r="161" spans="1:47" x14ac:dyDescent="0.25">
      <c r="A161" s="63">
        <v>2023</v>
      </c>
      <c r="B161" s="64" t="s">
        <v>270</v>
      </c>
      <c r="C161" s="65" t="s">
        <v>271</v>
      </c>
      <c r="D161" s="62">
        <v>0</v>
      </c>
      <c r="E161" s="62">
        <v>0</v>
      </c>
      <c r="F161" s="62">
        <v>800000</v>
      </c>
      <c r="G161" s="62">
        <v>0</v>
      </c>
      <c r="H161" s="62">
        <v>0</v>
      </c>
      <c r="I161" s="62">
        <v>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800000</v>
      </c>
      <c r="R161" s="62">
        <v>0</v>
      </c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>
        <f t="shared" si="107"/>
        <v>0</v>
      </c>
      <c r="AF161" s="16" t="s">
        <v>270</v>
      </c>
      <c r="AG161" s="11" t="s">
        <v>271</v>
      </c>
      <c r="AH161" s="12">
        <f t="shared" ref="AH161" si="109">+AH162+AH163</f>
        <v>0</v>
      </c>
      <c r="AI161" s="62" t="e">
        <f t="shared" si="86"/>
        <v>#DIV/0!</v>
      </c>
      <c r="AJ161" s="62" t="e">
        <f t="shared" si="94"/>
        <v>#DIV/0!</v>
      </c>
      <c r="AK161" s="62">
        <f t="shared" si="95"/>
        <v>-1</v>
      </c>
      <c r="AL161" s="62" t="e">
        <f t="shared" si="96"/>
        <v>#DIV/0!</v>
      </c>
      <c r="AM161" s="62" t="e">
        <f t="shared" si="97"/>
        <v>#DIV/0!</v>
      </c>
      <c r="AN161" s="62" t="e">
        <f t="shared" si="98"/>
        <v>#DIV/0!</v>
      </c>
      <c r="AO161" s="62" t="e">
        <f t="shared" si="99"/>
        <v>#DIV/0!</v>
      </c>
      <c r="AP161" s="62" t="e">
        <f t="shared" si="100"/>
        <v>#DIV/0!</v>
      </c>
      <c r="AQ161" s="62" t="e">
        <f t="shared" si="101"/>
        <v>#DIV/0!</v>
      </c>
      <c r="AR161" s="62" t="e">
        <f t="shared" si="102"/>
        <v>#DIV/0!</v>
      </c>
      <c r="AS161" s="62" t="e">
        <f t="shared" si="103"/>
        <v>#DIV/0!</v>
      </c>
      <c r="AT161" s="62" t="e">
        <f t="shared" si="104"/>
        <v>#DIV/0!</v>
      </c>
      <c r="AU161" s="62">
        <f t="shared" si="105"/>
        <v>-1</v>
      </c>
    </row>
    <row r="162" spans="1:47" x14ac:dyDescent="0.25">
      <c r="A162" s="66">
        <v>2023</v>
      </c>
      <c r="B162" s="67" t="s">
        <v>272</v>
      </c>
      <c r="C162" s="68" t="s">
        <v>273</v>
      </c>
      <c r="D162" s="69">
        <v>0</v>
      </c>
      <c r="E162" s="69">
        <v>0</v>
      </c>
      <c r="F162" s="69">
        <v>600000</v>
      </c>
      <c r="G162" s="69">
        <v>0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9">
        <v>0</v>
      </c>
      <c r="N162" s="69">
        <v>0</v>
      </c>
      <c r="O162" s="69">
        <v>0</v>
      </c>
      <c r="P162" s="69">
        <v>600000</v>
      </c>
      <c r="R162" s="69">
        <v>0</v>
      </c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>
        <f t="shared" si="107"/>
        <v>0</v>
      </c>
      <c r="AF162" s="15" t="s">
        <v>272</v>
      </c>
      <c r="AG162" s="30" t="s">
        <v>273</v>
      </c>
      <c r="AH162" s="31">
        <v>0</v>
      </c>
      <c r="AI162" s="69" t="e">
        <f t="shared" si="86"/>
        <v>#DIV/0!</v>
      </c>
      <c r="AJ162" s="69" t="e">
        <f t="shared" si="94"/>
        <v>#DIV/0!</v>
      </c>
      <c r="AK162" s="69">
        <f t="shared" si="95"/>
        <v>-1</v>
      </c>
      <c r="AL162" s="69" t="e">
        <f t="shared" si="96"/>
        <v>#DIV/0!</v>
      </c>
      <c r="AM162" s="69" t="e">
        <f t="shared" si="97"/>
        <v>#DIV/0!</v>
      </c>
      <c r="AN162" s="69" t="e">
        <f t="shared" si="98"/>
        <v>#DIV/0!</v>
      </c>
      <c r="AO162" s="69" t="e">
        <f t="shared" si="99"/>
        <v>#DIV/0!</v>
      </c>
      <c r="AP162" s="69" t="e">
        <f t="shared" si="100"/>
        <v>#DIV/0!</v>
      </c>
      <c r="AQ162" s="69" t="e">
        <f t="shared" si="101"/>
        <v>#DIV/0!</v>
      </c>
      <c r="AR162" s="69" t="e">
        <f t="shared" si="102"/>
        <v>#DIV/0!</v>
      </c>
      <c r="AS162" s="69" t="e">
        <f t="shared" si="103"/>
        <v>#DIV/0!</v>
      </c>
      <c r="AT162" s="69" t="e">
        <f t="shared" si="104"/>
        <v>#DIV/0!</v>
      </c>
      <c r="AU162" s="69">
        <f t="shared" si="105"/>
        <v>-1</v>
      </c>
    </row>
    <row r="163" spans="1:47" x14ac:dyDescent="0.25">
      <c r="A163" s="66">
        <v>2023</v>
      </c>
      <c r="B163" s="67" t="s">
        <v>274</v>
      </c>
      <c r="C163" s="68" t="s">
        <v>275</v>
      </c>
      <c r="D163" s="69">
        <v>0</v>
      </c>
      <c r="E163" s="69">
        <v>0</v>
      </c>
      <c r="F163" s="69">
        <v>200000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69">
        <v>0</v>
      </c>
      <c r="P163" s="69">
        <v>200000</v>
      </c>
      <c r="R163" s="69">
        <v>0</v>
      </c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>
        <f t="shared" si="107"/>
        <v>0</v>
      </c>
      <c r="AF163" s="15" t="s">
        <v>274</v>
      </c>
      <c r="AG163" s="30" t="s">
        <v>275</v>
      </c>
      <c r="AH163" s="31">
        <v>0</v>
      </c>
      <c r="AI163" s="69" t="e">
        <f t="shared" si="86"/>
        <v>#DIV/0!</v>
      </c>
      <c r="AJ163" s="69" t="e">
        <f t="shared" si="94"/>
        <v>#DIV/0!</v>
      </c>
      <c r="AK163" s="69">
        <f t="shared" si="95"/>
        <v>-1</v>
      </c>
      <c r="AL163" s="69" t="e">
        <f t="shared" si="96"/>
        <v>#DIV/0!</v>
      </c>
      <c r="AM163" s="69" t="e">
        <f t="shared" si="97"/>
        <v>#DIV/0!</v>
      </c>
      <c r="AN163" s="69" t="e">
        <f t="shared" si="98"/>
        <v>#DIV/0!</v>
      </c>
      <c r="AO163" s="69" t="e">
        <f t="shared" si="99"/>
        <v>#DIV/0!</v>
      </c>
      <c r="AP163" s="69" t="e">
        <f t="shared" si="100"/>
        <v>#DIV/0!</v>
      </c>
      <c r="AQ163" s="69" t="e">
        <f t="shared" si="101"/>
        <v>#DIV/0!</v>
      </c>
      <c r="AR163" s="69" t="e">
        <f t="shared" si="102"/>
        <v>#DIV/0!</v>
      </c>
      <c r="AS163" s="69" t="e">
        <f t="shared" si="103"/>
        <v>#DIV/0!</v>
      </c>
      <c r="AT163" s="69" t="e">
        <f t="shared" si="104"/>
        <v>#DIV/0!</v>
      </c>
      <c r="AU163" s="69">
        <f t="shared" si="105"/>
        <v>-1</v>
      </c>
    </row>
    <row r="164" spans="1:47" x14ac:dyDescent="0.25">
      <c r="A164" s="66">
        <v>2023</v>
      </c>
      <c r="B164" s="67" t="s">
        <v>276</v>
      </c>
      <c r="C164" s="68" t="s">
        <v>277</v>
      </c>
      <c r="D164" s="69">
        <v>0</v>
      </c>
      <c r="E164" s="69">
        <v>0</v>
      </c>
      <c r="F164" s="69">
        <v>200000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200000</v>
      </c>
      <c r="R164" s="69">
        <v>0</v>
      </c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>
        <f t="shared" si="107"/>
        <v>0</v>
      </c>
      <c r="AF164" s="15" t="s">
        <v>276</v>
      </c>
      <c r="AG164" s="30" t="s">
        <v>277</v>
      </c>
      <c r="AH164" s="31">
        <v>0</v>
      </c>
      <c r="AI164" s="69" t="e">
        <f t="shared" si="86"/>
        <v>#DIV/0!</v>
      </c>
      <c r="AJ164" s="69" t="e">
        <f t="shared" si="94"/>
        <v>#DIV/0!</v>
      </c>
      <c r="AK164" s="69">
        <f t="shared" si="95"/>
        <v>-1</v>
      </c>
      <c r="AL164" s="69" t="e">
        <f t="shared" si="96"/>
        <v>#DIV/0!</v>
      </c>
      <c r="AM164" s="69" t="e">
        <f t="shared" si="97"/>
        <v>#DIV/0!</v>
      </c>
      <c r="AN164" s="69" t="e">
        <f t="shared" si="98"/>
        <v>#DIV/0!</v>
      </c>
      <c r="AO164" s="69" t="e">
        <f t="shared" si="99"/>
        <v>#DIV/0!</v>
      </c>
      <c r="AP164" s="69" t="e">
        <f t="shared" si="100"/>
        <v>#DIV/0!</v>
      </c>
      <c r="AQ164" s="69" t="e">
        <f t="shared" si="101"/>
        <v>#DIV/0!</v>
      </c>
      <c r="AR164" s="69" t="e">
        <f t="shared" si="102"/>
        <v>#DIV/0!</v>
      </c>
      <c r="AS164" s="69" t="e">
        <f t="shared" si="103"/>
        <v>#DIV/0!</v>
      </c>
      <c r="AT164" s="69" t="e">
        <f t="shared" si="104"/>
        <v>#DIV/0!</v>
      </c>
      <c r="AU164" s="69">
        <f t="shared" si="105"/>
        <v>-1</v>
      </c>
    </row>
    <row r="165" spans="1:47" x14ac:dyDescent="0.25">
      <c r="A165" s="63">
        <v>2023</v>
      </c>
      <c r="B165" s="64" t="s">
        <v>278</v>
      </c>
      <c r="C165" s="65" t="s">
        <v>832</v>
      </c>
      <c r="D165" s="62">
        <v>11000000</v>
      </c>
      <c r="E165" s="62">
        <v>15000000</v>
      </c>
      <c r="F165" s="62">
        <v>19505000</v>
      </c>
      <c r="G165" s="62">
        <v>15000000</v>
      </c>
      <c r="H165" s="62">
        <v>15000000</v>
      </c>
      <c r="I165" s="62">
        <v>15000000</v>
      </c>
      <c r="J165" s="62">
        <v>15000000</v>
      </c>
      <c r="K165" s="62">
        <v>15000000</v>
      </c>
      <c r="L165" s="62">
        <v>15000000</v>
      </c>
      <c r="M165" s="62">
        <v>15000000</v>
      </c>
      <c r="N165" s="62">
        <v>15000000</v>
      </c>
      <c r="O165" s="62">
        <v>15000000</v>
      </c>
      <c r="P165" s="62">
        <v>180505000</v>
      </c>
      <c r="R165" s="62">
        <v>2000000</v>
      </c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>
        <f t="shared" si="107"/>
        <v>2000000</v>
      </c>
      <c r="AF165" s="16" t="s">
        <v>278</v>
      </c>
      <c r="AG165" s="11" t="s">
        <v>279</v>
      </c>
      <c r="AH165" s="12">
        <f t="shared" ref="AH165" si="110">+AH166+AH167+AH168+AH169</f>
        <v>2000000</v>
      </c>
      <c r="AI165" s="62">
        <f t="shared" si="86"/>
        <v>-0.81818181818181823</v>
      </c>
      <c r="AJ165" s="62">
        <f t="shared" si="94"/>
        <v>-1</v>
      </c>
      <c r="AK165" s="62">
        <f t="shared" si="95"/>
        <v>-1</v>
      </c>
      <c r="AL165" s="62">
        <f t="shared" si="96"/>
        <v>-1</v>
      </c>
      <c r="AM165" s="62">
        <f t="shared" si="97"/>
        <v>-1</v>
      </c>
      <c r="AN165" s="62">
        <f t="shared" si="98"/>
        <v>-1</v>
      </c>
      <c r="AO165" s="62">
        <f t="shared" si="99"/>
        <v>-1</v>
      </c>
      <c r="AP165" s="62">
        <f t="shared" si="100"/>
        <v>-1</v>
      </c>
      <c r="AQ165" s="62">
        <f t="shared" si="101"/>
        <v>-1</v>
      </c>
      <c r="AR165" s="62">
        <f t="shared" si="102"/>
        <v>-1</v>
      </c>
      <c r="AS165" s="62">
        <f t="shared" si="103"/>
        <v>-1</v>
      </c>
      <c r="AT165" s="62">
        <f t="shared" si="104"/>
        <v>-1</v>
      </c>
      <c r="AU165" s="62">
        <f t="shared" si="105"/>
        <v>-0.98891997451594138</v>
      </c>
    </row>
    <row r="166" spans="1:47" x14ac:dyDescent="0.25">
      <c r="A166" s="66">
        <v>2023</v>
      </c>
      <c r="B166" s="67" t="s">
        <v>280</v>
      </c>
      <c r="C166" s="68" t="s">
        <v>281</v>
      </c>
      <c r="D166" s="69">
        <v>11000000</v>
      </c>
      <c r="E166" s="69">
        <v>11000000</v>
      </c>
      <c r="F166" s="69">
        <v>11000000</v>
      </c>
      <c r="G166" s="69">
        <v>11000000</v>
      </c>
      <c r="H166" s="69">
        <v>11000000</v>
      </c>
      <c r="I166" s="69">
        <v>11000000</v>
      </c>
      <c r="J166" s="69">
        <v>11000000</v>
      </c>
      <c r="K166" s="69">
        <v>11000000</v>
      </c>
      <c r="L166" s="69">
        <v>11000000</v>
      </c>
      <c r="M166" s="69">
        <v>11000000</v>
      </c>
      <c r="N166" s="69">
        <v>11000000</v>
      </c>
      <c r="O166" s="69">
        <v>11000000</v>
      </c>
      <c r="P166" s="69">
        <v>132000000</v>
      </c>
      <c r="R166" s="69">
        <v>0</v>
      </c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>
        <f t="shared" si="107"/>
        <v>0</v>
      </c>
      <c r="AF166" s="15" t="s">
        <v>280</v>
      </c>
      <c r="AG166" s="30" t="s">
        <v>281</v>
      </c>
      <c r="AH166" s="31">
        <v>0</v>
      </c>
      <c r="AI166" s="69">
        <f t="shared" si="86"/>
        <v>-1</v>
      </c>
      <c r="AJ166" s="69">
        <f t="shared" si="94"/>
        <v>-1</v>
      </c>
      <c r="AK166" s="69">
        <f t="shared" si="95"/>
        <v>-1</v>
      </c>
      <c r="AL166" s="69">
        <f t="shared" si="96"/>
        <v>-1</v>
      </c>
      <c r="AM166" s="69">
        <f t="shared" si="97"/>
        <v>-1</v>
      </c>
      <c r="AN166" s="69">
        <f t="shared" si="98"/>
        <v>-1</v>
      </c>
      <c r="AO166" s="69">
        <f t="shared" si="99"/>
        <v>-1</v>
      </c>
      <c r="AP166" s="69">
        <f t="shared" si="100"/>
        <v>-1</v>
      </c>
      <c r="AQ166" s="69">
        <f t="shared" si="101"/>
        <v>-1</v>
      </c>
      <c r="AR166" s="69">
        <f t="shared" si="102"/>
        <v>-1</v>
      </c>
      <c r="AS166" s="69">
        <f t="shared" si="103"/>
        <v>-1</v>
      </c>
      <c r="AT166" s="69">
        <f t="shared" si="104"/>
        <v>-1</v>
      </c>
      <c r="AU166" s="69">
        <f t="shared" si="105"/>
        <v>-1</v>
      </c>
    </row>
    <row r="167" spans="1:47" x14ac:dyDescent="0.25">
      <c r="A167" s="66">
        <v>2023</v>
      </c>
      <c r="B167" s="67" t="s">
        <v>282</v>
      </c>
      <c r="C167" s="68" t="s">
        <v>283</v>
      </c>
      <c r="D167" s="69">
        <v>0</v>
      </c>
      <c r="E167" s="69">
        <v>1000000</v>
      </c>
      <c r="F167" s="69">
        <v>1100000</v>
      </c>
      <c r="G167" s="69">
        <v>1000000</v>
      </c>
      <c r="H167" s="69">
        <v>1000000</v>
      </c>
      <c r="I167" s="69">
        <v>1000000</v>
      </c>
      <c r="J167" s="69">
        <v>1000000</v>
      </c>
      <c r="K167" s="69">
        <v>1000000</v>
      </c>
      <c r="L167" s="69">
        <v>1000000</v>
      </c>
      <c r="M167" s="69">
        <v>1000000</v>
      </c>
      <c r="N167" s="69">
        <v>1000000</v>
      </c>
      <c r="O167" s="69">
        <v>1000000</v>
      </c>
      <c r="P167" s="69">
        <v>11100000</v>
      </c>
      <c r="R167" s="69">
        <v>0</v>
      </c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>
        <f t="shared" si="107"/>
        <v>0</v>
      </c>
      <c r="AF167" s="15" t="s">
        <v>282</v>
      </c>
      <c r="AG167" s="30" t="s">
        <v>283</v>
      </c>
      <c r="AH167" s="31">
        <v>0</v>
      </c>
      <c r="AI167" s="69" t="e">
        <f t="shared" si="86"/>
        <v>#DIV/0!</v>
      </c>
      <c r="AJ167" s="69">
        <f t="shared" si="94"/>
        <v>-1</v>
      </c>
      <c r="AK167" s="69">
        <f t="shared" si="95"/>
        <v>-1</v>
      </c>
      <c r="AL167" s="69">
        <f t="shared" si="96"/>
        <v>-1</v>
      </c>
      <c r="AM167" s="69">
        <f t="shared" si="97"/>
        <v>-1</v>
      </c>
      <c r="AN167" s="69">
        <f t="shared" si="98"/>
        <v>-1</v>
      </c>
      <c r="AO167" s="69">
        <f t="shared" si="99"/>
        <v>-1</v>
      </c>
      <c r="AP167" s="69">
        <f t="shared" si="100"/>
        <v>-1</v>
      </c>
      <c r="AQ167" s="69">
        <f t="shared" si="101"/>
        <v>-1</v>
      </c>
      <c r="AR167" s="69">
        <f t="shared" si="102"/>
        <v>-1</v>
      </c>
      <c r="AS167" s="69">
        <f t="shared" si="103"/>
        <v>-1</v>
      </c>
      <c r="AT167" s="69">
        <f t="shared" si="104"/>
        <v>-1</v>
      </c>
      <c r="AU167" s="69">
        <f t="shared" si="105"/>
        <v>-1</v>
      </c>
    </row>
    <row r="168" spans="1:47" x14ac:dyDescent="0.25">
      <c r="A168" s="66">
        <v>2023</v>
      </c>
      <c r="B168" s="67" t="s">
        <v>284</v>
      </c>
      <c r="C168" s="68" t="s">
        <v>285</v>
      </c>
      <c r="D168" s="69">
        <v>0</v>
      </c>
      <c r="E168" s="69">
        <v>1500000</v>
      </c>
      <c r="F168" s="69">
        <v>1500000</v>
      </c>
      <c r="G168" s="69">
        <v>1500000</v>
      </c>
      <c r="H168" s="69">
        <v>1500000</v>
      </c>
      <c r="I168" s="69">
        <v>1500000</v>
      </c>
      <c r="J168" s="69">
        <v>1500000</v>
      </c>
      <c r="K168" s="69">
        <v>1500000</v>
      </c>
      <c r="L168" s="69">
        <v>1500000</v>
      </c>
      <c r="M168" s="69">
        <v>1500000</v>
      </c>
      <c r="N168" s="69">
        <v>1500000</v>
      </c>
      <c r="O168" s="69">
        <v>1500000</v>
      </c>
      <c r="P168" s="69">
        <v>16500000</v>
      </c>
      <c r="R168" s="69">
        <v>0</v>
      </c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>
        <f t="shared" si="107"/>
        <v>0</v>
      </c>
      <c r="AF168" s="15" t="s">
        <v>284</v>
      </c>
      <c r="AG168" s="30" t="s">
        <v>285</v>
      </c>
      <c r="AH168" s="31">
        <v>0</v>
      </c>
      <c r="AI168" s="69" t="e">
        <f t="shared" si="86"/>
        <v>#DIV/0!</v>
      </c>
      <c r="AJ168" s="69">
        <f t="shared" si="94"/>
        <v>-1</v>
      </c>
      <c r="AK168" s="69">
        <f t="shared" si="95"/>
        <v>-1</v>
      </c>
      <c r="AL168" s="69">
        <f t="shared" si="96"/>
        <v>-1</v>
      </c>
      <c r="AM168" s="69">
        <f t="shared" si="97"/>
        <v>-1</v>
      </c>
      <c r="AN168" s="69">
        <f t="shared" si="98"/>
        <v>-1</v>
      </c>
      <c r="AO168" s="69">
        <f t="shared" si="99"/>
        <v>-1</v>
      </c>
      <c r="AP168" s="69">
        <f t="shared" si="100"/>
        <v>-1</v>
      </c>
      <c r="AQ168" s="69">
        <f t="shared" si="101"/>
        <v>-1</v>
      </c>
      <c r="AR168" s="69">
        <f t="shared" si="102"/>
        <v>-1</v>
      </c>
      <c r="AS168" s="69">
        <f t="shared" si="103"/>
        <v>-1</v>
      </c>
      <c r="AT168" s="69">
        <f t="shared" si="104"/>
        <v>-1</v>
      </c>
      <c r="AU168" s="69">
        <f t="shared" si="105"/>
        <v>-1</v>
      </c>
    </row>
    <row r="169" spans="1:47" x14ac:dyDescent="0.25">
      <c r="A169" s="66">
        <v>2023</v>
      </c>
      <c r="B169" s="67">
        <v>20201020309</v>
      </c>
      <c r="C169" s="68" t="s">
        <v>287</v>
      </c>
      <c r="D169" s="69">
        <v>0</v>
      </c>
      <c r="E169" s="69">
        <v>1500000</v>
      </c>
      <c r="F169" s="69">
        <v>5905000</v>
      </c>
      <c r="G169" s="69">
        <v>1500000</v>
      </c>
      <c r="H169" s="69">
        <v>1500000</v>
      </c>
      <c r="I169" s="69">
        <v>1500000</v>
      </c>
      <c r="J169" s="69">
        <v>1500000</v>
      </c>
      <c r="K169" s="69">
        <v>1500000</v>
      </c>
      <c r="L169" s="69">
        <v>1500000</v>
      </c>
      <c r="M169" s="69">
        <v>1500000</v>
      </c>
      <c r="N169" s="69">
        <v>1500000</v>
      </c>
      <c r="O169" s="69">
        <v>1500000</v>
      </c>
      <c r="P169" s="69">
        <v>20905000</v>
      </c>
      <c r="R169" s="69">
        <v>2000000</v>
      </c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>
        <f t="shared" si="107"/>
        <v>2000000</v>
      </c>
      <c r="AF169" s="15" t="s">
        <v>286</v>
      </c>
      <c r="AG169" s="30" t="s">
        <v>287</v>
      </c>
      <c r="AH169" s="31">
        <v>2000000</v>
      </c>
      <c r="AI169" s="69" t="e">
        <f t="shared" si="86"/>
        <v>#DIV/0!</v>
      </c>
      <c r="AJ169" s="69">
        <f t="shared" si="94"/>
        <v>-1</v>
      </c>
      <c r="AK169" s="69">
        <f t="shared" si="95"/>
        <v>-1</v>
      </c>
      <c r="AL169" s="69">
        <f t="shared" si="96"/>
        <v>-1</v>
      </c>
      <c r="AM169" s="69">
        <f t="shared" si="97"/>
        <v>-1</v>
      </c>
      <c r="AN169" s="69">
        <f t="shared" si="98"/>
        <v>-1</v>
      </c>
      <c r="AO169" s="69">
        <f t="shared" si="99"/>
        <v>-1</v>
      </c>
      <c r="AP169" s="69">
        <f t="shared" si="100"/>
        <v>-1</v>
      </c>
      <c r="AQ169" s="69">
        <f t="shared" si="101"/>
        <v>-1</v>
      </c>
      <c r="AR169" s="69">
        <f t="shared" si="102"/>
        <v>-1</v>
      </c>
      <c r="AS169" s="69">
        <f t="shared" si="103"/>
        <v>-1</v>
      </c>
      <c r="AT169" s="69">
        <f t="shared" si="104"/>
        <v>-1</v>
      </c>
      <c r="AU169" s="69">
        <f t="shared" si="105"/>
        <v>-0.90432910786893084</v>
      </c>
    </row>
    <row r="170" spans="1:47" x14ac:dyDescent="0.25">
      <c r="A170" s="66">
        <v>2023</v>
      </c>
      <c r="B170" s="67" t="s">
        <v>288</v>
      </c>
      <c r="C170" s="68" t="s">
        <v>289</v>
      </c>
      <c r="D170" s="69">
        <v>0</v>
      </c>
      <c r="E170" s="69">
        <v>0</v>
      </c>
      <c r="F170" s="69">
        <v>95413</v>
      </c>
      <c r="G170" s="69">
        <v>360000000</v>
      </c>
      <c r="H170" s="69">
        <v>0</v>
      </c>
      <c r="I170" s="69">
        <v>0</v>
      </c>
      <c r="J170" s="69">
        <v>0</v>
      </c>
      <c r="K170" s="69">
        <v>0</v>
      </c>
      <c r="L170" s="69">
        <v>0</v>
      </c>
      <c r="M170" s="69">
        <v>0</v>
      </c>
      <c r="N170" s="69">
        <v>0</v>
      </c>
      <c r="O170" s="69">
        <v>0</v>
      </c>
      <c r="P170" s="69">
        <v>360095413</v>
      </c>
      <c r="R170" s="69">
        <v>0</v>
      </c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>
        <f t="shared" si="107"/>
        <v>0</v>
      </c>
      <c r="AF170" s="15" t="s">
        <v>288</v>
      </c>
      <c r="AG170" s="30" t="s">
        <v>289</v>
      </c>
      <c r="AH170" s="31">
        <v>0</v>
      </c>
      <c r="AI170" s="69" t="e">
        <f t="shared" si="86"/>
        <v>#DIV/0!</v>
      </c>
      <c r="AJ170" s="69" t="e">
        <f t="shared" si="94"/>
        <v>#DIV/0!</v>
      </c>
      <c r="AK170" s="69">
        <f t="shared" si="95"/>
        <v>-1</v>
      </c>
      <c r="AL170" s="69">
        <f t="shared" si="96"/>
        <v>-1</v>
      </c>
      <c r="AM170" s="69" t="e">
        <f t="shared" si="97"/>
        <v>#DIV/0!</v>
      </c>
      <c r="AN170" s="69" t="e">
        <f t="shared" si="98"/>
        <v>#DIV/0!</v>
      </c>
      <c r="AO170" s="69" t="e">
        <f t="shared" si="99"/>
        <v>#DIV/0!</v>
      </c>
      <c r="AP170" s="69" t="e">
        <f t="shared" si="100"/>
        <v>#DIV/0!</v>
      </c>
      <c r="AQ170" s="69" t="e">
        <f t="shared" si="101"/>
        <v>#DIV/0!</v>
      </c>
      <c r="AR170" s="69" t="e">
        <f t="shared" si="102"/>
        <v>#DIV/0!</v>
      </c>
      <c r="AS170" s="69" t="e">
        <f t="shared" si="103"/>
        <v>#DIV/0!</v>
      </c>
      <c r="AT170" s="69" t="e">
        <f t="shared" si="104"/>
        <v>#DIV/0!</v>
      </c>
      <c r="AU170" s="69">
        <f t="shared" si="105"/>
        <v>-1</v>
      </c>
    </row>
    <row r="171" spans="1:47" x14ac:dyDescent="0.25">
      <c r="A171" s="63">
        <v>2023</v>
      </c>
      <c r="B171" s="64" t="s">
        <v>290</v>
      </c>
      <c r="C171" s="65" t="s">
        <v>291</v>
      </c>
      <c r="D171" s="62">
        <v>108317137.11333258</v>
      </c>
      <c r="E171" s="62">
        <v>287011803.3333329</v>
      </c>
      <c r="F171" s="62">
        <v>233755947.33333334</v>
      </c>
      <c r="G171" s="62">
        <v>67606333.333333343</v>
      </c>
      <c r="H171" s="62">
        <v>122556333.33333333</v>
      </c>
      <c r="I171" s="62">
        <v>73156333.333333328</v>
      </c>
      <c r="J171" s="62">
        <v>69356333.333333328</v>
      </c>
      <c r="K171" s="62">
        <v>115106333.33333333</v>
      </c>
      <c r="L171" s="62">
        <v>64556333.333333336</v>
      </c>
      <c r="M171" s="62">
        <v>47126333.333333336</v>
      </c>
      <c r="N171" s="62">
        <v>48156333.333333336</v>
      </c>
      <c r="O171" s="62">
        <v>45656333.333333336</v>
      </c>
      <c r="P171" s="62">
        <v>1282361887.7799985</v>
      </c>
      <c r="R171" s="62">
        <v>0</v>
      </c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>
        <f t="shared" si="107"/>
        <v>0</v>
      </c>
      <c r="AF171" s="16" t="s">
        <v>290</v>
      </c>
      <c r="AG171" s="11" t="s">
        <v>291</v>
      </c>
      <c r="AH171" s="12">
        <f t="shared" ref="AH171" si="111">+AH172+AH180+AH182+AH188+AH193+AH196+AH199+AH205</f>
        <v>0</v>
      </c>
      <c r="AI171" s="62">
        <f t="shared" si="86"/>
        <v>-1</v>
      </c>
      <c r="AJ171" s="62">
        <f t="shared" si="94"/>
        <v>-1</v>
      </c>
      <c r="AK171" s="62">
        <f t="shared" si="95"/>
        <v>-1</v>
      </c>
      <c r="AL171" s="62">
        <f t="shared" si="96"/>
        <v>-1</v>
      </c>
      <c r="AM171" s="62">
        <f t="shared" si="97"/>
        <v>-1</v>
      </c>
      <c r="AN171" s="62">
        <f t="shared" si="98"/>
        <v>-1</v>
      </c>
      <c r="AO171" s="62">
        <f t="shared" si="99"/>
        <v>-1</v>
      </c>
      <c r="AP171" s="62">
        <f t="shared" si="100"/>
        <v>-1</v>
      </c>
      <c r="AQ171" s="62">
        <f t="shared" si="101"/>
        <v>-1</v>
      </c>
      <c r="AR171" s="62">
        <f t="shared" si="102"/>
        <v>-1</v>
      </c>
      <c r="AS171" s="62">
        <f t="shared" si="103"/>
        <v>-1</v>
      </c>
      <c r="AT171" s="62">
        <f t="shared" si="104"/>
        <v>-1</v>
      </c>
      <c r="AU171" s="62">
        <f t="shared" si="105"/>
        <v>-1</v>
      </c>
    </row>
    <row r="172" spans="1:47" x14ac:dyDescent="0.25">
      <c r="A172" s="63">
        <v>2023</v>
      </c>
      <c r="B172" s="64" t="s">
        <v>292</v>
      </c>
      <c r="C172" s="65" t="s">
        <v>293</v>
      </c>
      <c r="D172" s="62">
        <v>1100000</v>
      </c>
      <c r="E172" s="62">
        <v>96726675</v>
      </c>
      <c r="F172" s="62">
        <v>3713224</v>
      </c>
      <c r="G172" s="62">
        <v>1600000</v>
      </c>
      <c r="H172" s="62">
        <v>24300000</v>
      </c>
      <c r="I172" s="62">
        <v>24100000</v>
      </c>
      <c r="J172" s="62">
        <v>27300000</v>
      </c>
      <c r="K172" s="62">
        <v>10100000</v>
      </c>
      <c r="L172" s="62">
        <v>300000</v>
      </c>
      <c r="M172" s="62">
        <v>4600000</v>
      </c>
      <c r="N172" s="62">
        <v>4300000</v>
      </c>
      <c r="O172" s="62">
        <v>1900000</v>
      </c>
      <c r="P172" s="62">
        <v>200039899</v>
      </c>
      <c r="R172" s="62">
        <v>0</v>
      </c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>
        <f t="shared" si="107"/>
        <v>0</v>
      </c>
      <c r="AF172" s="16" t="s">
        <v>292</v>
      </c>
      <c r="AG172" s="11" t="s">
        <v>293</v>
      </c>
      <c r="AH172" s="12">
        <f t="shared" ref="AH172" si="112">+AH173+AH174+AH175+AH176+AH177+AH178+AH179</f>
        <v>0</v>
      </c>
      <c r="AI172" s="62">
        <f t="shared" si="86"/>
        <v>-1</v>
      </c>
      <c r="AJ172" s="62">
        <f t="shared" si="94"/>
        <v>-1</v>
      </c>
      <c r="AK172" s="62">
        <f t="shared" si="95"/>
        <v>-1</v>
      </c>
      <c r="AL172" s="62">
        <f t="shared" si="96"/>
        <v>-1</v>
      </c>
      <c r="AM172" s="62">
        <f t="shared" si="97"/>
        <v>-1</v>
      </c>
      <c r="AN172" s="62">
        <f t="shared" si="98"/>
        <v>-1</v>
      </c>
      <c r="AO172" s="62">
        <f t="shared" si="99"/>
        <v>-1</v>
      </c>
      <c r="AP172" s="62">
        <f t="shared" si="100"/>
        <v>-1</v>
      </c>
      <c r="AQ172" s="62">
        <f t="shared" si="101"/>
        <v>-1</v>
      </c>
      <c r="AR172" s="62">
        <f t="shared" si="102"/>
        <v>-1</v>
      </c>
      <c r="AS172" s="62">
        <f t="shared" si="103"/>
        <v>-1</v>
      </c>
      <c r="AT172" s="62">
        <f t="shared" si="104"/>
        <v>-1</v>
      </c>
      <c r="AU172" s="62">
        <f t="shared" si="105"/>
        <v>-1</v>
      </c>
    </row>
    <row r="173" spans="1:47" x14ac:dyDescent="0.25">
      <c r="A173" s="66">
        <v>2023</v>
      </c>
      <c r="B173" s="67" t="s">
        <v>294</v>
      </c>
      <c r="C173" s="68" t="s">
        <v>295</v>
      </c>
      <c r="D173" s="69">
        <v>600000</v>
      </c>
      <c r="E173" s="69">
        <v>7426675</v>
      </c>
      <c r="F173" s="69">
        <v>3713224</v>
      </c>
      <c r="G173" s="69">
        <v>1600000</v>
      </c>
      <c r="H173" s="69">
        <v>4300000</v>
      </c>
      <c r="I173" s="69">
        <v>600000</v>
      </c>
      <c r="J173" s="69">
        <v>1300000</v>
      </c>
      <c r="K173" s="69">
        <v>4300000</v>
      </c>
      <c r="L173" s="69">
        <v>300000</v>
      </c>
      <c r="M173" s="69">
        <v>4600000</v>
      </c>
      <c r="N173" s="69">
        <v>4300000</v>
      </c>
      <c r="O173" s="69">
        <v>1300000</v>
      </c>
      <c r="P173" s="69">
        <v>34339899</v>
      </c>
      <c r="R173" s="69">
        <v>0</v>
      </c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>
        <f t="shared" si="107"/>
        <v>0</v>
      </c>
      <c r="AF173" s="15" t="s">
        <v>294</v>
      </c>
      <c r="AG173" s="30" t="s">
        <v>295</v>
      </c>
      <c r="AH173" s="31">
        <v>0</v>
      </c>
      <c r="AI173" s="69">
        <f t="shared" si="86"/>
        <v>-1</v>
      </c>
      <c r="AJ173" s="69">
        <f t="shared" si="94"/>
        <v>-1</v>
      </c>
      <c r="AK173" s="69">
        <f t="shared" si="95"/>
        <v>-1</v>
      </c>
      <c r="AL173" s="69">
        <f t="shared" si="96"/>
        <v>-1</v>
      </c>
      <c r="AM173" s="69">
        <f t="shared" si="97"/>
        <v>-1</v>
      </c>
      <c r="AN173" s="69">
        <f t="shared" si="98"/>
        <v>-1</v>
      </c>
      <c r="AO173" s="69">
        <f t="shared" si="99"/>
        <v>-1</v>
      </c>
      <c r="AP173" s="69">
        <f t="shared" si="100"/>
        <v>-1</v>
      </c>
      <c r="AQ173" s="69">
        <f t="shared" si="101"/>
        <v>-1</v>
      </c>
      <c r="AR173" s="69">
        <f t="shared" si="102"/>
        <v>-1</v>
      </c>
      <c r="AS173" s="69">
        <f t="shared" si="103"/>
        <v>-1</v>
      </c>
      <c r="AT173" s="69">
        <f t="shared" si="104"/>
        <v>-1</v>
      </c>
      <c r="AU173" s="69">
        <f t="shared" si="105"/>
        <v>-1</v>
      </c>
    </row>
    <row r="174" spans="1:47" x14ac:dyDescent="0.25">
      <c r="A174" s="66">
        <v>2023</v>
      </c>
      <c r="B174" s="67" t="s">
        <v>296</v>
      </c>
      <c r="C174" s="68" t="s">
        <v>297</v>
      </c>
      <c r="D174" s="69">
        <v>0</v>
      </c>
      <c r="E174" s="69">
        <v>19500000</v>
      </c>
      <c r="F174" s="69">
        <v>0</v>
      </c>
      <c r="G174" s="69">
        <v>0</v>
      </c>
      <c r="H174" s="69">
        <v>0</v>
      </c>
      <c r="I174" s="69">
        <v>0</v>
      </c>
      <c r="J174" s="69">
        <v>26000000</v>
      </c>
      <c r="K174" s="69">
        <v>0</v>
      </c>
      <c r="L174" s="69">
        <v>0</v>
      </c>
      <c r="M174" s="69">
        <v>0</v>
      </c>
      <c r="N174" s="69">
        <v>0</v>
      </c>
      <c r="O174" s="69">
        <v>0</v>
      </c>
      <c r="P174" s="69">
        <v>45500000</v>
      </c>
      <c r="R174" s="69">
        <v>0</v>
      </c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>
        <f t="shared" si="107"/>
        <v>0</v>
      </c>
      <c r="AF174" s="15" t="s">
        <v>296</v>
      </c>
      <c r="AG174" s="30" t="s">
        <v>297</v>
      </c>
      <c r="AH174" s="31">
        <v>0</v>
      </c>
      <c r="AI174" s="69" t="e">
        <f t="shared" si="86"/>
        <v>#DIV/0!</v>
      </c>
      <c r="AJ174" s="69">
        <f t="shared" si="94"/>
        <v>-1</v>
      </c>
      <c r="AK174" s="69" t="e">
        <f t="shared" si="95"/>
        <v>#DIV/0!</v>
      </c>
      <c r="AL174" s="69" t="e">
        <f t="shared" si="96"/>
        <v>#DIV/0!</v>
      </c>
      <c r="AM174" s="69" t="e">
        <f t="shared" si="97"/>
        <v>#DIV/0!</v>
      </c>
      <c r="AN174" s="69" t="e">
        <f t="shared" si="98"/>
        <v>#DIV/0!</v>
      </c>
      <c r="AO174" s="69">
        <f t="shared" si="99"/>
        <v>-1</v>
      </c>
      <c r="AP174" s="69" t="e">
        <f t="shared" si="100"/>
        <v>#DIV/0!</v>
      </c>
      <c r="AQ174" s="69" t="e">
        <f t="shared" si="101"/>
        <v>#DIV/0!</v>
      </c>
      <c r="AR174" s="69" t="e">
        <f t="shared" si="102"/>
        <v>#DIV/0!</v>
      </c>
      <c r="AS174" s="69" t="e">
        <f t="shared" si="103"/>
        <v>#DIV/0!</v>
      </c>
      <c r="AT174" s="69" t="e">
        <f t="shared" si="104"/>
        <v>#DIV/0!</v>
      </c>
      <c r="AU174" s="69">
        <f t="shared" si="105"/>
        <v>-1</v>
      </c>
    </row>
    <row r="175" spans="1:47" x14ac:dyDescent="0.25">
      <c r="A175" s="66">
        <v>2023</v>
      </c>
      <c r="B175" s="67" t="s">
        <v>298</v>
      </c>
      <c r="C175" s="68" t="s">
        <v>833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20000000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20000000</v>
      </c>
      <c r="R175" s="69">
        <v>0</v>
      </c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>
        <f t="shared" si="107"/>
        <v>0</v>
      </c>
      <c r="AF175" s="15" t="s">
        <v>298</v>
      </c>
      <c r="AG175" s="30" t="s">
        <v>299</v>
      </c>
      <c r="AH175" s="31">
        <v>0</v>
      </c>
      <c r="AI175" s="69" t="e">
        <f t="shared" si="86"/>
        <v>#DIV/0!</v>
      </c>
      <c r="AJ175" s="69" t="e">
        <f t="shared" si="94"/>
        <v>#DIV/0!</v>
      </c>
      <c r="AK175" s="69" t="e">
        <f t="shared" si="95"/>
        <v>#DIV/0!</v>
      </c>
      <c r="AL175" s="69" t="e">
        <f t="shared" si="96"/>
        <v>#DIV/0!</v>
      </c>
      <c r="AM175" s="69" t="e">
        <f t="shared" si="97"/>
        <v>#DIV/0!</v>
      </c>
      <c r="AN175" s="69">
        <f t="shared" si="98"/>
        <v>-1</v>
      </c>
      <c r="AO175" s="69" t="e">
        <f t="shared" si="99"/>
        <v>#DIV/0!</v>
      </c>
      <c r="AP175" s="69" t="e">
        <f t="shared" si="100"/>
        <v>#DIV/0!</v>
      </c>
      <c r="AQ175" s="69" t="e">
        <f t="shared" si="101"/>
        <v>#DIV/0!</v>
      </c>
      <c r="AR175" s="69" t="e">
        <f t="shared" si="102"/>
        <v>#DIV/0!</v>
      </c>
      <c r="AS175" s="69" t="e">
        <f t="shared" si="103"/>
        <v>#DIV/0!</v>
      </c>
      <c r="AT175" s="69" t="e">
        <f t="shared" si="104"/>
        <v>#DIV/0!</v>
      </c>
      <c r="AU175" s="69">
        <f t="shared" si="105"/>
        <v>-1</v>
      </c>
    </row>
    <row r="176" spans="1:47" x14ac:dyDescent="0.25">
      <c r="A176" s="66">
        <v>2023</v>
      </c>
      <c r="B176" s="67" t="s">
        <v>300</v>
      </c>
      <c r="C176" s="68" t="s">
        <v>301</v>
      </c>
      <c r="D176" s="69">
        <v>0</v>
      </c>
      <c r="E176" s="69">
        <v>5800000</v>
      </c>
      <c r="F176" s="69">
        <v>0</v>
      </c>
      <c r="G176" s="69">
        <v>0</v>
      </c>
      <c r="H176" s="69">
        <v>0</v>
      </c>
      <c r="I176" s="69">
        <v>0</v>
      </c>
      <c r="J176" s="69">
        <v>0</v>
      </c>
      <c r="K176" s="69">
        <v>5800000</v>
      </c>
      <c r="L176" s="69">
        <v>0</v>
      </c>
      <c r="M176" s="69">
        <v>0</v>
      </c>
      <c r="N176" s="69">
        <v>0</v>
      </c>
      <c r="O176" s="69">
        <v>600000</v>
      </c>
      <c r="P176" s="69">
        <v>12200000</v>
      </c>
      <c r="R176" s="69">
        <v>0</v>
      </c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>
        <f t="shared" si="107"/>
        <v>0</v>
      </c>
      <c r="AF176" s="15" t="s">
        <v>300</v>
      </c>
      <c r="AG176" s="30" t="s">
        <v>301</v>
      </c>
      <c r="AH176" s="31">
        <v>0</v>
      </c>
      <c r="AI176" s="69" t="e">
        <f t="shared" si="86"/>
        <v>#DIV/0!</v>
      </c>
      <c r="AJ176" s="69">
        <f t="shared" si="94"/>
        <v>-1</v>
      </c>
      <c r="AK176" s="69" t="e">
        <f t="shared" si="95"/>
        <v>#DIV/0!</v>
      </c>
      <c r="AL176" s="69" t="e">
        <f t="shared" si="96"/>
        <v>#DIV/0!</v>
      </c>
      <c r="AM176" s="69" t="e">
        <f t="shared" si="97"/>
        <v>#DIV/0!</v>
      </c>
      <c r="AN176" s="69" t="e">
        <f t="shared" si="98"/>
        <v>#DIV/0!</v>
      </c>
      <c r="AO176" s="69" t="e">
        <f t="shared" si="99"/>
        <v>#DIV/0!</v>
      </c>
      <c r="AP176" s="69">
        <f t="shared" si="100"/>
        <v>-1</v>
      </c>
      <c r="AQ176" s="69" t="e">
        <f t="shared" si="101"/>
        <v>#DIV/0!</v>
      </c>
      <c r="AR176" s="69" t="e">
        <f t="shared" si="102"/>
        <v>#DIV/0!</v>
      </c>
      <c r="AS176" s="69" t="e">
        <f t="shared" si="103"/>
        <v>#DIV/0!</v>
      </c>
      <c r="AT176" s="69">
        <f t="shared" si="104"/>
        <v>-1</v>
      </c>
      <c r="AU176" s="69">
        <f t="shared" si="105"/>
        <v>-1</v>
      </c>
    </row>
    <row r="177" spans="1:47" x14ac:dyDescent="0.25">
      <c r="A177" s="66">
        <v>2023</v>
      </c>
      <c r="B177" s="67" t="s">
        <v>302</v>
      </c>
      <c r="C177" s="68" t="s">
        <v>834</v>
      </c>
      <c r="D177" s="69">
        <v>0</v>
      </c>
      <c r="E177" s="69">
        <v>0</v>
      </c>
      <c r="F177" s="69">
        <v>0</v>
      </c>
      <c r="G177" s="69">
        <v>0</v>
      </c>
      <c r="H177" s="69">
        <v>20000000</v>
      </c>
      <c r="I177" s="69">
        <v>0</v>
      </c>
      <c r="J177" s="69">
        <v>0</v>
      </c>
      <c r="K177" s="69">
        <v>0</v>
      </c>
      <c r="L177" s="69">
        <v>0</v>
      </c>
      <c r="M177" s="69">
        <v>0</v>
      </c>
      <c r="N177" s="69">
        <v>0</v>
      </c>
      <c r="O177" s="69">
        <v>0</v>
      </c>
      <c r="P177" s="69">
        <v>20000000</v>
      </c>
      <c r="R177" s="69">
        <v>0</v>
      </c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>
        <f t="shared" si="107"/>
        <v>0</v>
      </c>
      <c r="AF177" s="15" t="s">
        <v>302</v>
      </c>
      <c r="AG177" s="30" t="s">
        <v>303</v>
      </c>
      <c r="AH177" s="31">
        <v>0</v>
      </c>
      <c r="AI177" s="69" t="e">
        <f t="shared" si="86"/>
        <v>#DIV/0!</v>
      </c>
      <c r="AJ177" s="69" t="e">
        <f t="shared" si="94"/>
        <v>#DIV/0!</v>
      </c>
      <c r="AK177" s="69" t="e">
        <f t="shared" si="95"/>
        <v>#DIV/0!</v>
      </c>
      <c r="AL177" s="69" t="e">
        <f t="shared" si="96"/>
        <v>#DIV/0!</v>
      </c>
      <c r="AM177" s="69">
        <f t="shared" si="97"/>
        <v>-1</v>
      </c>
      <c r="AN177" s="69" t="e">
        <f t="shared" si="98"/>
        <v>#DIV/0!</v>
      </c>
      <c r="AO177" s="69" t="e">
        <f t="shared" si="99"/>
        <v>#DIV/0!</v>
      </c>
      <c r="AP177" s="69" t="e">
        <f t="shared" si="100"/>
        <v>#DIV/0!</v>
      </c>
      <c r="AQ177" s="69" t="e">
        <f t="shared" si="101"/>
        <v>#DIV/0!</v>
      </c>
      <c r="AR177" s="69" t="e">
        <f t="shared" si="102"/>
        <v>#DIV/0!</v>
      </c>
      <c r="AS177" s="69" t="e">
        <f t="shared" si="103"/>
        <v>#DIV/0!</v>
      </c>
      <c r="AT177" s="69" t="e">
        <f t="shared" si="104"/>
        <v>#DIV/0!</v>
      </c>
      <c r="AU177" s="69">
        <f t="shared" si="105"/>
        <v>-1</v>
      </c>
    </row>
    <row r="178" spans="1:47" x14ac:dyDescent="0.25">
      <c r="A178" s="66">
        <v>2023</v>
      </c>
      <c r="B178" s="67" t="s">
        <v>304</v>
      </c>
      <c r="C178" s="68" t="s">
        <v>835</v>
      </c>
      <c r="D178" s="69">
        <v>500000</v>
      </c>
      <c r="E178" s="69">
        <v>62000000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62500000</v>
      </c>
      <c r="R178" s="69">
        <v>0</v>
      </c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>
        <f t="shared" si="107"/>
        <v>0</v>
      </c>
      <c r="AF178" s="15" t="s">
        <v>304</v>
      </c>
      <c r="AG178" s="30" t="s">
        <v>305</v>
      </c>
      <c r="AH178" s="31">
        <v>0</v>
      </c>
      <c r="AI178" s="69">
        <f t="shared" si="86"/>
        <v>-1</v>
      </c>
      <c r="AJ178" s="69">
        <f t="shared" si="94"/>
        <v>-1</v>
      </c>
      <c r="AK178" s="69" t="e">
        <f t="shared" si="95"/>
        <v>#DIV/0!</v>
      </c>
      <c r="AL178" s="69" t="e">
        <f t="shared" si="96"/>
        <v>#DIV/0!</v>
      </c>
      <c r="AM178" s="69" t="e">
        <f t="shared" si="97"/>
        <v>#DIV/0!</v>
      </c>
      <c r="AN178" s="69" t="e">
        <f t="shared" si="98"/>
        <v>#DIV/0!</v>
      </c>
      <c r="AO178" s="69" t="e">
        <f t="shared" si="99"/>
        <v>#DIV/0!</v>
      </c>
      <c r="AP178" s="69" t="e">
        <f t="shared" si="100"/>
        <v>#DIV/0!</v>
      </c>
      <c r="AQ178" s="69" t="e">
        <f t="shared" si="101"/>
        <v>#DIV/0!</v>
      </c>
      <c r="AR178" s="69" t="e">
        <f t="shared" si="102"/>
        <v>#DIV/0!</v>
      </c>
      <c r="AS178" s="69" t="e">
        <f t="shared" si="103"/>
        <v>#DIV/0!</v>
      </c>
      <c r="AT178" s="69" t="e">
        <f t="shared" si="104"/>
        <v>#DIV/0!</v>
      </c>
      <c r="AU178" s="69">
        <f t="shared" si="105"/>
        <v>-1</v>
      </c>
    </row>
    <row r="179" spans="1:47" x14ac:dyDescent="0.25">
      <c r="A179" s="66">
        <v>2023</v>
      </c>
      <c r="B179" s="67" t="s">
        <v>306</v>
      </c>
      <c r="C179" s="68" t="s">
        <v>836</v>
      </c>
      <c r="D179" s="69">
        <v>0</v>
      </c>
      <c r="E179" s="69">
        <v>2000000</v>
      </c>
      <c r="F179" s="69">
        <v>0</v>
      </c>
      <c r="G179" s="69">
        <v>0</v>
      </c>
      <c r="H179" s="69">
        <v>0</v>
      </c>
      <c r="I179" s="69">
        <v>3500000</v>
      </c>
      <c r="J179" s="69">
        <v>0</v>
      </c>
      <c r="K179" s="69">
        <v>0</v>
      </c>
      <c r="L179" s="69">
        <v>0</v>
      </c>
      <c r="M179" s="69">
        <v>0</v>
      </c>
      <c r="N179" s="69">
        <v>0</v>
      </c>
      <c r="O179" s="69">
        <v>0</v>
      </c>
      <c r="P179" s="69">
        <v>5500000</v>
      </c>
      <c r="R179" s="69">
        <v>0</v>
      </c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>
        <f t="shared" si="107"/>
        <v>0</v>
      </c>
      <c r="AF179" s="15" t="s">
        <v>306</v>
      </c>
      <c r="AG179" s="30" t="s">
        <v>307</v>
      </c>
      <c r="AH179" s="31">
        <v>0</v>
      </c>
      <c r="AI179" s="69" t="e">
        <f t="shared" si="86"/>
        <v>#DIV/0!</v>
      </c>
      <c r="AJ179" s="69">
        <f t="shared" si="94"/>
        <v>-1</v>
      </c>
      <c r="AK179" s="69" t="e">
        <f t="shared" si="95"/>
        <v>#DIV/0!</v>
      </c>
      <c r="AL179" s="69" t="e">
        <f t="shared" si="96"/>
        <v>#DIV/0!</v>
      </c>
      <c r="AM179" s="69" t="e">
        <f t="shared" si="97"/>
        <v>#DIV/0!</v>
      </c>
      <c r="AN179" s="69">
        <f t="shared" si="98"/>
        <v>-1</v>
      </c>
      <c r="AO179" s="69" t="e">
        <f t="shared" si="99"/>
        <v>#DIV/0!</v>
      </c>
      <c r="AP179" s="69" t="e">
        <f t="shared" si="100"/>
        <v>#DIV/0!</v>
      </c>
      <c r="AQ179" s="69" t="e">
        <f t="shared" si="101"/>
        <v>#DIV/0!</v>
      </c>
      <c r="AR179" s="69" t="e">
        <f t="shared" si="102"/>
        <v>#DIV/0!</v>
      </c>
      <c r="AS179" s="69" t="e">
        <f t="shared" si="103"/>
        <v>#DIV/0!</v>
      </c>
      <c r="AT179" s="69" t="e">
        <f t="shared" si="104"/>
        <v>#DIV/0!</v>
      </c>
      <c r="AU179" s="69">
        <f t="shared" si="105"/>
        <v>-1</v>
      </c>
    </row>
    <row r="180" spans="1:47" x14ac:dyDescent="0.25">
      <c r="A180" s="63">
        <v>2023</v>
      </c>
      <c r="B180" s="64" t="s">
        <v>308</v>
      </c>
      <c r="C180" s="65" t="s">
        <v>309</v>
      </c>
      <c r="D180" s="62">
        <v>2900000</v>
      </c>
      <c r="E180" s="62">
        <v>5900000</v>
      </c>
      <c r="F180" s="62">
        <v>3500000</v>
      </c>
      <c r="G180" s="62">
        <v>2900000</v>
      </c>
      <c r="H180" s="62">
        <v>2900000</v>
      </c>
      <c r="I180" s="62">
        <v>2900000</v>
      </c>
      <c r="J180" s="62">
        <v>2900000</v>
      </c>
      <c r="K180" s="62">
        <v>2900000</v>
      </c>
      <c r="L180" s="62">
        <v>2900000</v>
      </c>
      <c r="M180" s="62">
        <v>2900000</v>
      </c>
      <c r="N180" s="62">
        <v>2900000</v>
      </c>
      <c r="O180" s="62">
        <v>2900000</v>
      </c>
      <c r="P180" s="62">
        <v>38400000</v>
      </c>
      <c r="R180" s="62">
        <v>0</v>
      </c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>
        <f t="shared" si="107"/>
        <v>0</v>
      </c>
      <c r="AF180" s="16" t="s">
        <v>308</v>
      </c>
      <c r="AG180" s="11" t="s">
        <v>309</v>
      </c>
      <c r="AH180" s="12">
        <f t="shared" ref="AH180" si="113">+AH181</f>
        <v>0</v>
      </c>
      <c r="AI180" s="62">
        <f t="shared" si="86"/>
        <v>-1</v>
      </c>
      <c r="AJ180" s="62">
        <f t="shared" si="94"/>
        <v>-1</v>
      </c>
      <c r="AK180" s="62">
        <f t="shared" si="95"/>
        <v>-1</v>
      </c>
      <c r="AL180" s="62">
        <f t="shared" si="96"/>
        <v>-1</v>
      </c>
      <c r="AM180" s="62">
        <f t="shared" si="97"/>
        <v>-1</v>
      </c>
      <c r="AN180" s="62">
        <f t="shared" si="98"/>
        <v>-1</v>
      </c>
      <c r="AO180" s="62">
        <f t="shared" si="99"/>
        <v>-1</v>
      </c>
      <c r="AP180" s="62">
        <f t="shared" si="100"/>
        <v>-1</v>
      </c>
      <c r="AQ180" s="62">
        <f t="shared" si="101"/>
        <v>-1</v>
      </c>
      <c r="AR180" s="62">
        <f t="shared" si="102"/>
        <v>-1</v>
      </c>
      <c r="AS180" s="62">
        <f t="shared" si="103"/>
        <v>-1</v>
      </c>
      <c r="AT180" s="62">
        <f t="shared" si="104"/>
        <v>-1</v>
      </c>
      <c r="AU180" s="62">
        <f t="shared" si="105"/>
        <v>-1</v>
      </c>
    </row>
    <row r="181" spans="1:47" x14ac:dyDescent="0.25">
      <c r="A181" s="66">
        <v>2023</v>
      </c>
      <c r="B181" s="67">
        <v>20201030303</v>
      </c>
      <c r="C181" s="68" t="s">
        <v>837</v>
      </c>
      <c r="D181" s="69">
        <v>2900000</v>
      </c>
      <c r="E181" s="69">
        <v>5900000</v>
      </c>
      <c r="F181" s="69">
        <v>3500000</v>
      </c>
      <c r="G181" s="69">
        <v>2900000</v>
      </c>
      <c r="H181" s="69">
        <v>2900000</v>
      </c>
      <c r="I181" s="69">
        <v>2900000</v>
      </c>
      <c r="J181" s="69">
        <v>2900000</v>
      </c>
      <c r="K181" s="69">
        <v>2900000</v>
      </c>
      <c r="L181" s="69">
        <v>2900000</v>
      </c>
      <c r="M181" s="69">
        <v>2900000</v>
      </c>
      <c r="N181" s="69">
        <v>2900000</v>
      </c>
      <c r="O181" s="69">
        <v>2900000</v>
      </c>
      <c r="P181" s="69">
        <v>38400000</v>
      </c>
      <c r="R181" s="69">
        <v>0</v>
      </c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>
        <f t="shared" si="107"/>
        <v>0</v>
      </c>
      <c r="AF181" s="15" t="s">
        <v>310</v>
      </c>
      <c r="AG181" s="30" t="s">
        <v>311</v>
      </c>
      <c r="AH181" s="31">
        <v>0</v>
      </c>
      <c r="AI181" s="69">
        <f t="shared" si="86"/>
        <v>-1</v>
      </c>
      <c r="AJ181" s="69">
        <f t="shared" si="94"/>
        <v>-1</v>
      </c>
      <c r="AK181" s="69">
        <f t="shared" si="95"/>
        <v>-1</v>
      </c>
      <c r="AL181" s="69">
        <f t="shared" si="96"/>
        <v>-1</v>
      </c>
      <c r="AM181" s="69">
        <f t="shared" si="97"/>
        <v>-1</v>
      </c>
      <c r="AN181" s="69">
        <f t="shared" si="98"/>
        <v>-1</v>
      </c>
      <c r="AO181" s="69">
        <f t="shared" si="99"/>
        <v>-1</v>
      </c>
      <c r="AP181" s="69">
        <f t="shared" si="100"/>
        <v>-1</v>
      </c>
      <c r="AQ181" s="69">
        <f t="shared" si="101"/>
        <v>-1</v>
      </c>
      <c r="AR181" s="69">
        <f t="shared" si="102"/>
        <v>-1</v>
      </c>
      <c r="AS181" s="69">
        <f t="shared" si="103"/>
        <v>-1</v>
      </c>
      <c r="AT181" s="69">
        <f t="shared" si="104"/>
        <v>-1</v>
      </c>
      <c r="AU181" s="69">
        <f t="shared" si="105"/>
        <v>-1</v>
      </c>
    </row>
    <row r="182" spans="1:47" x14ac:dyDescent="0.25">
      <c r="A182" s="63">
        <v>2023</v>
      </c>
      <c r="B182" s="64" t="s">
        <v>312</v>
      </c>
      <c r="C182" s="65" t="s">
        <v>313</v>
      </c>
      <c r="D182" s="62">
        <v>79660803.779999256</v>
      </c>
      <c r="E182" s="62">
        <v>40900000</v>
      </c>
      <c r="F182" s="62">
        <v>149436770</v>
      </c>
      <c r="G182" s="62">
        <v>16500000</v>
      </c>
      <c r="H182" s="62">
        <v>26500000</v>
      </c>
      <c r="I182" s="62">
        <v>26500000</v>
      </c>
      <c r="J182" s="62">
        <v>16500000</v>
      </c>
      <c r="K182" s="62">
        <v>38100000</v>
      </c>
      <c r="L182" s="62">
        <v>16500000</v>
      </c>
      <c r="M182" s="62">
        <v>16500000</v>
      </c>
      <c r="N182" s="62">
        <v>16500000</v>
      </c>
      <c r="O182" s="62">
        <v>18500000</v>
      </c>
      <c r="P182" s="62">
        <v>462097573.77999926</v>
      </c>
      <c r="R182" s="62">
        <v>0</v>
      </c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>
        <f t="shared" si="107"/>
        <v>0</v>
      </c>
      <c r="AF182" s="16" t="s">
        <v>312</v>
      </c>
      <c r="AG182" s="11" t="s">
        <v>313</v>
      </c>
      <c r="AH182" s="12">
        <f t="shared" ref="AH182" si="114">+AH183+AH184+AH185+AH186+AH187</f>
        <v>0</v>
      </c>
      <c r="AI182" s="62">
        <f t="shared" si="86"/>
        <v>-1</v>
      </c>
      <c r="AJ182" s="62">
        <f t="shared" si="94"/>
        <v>-1</v>
      </c>
      <c r="AK182" s="62">
        <f t="shared" si="95"/>
        <v>-1</v>
      </c>
      <c r="AL182" s="62">
        <f t="shared" si="96"/>
        <v>-1</v>
      </c>
      <c r="AM182" s="62">
        <f t="shared" si="97"/>
        <v>-1</v>
      </c>
      <c r="AN182" s="62">
        <f t="shared" si="98"/>
        <v>-1</v>
      </c>
      <c r="AO182" s="62">
        <f t="shared" si="99"/>
        <v>-1</v>
      </c>
      <c r="AP182" s="62">
        <f t="shared" si="100"/>
        <v>-1</v>
      </c>
      <c r="AQ182" s="62">
        <f t="shared" si="101"/>
        <v>-1</v>
      </c>
      <c r="AR182" s="62">
        <f t="shared" si="102"/>
        <v>-1</v>
      </c>
      <c r="AS182" s="62">
        <f t="shared" si="103"/>
        <v>-1</v>
      </c>
      <c r="AT182" s="62">
        <f t="shared" si="104"/>
        <v>-1</v>
      </c>
      <c r="AU182" s="62">
        <f t="shared" si="105"/>
        <v>-1</v>
      </c>
    </row>
    <row r="183" spans="1:47" x14ac:dyDescent="0.25">
      <c r="A183" s="66">
        <v>2023</v>
      </c>
      <c r="B183" s="67" t="s">
        <v>314</v>
      </c>
      <c r="C183" s="68" t="s">
        <v>315</v>
      </c>
      <c r="D183" s="69">
        <v>0</v>
      </c>
      <c r="E183" s="69">
        <v>18600000</v>
      </c>
      <c r="F183" s="69">
        <v>115936770</v>
      </c>
      <c r="G183" s="69">
        <v>0</v>
      </c>
      <c r="H183" s="69">
        <v>10000000</v>
      </c>
      <c r="I183" s="69">
        <v>0</v>
      </c>
      <c r="J183" s="69">
        <v>0</v>
      </c>
      <c r="K183" s="69">
        <v>14600000</v>
      </c>
      <c r="L183" s="69">
        <v>0</v>
      </c>
      <c r="M183" s="69">
        <v>0</v>
      </c>
      <c r="N183" s="69">
        <v>0</v>
      </c>
      <c r="O183" s="69">
        <v>0</v>
      </c>
      <c r="P183" s="69">
        <v>159136770</v>
      </c>
      <c r="R183" s="69">
        <v>0</v>
      </c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>
        <f t="shared" si="107"/>
        <v>0</v>
      </c>
      <c r="AF183" s="15" t="s">
        <v>314</v>
      </c>
      <c r="AG183" s="30" t="s">
        <v>315</v>
      </c>
      <c r="AH183" s="31">
        <v>0</v>
      </c>
      <c r="AI183" s="69" t="e">
        <f t="shared" si="86"/>
        <v>#DIV/0!</v>
      </c>
      <c r="AJ183" s="69">
        <f t="shared" si="94"/>
        <v>-1</v>
      </c>
      <c r="AK183" s="69">
        <f t="shared" si="95"/>
        <v>-1</v>
      </c>
      <c r="AL183" s="69" t="e">
        <f t="shared" si="96"/>
        <v>#DIV/0!</v>
      </c>
      <c r="AM183" s="69">
        <f t="shared" si="97"/>
        <v>-1</v>
      </c>
      <c r="AN183" s="69" t="e">
        <f t="shared" si="98"/>
        <v>#DIV/0!</v>
      </c>
      <c r="AO183" s="69" t="e">
        <f t="shared" si="99"/>
        <v>#DIV/0!</v>
      </c>
      <c r="AP183" s="69">
        <f t="shared" si="100"/>
        <v>-1</v>
      </c>
      <c r="AQ183" s="69" t="e">
        <f t="shared" si="101"/>
        <v>#DIV/0!</v>
      </c>
      <c r="AR183" s="69" t="e">
        <f t="shared" si="102"/>
        <v>#DIV/0!</v>
      </c>
      <c r="AS183" s="69" t="e">
        <f t="shared" si="103"/>
        <v>#DIV/0!</v>
      </c>
      <c r="AT183" s="69" t="e">
        <f t="shared" si="104"/>
        <v>#DIV/0!</v>
      </c>
      <c r="AU183" s="69">
        <f t="shared" si="105"/>
        <v>-1</v>
      </c>
    </row>
    <row r="184" spans="1:47" x14ac:dyDescent="0.25">
      <c r="A184" s="66">
        <v>2023</v>
      </c>
      <c r="B184" s="67" t="s">
        <v>316</v>
      </c>
      <c r="C184" s="68" t="s">
        <v>317</v>
      </c>
      <c r="D184" s="69">
        <v>63160803.779999256</v>
      </c>
      <c r="E184" s="69">
        <v>5000000</v>
      </c>
      <c r="F184" s="69">
        <v>12000000</v>
      </c>
      <c r="G184" s="69">
        <v>0</v>
      </c>
      <c r="H184" s="69">
        <v>0</v>
      </c>
      <c r="I184" s="69">
        <v>10000000</v>
      </c>
      <c r="J184" s="69">
        <v>0</v>
      </c>
      <c r="K184" s="69">
        <v>7000000</v>
      </c>
      <c r="L184" s="69">
        <v>0</v>
      </c>
      <c r="M184" s="69">
        <v>0</v>
      </c>
      <c r="N184" s="69">
        <v>0</v>
      </c>
      <c r="O184" s="69">
        <v>0</v>
      </c>
      <c r="P184" s="69">
        <v>97160803.779999256</v>
      </c>
      <c r="R184" s="69">
        <v>0</v>
      </c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>
        <f t="shared" si="107"/>
        <v>0</v>
      </c>
      <c r="AF184" s="15" t="s">
        <v>316</v>
      </c>
      <c r="AG184" s="30" t="s">
        <v>317</v>
      </c>
      <c r="AH184" s="31">
        <v>0</v>
      </c>
      <c r="AI184" s="69">
        <f t="shared" si="86"/>
        <v>-1</v>
      </c>
      <c r="AJ184" s="69">
        <f t="shared" si="94"/>
        <v>-1</v>
      </c>
      <c r="AK184" s="69">
        <f t="shared" si="95"/>
        <v>-1</v>
      </c>
      <c r="AL184" s="69" t="e">
        <f t="shared" si="96"/>
        <v>#DIV/0!</v>
      </c>
      <c r="AM184" s="69" t="e">
        <f t="shared" si="97"/>
        <v>#DIV/0!</v>
      </c>
      <c r="AN184" s="69">
        <f t="shared" si="98"/>
        <v>-1</v>
      </c>
      <c r="AO184" s="69" t="e">
        <f t="shared" si="99"/>
        <v>#DIV/0!</v>
      </c>
      <c r="AP184" s="69">
        <f t="shared" si="100"/>
        <v>-1</v>
      </c>
      <c r="AQ184" s="69" t="e">
        <f t="shared" si="101"/>
        <v>#DIV/0!</v>
      </c>
      <c r="AR184" s="69" t="e">
        <f t="shared" si="102"/>
        <v>#DIV/0!</v>
      </c>
      <c r="AS184" s="69" t="e">
        <f t="shared" si="103"/>
        <v>#DIV/0!</v>
      </c>
      <c r="AT184" s="69" t="e">
        <f t="shared" si="104"/>
        <v>#DIV/0!</v>
      </c>
      <c r="AU184" s="69">
        <f t="shared" si="105"/>
        <v>-1</v>
      </c>
    </row>
    <row r="185" spans="1:47" x14ac:dyDescent="0.25">
      <c r="A185" s="66">
        <v>2023</v>
      </c>
      <c r="B185" s="67" t="s">
        <v>318</v>
      </c>
      <c r="C185" s="68" t="s">
        <v>319</v>
      </c>
      <c r="D185" s="69">
        <v>0</v>
      </c>
      <c r="E185" s="69">
        <v>800000</v>
      </c>
      <c r="F185" s="69">
        <v>0</v>
      </c>
      <c r="G185" s="69">
        <v>0</v>
      </c>
      <c r="H185" s="69">
        <v>0</v>
      </c>
      <c r="I185" s="69">
        <v>0</v>
      </c>
      <c r="J185" s="69">
        <v>0</v>
      </c>
      <c r="K185" s="69">
        <v>0</v>
      </c>
      <c r="L185" s="69">
        <v>0</v>
      </c>
      <c r="M185" s="69">
        <v>0</v>
      </c>
      <c r="N185" s="69">
        <v>0</v>
      </c>
      <c r="O185" s="69">
        <v>0</v>
      </c>
      <c r="P185" s="69">
        <v>800000</v>
      </c>
      <c r="R185" s="69">
        <v>0</v>
      </c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>
        <f t="shared" si="107"/>
        <v>0</v>
      </c>
      <c r="AF185" s="15" t="s">
        <v>318</v>
      </c>
      <c r="AG185" s="30" t="s">
        <v>319</v>
      </c>
      <c r="AH185" s="31">
        <v>0</v>
      </c>
      <c r="AI185" s="69" t="e">
        <f t="shared" si="86"/>
        <v>#DIV/0!</v>
      </c>
      <c r="AJ185" s="69">
        <f t="shared" si="94"/>
        <v>-1</v>
      </c>
      <c r="AK185" s="69" t="e">
        <f t="shared" si="95"/>
        <v>#DIV/0!</v>
      </c>
      <c r="AL185" s="69" t="e">
        <f t="shared" si="96"/>
        <v>#DIV/0!</v>
      </c>
      <c r="AM185" s="69" t="e">
        <f t="shared" si="97"/>
        <v>#DIV/0!</v>
      </c>
      <c r="AN185" s="69" t="e">
        <f t="shared" si="98"/>
        <v>#DIV/0!</v>
      </c>
      <c r="AO185" s="69" t="e">
        <f t="shared" si="99"/>
        <v>#DIV/0!</v>
      </c>
      <c r="AP185" s="69" t="e">
        <f t="shared" si="100"/>
        <v>#DIV/0!</v>
      </c>
      <c r="AQ185" s="69" t="e">
        <f t="shared" si="101"/>
        <v>#DIV/0!</v>
      </c>
      <c r="AR185" s="69" t="e">
        <f t="shared" si="102"/>
        <v>#DIV/0!</v>
      </c>
      <c r="AS185" s="69" t="e">
        <f t="shared" si="103"/>
        <v>#DIV/0!</v>
      </c>
      <c r="AT185" s="69" t="e">
        <f t="shared" si="104"/>
        <v>#DIV/0!</v>
      </c>
      <c r="AU185" s="69">
        <f t="shared" si="105"/>
        <v>-1</v>
      </c>
    </row>
    <row r="186" spans="1:47" x14ac:dyDescent="0.25">
      <c r="A186" s="66">
        <v>2023</v>
      </c>
      <c r="B186" s="67" t="s">
        <v>320</v>
      </c>
      <c r="C186" s="68" t="s">
        <v>321</v>
      </c>
      <c r="D186" s="69">
        <v>0</v>
      </c>
      <c r="E186" s="69">
        <v>0</v>
      </c>
      <c r="F186" s="69">
        <v>5000000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  <c r="O186" s="69">
        <v>0</v>
      </c>
      <c r="P186" s="69">
        <v>5000000</v>
      </c>
      <c r="R186" s="69">
        <v>0</v>
      </c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>
        <f t="shared" si="107"/>
        <v>0</v>
      </c>
      <c r="AF186" s="15" t="s">
        <v>320</v>
      </c>
      <c r="AG186" s="30" t="s">
        <v>321</v>
      </c>
      <c r="AH186" s="31">
        <v>0</v>
      </c>
      <c r="AI186" s="69" t="e">
        <f t="shared" si="86"/>
        <v>#DIV/0!</v>
      </c>
      <c r="AJ186" s="69" t="e">
        <f t="shared" si="94"/>
        <v>#DIV/0!</v>
      </c>
      <c r="AK186" s="69">
        <f t="shared" si="95"/>
        <v>-1</v>
      </c>
      <c r="AL186" s="69" t="e">
        <f t="shared" si="96"/>
        <v>#DIV/0!</v>
      </c>
      <c r="AM186" s="69" t="e">
        <f t="shared" si="97"/>
        <v>#DIV/0!</v>
      </c>
      <c r="AN186" s="69" t="e">
        <f t="shared" si="98"/>
        <v>#DIV/0!</v>
      </c>
      <c r="AO186" s="69" t="e">
        <f t="shared" si="99"/>
        <v>#DIV/0!</v>
      </c>
      <c r="AP186" s="69" t="e">
        <f t="shared" si="100"/>
        <v>#DIV/0!</v>
      </c>
      <c r="AQ186" s="69" t="e">
        <f t="shared" si="101"/>
        <v>#DIV/0!</v>
      </c>
      <c r="AR186" s="69" t="e">
        <f t="shared" si="102"/>
        <v>#DIV/0!</v>
      </c>
      <c r="AS186" s="69" t="e">
        <f t="shared" si="103"/>
        <v>#DIV/0!</v>
      </c>
      <c r="AT186" s="69" t="e">
        <f t="shared" si="104"/>
        <v>#DIV/0!</v>
      </c>
      <c r="AU186" s="69">
        <f t="shared" si="105"/>
        <v>-1</v>
      </c>
    </row>
    <row r="187" spans="1:47" x14ac:dyDescent="0.25">
      <c r="A187" s="66">
        <v>2023</v>
      </c>
      <c r="B187" s="67" t="s">
        <v>322</v>
      </c>
      <c r="C187" s="68" t="s">
        <v>323</v>
      </c>
      <c r="D187" s="69">
        <v>16500000</v>
      </c>
      <c r="E187" s="69">
        <v>16500000</v>
      </c>
      <c r="F187" s="69">
        <v>16500000</v>
      </c>
      <c r="G187" s="69">
        <v>16500000</v>
      </c>
      <c r="H187" s="69">
        <v>16500000</v>
      </c>
      <c r="I187" s="69">
        <v>16500000</v>
      </c>
      <c r="J187" s="69">
        <v>16500000</v>
      </c>
      <c r="K187" s="69">
        <v>16500000</v>
      </c>
      <c r="L187" s="69">
        <v>16500000</v>
      </c>
      <c r="M187" s="69">
        <v>16500000</v>
      </c>
      <c r="N187" s="69">
        <v>16500000</v>
      </c>
      <c r="O187" s="69">
        <v>18500000</v>
      </c>
      <c r="P187" s="69">
        <v>200000000</v>
      </c>
      <c r="R187" s="69">
        <v>0</v>
      </c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>
        <f t="shared" si="107"/>
        <v>0</v>
      </c>
      <c r="AF187" s="15" t="s">
        <v>322</v>
      </c>
      <c r="AG187" s="30" t="s">
        <v>323</v>
      </c>
      <c r="AH187" s="31">
        <v>0</v>
      </c>
      <c r="AI187" s="69">
        <f t="shared" si="86"/>
        <v>-1</v>
      </c>
      <c r="AJ187" s="69">
        <f t="shared" si="94"/>
        <v>-1</v>
      </c>
      <c r="AK187" s="69">
        <f t="shared" si="95"/>
        <v>-1</v>
      </c>
      <c r="AL187" s="69">
        <f t="shared" si="96"/>
        <v>-1</v>
      </c>
      <c r="AM187" s="69">
        <f t="shared" si="97"/>
        <v>-1</v>
      </c>
      <c r="AN187" s="69">
        <f t="shared" si="98"/>
        <v>-1</v>
      </c>
      <c r="AO187" s="69">
        <f t="shared" si="99"/>
        <v>-1</v>
      </c>
      <c r="AP187" s="69">
        <f t="shared" si="100"/>
        <v>-1</v>
      </c>
      <c r="AQ187" s="69">
        <f t="shared" si="101"/>
        <v>-1</v>
      </c>
      <c r="AR187" s="69">
        <f t="shared" si="102"/>
        <v>-1</v>
      </c>
      <c r="AS187" s="69">
        <f t="shared" si="103"/>
        <v>-1</v>
      </c>
      <c r="AT187" s="69">
        <f t="shared" si="104"/>
        <v>-1</v>
      </c>
      <c r="AU187" s="69">
        <f t="shared" si="105"/>
        <v>-1</v>
      </c>
    </row>
    <row r="188" spans="1:47" x14ac:dyDescent="0.25">
      <c r="A188" s="63">
        <v>2023</v>
      </c>
      <c r="B188" s="64" t="s">
        <v>324</v>
      </c>
      <c r="C188" s="65" t="s">
        <v>325</v>
      </c>
      <c r="D188" s="62">
        <v>15623000</v>
      </c>
      <c r="E188" s="62">
        <v>95923000</v>
      </c>
      <c r="F188" s="62">
        <v>48617821</v>
      </c>
      <c r="G188" s="62">
        <v>42773000</v>
      </c>
      <c r="H188" s="62">
        <v>41523000</v>
      </c>
      <c r="I188" s="62">
        <v>16023000</v>
      </c>
      <c r="J188" s="62">
        <v>17623000</v>
      </c>
      <c r="K188" s="62">
        <v>54823000</v>
      </c>
      <c r="L188" s="62">
        <v>41523000</v>
      </c>
      <c r="M188" s="62">
        <v>19793000</v>
      </c>
      <c r="N188" s="62">
        <v>21123000</v>
      </c>
      <c r="O188" s="62">
        <v>17623000</v>
      </c>
      <c r="P188" s="62">
        <v>432990821</v>
      </c>
      <c r="R188" s="62">
        <v>0</v>
      </c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>
        <f t="shared" si="107"/>
        <v>0</v>
      </c>
      <c r="AF188" s="16" t="s">
        <v>324</v>
      </c>
      <c r="AG188" s="11" t="s">
        <v>325</v>
      </c>
      <c r="AH188" s="12">
        <f t="shared" ref="AH188" si="115">+AH189+AH190+AH191+AH192</f>
        <v>0</v>
      </c>
      <c r="AI188" s="62">
        <f t="shared" si="86"/>
        <v>-1</v>
      </c>
      <c r="AJ188" s="62">
        <f t="shared" si="94"/>
        <v>-1</v>
      </c>
      <c r="AK188" s="62">
        <f t="shared" si="95"/>
        <v>-1</v>
      </c>
      <c r="AL188" s="62">
        <f t="shared" si="96"/>
        <v>-1</v>
      </c>
      <c r="AM188" s="62">
        <f t="shared" si="97"/>
        <v>-1</v>
      </c>
      <c r="AN188" s="62">
        <f t="shared" si="98"/>
        <v>-1</v>
      </c>
      <c r="AO188" s="62">
        <f t="shared" si="99"/>
        <v>-1</v>
      </c>
      <c r="AP188" s="62">
        <f t="shared" si="100"/>
        <v>-1</v>
      </c>
      <c r="AQ188" s="62">
        <f t="shared" si="101"/>
        <v>-1</v>
      </c>
      <c r="AR188" s="62">
        <f t="shared" si="102"/>
        <v>-1</v>
      </c>
      <c r="AS188" s="62">
        <f t="shared" si="103"/>
        <v>-1</v>
      </c>
      <c r="AT188" s="62">
        <f t="shared" si="104"/>
        <v>-1</v>
      </c>
      <c r="AU188" s="62">
        <f t="shared" si="105"/>
        <v>-1</v>
      </c>
    </row>
    <row r="189" spans="1:47" x14ac:dyDescent="0.25">
      <c r="A189" s="66">
        <v>2023</v>
      </c>
      <c r="B189" s="67" t="s">
        <v>326</v>
      </c>
      <c r="C189" s="68" t="s">
        <v>327</v>
      </c>
      <c r="D189" s="69">
        <v>0</v>
      </c>
      <c r="E189" s="69">
        <v>31000000</v>
      </c>
      <c r="F189" s="69">
        <v>3699800</v>
      </c>
      <c r="G189" s="69">
        <v>1000000</v>
      </c>
      <c r="H189" s="69">
        <v>0</v>
      </c>
      <c r="I189" s="69">
        <v>400000</v>
      </c>
      <c r="J189" s="69">
        <v>2000000</v>
      </c>
      <c r="K189" s="69">
        <v>1000000</v>
      </c>
      <c r="L189" s="69">
        <v>0</v>
      </c>
      <c r="M189" s="69">
        <v>0</v>
      </c>
      <c r="N189" s="69">
        <v>0</v>
      </c>
      <c r="O189" s="69">
        <v>0</v>
      </c>
      <c r="P189" s="69">
        <v>39099800</v>
      </c>
      <c r="R189" s="69">
        <v>0</v>
      </c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>
        <f t="shared" si="107"/>
        <v>0</v>
      </c>
      <c r="AF189" s="15" t="s">
        <v>326</v>
      </c>
      <c r="AG189" s="30" t="s">
        <v>327</v>
      </c>
      <c r="AH189" s="31">
        <v>0</v>
      </c>
      <c r="AI189" s="69" t="e">
        <f t="shared" si="86"/>
        <v>#DIV/0!</v>
      </c>
      <c r="AJ189" s="69">
        <f t="shared" si="94"/>
        <v>-1</v>
      </c>
      <c r="AK189" s="69">
        <f t="shared" si="95"/>
        <v>-1</v>
      </c>
      <c r="AL189" s="69">
        <f t="shared" si="96"/>
        <v>-1</v>
      </c>
      <c r="AM189" s="69" t="e">
        <f t="shared" si="97"/>
        <v>#DIV/0!</v>
      </c>
      <c r="AN189" s="69">
        <f t="shared" si="98"/>
        <v>-1</v>
      </c>
      <c r="AO189" s="69">
        <f t="shared" si="99"/>
        <v>-1</v>
      </c>
      <c r="AP189" s="69">
        <f t="shared" si="100"/>
        <v>-1</v>
      </c>
      <c r="AQ189" s="69" t="e">
        <f t="shared" si="101"/>
        <v>#DIV/0!</v>
      </c>
      <c r="AR189" s="69" t="e">
        <f t="shared" si="102"/>
        <v>#DIV/0!</v>
      </c>
      <c r="AS189" s="69" t="e">
        <f t="shared" si="103"/>
        <v>#DIV/0!</v>
      </c>
      <c r="AT189" s="69" t="e">
        <f t="shared" si="104"/>
        <v>#DIV/0!</v>
      </c>
      <c r="AU189" s="69">
        <f t="shared" si="105"/>
        <v>-1</v>
      </c>
    </row>
    <row r="190" spans="1:47" x14ac:dyDescent="0.25">
      <c r="A190" s="66">
        <v>2023</v>
      </c>
      <c r="B190" s="67" t="s">
        <v>328</v>
      </c>
      <c r="C190" s="68" t="s">
        <v>329</v>
      </c>
      <c r="D190" s="69">
        <v>15623000</v>
      </c>
      <c r="E190" s="69">
        <v>34923000</v>
      </c>
      <c r="F190" s="69">
        <v>41523000</v>
      </c>
      <c r="G190" s="69">
        <v>41523000</v>
      </c>
      <c r="H190" s="69">
        <v>41523000</v>
      </c>
      <c r="I190" s="69">
        <v>15623000</v>
      </c>
      <c r="J190" s="69">
        <v>15623000</v>
      </c>
      <c r="K190" s="69">
        <v>53823000</v>
      </c>
      <c r="L190" s="69">
        <v>41523000</v>
      </c>
      <c r="M190" s="69">
        <v>19793000</v>
      </c>
      <c r="N190" s="69">
        <v>21123000</v>
      </c>
      <c r="O190" s="69">
        <v>17623000</v>
      </c>
      <c r="P190" s="69">
        <v>360246000</v>
      </c>
      <c r="R190" s="69">
        <v>0</v>
      </c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>
        <f t="shared" si="107"/>
        <v>0</v>
      </c>
      <c r="AF190" s="15" t="s">
        <v>328</v>
      </c>
      <c r="AG190" s="30" t="s">
        <v>329</v>
      </c>
      <c r="AH190" s="31">
        <v>0</v>
      </c>
      <c r="AI190" s="69">
        <f t="shared" si="86"/>
        <v>-1</v>
      </c>
      <c r="AJ190" s="69">
        <f t="shared" si="94"/>
        <v>-1</v>
      </c>
      <c r="AK190" s="69">
        <f t="shared" si="95"/>
        <v>-1</v>
      </c>
      <c r="AL190" s="69">
        <f t="shared" si="96"/>
        <v>-1</v>
      </c>
      <c r="AM190" s="69">
        <f t="shared" si="97"/>
        <v>-1</v>
      </c>
      <c r="AN190" s="69">
        <f t="shared" si="98"/>
        <v>-1</v>
      </c>
      <c r="AO190" s="69">
        <f t="shared" si="99"/>
        <v>-1</v>
      </c>
      <c r="AP190" s="69">
        <f t="shared" si="100"/>
        <v>-1</v>
      </c>
      <c r="AQ190" s="69">
        <f t="shared" si="101"/>
        <v>-1</v>
      </c>
      <c r="AR190" s="69">
        <f t="shared" si="102"/>
        <v>-1</v>
      </c>
      <c r="AS190" s="69">
        <f t="shared" si="103"/>
        <v>-1</v>
      </c>
      <c r="AT190" s="69">
        <f t="shared" si="104"/>
        <v>-1</v>
      </c>
      <c r="AU190" s="69">
        <f t="shared" si="105"/>
        <v>-1</v>
      </c>
    </row>
    <row r="191" spans="1:47" x14ac:dyDescent="0.25">
      <c r="A191" s="66">
        <v>2023</v>
      </c>
      <c r="B191" s="67" t="s">
        <v>330</v>
      </c>
      <c r="C191" s="68" t="s">
        <v>331</v>
      </c>
      <c r="D191" s="69">
        <v>0</v>
      </c>
      <c r="E191" s="69">
        <v>30000000</v>
      </c>
      <c r="F191" s="69">
        <v>3395021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33395021</v>
      </c>
      <c r="R191" s="69">
        <v>0</v>
      </c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>
        <f t="shared" si="107"/>
        <v>0</v>
      </c>
      <c r="AF191" s="15" t="s">
        <v>330</v>
      </c>
      <c r="AG191" s="30" t="s">
        <v>331</v>
      </c>
      <c r="AH191" s="31">
        <v>0</v>
      </c>
      <c r="AI191" s="69" t="e">
        <f t="shared" si="86"/>
        <v>#DIV/0!</v>
      </c>
      <c r="AJ191" s="69">
        <f t="shared" si="94"/>
        <v>-1</v>
      </c>
      <c r="AK191" s="69">
        <f t="shared" si="95"/>
        <v>-1</v>
      </c>
      <c r="AL191" s="69" t="e">
        <f t="shared" si="96"/>
        <v>#DIV/0!</v>
      </c>
      <c r="AM191" s="69" t="e">
        <f t="shared" si="97"/>
        <v>#DIV/0!</v>
      </c>
      <c r="AN191" s="69" t="e">
        <f t="shared" si="98"/>
        <v>#DIV/0!</v>
      </c>
      <c r="AO191" s="69" t="e">
        <f t="shared" si="99"/>
        <v>#DIV/0!</v>
      </c>
      <c r="AP191" s="69" t="e">
        <f t="shared" si="100"/>
        <v>#DIV/0!</v>
      </c>
      <c r="AQ191" s="69" t="e">
        <f t="shared" si="101"/>
        <v>#DIV/0!</v>
      </c>
      <c r="AR191" s="69" t="e">
        <f t="shared" si="102"/>
        <v>#DIV/0!</v>
      </c>
      <c r="AS191" s="69" t="e">
        <f t="shared" si="103"/>
        <v>#DIV/0!</v>
      </c>
      <c r="AT191" s="69" t="e">
        <f t="shared" si="104"/>
        <v>#DIV/0!</v>
      </c>
      <c r="AU191" s="69">
        <f t="shared" si="105"/>
        <v>-1</v>
      </c>
    </row>
    <row r="192" spans="1:47" x14ac:dyDescent="0.25">
      <c r="A192" s="66">
        <v>2023</v>
      </c>
      <c r="B192" s="67" t="s">
        <v>332</v>
      </c>
      <c r="C192" s="68" t="s">
        <v>333</v>
      </c>
      <c r="D192" s="69">
        <v>0</v>
      </c>
      <c r="E192" s="69">
        <v>0</v>
      </c>
      <c r="F192" s="69">
        <v>0</v>
      </c>
      <c r="G192" s="69">
        <v>250000</v>
      </c>
      <c r="H192" s="69">
        <v>0</v>
      </c>
      <c r="I192" s="69">
        <v>0</v>
      </c>
      <c r="J192" s="69">
        <v>0</v>
      </c>
      <c r="K192" s="69">
        <v>0</v>
      </c>
      <c r="L192" s="69">
        <v>0</v>
      </c>
      <c r="M192" s="69">
        <v>0</v>
      </c>
      <c r="N192" s="69">
        <v>0</v>
      </c>
      <c r="O192" s="69">
        <v>0</v>
      </c>
      <c r="P192" s="69">
        <v>250000</v>
      </c>
      <c r="R192" s="69">
        <v>0</v>
      </c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>
        <f t="shared" ref="AD192:AD216" si="116">SUM(R192:AC192)</f>
        <v>0</v>
      </c>
      <c r="AF192" s="15" t="s">
        <v>332</v>
      </c>
      <c r="AG192" s="30" t="s">
        <v>333</v>
      </c>
      <c r="AH192" s="31">
        <v>0</v>
      </c>
      <c r="AI192" s="69" t="e">
        <f t="shared" si="86"/>
        <v>#DIV/0!</v>
      </c>
      <c r="AJ192" s="69" t="e">
        <f t="shared" si="94"/>
        <v>#DIV/0!</v>
      </c>
      <c r="AK192" s="69" t="e">
        <f t="shared" si="95"/>
        <v>#DIV/0!</v>
      </c>
      <c r="AL192" s="69">
        <f t="shared" si="96"/>
        <v>-1</v>
      </c>
      <c r="AM192" s="69" t="e">
        <f t="shared" si="97"/>
        <v>#DIV/0!</v>
      </c>
      <c r="AN192" s="69" t="e">
        <f t="shared" si="98"/>
        <v>#DIV/0!</v>
      </c>
      <c r="AO192" s="69" t="e">
        <f t="shared" si="99"/>
        <v>#DIV/0!</v>
      </c>
      <c r="AP192" s="69" t="e">
        <f t="shared" si="100"/>
        <v>#DIV/0!</v>
      </c>
      <c r="AQ192" s="69" t="e">
        <f t="shared" si="101"/>
        <v>#DIV/0!</v>
      </c>
      <c r="AR192" s="69" t="e">
        <f t="shared" si="102"/>
        <v>#DIV/0!</v>
      </c>
      <c r="AS192" s="69" t="e">
        <f t="shared" si="103"/>
        <v>#DIV/0!</v>
      </c>
      <c r="AT192" s="69" t="e">
        <f t="shared" si="104"/>
        <v>#DIV/0!</v>
      </c>
      <c r="AU192" s="69">
        <f t="shared" si="105"/>
        <v>-1</v>
      </c>
    </row>
    <row r="193" spans="1:47" x14ac:dyDescent="0.25">
      <c r="A193" s="63">
        <v>2023</v>
      </c>
      <c r="B193" s="64" t="s">
        <v>334</v>
      </c>
      <c r="C193" s="65" t="s">
        <v>335</v>
      </c>
      <c r="D193" s="62">
        <v>5700000</v>
      </c>
      <c r="E193" s="62">
        <v>4000000</v>
      </c>
      <c r="F193" s="62">
        <v>500000</v>
      </c>
      <c r="G193" s="62">
        <v>0</v>
      </c>
      <c r="H193" s="62">
        <v>20000000</v>
      </c>
      <c r="I193" s="62">
        <v>0</v>
      </c>
      <c r="J193" s="62">
        <v>700000</v>
      </c>
      <c r="K193" s="62">
        <v>4000000</v>
      </c>
      <c r="L193" s="62">
        <v>0</v>
      </c>
      <c r="M193" s="62">
        <v>0</v>
      </c>
      <c r="N193" s="62">
        <v>0</v>
      </c>
      <c r="O193" s="62">
        <v>1400000</v>
      </c>
      <c r="P193" s="62">
        <v>36300000</v>
      </c>
      <c r="R193" s="62">
        <v>0</v>
      </c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>
        <f t="shared" si="116"/>
        <v>0</v>
      </c>
      <c r="AF193" s="16" t="s">
        <v>334</v>
      </c>
      <c r="AG193" s="11" t="s">
        <v>335</v>
      </c>
      <c r="AH193" s="12">
        <f t="shared" ref="AH193" si="117">+AH194+AH195</f>
        <v>0</v>
      </c>
      <c r="AI193" s="62">
        <f t="shared" si="86"/>
        <v>-1</v>
      </c>
      <c r="AJ193" s="62">
        <f t="shared" si="94"/>
        <v>-1</v>
      </c>
      <c r="AK193" s="62">
        <f t="shared" si="95"/>
        <v>-1</v>
      </c>
      <c r="AL193" s="62" t="e">
        <f t="shared" si="96"/>
        <v>#DIV/0!</v>
      </c>
      <c r="AM193" s="62">
        <f t="shared" si="97"/>
        <v>-1</v>
      </c>
      <c r="AN193" s="62" t="e">
        <f t="shared" si="98"/>
        <v>#DIV/0!</v>
      </c>
      <c r="AO193" s="62">
        <f t="shared" si="99"/>
        <v>-1</v>
      </c>
      <c r="AP193" s="62">
        <f t="shared" si="100"/>
        <v>-1</v>
      </c>
      <c r="AQ193" s="62" t="e">
        <f t="shared" si="101"/>
        <v>#DIV/0!</v>
      </c>
      <c r="AR193" s="62" t="e">
        <f t="shared" si="102"/>
        <v>#DIV/0!</v>
      </c>
      <c r="AS193" s="62" t="e">
        <f t="shared" si="103"/>
        <v>#DIV/0!</v>
      </c>
      <c r="AT193" s="62">
        <f t="shared" si="104"/>
        <v>-1</v>
      </c>
      <c r="AU193" s="62">
        <f t="shared" si="105"/>
        <v>-1</v>
      </c>
    </row>
    <row r="194" spans="1:47" x14ac:dyDescent="0.25">
      <c r="A194" s="66">
        <v>2023</v>
      </c>
      <c r="B194" s="67" t="s">
        <v>336</v>
      </c>
      <c r="C194" s="68" t="s">
        <v>337</v>
      </c>
      <c r="D194" s="69">
        <v>0</v>
      </c>
      <c r="E194" s="69">
        <v>0</v>
      </c>
      <c r="F194" s="69">
        <v>0</v>
      </c>
      <c r="G194" s="69">
        <v>0</v>
      </c>
      <c r="H194" s="69">
        <v>20000000</v>
      </c>
      <c r="I194" s="69">
        <v>0</v>
      </c>
      <c r="J194" s="69">
        <v>0</v>
      </c>
      <c r="K194" s="69">
        <v>0</v>
      </c>
      <c r="L194" s="69">
        <v>0</v>
      </c>
      <c r="M194" s="69">
        <v>0</v>
      </c>
      <c r="N194" s="69">
        <v>0</v>
      </c>
      <c r="O194" s="69">
        <v>0</v>
      </c>
      <c r="P194" s="69">
        <v>20000000</v>
      </c>
      <c r="R194" s="69">
        <v>0</v>
      </c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>
        <f t="shared" si="116"/>
        <v>0</v>
      </c>
      <c r="AF194" s="15" t="s">
        <v>336</v>
      </c>
      <c r="AG194" s="30" t="s">
        <v>337</v>
      </c>
      <c r="AH194" s="31">
        <v>0</v>
      </c>
      <c r="AI194" s="69" t="e">
        <f t="shared" si="86"/>
        <v>#DIV/0!</v>
      </c>
      <c r="AJ194" s="69" t="e">
        <f t="shared" si="94"/>
        <v>#DIV/0!</v>
      </c>
      <c r="AK194" s="69" t="e">
        <f t="shared" si="95"/>
        <v>#DIV/0!</v>
      </c>
      <c r="AL194" s="69" t="e">
        <f t="shared" si="96"/>
        <v>#DIV/0!</v>
      </c>
      <c r="AM194" s="69">
        <f t="shared" si="97"/>
        <v>-1</v>
      </c>
      <c r="AN194" s="69" t="e">
        <f t="shared" si="98"/>
        <v>#DIV/0!</v>
      </c>
      <c r="AO194" s="69" t="e">
        <f t="shared" si="99"/>
        <v>#DIV/0!</v>
      </c>
      <c r="AP194" s="69" t="e">
        <f t="shared" si="100"/>
        <v>#DIV/0!</v>
      </c>
      <c r="AQ194" s="69" t="e">
        <f t="shared" si="101"/>
        <v>#DIV/0!</v>
      </c>
      <c r="AR194" s="69" t="e">
        <f t="shared" si="102"/>
        <v>#DIV/0!</v>
      </c>
      <c r="AS194" s="69" t="e">
        <f t="shared" si="103"/>
        <v>#DIV/0!</v>
      </c>
      <c r="AT194" s="69" t="e">
        <f t="shared" si="104"/>
        <v>#DIV/0!</v>
      </c>
      <c r="AU194" s="69">
        <f t="shared" si="105"/>
        <v>-1</v>
      </c>
    </row>
    <row r="195" spans="1:47" x14ac:dyDescent="0.25">
      <c r="A195" s="66">
        <v>2023</v>
      </c>
      <c r="B195" s="67" t="s">
        <v>338</v>
      </c>
      <c r="C195" s="68" t="s">
        <v>339</v>
      </c>
      <c r="D195" s="69">
        <v>5700000</v>
      </c>
      <c r="E195" s="69">
        <v>4000000</v>
      </c>
      <c r="F195" s="69">
        <v>500000</v>
      </c>
      <c r="G195" s="69">
        <v>0</v>
      </c>
      <c r="H195" s="69">
        <v>0</v>
      </c>
      <c r="I195" s="69">
        <v>0</v>
      </c>
      <c r="J195" s="69">
        <v>700000</v>
      </c>
      <c r="K195" s="69">
        <v>4000000</v>
      </c>
      <c r="L195" s="69">
        <v>0</v>
      </c>
      <c r="M195" s="69">
        <v>0</v>
      </c>
      <c r="N195" s="69">
        <v>0</v>
      </c>
      <c r="O195" s="69">
        <v>1400000</v>
      </c>
      <c r="P195" s="69">
        <v>16300000</v>
      </c>
      <c r="R195" s="69">
        <v>0</v>
      </c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>
        <f t="shared" si="116"/>
        <v>0</v>
      </c>
      <c r="AF195" s="15" t="s">
        <v>338</v>
      </c>
      <c r="AG195" s="30" t="s">
        <v>339</v>
      </c>
      <c r="AH195" s="31">
        <v>0</v>
      </c>
      <c r="AI195" s="69">
        <f t="shared" si="86"/>
        <v>-1</v>
      </c>
      <c r="AJ195" s="69">
        <f t="shared" si="94"/>
        <v>-1</v>
      </c>
      <c r="AK195" s="69">
        <f t="shared" si="95"/>
        <v>-1</v>
      </c>
      <c r="AL195" s="69" t="e">
        <f t="shared" si="96"/>
        <v>#DIV/0!</v>
      </c>
      <c r="AM195" s="69" t="e">
        <f t="shared" si="97"/>
        <v>#DIV/0!</v>
      </c>
      <c r="AN195" s="69" t="e">
        <f t="shared" si="98"/>
        <v>#DIV/0!</v>
      </c>
      <c r="AO195" s="69">
        <f t="shared" si="99"/>
        <v>-1</v>
      </c>
      <c r="AP195" s="69">
        <f t="shared" si="100"/>
        <v>-1</v>
      </c>
      <c r="AQ195" s="69" t="e">
        <f t="shared" si="101"/>
        <v>#DIV/0!</v>
      </c>
      <c r="AR195" s="69" t="e">
        <f t="shared" si="102"/>
        <v>#DIV/0!</v>
      </c>
      <c r="AS195" s="69" t="e">
        <f t="shared" si="103"/>
        <v>#DIV/0!</v>
      </c>
      <c r="AT195" s="69">
        <f t="shared" si="104"/>
        <v>-1</v>
      </c>
      <c r="AU195" s="69">
        <f t="shared" si="105"/>
        <v>-1</v>
      </c>
    </row>
    <row r="196" spans="1:47" x14ac:dyDescent="0.25">
      <c r="A196" s="63">
        <v>2023</v>
      </c>
      <c r="B196" s="64" t="s">
        <v>340</v>
      </c>
      <c r="C196" s="65" t="s">
        <v>341</v>
      </c>
      <c r="D196" s="62">
        <v>3333333.3333333335</v>
      </c>
      <c r="E196" s="62">
        <v>4683333.333333334</v>
      </c>
      <c r="F196" s="62">
        <v>3633333.3333333335</v>
      </c>
      <c r="G196" s="62">
        <v>3333333.3333333335</v>
      </c>
      <c r="H196" s="62">
        <v>3333333.3333333335</v>
      </c>
      <c r="I196" s="62">
        <v>3333333.3333333335</v>
      </c>
      <c r="J196" s="62">
        <v>3333333.3333333335</v>
      </c>
      <c r="K196" s="62">
        <v>4683333.333333334</v>
      </c>
      <c r="L196" s="62">
        <v>3333333.3333333335</v>
      </c>
      <c r="M196" s="62">
        <v>3333333.3333333335</v>
      </c>
      <c r="N196" s="62">
        <v>3333333.3333333335</v>
      </c>
      <c r="O196" s="62">
        <v>3333333.3333333335</v>
      </c>
      <c r="P196" s="62">
        <v>43000000</v>
      </c>
      <c r="R196" s="62">
        <v>0</v>
      </c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>
        <f t="shared" si="116"/>
        <v>0</v>
      </c>
      <c r="AF196" s="16" t="s">
        <v>340</v>
      </c>
      <c r="AG196" s="11" t="s">
        <v>341</v>
      </c>
      <c r="AH196" s="12">
        <f t="shared" ref="AH196" si="118">+AH197+AH198</f>
        <v>0</v>
      </c>
      <c r="AI196" s="62">
        <f t="shared" si="86"/>
        <v>-1</v>
      </c>
      <c r="AJ196" s="62">
        <f t="shared" si="94"/>
        <v>-1</v>
      </c>
      <c r="AK196" s="62">
        <f t="shared" si="95"/>
        <v>-1</v>
      </c>
      <c r="AL196" s="62">
        <f t="shared" si="96"/>
        <v>-1</v>
      </c>
      <c r="AM196" s="62">
        <f t="shared" si="97"/>
        <v>-1</v>
      </c>
      <c r="AN196" s="62">
        <f t="shared" si="98"/>
        <v>-1</v>
      </c>
      <c r="AO196" s="62">
        <f t="shared" si="99"/>
        <v>-1</v>
      </c>
      <c r="AP196" s="62">
        <f t="shared" si="100"/>
        <v>-1</v>
      </c>
      <c r="AQ196" s="62">
        <f t="shared" si="101"/>
        <v>-1</v>
      </c>
      <c r="AR196" s="62">
        <f t="shared" si="102"/>
        <v>-1</v>
      </c>
      <c r="AS196" s="62">
        <f t="shared" si="103"/>
        <v>-1</v>
      </c>
      <c r="AT196" s="62">
        <f t="shared" si="104"/>
        <v>-1</v>
      </c>
      <c r="AU196" s="62">
        <f t="shared" si="105"/>
        <v>-1</v>
      </c>
    </row>
    <row r="197" spans="1:47" x14ac:dyDescent="0.25">
      <c r="A197" s="66">
        <v>2023</v>
      </c>
      <c r="B197" s="67" t="s">
        <v>342</v>
      </c>
      <c r="C197" s="68" t="s">
        <v>343</v>
      </c>
      <c r="D197" s="69">
        <v>0</v>
      </c>
      <c r="E197" s="69">
        <v>1350000</v>
      </c>
      <c r="F197" s="69">
        <v>300000</v>
      </c>
      <c r="G197" s="69">
        <v>0</v>
      </c>
      <c r="H197" s="69">
        <v>0</v>
      </c>
      <c r="I197" s="69">
        <v>0</v>
      </c>
      <c r="J197" s="69">
        <v>0</v>
      </c>
      <c r="K197" s="69">
        <v>1350000</v>
      </c>
      <c r="L197" s="69">
        <v>0</v>
      </c>
      <c r="M197" s="69">
        <v>0</v>
      </c>
      <c r="N197" s="69">
        <v>0</v>
      </c>
      <c r="O197" s="69">
        <v>0</v>
      </c>
      <c r="P197" s="69">
        <v>3000000</v>
      </c>
      <c r="R197" s="69">
        <v>0</v>
      </c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>
        <f t="shared" si="116"/>
        <v>0</v>
      </c>
      <c r="AF197" s="15" t="s">
        <v>342</v>
      </c>
      <c r="AG197" s="30" t="s">
        <v>343</v>
      </c>
      <c r="AH197" s="31">
        <v>0</v>
      </c>
      <c r="AI197" s="69" t="e">
        <f t="shared" si="86"/>
        <v>#DIV/0!</v>
      </c>
      <c r="AJ197" s="69">
        <f t="shared" si="94"/>
        <v>-1</v>
      </c>
      <c r="AK197" s="69">
        <f t="shared" si="95"/>
        <v>-1</v>
      </c>
      <c r="AL197" s="69" t="e">
        <f t="shared" si="96"/>
        <v>#DIV/0!</v>
      </c>
      <c r="AM197" s="69" t="e">
        <f t="shared" si="97"/>
        <v>#DIV/0!</v>
      </c>
      <c r="AN197" s="69" t="e">
        <f t="shared" si="98"/>
        <v>#DIV/0!</v>
      </c>
      <c r="AO197" s="69" t="e">
        <f t="shared" si="99"/>
        <v>#DIV/0!</v>
      </c>
      <c r="AP197" s="69">
        <f t="shared" si="100"/>
        <v>-1</v>
      </c>
      <c r="AQ197" s="69" t="e">
        <f t="shared" si="101"/>
        <v>#DIV/0!</v>
      </c>
      <c r="AR197" s="69" t="e">
        <f t="shared" si="102"/>
        <v>#DIV/0!</v>
      </c>
      <c r="AS197" s="69" t="e">
        <f t="shared" si="103"/>
        <v>#DIV/0!</v>
      </c>
      <c r="AT197" s="69" t="e">
        <f t="shared" si="104"/>
        <v>#DIV/0!</v>
      </c>
      <c r="AU197" s="69">
        <f t="shared" si="105"/>
        <v>-1</v>
      </c>
    </row>
    <row r="198" spans="1:47" x14ac:dyDescent="0.25">
      <c r="A198" s="66">
        <v>2023</v>
      </c>
      <c r="B198" s="67" t="s">
        <v>344</v>
      </c>
      <c r="C198" s="68" t="s">
        <v>345</v>
      </c>
      <c r="D198" s="69">
        <v>3333333.3333333335</v>
      </c>
      <c r="E198" s="69">
        <v>3333333.3333333335</v>
      </c>
      <c r="F198" s="69">
        <v>3333333.3333333335</v>
      </c>
      <c r="G198" s="69">
        <v>3333333.3333333335</v>
      </c>
      <c r="H198" s="69">
        <v>3333333.3333333335</v>
      </c>
      <c r="I198" s="69">
        <v>3333333.3333333335</v>
      </c>
      <c r="J198" s="69">
        <v>3333333.3333333335</v>
      </c>
      <c r="K198" s="69">
        <v>3333333.3333333335</v>
      </c>
      <c r="L198" s="69">
        <v>3333333.3333333335</v>
      </c>
      <c r="M198" s="69">
        <v>3333333.3333333335</v>
      </c>
      <c r="N198" s="69">
        <v>3333333.3333333335</v>
      </c>
      <c r="O198" s="69">
        <v>3333333.3333333335</v>
      </c>
      <c r="P198" s="69">
        <v>40000000</v>
      </c>
      <c r="R198" s="69">
        <v>0</v>
      </c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>
        <f t="shared" si="116"/>
        <v>0</v>
      </c>
      <c r="AF198" s="15" t="s">
        <v>344</v>
      </c>
      <c r="AG198" s="30" t="s">
        <v>345</v>
      </c>
      <c r="AH198" s="31">
        <v>0</v>
      </c>
      <c r="AI198" s="69">
        <f t="shared" si="86"/>
        <v>-1</v>
      </c>
      <c r="AJ198" s="69">
        <f t="shared" si="94"/>
        <v>-1</v>
      </c>
      <c r="AK198" s="69">
        <f t="shared" si="95"/>
        <v>-1</v>
      </c>
      <c r="AL198" s="69">
        <f t="shared" si="96"/>
        <v>-1</v>
      </c>
      <c r="AM198" s="69">
        <f t="shared" si="97"/>
        <v>-1</v>
      </c>
      <c r="AN198" s="69">
        <f t="shared" si="98"/>
        <v>-1</v>
      </c>
      <c r="AO198" s="69">
        <f t="shared" si="99"/>
        <v>-1</v>
      </c>
      <c r="AP198" s="69">
        <f t="shared" si="100"/>
        <v>-1</v>
      </c>
      <c r="AQ198" s="69">
        <f t="shared" si="101"/>
        <v>-1</v>
      </c>
      <c r="AR198" s="69">
        <f t="shared" si="102"/>
        <v>-1</v>
      </c>
      <c r="AS198" s="69">
        <f t="shared" si="103"/>
        <v>-1</v>
      </c>
      <c r="AT198" s="69">
        <f t="shared" si="104"/>
        <v>-1</v>
      </c>
      <c r="AU198" s="69">
        <f t="shared" si="105"/>
        <v>-1</v>
      </c>
    </row>
    <row r="199" spans="1:47" x14ac:dyDescent="0.25">
      <c r="A199" s="63">
        <v>2023</v>
      </c>
      <c r="B199" s="64" t="s">
        <v>346</v>
      </c>
      <c r="C199" s="65" t="s">
        <v>347</v>
      </c>
      <c r="D199" s="62">
        <v>0</v>
      </c>
      <c r="E199" s="62">
        <v>35500000</v>
      </c>
      <c r="F199" s="62">
        <v>24354799</v>
      </c>
      <c r="G199" s="62">
        <v>500000</v>
      </c>
      <c r="H199" s="62">
        <v>4000000</v>
      </c>
      <c r="I199" s="62">
        <v>300000</v>
      </c>
      <c r="J199" s="62">
        <v>1000000</v>
      </c>
      <c r="K199" s="62">
        <v>500000</v>
      </c>
      <c r="L199" s="62">
        <v>0</v>
      </c>
      <c r="M199" s="62">
        <v>0</v>
      </c>
      <c r="N199" s="62">
        <v>0</v>
      </c>
      <c r="O199" s="62">
        <v>0</v>
      </c>
      <c r="P199" s="62">
        <v>66154799</v>
      </c>
      <c r="R199" s="62">
        <v>0</v>
      </c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>
        <f t="shared" si="116"/>
        <v>0</v>
      </c>
      <c r="AF199" s="16" t="s">
        <v>346</v>
      </c>
      <c r="AG199" s="11" t="s">
        <v>347</v>
      </c>
      <c r="AH199" s="12">
        <f t="shared" ref="AH199" si="119">+AH200+AH203+AH204</f>
        <v>0</v>
      </c>
      <c r="AI199" s="62" t="e">
        <f t="shared" si="86"/>
        <v>#DIV/0!</v>
      </c>
      <c r="AJ199" s="62">
        <f t="shared" si="94"/>
        <v>-1</v>
      </c>
      <c r="AK199" s="62">
        <f t="shared" si="95"/>
        <v>-1</v>
      </c>
      <c r="AL199" s="62">
        <f t="shared" si="96"/>
        <v>-1</v>
      </c>
      <c r="AM199" s="62">
        <f t="shared" si="97"/>
        <v>-1</v>
      </c>
      <c r="AN199" s="62">
        <f t="shared" si="98"/>
        <v>-1</v>
      </c>
      <c r="AO199" s="62">
        <f t="shared" si="99"/>
        <v>-1</v>
      </c>
      <c r="AP199" s="62">
        <f t="shared" si="100"/>
        <v>-1</v>
      </c>
      <c r="AQ199" s="62" t="e">
        <f t="shared" si="101"/>
        <v>#DIV/0!</v>
      </c>
      <c r="AR199" s="62" t="e">
        <f t="shared" si="102"/>
        <v>#DIV/0!</v>
      </c>
      <c r="AS199" s="62" t="e">
        <f t="shared" si="103"/>
        <v>#DIV/0!</v>
      </c>
      <c r="AT199" s="62" t="e">
        <f t="shared" si="104"/>
        <v>#DIV/0!</v>
      </c>
      <c r="AU199" s="62">
        <f t="shared" si="105"/>
        <v>-1</v>
      </c>
    </row>
    <row r="200" spans="1:47" x14ac:dyDescent="0.25">
      <c r="A200" s="63">
        <v>2023</v>
      </c>
      <c r="B200" s="64" t="s">
        <v>348</v>
      </c>
      <c r="C200" s="65" t="s">
        <v>159</v>
      </c>
      <c r="D200" s="62">
        <v>0</v>
      </c>
      <c r="E200" s="62">
        <v>0</v>
      </c>
      <c r="F200" s="62">
        <v>20000000</v>
      </c>
      <c r="G200" s="62">
        <v>0</v>
      </c>
      <c r="H200" s="62">
        <v>4000000</v>
      </c>
      <c r="I200" s="62">
        <v>0</v>
      </c>
      <c r="J200" s="62">
        <v>0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62">
        <v>24000000</v>
      </c>
      <c r="R200" s="62">
        <v>0</v>
      </c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>
        <f t="shared" si="116"/>
        <v>0</v>
      </c>
      <c r="AF200" s="16" t="s">
        <v>348</v>
      </c>
      <c r="AG200" s="11" t="s">
        <v>159</v>
      </c>
      <c r="AH200" s="12">
        <f t="shared" ref="AH200" si="120">+AH201+AH202</f>
        <v>0</v>
      </c>
      <c r="AI200" s="62" t="e">
        <f t="shared" si="86"/>
        <v>#DIV/0!</v>
      </c>
      <c r="AJ200" s="62" t="e">
        <f t="shared" si="94"/>
        <v>#DIV/0!</v>
      </c>
      <c r="AK200" s="62">
        <f t="shared" si="95"/>
        <v>-1</v>
      </c>
      <c r="AL200" s="62" t="e">
        <f t="shared" si="96"/>
        <v>#DIV/0!</v>
      </c>
      <c r="AM200" s="62">
        <f t="shared" si="97"/>
        <v>-1</v>
      </c>
      <c r="AN200" s="62" t="e">
        <f t="shared" si="98"/>
        <v>#DIV/0!</v>
      </c>
      <c r="AO200" s="62" t="e">
        <f t="shared" si="99"/>
        <v>#DIV/0!</v>
      </c>
      <c r="AP200" s="62" t="e">
        <f t="shared" si="100"/>
        <v>#DIV/0!</v>
      </c>
      <c r="AQ200" s="62" t="e">
        <f t="shared" si="101"/>
        <v>#DIV/0!</v>
      </c>
      <c r="AR200" s="62" t="e">
        <f t="shared" si="102"/>
        <v>#DIV/0!</v>
      </c>
      <c r="AS200" s="62" t="e">
        <f t="shared" si="103"/>
        <v>#DIV/0!</v>
      </c>
      <c r="AT200" s="62" t="e">
        <f t="shared" si="104"/>
        <v>#DIV/0!</v>
      </c>
      <c r="AU200" s="62">
        <f t="shared" si="105"/>
        <v>-1</v>
      </c>
    </row>
    <row r="201" spans="1:47" x14ac:dyDescent="0.25">
      <c r="A201" s="66">
        <v>2023</v>
      </c>
      <c r="B201" s="67" t="s">
        <v>349</v>
      </c>
      <c r="C201" s="68" t="s">
        <v>161</v>
      </c>
      <c r="D201" s="69">
        <v>0</v>
      </c>
      <c r="E201" s="69">
        <v>0</v>
      </c>
      <c r="F201" s="69">
        <v>0</v>
      </c>
      <c r="G201" s="69">
        <v>0</v>
      </c>
      <c r="H201" s="69">
        <v>4000000</v>
      </c>
      <c r="I201" s="69">
        <v>0</v>
      </c>
      <c r="J201" s="69">
        <v>0</v>
      </c>
      <c r="K201" s="69">
        <v>0</v>
      </c>
      <c r="L201" s="69">
        <v>0</v>
      </c>
      <c r="M201" s="69">
        <v>0</v>
      </c>
      <c r="N201" s="69">
        <v>0</v>
      </c>
      <c r="O201" s="69">
        <v>0</v>
      </c>
      <c r="P201" s="69">
        <v>4000000</v>
      </c>
      <c r="R201" s="69">
        <v>0</v>
      </c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>
        <f t="shared" si="116"/>
        <v>0</v>
      </c>
      <c r="AF201" s="15" t="s">
        <v>349</v>
      </c>
      <c r="AG201" s="30" t="s">
        <v>161</v>
      </c>
      <c r="AH201" s="31">
        <v>0</v>
      </c>
      <c r="AI201" s="69" t="e">
        <f t="shared" ref="AI201:AI264" si="121">+(R201-D201)/D201</f>
        <v>#DIV/0!</v>
      </c>
      <c r="AJ201" s="69" t="e">
        <f t="shared" si="94"/>
        <v>#DIV/0!</v>
      </c>
      <c r="AK201" s="69" t="e">
        <f t="shared" si="95"/>
        <v>#DIV/0!</v>
      </c>
      <c r="AL201" s="69" t="e">
        <f t="shared" si="96"/>
        <v>#DIV/0!</v>
      </c>
      <c r="AM201" s="69">
        <f t="shared" si="97"/>
        <v>-1</v>
      </c>
      <c r="AN201" s="69" t="e">
        <f t="shared" si="98"/>
        <v>#DIV/0!</v>
      </c>
      <c r="AO201" s="69" t="e">
        <f t="shared" si="99"/>
        <v>#DIV/0!</v>
      </c>
      <c r="AP201" s="69" t="e">
        <f t="shared" si="100"/>
        <v>#DIV/0!</v>
      </c>
      <c r="AQ201" s="69" t="e">
        <f t="shared" si="101"/>
        <v>#DIV/0!</v>
      </c>
      <c r="AR201" s="69" t="e">
        <f t="shared" si="102"/>
        <v>#DIV/0!</v>
      </c>
      <c r="AS201" s="69" t="e">
        <f t="shared" si="103"/>
        <v>#DIV/0!</v>
      </c>
      <c r="AT201" s="69" t="e">
        <f t="shared" si="104"/>
        <v>#DIV/0!</v>
      </c>
      <c r="AU201" s="69">
        <f t="shared" si="105"/>
        <v>-1</v>
      </c>
    </row>
    <row r="202" spans="1:47" x14ac:dyDescent="0.25">
      <c r="A202" s="66">
        <v>2023</v>
      </c>
      <c r="B202" s="67" t="s">
        <v>350</v>
      </c>
      <c r="C202" s="68" t="s">
        <v>351</v>
      </c>
      <c r="D202" s="69">
        <v>0</v>
      </c>
      <c r="E202" s="69">
        <v>0</v>
      </c>
      <c r="F202" s="69">
        <v>20000000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69">
        <v>0</v>
      </c>
      <c r="N202" s="69">
        <v>0</v>
      </c>
      <c r="O202" s="69">
        <v>0</v>
      </c>
      <c r="P202" s="69">
        <v>20000000</v>
      </c>
      <c r="R202" s="69">
        <v>0</v>
      </c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>
        <f t="shared" si="116"/>
        <v>0</v>
      </c>
      <c r="AF202" s="15" t="s">
        <v>350</v>
      </c>
      <c r="AG202" s="30" t="s">
        <v>351</v>
      </c>
      <c r="AH202" s="31">
        <v>0</v>
      </c>
      <c r="AI202" s="69" t="e">
        <f t="shared" si="121"/>
        <v>#DIV/0!</v>
      </c>
      <c r="AJ202" s="69" t="e">
        <f t="shared" si="94"/>
        <v>#DIV/0!</v>
      </c>
      <c r="AK202" s="69">
        <f t="shared" si="95"/>
        <v>-1</v>
      </c>
      <c r="AL202" s="69" t="e">
        <f t="shared" si="96"/>
        <v>#DIV/0!</v>
      </c>
      <c r="AM202" s="69" t="e">
        <f t="shared" si="97"/>
        <v>#DIV/0!</v>
      </c>
      <c r="AN202" s="69" t="e">
        <f t="shared" si="98"/>
        <v>#DIV/0!</v>
      </c>
      <c r="AO202" s="69" t="e">
        <f t="shared" si="99"/>
        <v>#DIV/0!</v>
      </c>
      <c r="AP202" s="69" t="e">
        <f t="shared" si="100"/>
        <v>#DIV/0!</v>
      </c>
      <c r="AQ202" s="69" t="e">
        <f t="shared" si="101"/>
        <v>#DIV/0!</v>
      </c>
      <c r="AR202" s="69" t="e">
        <f t="shared" si="102"/>
        <v>#DIV/0!</v>
      </c>
      <c r="AS202" s="69" t="e">
        <f t="shared" si="103"/>
        <v>#DIV/0!</v>
      </c>
      <c r="AT202" s="69" t="e">
        <f t="shared" si="104"/>
        <v>#DIV/0!</v>
      </c>
      <c r="AU202" s="69">
        <f t="shared" si="105"/>
        <v>-1</v>
      </c>
    </row>
    <row r="203" spans="1:47" x14ac:dyDescent="0.25">
      <c r="A203" s="66">
        <v>2023</v>
      </c>
      <c r="B203" s="67" t="s">
        <v>352</v>
      </c>
      <c r="C203" s="68" t="s">
        <v>353</v>
      </c>
      <c r="D203" s="69">
        <v>0</v>
      </c>
      <c r="E203" s="69">
        <v>8000000</v>
      </c>
      <c r="F203" s="69">
        <v>0</v>
      </c>
      <c r="G203" s="69">
        <v>0</v>
      </c>
      <c r="H203" s="69">
        <v>0</v>
      </c>
      <c r="I203" s="69">
        <v>0</v>
      </c>
      <c r="J203" s="69">
        <v>0</v>
      </c>
      <c r="K203" s="69">
        <v>0</v>
      </c>
      <c r="L203" s="69">
        <v>0</v>
      </c>
      <c r="M203" s="69">
        <v>0</v>
      </c>
      <c r="N203" s="69">
        <v>0</v>
      </c>
      <c r="O203" s="69">
        <v>0</v>
      </c>
      <c r="P203" s="69">
        <v>8000000</v>
      </c>
      <c r="R203" s="69">
        <v>0</v>
      </c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>
        <f t="shared" si="116"/>
        <v>0</v>
      </c>
      <c r="AF203" s="15" t="s">
        <v>352</v>
      </c>
      <c r="AG203" s="30" t="s">
        <v>353</v>
      </c>
      <c r="AH203" s="31">
        <v>0</v>
      </c>
      <c r="AI203" s="69" t="e">
        <f t="shared" si="121"/>
        <v>#DIV/0!</v>
      </c>
      <c r="AJ203" s="69">
        <f t="shared" si="94"/>
        <v>-1</v>
      </c>
      <c r="AK203" s="69" t="e">
        <f t="shared" si="95"/>
        <v>#DIV/0!</v>
      </c>
      <c r="AL203" s="69" t="e">
        <f t="shared" si="96"/>
        <v>#DIV/0!</v>
      </c>
      <c r="AM203" s="69" t="e">
        <f t="shared" si="97"/>
        <v>#DIV/0!</v>
      </c>
      <c r="AN203" s="69" t="e">
        <f t="shared" si="98"/>
        <v>#DIV/0!</v>
      </c>
      <c r="AO203" s="69" t="e">
        <f t="shared" si="99"/>
        <v>#DIV/0!</v>
      </c>
      <c r="AP203" s="69" t="e">
        <f t="shared" si="100"/>
        <v>#DIV/0!</v>
      </c>
      <c r="AQ203" s="69" t="e">
        <f t="shared" si="101"/>
        <v>#DIV/0!</v>
      </c>
      <c r="AR203" s="69" t="e">
        <f t="shared" si="102"/>
        <v>#DIV/0!</v>
      </c>
      <c r="AS203" s="69" t="e">
        <f t="shared" si="103"/>
        <v>#DIV/0!</v>
      </c>
      <c r="AT203" s="69" t="e">
        <f t="shared" si="104"/>
        <v>#DIV/0!</v>
      </c>
      <c r="AU203" s="69">
        <f t="shared" si="105"/>
        <v>-1</v>
      </c>
    </row>
    <row r="204" spans="1:47" x14ac:dyDescent="0.25">
      <c r="A204" s="66">
        <v>2023</v>
      </c>
      <c r="B204" s="67" t="s">
        <v>354</v>
      </c>
      <c r="C204" s="68" t="s">
        <v>355</v>
      </c>
      <c r="D204" s="69">
        <v>0</v>
      </c>
      <c r="E204" s="69">
        <v>27500000</v>
      </c>
      <c r="F204" s="69">
        <v>4354799</v>
      </c>
      <c r="G204" s="69">
        <v>500000</v>
      </c>
      <c r="H204" s="69">
        <v>0</v>
      </c>
      <c r="I204" s="69">
        <v>300000</v>
      </c>
      <c r="J204" s="69">
        <v>1000000</v>
      </c>
      <c r="K204" s="69">
        <v>500000</v>
      </c>
      <c r="L204" s="69">
        <v>0</v>
      </c>
      <c r="M204" s="69">
        <v>0</v>
      </c>
      <c r="N204" s="69">
        <v>0</v>
      </c>
      <c r="O204" s="69">
        <v>0</v>
      </c>
      <c r="P204" s="69">
        <v>34154799</v>
      </c>
      <c r="R204" s="69">
        <v>0</v>
      </c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>
        <f t="shared" si="116"/>
        <v>0</v>
      </c>
      <c r="AF204" s="15" t="s">
        <v>354</v>
      </c>
      <c r="AG204" s="30" t="s">
        <v>355</v>
      </c>
      <c r="AH204" s="31">
        <v>0</v>
      </c>
      <c r="AI204" s="69" t="e">
        <f t="shared" si="121"/>
        <v>#DIV/0!</v>
      </c>
      <c r="AJ204" s="69">
        <f t="shared" si="94"/>
        <v>-1</v>
      </c>
      <c r="AK204" s="69">
        <f t="shared" si="95"/>
        <v>-1</v>
      </c>
      <c r="AL204" s="69">
        <f t="shared" si="96"/>
        <v>-1</v>
      </c>
      <c r="AM204" s="69" t="e">
        <f t="shared" si="97"/>
        <v>#DIV/0!</v>
      </c>
      <c r="AN204" s="69">
        <f t="shared" si="98"/>
        <v>-1</v>
      </c>
      <c r="AO204" s="69">
        <f t="shared" si="99"/>
        <v>-1</v>
      </c>
      <c r="AP204" s="69">
        <f t="shared" si="100"/>
        <v>-1</v>
      </c>
      <c r="AQ204" s="69" t="e">
        <f t="shared" si="101"/>
        <v>#DIV/0!</v>
      </c>
      <c r="AR204" s="69" t="e">
        <f t="shared" si="102"/>
        <v>#DIV/0!</v>
      </c>
      <c r="AS204" s="69" t="e">
        <f t="shared" si="103"/>
        <v>#DIV/0!</v>
      </c>
      <c r="AT204" s="69" t="e">
        <f t="shared" si="104"/>
        <v>#DIV/0!</v>
      </c>
      <c r="AU204" s="69">
        <f t="shared" si="105"/>
        <v>-1</v>
      </c>
    </row>
    <row r="205" spans="1:47" x14ac:dyDescent="0.25">
      <c r="A205" s="66">
        <v>2023</v>
      </c>
      <c r="B205" s="67" t="s">
        <v>356</v>
      </c>
      <c r="C205" s="68" t="s">
        <v>357</v>
      </c>
      <c r="D205" s="69">
        <v>0</v>
      </c>
      <c r="E205" s="69">
        <v>3378794.9999995232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69">
        <v>0</v>
      </c>
      <c r="L205" s="69">
        <v>0</v>
      </c>
      <c r="M205" s="69">
        <v>0</v>
      </c>
      <c r="N205" s="69">
        <v>0</v>
      </c>
      <c r="O205" s="69">
        <v>0</v>
      </c>
      <c r="P205" s="69">
        <v>3378794.9999995232</v>
      </c>
      <c r="R205" s="69">
        <v>0</v>
      </c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>
        <f t="shared" si="116"/>
        <v>0</v>
      </c>
      <c r="AF205" s="15" t="s">
        <v>356</v>
      </c>
      <c r="AG205" s="30" t="s">
        <v>357</v>
      </c>
      <c r="AH205" s="31">
        <v>0</v>
      </c>
      <c r="AI205" s="69" t="e">
        <f t="shared" si="121"/>
        <v>#DIV/0!</v>
      </c>
      <c r="AJ205" s="69">
        <f t="shared" si="94"/>
        <v>-1</v>
      </c>
      <c r="AK205" s="69" t="e">
        <f t="shared" si="95"/>
        <v>#DIV/0!</v>
      </c>
      <c r="AL205" s="69" t="e">
        <f t="shared" si="96"/>
        <v>#DIV/0!</v>
      </c>
      <c r="AM205" s="69" t="e">
        <f t="shared" si="97"/>
        <v>#DIV/0!</v>
      </c>
      <c r="AN205" s="69" t="e">
        <f t="shared" si="98"/>
        <v>#DIV/0!</v>
      </c>
      <c r="AO205" s="69" t="e">
        <f t="shared" si="99"/>
        <v>#DIV/0!</v>
      </c>
      <c r="AP205" s="69" t="e">
        <f t="shared" si="100"/>
        <v>#DIV/0!</v>
      </c>
      <c r="AQ205" s="69" t="e">
        <f t="shared" si="101"/>
        <v>#DIV/0!</v>
      </c>
      <c r="AR205" s="69" t="e">
        <f t="shared" si="102"/>
        <v>#DIV/0!</v>
      </c>
      <c r="AS205" s="69" t="e">
        <f t="shared" si="103"/>
        <v>#DIV/0!</v>
      </c>
      <c r="AT205" s="69" t="e">
        <f t="shared" si="104"/>
        <v>#DIV/0!</v>
      </c>
      <c r="AU205" s="69">
        <f t="shared" si="105"/>
        <v>-1</v>
      </c>
    </row>
    <row r="206" spans="1:47" x14ac:dyDescent="0.25">
      <c r="A206" s="63">
        <v>2023</v>
      </c>
      <c r="B206" s="64" t="s">
        <v>358</v>
      </c>
      <c r="C206" s="65" t="s">
        <v>359</v>
      </c>
      <c r="D206" s="62">
        <v>3800000</v>
      </c>
      <c r="E206" s="62">
        <v>46795013</v>
      </c>
      <c r="F206" s="62">
        <v>14166243</v>
      </c>
      <c r="G206" s="62">
        <v>4000000</v>
      </c>
      <c r="H206" s="62">
        <v>0</v>
      </c>
      <c r="I206" s="62">
        <v>0</v>
      </c>
      <c r="J206" s="62">
        <v>3800000</v>
      </c>
      <c r="K206" s="62">
        <v>22000000</v>
      </c>
      <c r="L206" s="62">
        <v>0</v>
      </c>
      <c r="M206" s="62">
        <v>0</v>
      </c>
      <c r="N206" s="62">
        <v>0</v>
      </c>
      <c r="O206" s="62">
        <v>7600000</v>
      </c>
      <c r="P206" s="62">
        <v>102161256</v>
      </c>
      <c r="R206" s="62">
        <v>0</v>
      </c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>
        <f t="shared" si="116"/>
        <v>0</v>
      </c>
      <c r="AF206" s="16" t="s">
        <v>358</v>
      </c>
      <c r="AG206" s="11" t="s">
        <v>359</v>
      </c>
      <c r="AH206" s="12">
        <f t="shared" ref="AH206" si="122">+AH207+AH210+AH213+AH215</f>
        <v>0</v>
      </c>
      <c r="AI206" s="62">
        <f t="shared" si="121"/>
        <v>-1</v>
      </c>
      <c r="AJ206" s="62">
        <f t="shared" si="94"/>
        <v>-1</v>
      </c>
      <c r="AK206" s="62">
        <f t="shared" si="95"/>
        <v>-1</v>
      </c>
      <c r="AL206" s="62">
        <f t="shared" si="96"/>
        <v>-1</v>
      </c>
      <c r="AM206" s="62" t="e">
        <f t="shared" si="97"/>
        <v>#DIV/0!</v>
      </c>
      <c r="AN206" s="62" t="e">
        <f t="shared" si="98"/>
        <v>#DIV/0!</v>
      </c>
      <c r="AO206" s="62">
        <f t="shared" si="99"/>
        <v>-1</v>
      </c>
      <c r="AP206" s="62">
        <f t="shared" si="100"/>
        <v>-1</v>
      </c>
      <c r="AQ206" s="62" t="e">
        <f t="shared" si="101"/>
        <v>#DIV/0!</v>
      </c>
      <c r="AR206" s="62" t="e">
        <f t="shared" si="102"/>
        <v>#DIV/0!</v>
      </c>
      <c r="AS206" s="62" t="e">
        <f t="shared" si="103"/>
        <v>#DIV/0!</v>
      </c>
      <c r="AT206" s="62">
        <f t="shared" si="104"/>
        <v>-1</v>
      </c>
      <c r="AU206" s="62">
        <f t="shared" si="105"/>
        <v>-1</v>
      </c>
    </row>
    <row r="207" spans="1:47" x14ac:dyDescent="0.25">
      <c r="A207" s="63">
        <v>2023</v>
      </c>
      <c r="B207" s="64" t="s">
        <v>360</v>
      </c>
      <c r="C207" s="65" t="s">
        <v>175</v>
      </c>
      <c r="D207" s="62">
        <v>0</v>
      </c>
      <c r="E207" s="62">
        <v>16000000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>
        <v>11000000</v>
      </c>
      <c r="L207" s="62">
        <v>0</v>
      </c>
      <c r="M207" s="62">
        <v>0</v>
      </c>
      <c r="N207" s="62">
        <v>0</v>
      </c>
      <c r="O207" s="62">
        <v>0</v>
      </c>
      <c r="P207" s="62">
        <v>27000000</v>
      </c>
      <c r="R207" s="62">
        <v>0</v>
      </c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>
        <f t="shared" si="116"/>
        <v>0</v>
      </c>
      <c r="AF207" s="16" t="s">
        <v>360</v>
      </c>
      <c r="AG207" s="11" t="s">
        <v>175</v>
      </c>
      <c r="AH207" s="12">
        <f t="shared" ref="AH207" si="123">+AH208+AH209</f>
        <v>0</v>
      </c>
      <c r="AI207" s="62" t="e">
        <f t="shared" si="121"/>
        <v>#DIV/0!</v>
      </c>
      <c r="AJ207" s="62">
        <f t="shared" si="94"/>
        <v>-1</v>
      </c>
      <c r="AK207" s="62" t="e">
        <f t="shared" si="95"/>
        <v>#DIV/0!</v>
      </c>
      <c r="AL207" s="62" t="e">
        <f t="shared" si="96"/>
        <v>#DIV/0!</v>
      </c>
      <c r="AM207" s="62" t="e">
        <f t="shared" si="97"/>
        <v>#DIV/0!</v>
      </c>
      <c r="AN207" s="62" t="e">
        <f t="shared" si="98"/>
        <v>#DIV/0!</v>
      </c>
      <c r="AO207" s="62" t="e">
        <f t="shared" si="99"/>
        <v>#DIV/0!</v>
      </c>
      <c r="AP207" s="62">
        <f t="shared" si="100"/>
        <v>-1</v>
      </c>
      <c r="AQ207" s="62" t="e">
        <f t="shared" si="101"/>
        <v>#DIV/0!</v>
      </c>
      <c r="AR207" s="62" t="e">
        <f t="shared" si="102"/>
        <v>#DIV/0!</v>
      </c>
      <c r="AS207" s="62" t="e">
        <f t="shared" si="103"/>
        <v>#DIV/0!</v>
      </c>
      <c r="AT207" s="62" t="e">
        <f t="shared" si="104"/>
        <v>#DIV/0!</v>
      </c>
      <c r="AU207" s="62">
        <f t="shared" si="105"/>
        <v>-1</v>
      </c>
    </row>
    <row r="208" spans="1:47" x14ac:dyDescent="0.25">
      <c r="A208" s="66">
        <v>2023</v>
      </c>
      <c r="B208" s="67" t="s">
        <v>361</v>
      </c>
      <c r="C208" s="68" t="s">
        <v>362</v>
      </c>
      <c r="D208" s="69">
        <v>0</v>
      </c>
      <c r="E208" s="69">
        <v>11000000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11000000</v>
      </c>
      <c r="L208" s="69">
        <v>0</v>
      </c>
      <c r="M208" s="69">
        <v>0</v>
      </c>
      <c r="N208" s="69">
        <v>0</v>
      </c>
      <c r="O208" s="69">
        <v>0</v>
      </c>
      <c r="P208" s="69">
        <v>22000000</v>
      </c>
      <c r="R208" s="69">
        <v>0</v>
      </c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>
        <f t="shared" si="116"/>
        <v>0</v>
      </c>
      <c r="AF208" s="15" t="s">
        <v>361</v>
      </c>
      <c r="AG208" s="30" t="s">
        <v>362</v>
      </c>
      <c r="AH208" s="31">
        <v>0</v>
      </c>
      <c r="AI208" s="69" t="e">
        <f t="shared" si="121"/>
        <v>#DIV/0!</v>
      </c>
      <c r="AJ208" s="69">
        <f t="shared" si="94"/>
        <v>-1</v>
      </c>
      <c r="AK208" s="69" t="e">
        <f t="shared" si="95"/>
        <v>#DIV/0!</v>
      </c>
      <c r="AL208" s="69" t="e">
        <f t="shared" si="96"/>
        <v>#DIV/0!</v>
      </c>
      <c r="AM208" s="69" t="e">
        <f t="shared" si="97"/>
        <v>#DIV/0!</v>
      </c>
      <c r="AN208" s="69" t="e">
        <f t="shared" si="98"/>
        <v>#DIV/0!</v>
      </c>
      <c r="AO208" s="69" t="e">
        <f t="shared" si="99"/>
        <v>#DIV/0!</v>
      </c>
      <c r="AP208" s="69">
        <f t="shared" si="100"/>
        <v>-1</v>
      </c>
      <c r="AQ208" s="69" t="e">
        <f t="shared" si="101"/>
        <v>#DIV/0!</v>
      </c>
      <c r="AR208" s="69" t="e">
        <f t="shared" si="102"/>
        <v>#DIV/0!</v>
      </c>
      <c r="AS208" s="69" t="e">
        <f t="shared" si="103"/>
        <v>#DIV/0!</v>
      </c>
      <c r="AT208" s="69" t="e">
        <f t="shared" si="104"/>
        <v>#DIV/0!</v>
      </c>
      <c r="AU208" s="69">
        <f t="shared" si="105"/>
        <v>-1</v>
      </c>
    </row>
    <row r="209" spans="1:47" x14ac:dyDescent="0.25">
      <c r="A209" s="66">
        <v>2023</v>
      </c>
      <c r="B209" s="67" t="s">
        <v>363</v>
      </c>
      <c r="C209" s="68" t="s">
        <v>183</v>
      </c>
      <c r="D209" s="69">
        <v>0</v>
      </c>
      <c r="E209" s="69">
        <v>5000000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5000000</v>
      </c>
      <c r="R209" s="69">
        <v>0</v>
      </c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>
        <f t="shared" si="116"/>
        <v>0</v>
      </c>
      <c r="AF209" s="15" t="s">
        <v>363</v>
      </c>
      <c r="AG209" s="30" t="s">
        <v>183</v>
      </c>
      <c r="AH209" s="31">
        <v>0</v>
      </c>
      <c r="AI209" s="69" t="e">
        <f t="shared" si="121"/>
        <v>#DIV/0!</v>
      </c>
      <c r="AJ209" s="69">
        <f t="shared" si="94"/>
        <v>-1</v>
      </c>
      <c r="AK209" s="69" t="e">
        <f t="shared" si="95"/>
        <v>#DIV/0!</v>
      </c>
      <c r="AL209" s="69" t="e">
        <f t="shared" si="96"/>
        <v>#DIV/0!</v>
      </c>
      <c r="AM209" s="69" t="e">
        <f t="shared" si="97"/>
        <v>#DIV/0!</v>
      </c>
      <c r="AN209" s="69" t="e">
        <f t="shared" si="98"/>
        <v>#DIV/0!</v>
      </c>
      <c r="AO209" s="69" t="e">
        <f t="shared" si="99"/>
        <v>#DIV/0!</v>
      </c>
      <c r="AP209" s="69" t="e">
        <f t="shared" si="100"/>
        <v>#DIV/0!</v>
      </c>
      <c r="AQ209" s="69" t="e">
        <f t="shared" si="101"/>
        <v>#DIV/0!</v>
      </c>
      <c r="AR209" s="69" t="e">
        <f t="shared" si="102"/>
        <v>#DIV/0!</v>
      </c>
      <c r="AS209" s="69" t="e">
        <f t="shared" si="103"/>
        <v>#DIV/0!</v>
      </c>
      <c r="AT209" s="69" t="e">
        <f t="shared" si="104"/>
        <v>#DIV/0!</v>
      </c>
      <c r="AU209" s="69">
        <f t="shared" si="105"/>
        <v>-1</v>
      </c>
    </row>
    <row r="210" spans="1:47" x14ac:dyDescent="0.25">
      <c r="A210" s="63">
        <v>2023</v>
      </c>
      <c r="B210" s="64" t="s">
        <v>364</v>
      </c>
      <c r="C210" s="65" t="s">
        <v>185</v>
      </c>
      <c r="D210" s="62">
        <v>3800000</v>
      </c>
      <c r="E210" s="62">
        <v>30795013</v>
      </c>
      <c r="F210" s="62">
        <v>9000000</v>
      </c>
      <c r="G210" s="62">
        <v>4000000</v>
      </c>
      <c r="H210" s="62">
        <v>0</v>
      </c>
      <c r="I210" s="62">
        <v>0</v>
      </c>
      <c r="J210" s="62">
        <v>3800000</v>
      </c>
      <c r="K210" s="62">
        <v>11000000</v>
      </c>
      <c r="L210" s="62">
        <v>0</v>
      </c>
      <c r="M210" s="62">
        <v>0</v>
      </c>
      <c r="N210" s="62">
        <v>0</v>
      </c>
      <c r="O210" s="62">
        <v>7600000</v>
      </c>
      <c r="P210" s="62">
        <v>69995013</v>
      </c>
      <c r="R210" s="62">
        <v>0</v>
      </c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>
        <f t="shared" si="116"/>
        <v>0</v>
      </c>
      <c r="AF210" s="16" t="s">
        <v>364</v>
      </c>
      <c r="AG210" s="11" t="s">
        <v>185</v>
      </c>
      <c r="AH210" s="12">
        <f t="shared" ref="AH210" si="124">+AH211+AH212</f>
        <v>0</v>
      </c>
      <c r="AI210" s="62">
        <f t="shared" si="121"/>
        <v>-1</v>
      </c>
      <c r="AJ210" s="62">
        <f t="shared" si="94"/>
        <v>-1</v>
      </c>
      <c r="AK210" s="62">
        <f t="shared" si="95"/>
        <v>-1</v>
      </c>
      <c r="AL210" s="62">
        <f t="shared" si="96"/>
        <v>-1</v>
      </c>
      <c r="AM210" s="62" t="e">
        <f t="shared" si="97"/>
        <v>#DIV/0!</v>
      </c>
      <c r="AN210" s="62" t="e">
        <f t="shared" si="98"/>
        <v>#DIV/0!</v>
      </c>
      <c r="AO210" s="62">
        <f t="shared" si="99"/>
        <v>-1</v>
      </c>
      <c r="AP210" s="62">
        <f t="shared" si="100"/>
        <v>-1</v>
      </c>
      <c r="AQ210" s="62" t="e">
        <f t="shared" si="101"/>
        <v>#DIV/0!</v>
      </c>
      <c r="AR210" s="62" t="e">
        <f t="shared" si="102"/>
        <v>#DIV/0!</v>
      </c>
      <c r="AS210" s="62" t="e">
        <f t="shared" si="103"/>
        <v>#DIV/0!</v>
      </c>
      <c r="AT210" s="62">
        <f t="shared" si="104"/>
        <v>-1</v>
      </c>
      <c r="AU210" s="62">
        <f t="shared" si="105"/>
        <v>-1</v>
      </c>
    </row>
    <row r="211" spans="1:47" x14ac:dyDescent="0.25">
      <c r="A211" s="66">
        <v>2023</v>
      </c>
      <c r="B211" s="67" t="s">
        <v>365</v>
      </c>
      <c r="C211" s="68" t="s">
        <v>366</v>
      </c>
      <c r="D211" s="69">
        <v>800000</v>
      </c>
      <c r="E211" s="69">
        <v>2295013</v>
      </c>
      <c r="F211" s="69">
        <v>9000000</v>
      </c>
      <c r="G211" s="69">
        <v>0</v>
      </c>
      <c r="H211" s="69">
        <v>0</v>
      </c>
      <c r="I211" s="69">
        <v>0</v>
      </c>
      <c r="J211" s="69">
        <v>800000</v>
      </c>
      <c r="K211" s="69">
        <v>2000000</v>
      </c>
      <c r="L211" s="69">
        <v>0</v>
      </c>
      <c r="M211" s="69">
        <v>0</v>
      </c>
      <c r="N211" s="69">
        <v>0</v>
      </c>
      <c r="O211" s="69">
        <v>1600000</v>
      </c>
      <c r="P211" s="69">
        <v>16495013</v>
      </c>
      <c r="R211" s="69">
        <v>0</v>
      </c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>
        <f t="shared" si="116"/>
        <v>0</v>
      </c>
      <c r="AF211" s="15" t="s">
        <v>365</v>
      </c>
      <c r="AG211" s="30" t="s">
        <v>366</v>
      </c>
      <c r="AH211" s="31">
        <v>0</v>
      </c>
      <c r="AI211" s="69">
        <f t="shared" si="121"/>
        <v>-1</v>
      </c>
      <c r="AJ211" s="69">
        <f t="shared" si="94"/>
        <v>-1</v>
      </c>
      <c r="AK211" s="69">
        <f t="shared" si="95"/>
        <v>-1</v>
      </c>
      <c r="AL211" s="69" t="e">
        <f t="shared" si="96"/>
        <v>#DIV/0!</v>
      </c>
      <c r="AM211" s="69" t="e">
        <f t="shared" si="97"/>
        <v>#DIV/0!</v>
      </c>
      <c r="AN211" s="69" t="e">
        <f t="shared" si="98"/>
        <v>#DIV/0!</v>
      </c>
      <c r="AO211" s="69">
        <f t="shared" si="99"/>
        <v>-1</v>
      </c>
      <c r="AP211" s="69">
        <f t="shared" si="100"/>
        <v>-1</v>
      </c>
      <c r="AQ211" s="69" t="e">
        <f t="shared" si="101"/>
        <v>#DIV/0!</v>
      </c>
      <c r="AR211" s="69" t="e">
        <f t="shared" si="102"/>
        <v>#DIV/0!</v>
      </c>
      <c r="AS211" s="69" t="e">
        <f t="shared" si="103"/>
        <v>#DIV/0!</v>
      </c>
      <c r="AT211" s="69">
        <f t="shared" si="104"/>
        <v>-1</v>
      </c>
      <c r="AU211" s="69">
        <f t="shared" si="105"/>
        <v>-1</v>
      </c>
    </row>
    <row r="212" spans="1:47" x14ac:dyDescent="0.25">
      <c r="A212" s="66">
        <v>2023</v>
      </c>
      <c r="B212" s="67" t="s">
        <v>367</v>
      </c>
      <c r="C212" s="68" t="s">
        <v>187</v>
      </c>
      <c r="D212" s="69">
        <v>3000000</v>
      </c>
      <c r="E212" s="69">
        <v>28500000</v>
      </c>
      <c r="F212" s="69">
        <v>0</v>
      </c>
      <c r="G212" s="69">
        <v>4000000</v>
      </c>
      <c r="H212" s="69">
        <v>0</v>
      </c>
      <c r="I212" s="69">
        <v>0</v>
      </c>
      <c r="J212" s="69">
        <v>3000000</v>
      </c>
      <c r="K212" s="69">
        <v>9000000</v>
      </c>
      <c r="L212" s="69">
        <v>0</v>
      </c>
      <c r="M212" s="69">
        <v>0</v>
      </c>
      <c r="N212" s="69">
        <v>0</v>
      </c>
      <c r="O212" s="69">
        <v>6000000</v>
      </c>
      <c r="P212" s="69">
        <v>53500000</v>
      </c>
      <c r="R212" s="69">
        <v>0</v>
      </c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>
        <f t="shared" si="116"/>
        <v>0</v>
      </c>
      <c r="AF212" s="15" t="s">
        <v>367</v>
      </c>
      <c r="AG212" s="30" t="s">
        <v>187</v>
      </c>
      <c r="AH212" s="31">
        <v>0</v>
      </c>
      <c r="AI212" s="69">
        <f t="shared" si="121"/>
        <v>-1</v>
      </c>
      <c r="AJ212" s="69">
        <f t="shared" si="94"/>
        <v>-1</v>
      </c>
      <c r="AK212" s="69" t="e">
        <f t="shared" si="95"/>
        <v>#DIV/0!</v>
      </c>
      <c r="AL212" s="69">
        <f t="shared" si="96"/>
        <v>-1</v>
      </c>
      <c r="AM212" s="69" t="e">
        <f t="shared" si="97"/>
        <v>#DIV/0!</v>
      </c>
      <c r="AN212" s="69" t="e">
        <f t="shared" si="98"/>
        <v>#DIV/0!</v>
      </c>
      <c r="AO212" s="69">
        <f t="shared" si="99"/>
        <v>-1</v>
      </c>
      <c r="AP212" s="69">
        <f t="shared" si="100"/>
        <v>-1</v>
      </c>
      <c r="AQ212" s="69" t="e">
        <f t="shared" si="101"/>
        <v>#DIV/0!</v>
      </c>
      <c r="AR212" s="69" t="e">
        <f t="shared" si="102"/>
        <v>#DIV/0!</v>
      </c>
      <c r="AS212" s="69" t="e">
        <f t="shared" si="103"/>
        <v>#DIV/0!</v>
      </c>
      <c r="AT212" s="69">
        <f t="shared" si="104"/>
        <v>-1</v>
      </c>
      <c r="AU212" s="69">
        <f t="shared" si="105"/>
        <v>-1</v>
      </c>
    </row>
    <row r="213" spans="1:47" x14ac:dyDescent="0.25">
      <c r="A213" s="63">
        <v>2023</v>
      </c>
      <c r="B213" s="64" t="s">
        <v>368</v>
      </c>
      <c r="C213" s="65" t="s">
        <v>189</v>
      </c>
      <c r="D213" s="62">
        <v>0</v>
      </c>
      <c r="E213" s="62">
        <v>0</v>
      </c>
      <c r="F213" s="62">
        <v>166243</v>
      </c>
      <c r="G213" s="62">
        <v>0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166243</v>
      </c>
      <c r="R213" s="62">
        <v>0</v>
      </c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>
        <f t="shared" si="116"/>
        <v>0</v>
      </c>
      <c r="AF213" s="16" t="s">
        <v>368</v>
      </c>
      <c r="AG213" s="11" t="s">
        <v>189</v>
      </c>
      <c r="AH213" s="12">
        <f t="shared" ref="AH213" si="125">+AH214</f>
        <v>0</v>
      </c>
      <c r="AI213" s="62" t="e">
        <f t="shared" si="121"/>
        <v>#DIV/0!</v>
      </c>
      <c r="AJ213" s="62" t="e">
        <f t="shared" si="94"/>
        <v>#DIV/0!</v>
      </c>
      <c r="AK213" s="62">
        <f t="shared" si="95"/>
        <v>-1</v>
      </c>
      <c r="AL213" s="62" t="e">
        <f t="shared" si="96"/>
        <v>#DIV/0!</v>
      </c>
      <c r="AM213" s="62" t="e">
        <f t="shared" si="97"/>
        <v>#DIV/0!</v>
      </c>
      <c r="AN213" s="62" t="e">
        <f t="shared" si="98"/>
        <v>#DIV/0!</v>
      </c>
      <c r="AO213" s="62" t="e">
        <f t="shared" si="99"/>
        <v>#DIV/0!</v>
      </c>
      <c r="AP213" s="62" t="e">
        <f t="shared" si="100"/>
        <v>#DIV/0!</v>
      </c>
      <c r="AQ213" s="62" t="e">
        <f t="shared" si="101"/>
        <v>#DIV/0!</v>
      </c>
      <c r="AR213" s="62" t="e">
        <f t="shared" si="102"/>
        <v>#DIV/0!</v>
      </c>
      <c r="AS213" s="62" t="e">
        <f t="shared" si="103"/>
        <v>#DIV/0!</v>
      </c>
      <c r="AT213" s="62" t="e">
        <f t="shared" si="104"/>
        <v>#DIV/0!</v>
      </c>
      <c r="AU213" s="62">
        <f t="shared" si="105"/>
        <v>-1</v>
      </c>
    </row>
    <row r="214" spans="1:47" x14ac:dyDescent="0.25">
      <c r="A214" s="66">
        <v>2023</v>
      </c>
      <c r="B214" s="67" t="s">
        <v>369</v>
      </c>
      <c r="C214" s="68" t="s">
        <v>199</v>
      </c>
      <c r="D214" s="69">
        <v>0</v>
      </c>
      <c r="E214" s="69">
        <v>0</v>
      </c>
      <c r="F214" s="69">
        <v>166243</v>
      </c>
      <c r="G214" s="69">
        <v>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69">
        <v>0</v>
      </c>
      <c r="N214" s="69">
        <v>0</v>
      </c>
      <c r="O214" s="69">
        <v>0</v>
      </c>
      <c r="P214" s="69">
        <v>166243</v>
      </c>
      <c r="R214" s="69">
        <v>0</v>
      </c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>
        <f t="shared" si="116"/>
        <v>0</v>
      </c>
      <c r="AF214" s="15" t="s">
        <v>369</v>
      </c>
      <c r="AG214" s="30" t="s">
        <v>199</v>
      </c>
      <c r="AH214" s="31">
        <v>0</v>
      </c>
      <c r="AI214" s="69" t="e">
        <f t="shared" si="121"/>
        <v>#DIV/0!</v>
      </c>
      <c r="AJ214" s="69" t="e">
        <f t="shared" si="94"/>
        <v>#DIV/0!</v>
      </c>
      <c r="AK214" s="69">
        <f t="shared" si="95"/>
        <v>-1</v>
      </c>
      <c r="AL214" s="69" t="e">
        <f t="shared" si="96"/>
        <v>#DIV/0!</v>
      </c>
      <c r="AM214" s="69" t="e">
        <f t="shared" si="97"/>
        <v>#DIV/0!</v>
      </c>
      <c r="AN214" s="69" t="e">
        <f t="shared" si="98"/>
        <v>#DIV/0!</v>
      </c>
      <c r="AO214" s="69" t="e">
        <f t="shared" si="99"/>
        <v>#DIV/0!</v>
      </c>
      <c r="AP214" s="69" t="e">
        <f t="shared" si="100"/>
        <v>#DIV/0!</v>
      </c>
      <c r="AQ214" s="69" t="e">
        <f t="shared" si="101"/>
        <v>#DIV/0!</v>
      </c>
      <c r="AR214" s="69" t="e">
        <f t="shared" si="102"/>
        <v>#DIV/0!</v>
      </c>
      <c r="AS214" s="69" t="e">
        <f t="shared" si="103"/>
        <v>#DIV/0!</v>
      </c>
      <c r="AT214" s="69" t="e">
        <f t="shared" si="104"/>
        <v>#DIV/0!</v>
      </c>
      <c r="AU214" s="69">
        <f t="shared" si="105"/>
        <v>-1</v>
      </c>
    </row>
    <row r="215" spans="1:47" x14ac:dyDescent="0.25">
      <c r="A215" s="63">
        <v>2023</v>
      </c>
      <c r="B215" s="64" t="s">
        <v>370</v>
      </c>
      <c r="C215" s="65" t="s">
        <v>201</v>
      </c>
      <c r="D215" s="62">
        <v>0</v>
      </c>
      <c r="E215" s="62">
        <v>0</v>
      </c>
      <c r="F215" s="62">
        <v>5000000</v>
      </c>
      <c r="G215" s="62">
        <v>0</v>
      </c>
      <c r="H215" s="62">
        <v>0</v>
      </c>
      <c r="I215" s="62">
        <v>0</v>
      </c>
      <c r="J215" s="62">
        <v>0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5000000</v>
      </c>
      <c r="R215" s="62">
        <v>0</v>
      </c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>
        <f t="shared" si="116"/>
        <v>0</v>
      </c>
      <c r="AF215" s="16" t="s">
        <v>370</v>
      </c>
      <c r="AG215" s="11" t="s">
        <v>201</v>
      </c>
      <c r="AH215" s="12">
        <f t="shared" ref="AH215" si="126">+AH216</f>
        <v>0</v>
      </c>
      <c r="AI215" s="62" t="e">
        <f t="shared" si="121"/>
        <v>#DIV/0!</v>
      </c>
      <c r="AJ215" s="62" t="e">
        <f t="shared" si="94"/>
        <v>#DIV/0!</v>
      </c>
      <c r="AK215" s="62">
        <f t="shared" si="95"/>
        <v>-1</v>
      </c>
      <c r="AL215" s="62" t="e">
        <f t="shared" si="96"/>
        <v>#DIV/0!</v>
      </c>
      <c r="AM215" s="62" t="e">
        <f t="shared" si="97"/>
        <v>#DIV/0!</v>
      </c>
      <c r="AN215" s="62" t="e">
        <f t="shared" si="98"/>
        <v>#DIV/0!</v>
      </c>
      <c r="AO215" s="62" t="e">
        <f t="shared" si="99"/>
        <v>#DIV/0!</v>
      </c>
      <c r="AP215" s="62" t="e">
        <f t="shared" si="100"/>
        <v>#DIV/0!</v>
      </c>
      <c r="AQ215" s="62" t="e">
        <f t="shared" si="101"/>
        <v>#DIV/0!</v>
      </c>
      <c r="AR215" s="62" t="e">
        <f t="shared" si="102"/>
        <v>#DIV/0!</v>
      </c>
      <c r="AS215" s="62" t="e">
        <f t="shared" si="103"/>
        <v>#DIV/0!</v>
      </c>
      <c r="AT215" s="62" t="e">
        <f t="shared" si="104"/>
        <v>#DIV/0!</v>
      </c>
      <c r="AU215" s="62">
        <f t="shared" si="105"/>
        <v>-1</v>
      </c>
    </row>
    <row r="216" spans="1:47" x14ac:dyDescent="0.25">
      <c r="A216" s="66">
        <v>2023</v>
      </c>
      <c r="B216" s="67" t="s">
        <v>371</v>
      </c>
      <c r="C216" s="68" t="s">
        <v>828</v>
      </c>
      <c r="D216" s="69">
        <v>0</v>
      </c>
      <c r="E216" s="69">
        <v>0</v>
      </c>
      <c r="F216" s="69">
        <v>5000000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5000000</v>
      </c>
      <c r="R216" s="69">
        <v>0</v>
      </c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>
        <f t="shared" si="116"/>
        <v>0</v>
      </c>
      <c r="AF216" s="15" t="s">
        <v>371</v>
      </c>
      <c r="AG216" s="30" t="s">
        <v>203</v>
      </c>
      <c r="AH216" s="31">
        <v>0</v>
      </c>
      <c r="AI216" s="69" t="e">
        <f t="shared" si="121"/>
        <v>#DIV/0!</v>
      </c>
      <c r="AJ216" s="69" t="e">
        <f t="shared" ref="AJ216:AJ279" si="127">+(S216-E216)/E216</f>
        <v>#DIV/0!</v>
      </c>
      <c r="AK216" s="69">
        <f t="shared" ref="AK216:AK279" si="128">+(T216-F216)/F216</f>
        <v>-1</v>
      </c>
      <c r="AL216" s="69" t="e">
        <f t="shared" ref="AL216:AL279" si="129">+(U216-G216)/G216</f>
        <v>#DIV/0!</v>
      </c>
      <c r="AM216" s="69" t="e">
        <f t="shared" ref="AM216:AM279" si="130">+(V216-H216)/H216</f>
        <v>#DIV/0!</v>
      </c>
      <c r="AN216" s="69" t="e">
        <f t="shared" ref="AN216:AN279" si="131">+(W216-I216)/I216</f>
        <v>#DIV/0!</v>
      </c>
      <c r="AO216" s="69" t="e">
        <f t="shared" ref="AO216:AO279" si="132">+(X216-J216)/J216</f>
        <v>#DIV/0!</v>
      </c>
      <c r="AP216" s="69" t="e">
        <f t="shared" ref="AP216:AP279" si="133">+(Y216-K216)/K216</f>
        <v>#DIV/0!</v>
      </c>
      <c r="AQ216" s="69" t="e">
        <f t="shared" ref="AQ216:AQ279" si="134">+(Z216-L216)/L216</f>
        <v>#DIV/0!</v>
      </c>
      <c r="AR216" s="69" t="e">
        <f t="shared" ref="AR216:AR279" si="135">+(AA216-M216)/M216</f>
        <v>#DIV/0!</v>
      </c>
      <c r="AS216" s="69" t="e">
        <f t="shared" ref="AS216:AS279" si="136">+(AB216-N216)/N216</f>
        <v>#DIV/0!</v>
      </c>
      <c r="AT216" s="69" t="e">
        <f t="shared" ref="AT216:AT279" si="137">+(AC216-O216)/O216</f>
        <v>#DIV/0!</v>
      </c>
      <c r="AU216" s="69">
        <f t="shared" ref="AU216:AU279" si="138">+(AD216-P216)/P216</f>
        <v>-1</v>
      </c>
    </row>
    <row r="217" spans="1:47" x14ac:dyDescent="0.25">
      <c r="A217" s="63">
        <v>2023</v>
      </c>
      <c r="B217" s="64" t="s">
        <v>372</v>
      </c>
      <c r="C217" s="65" t="s">
        <v>373</v>
      </c>
      <c r="D217" s="62">
        <v>3607708390.9520001</v>
      </c>
      <c r="E217" s="62">
        <v>2014018796.6521816</v>
      </c>
      <c r="F217" s="62">
        <v>2201708589.779182</v>
      </c>
      <c r="G217" s="62">
        <v>377668972.49718177</v>
      </c>
      <c r="H217" s="62">
        <v>396225612.2771818</v>
      </c>
      <c r="I217" s="62">
        <v>451630835.28118181</v>
      </c>
      <c r="J217" s="62">
        <v>462477609.79718179</v>
      </c>
      <c r="K217" s="62">
        <v>557278047.80418181</v>
      </c>
      <c r="L217" s="62">
        <v>626032395.28118181</v>
      </c>
      <c r="M217" s="62">
        <v>359830435.28118181</v>
      </c>
      <c r="N217" s="62">
        <v>370192414.69718176</v>
      </c>
      <c r="O217" s="62">
        <v>239914930.14518189</v>
      </c>
      <c r="P217" s="62">
        <v>11664687030.445</v>
      </c>
      <c r="R217" s="62">
        <v>194207466</v>
      </c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>
        <f t="shared" ref="AD217:AD230" si="139">SUM(R217:AC217)</f>
        <v>194207466</v>
      </c>
      <c r="AF217" s="13" t="s">
        <v>372</v>
      </c>
      <c r="AG217" s="7" t="s">
        <v>373</v>
      </c>
      <c r="AH217" s="8">
        <f t="shared" ref="AH217" si="140">+AH218+AH232+AH257+AH295+AH306</f>
        <v>194207466</v>
      </c>
      <c r="AI217" s="62">
        <f t="shared" si="121"/>
        <v>-0.94616874620823976</v>
      </c>
      <c r="AJ217" s="62">
        <f t="shared" si="127"/>
        <v>-1</v>
      </c>
      <c r="AK217" s="62">
        <f t="shared" si="128"/>
        <v>-1</v>
      </c>
      <c r="AL217" s="62">
        <f t="shared" si="129"/>
        <v>-1</v>
      </c>
      <c r="AM217" s="62">
        <f t="shared" si="130"/>
        <v>-1</v>
      </c>
      <c r="AN217" s="62">
        <f t="shared" si="131"/>
        <v>-1</v>
      </c>
      <c r="AO217" s="62">
        <f t="shared" si="132"/>
        <v>-1</v>
      </c>
      <c r="AP217" s="62">
        <f t="shared" si="133"/>
        <v>-1</v>
      </c>
      <c r="AQ217" s="62">
        <f t="shared" si="134"/>
        <v>-1</v>
      </c>
      <c r="AR217" s="62">
        <f t="shared" si="135"/>
        <v>-1</v>
      </c>
      <c r="AS217" s="62">
        <f t="shared" si="136"/>
        <v>-1</v>
      </c>
      <c r="AT217" s="62">
        <f t="shared" si="137"/>
        <v>-1</v>
      </c>
      <c r="AU217" s="62">
        <f t="shared" si="138"/>
        <v>-0.98335082068699176</v>
      </c>
    </row>
    <row r="218" spans="1:47" x14ac:dyDescent="0.25">
      <c r="A218" s="63">
        <v>2023</v>
      </c>
      <c r="B218" s="64" t="s">
        <v>374</v>
      </c>
      <c r="C218" s="65" t="s">
        <v>838</v>
      </c>
      <c r="D218" s="62">
        <v>315349771.815</v>
      </c>
      <c r="E218" s="62">
        <v>102112145</v>
      </c>
      <c r="F218" s="62">
        <v>101800000</v>
      </c>
      <c r="G218" s="62">
        <v>100829669.87599993</v>
      </c>
      <c r="H218" s="62">
        <v>91800000</v>
      </c>
      <c r="I218" s="62">
        <v>91800000</v>
      </c>
      <c r="J218" s="62">
        <v>91800000</v>
      </c>
      <c r="K218" s="62">
        <v>101800000</v>
      </c>
      <c r="L218" s="62">
        <v>91800000</v>
      </c>
      <c r="M218" s="62">
        <v>91800000</v>
      </c>
      <c r="N218" s="62">
        <v>91800000</v>
      </c>
      <c r="O218" s="62">
        <v>9399834.8640000802</v>
      </c>
      <c r="P218" s="62">
        <v>1282091421.5550001</v>
      </c>
      <c r="R218" s="62">
        <v>93817835</v>
      </c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>
        <f t="shared" si="139"/>
        <v>93817835</v>
      </c>
      <c r="AF218" s="13" t="s">
        <v>374</v>
      </c>
      <c r="AG218" s="7" t="s">
        <v>375</v>
      </c>
      <c r="AH218" s="8">
        <f t="shared" ref="AH218" si="141">+AH219+AH225+AH228+AH229+AH224</f>
        <v>93817835</v>
      </c>
      <c r="AI218" s="62">
        <f t="shared" si="121"/>
        <v>-0.70249594772169921</v>
      </c>
      <c r="AJ218" s="62">
        <f t="shared" si="127"/>
        <v>-1</v>
      </c>
      <c r="AK218" s="62">
        <f t="shared" si="128"/>
        <v>-1</v>
      </c>
      <c r="AL218" s="62">
        <f t="shared" si="129"/>
        <v>-1</v>
      </c>
      <c r="AM218" s="62">
        <f t="shared" si="130"/>
        <v>-1</v>
      </c>
      <c r="AN218" s="62">
        <f t="shared" si="131"/>
        <v>-1</v>
      </c>
      <c r="AO218" s="62">
        <f t="shared" si="132"/>
        <v>-1</v>
      </c>
      <c r="AP218" s="62">
        <f t="shared" si="133"/>
        <v>-1</v>
      </c>
      <c r="AQ218" s="62">
        <f t="shared" si="134"/>
        <v>-1</v>
      </c>
      <c r="AR218" s="62">
        <f t="shared" si="135"/>
        <v>-1</v>
      </c>
      <c r="AS218" s="62">
        <f t="shared" si="136"/>
        <v>-1</v>
      </c>
      <c r="AT218" s="62">
        <f t="shared" si="137"/>
        <v>-1</v>
      </c>
      <c r="AU218" s="62">
        <f t="shared" si="138"/>
        <v>-0.92682437974180354</v>
      </c>
    </row>
    <row r="219" spans="1:47" x14ac:dyDescent="0.25">
      <c r="A219" s="63">
        <v>2023</v>
      </c>
      <c r="B219" s="64" t="s">
        <v>376</v>
      </c>
      <c r="C219" s="65" t="s">
        <v>377</v>
      </c>
      <c r="D219" s="62">
        <v>153400118.03999999</v>
      </c>
      <c r="E219" s="62">
        <v>0</v>
      </c>
      <c r="F219" s="62">
        <v>0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  <c r="O219" s="62">
        <v>0</v>
      </c>
      <c r="P219" s="62">
        <v>153400118.03999999</v>
      </c>
      <c r="R219" s="62">
        <v>9000000</v>
      </c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>
        <f t="shared" si="139"/>
        <v>9000000</v>
      </c>
      <c r="AF219" s="16" t="s">
        <v>376</v>
      </c>
      <c r="AG219" s="11" t="s">
        <v>377</v>
      </c>
      <c r="AH219" s="12">
        <f t="shared" ref="AH219" si="142">+AH220+AH221+AH222+AH223</f>
        <v>9000000</v>
      </c>
      <c r="AI219" s="62">
        <f t="shared" si="121"/>
        <v>-0.94132990173023723</v>
      </c>
      <c r="AJ219" s="62" t="e">
        <f t="shared" si="127"/>
        <v>#DIV/0!</v>
      </c>
      <c r="AK219" s="62" t="e">
        <f t="shared" si="128"/>
        <v>#DIV/0!</v>
      </c>
      <c r="AL219" s="62" t="e">
        <f t="shared" si="129"/>
        <v>#DIV/0!</v>
      </c>
      <c r="AM219" s="62" t="e">
        <f t="shared" si="130"/>
        <v>#DIV/0!</v>
      </c>
      <c r="AN219" s="62" t="e">
        <f t="shared" si="131"/>
        <v>#DIV/0!</v>
      </c>
      <c r="AO219" s="62" t="e">
        <f t="shared" si="132"/>
        <v>#DIV/0!</v>
      </c>
      <c r="AP219" s="62" t="e">
        <f t="shared" si="133"/>
        <v>#DIV/0!</v>
      </c>
      <c r="AQ219" s="62" t="e">
        <f t="shared" si="134"/>
        <v>#DIV/0!</v>
      </c>
      <c r="AR219" s="62" t="e">
        <f t="shared" si="135"/>
        <v>#DIV/0!</v>
      </c>
      <c r="AS219" s="62" t="e">
        <f t="shared" si="136"/>
        <v>#DIV/0!</v>
      </c>
      <c r="AT219" s="62" t="e">
        <f t="shared" si="137"/>
        <v>#DIV/0!</v>
      </c>
      <c r="AU219" s="62">
        <f t="shared" si="138"/>
        <v>-0.94132990173023723</v>
      </c>
    </row>
    <row r="220" spans="1:47" x14ac:dyDescent="0.25">
      <c r="A220" s="66">
        <v>2023</v>
      </c>
      <c r="B220" s="67" t="s">
        <v>378</v>
      </c>
      <c r="C220" s="68" t="s">
        <v>379</v>
      </c>
      <c r="D220" s="69">
        <v>43308686.039999992</v>
      </c>
      <c r="E220" s="69">
        <v>0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69">
        <v>0</v>
      </c>
      <c r="N220" s="69">
        <v>0</v>
      </c>
      <c r="O220" s="69">
        <v>0</v>
      </c>
      <c r="P220" s="69">
        <v>43308686.039999992</v>
      </c>
      <c r="R220" s="69">
        <v>5000000</v>
      </c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>
        <f t="shared" si="139"/>
        <v>5000000</v>
      </c>
      <c r="AF220" s="15" t="s">
        <v>378</v>
      </c>
      <c r="AG220" s="30" t="s">
        <v>379</v>
      </c>
      <c r="AH220" s="31">
        <v>5000000</v>
      </c>
      <c r="AI220" s="69">
        <f t="shared" si="121"/>
        <v>-0.88454971837792562</v>
      </c>
      <c r="AJ220" s="69" t="e">
        <f t="shared" si="127"/>
        <v>#DIV/0!</v>
      </c>
      <c r="AK220" s="69" t="e">
        <f t="shared" si="128"/>
        <v>#DIV/0!</v>
      </c>
      <c r="AL220" s="69" t="e">
        <f t="shared" si="129"/>
        <v>#DIV/0!</v>
      </c>
      <c r="AM220" s="69" t="e">
        <f t="shared" si="130"/>
        <v>#DIV/0!</v>
      </c>
      <c r="AN220" s="69" t="e">
        <f t="shared" si="131"/>
        <v>#DIV/0!</v>
      </c>
      <c r="AO220" s="69" t="e">
        <f t="shared" si="132"/>
        <v>#DIV/0!</v>
      </c>
      <c r="AP220" s="69" t="e">
        <f t="shared" si="133"/>
        <v>#DIV/0!</v>
      </c>
      <c r="AQ220" s="69" t="e">
        <f t="shared" si="134"/>
        <v>#DIV/0!</v>
      </c>
      <c r="AR220" s="69" t="e">
        <f t="shared" si="135"/>
        <v>#DIV/0!</v>
      </c>
      <c r="AS220" s="69" t="e">
        <f t="shared" si="136"/>
        <v>#DIV/0!</v>
      </c>
      <c r="AT220" s="69" t="e">
        <f t="shared" si="137"/>
        <v>#DIV/0!</v>
      </c>
      <c r="AU220" s="69">
        <f t="shared" si="138"/>
        <v>-0.88454971837792562</v>
      </c>
    </row>
    <row r="221" spans="1:47" x14ac:dyDescent="0.25">
      <c r="A221" s="66">
        <v>2023</v>
      </c>
      <c r="B221" s="67" t="s">
        <v>380</v>
      </c>
      <c r="C221" s="68" t="s">
        <v>381</v>
      </c>
      <c r="D221" s="69">
        <v>25000000</v>
      </c>
      <c r="E221" s="69">
        <v>0</v>
      </c>
      <c r="F221" s="69">
        <v>0</v>
      </c>
      <c r="G221" s="69">
        <v>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69">
        <v>0</v>
      </c>
      <c r="N221" s="69">
        <v>0</v>
      </c>
      <c r="O221" s="69">
        <v>0</v>
      </c>
      <c r="P221" s="69">
        <v>25000000</v>
      </c>
      <c r="R221" s="69">
        <v>0</v>
      </c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>
        <f t="shared" si="139"/>
        <v>0</v>
      </c>
      <c r="AF221" s="15" t="s">
        <v>380</v>
      </c>
      <c r="AG221" s="30" t="s">
        <v>381</v>
      </c>
      <c r="AH221" s="31">
        <v>0</v>
      </c>
      <c r="AI221" s="69">
        <f t="shared" si="121"/>
        <v>-1</v>
      </c>
      <c r="AJ221" s="69" t="e">
        <f t="shared" si="127"/>
        <v>#DIV/0!</v>
      </c>
      <c r="AK221" s="69" t="e">
        <f t="shared" si="128"/>
        <v>#DIV/0!</v>
      </c>
      <c r="AL221" s="69" t="e">
        <f t="shared" si="129"/>
        <v>#DIV/0!</v>
      </c>
      <c r="AM221" s="69" t="e">
        <f t="shared" si="130"/>
        <v>#DIV/0!</v>
      </c>
      <c r="AN221" s="69" t="e">
        <f t="shared" si="131"/>
        <v>#DIV/0!</v>
      </c>
      <c r="AO221" s="69" t="e">
        <f t="shared" si="132"/>
        <v>#DIV/0!</v>
      </c>
      <c r="AP221" s="69" t="e">
        <f t="shared" si="133"/>
        <v>#DIV/0!</v>
      </c>
      <c r="AQ221" s="69" t="e">
        <f t="shared" si="134"/>
        <v>#DIV/0!</v>
      </c>
      <c r="AR221" s="69" t="e">
        <f t="shared" si="135"/>
        <v>#DIV/0!</v>
      </c>
      <c r="AS221" s="69" t="e">
        <f t="shared" si="136"/>
        <v>#DIV/0!</v>
      </c>
      <c r="AT221" s="69" t="e">
        <f t="shared" si="137"/>
        <v>#DIV/0!</v>
      </c>
      <c r="AU221" s="69">
        <f t="shared" si="138"/>
        <v>-1</v>
      </c>
    </row>
    <row r="222" spans="1:47" x14ac:dyDescent="0.25">
      <c r="A222" s="66">
        <v>2023</v>
      </c>
      <c r="B222" s="67" t="s">
        <v>382</v>
      </c>
      <c r="C222" s="68" t="s">
        <v>383</v>
      </c>
      <c r="D222" s="69">
        <v>60091432</v>
      </c>
      <c r="E222" s="69"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0</v>
      </c>
      <c r="N222" s="69">
        <v>0</v>
      </c>
      <c r="O222" s="69">
        <v>0</v>
      </c>
      <c r="P222" s="69">
        <v>60091432</v>
      </c>
      <c r="R222" s="69">
        <v>4000000</v>
      </c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>
        <f t="shared" si="139"/>
        <v>4000000</v>
      </c>
      <c r="AF222" s="15" t="s">
        <v>382</v>
      </c>
      <c r="AG222" s="30" t="s">
        <v>383</v>
      </c>
      <c r="AH222" s="31">
        <v>4000000</v>
      </c>
      <c r="AI222" s="69">
        <f t="shared" si="121"/>
        <v>-0.93343476986868945</v>
      </c>
      <c r="AJ222" s="69" t="e">
        <f t="shared" si="127"/>
        <v>#DIV/0!</v>
      </c>
      <c r="AK222" s="69" t="e">
        <f t="shared" si="128"/>
        <v>#DIV/0!</v>
      </c>
      <c r="AL222" s="69" t="e">
        <f t="shared" si="129"/>
        <v>#DIV/0!</v>
      </c>
      <c r="AM222" s="69" t="e">
        <f t="shared" si="130"/>
        <v>#DIV/0!</v>
      </c>
      <c r="AN222" s="69" t="e">
        <f t="shared" si="131"/>
        <v>#DIV/0!</v>
      </c>
      <c r="AO222" s="69" t="e">
        <f t="shared" si="132"/>
        <v>#DIV/0!</v>
      </c>
      <c r="AP222" s="69" t="e">
        <f t="shared" si="133"/>
        <v>#DIV/0!</v>
      </c>
      <c r="AQ222" s="69" t="e">
        <f t="shared" si="134"/>
        <v>#DIV/0!</v>
      </c>
      <c r="AR222" s="69" t="e">
        <f t="shared" si="135"/>
        <v>#DIV/0!</v>
      </c>
      <c r="AS222" s="69" t="e">
        <f t="shared" si="136"/>
        <v>#DIV/0!</v>
      </c>
      <c r="AT222" s="69" t="e">
        <f t="shared" si="137"/>
        <v>#DIV/0!</v>
      </c>
      <c r="AU222" s="69">
        <f t="shared" si="138"/>
        <v>-0.93343476986868945</v>
      </c>
    </row>
    <row r="223" spans="1:47" x14ac:dyDescent="0.25">
      <c r="A223" s="66">
        <v>2023</v>
      </c>
      <c r="B223" s="67" t="s">
        <v>384</v>
      </c>
      <c r="C223" s="68" t="s">
        <v>385</v>
      </c>
      <c r="D223" s="69">
        <v>25000000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25000000</v>
      </c>
      <c r="R223" s="69">
        <v>0</v>
      </c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>
        <f t="shared" si="139"/>
        <v>0</v>
      </c>
      <c r="AF223" s="15" t="s">
        <v>384</v>
      </c>
      <c r="AG223" s="30" t="s">
        <v>385</v>
      </c>
      <c r="AH223" s="31">
        <v>0</v>
      </c>
      <c r="AI223" s="69">
        <f t="shared" si="121"/>
        <v>-1</v>
      </c>
      <c r="AJ223" s="69" t="e">
        <f t="shared" si="127"/>
        <v>#DIV/0!</v>
      </c>
      <c r="AK223" s="69" t="e">
        <f t="shared" si="128"/>
        <v>#DIV/0!</v>
      </c>
      <c r="AL223" s="69" t="e">
        <f t="shared" si="129"/>
        <v>#DIV/0!</v>
      </c>
      <c r="AM223" s="69" t="e">
        <f t="shared" si="130"/>
        <v>#DIV/0!</v>
      </c>
      <c r="AN223" s="69" t="e">
        <f t="shared" si="131"/>
        <v>#DIV/0!</v>
      </c>
      <c r="AO223" s="69" t="e">
        <f t="shared" si="132"/>
        <v>#DIV/0!</v>
      </c>
      <c r="AP223" s="69" t="e">
        <f t="shared" si="133"/>
        <v>#DIV/0!</v>
      </c>
      <c r="AQ223" s="69" t="e">
        <f t="shared" si="134"/>
        <v>#DIV/0!</v>
      </c>
      <c r="AR223" s="69" t="e">
        <f t="shared" si="135"/>
        <v>#DIV/0!</v>
      </c>
      <c r="AS223" s="69" t="e">
        <f t="shared" si="136"/>
        <v>#DIV/0!</v>
      </c>
      <c r="AT223" s="69" t="e">
        <f t="shared" si="137"/>
        <v>#DIV/0!</v>
      </c>
      <c r="AU223" s="69">
        <f t="shared" si="138"/>
        <v>-1</v>
      </c>
    </row>
    <row r="224" spans="1:47" x14ac:dyDescent="0.25">
      <c r="A224" s="66">
        <v>2023</v>
      </c>
      <c r="B224" s="67" t="s">
        <v>386</v>
      </c>
      <c r="C224" s="68" t="s">
        <v>387</v>
      </c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29"/>
      <c r="R224" s="69">
        <v>1000000</v>
      </c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29"/>
      <c r="AF224" s="15" t="s">
        <v>386</v>
      </c>
      <c r="AG224" s="30" t="s">
        <v>387</v>
      </c>
      <c r="AH224" s="31">
        <v>1000000</v>
      </c>
      <c r="AI224" s="69" t="e">
        <f t="shared" si="121"/>
        <v>#DIV/0!</v>
      </c>
      <c r="AJ224" s="69" t="e">
        <f t="shared" si="127"/>
        <v>#DIV/0!</v>
      </c>
      <c r="AK224" s="69" t="e">
        <f t="shared" si="128"/>
        <v>#DIV/0!</v>
      </c>
      <c r="AL224" s="69" t="e">
        <f t="shared" si="129"/>
        <v>#DIV/0!</v>
      </c>
      <c r="AM224" s="69" t="e">
        <f t="shared" si="130"/>
        <v>#DIV/0!</v>
      </c>
      <c r="AN224" s="69" t="e">
        <f t="shared" si="131"/>
        <v>#DIV/0!</v>
      </c>
      <c r="AO224" s="69" t="e">
        <f t="shared" si="132"/>
        <v>#DIV/0!</v>
      </c>
      <c r="AP224" s="69" t="e">
        <f t="shared" si="133"/>
        <v>#DIV/0!</v>
      </c>
      <c r="AQ224" s="69" t="e">
        <f t="shared" si="134"/>
        <v>#DIV/0!</v>
      </c>
      <c r="AR224" s="69" t="e">
        <f t="shared" si="135"/>
        <v>#DIV/0!</v>
      </c>
      <c r="AS224" s="69" t="e">
        <f t="shared" si="136"/>
        <v>#DIV/0!</v>
      </c>
      <c r="AT224" s="69" t="e">
        <f t="shared" si="137"/>
        <v>#DIV/0!</v>
      </c>
      <c r="AU224" s="69" t="e">
        <f t="shared" si="138"/>
        <v>#DIV/0!</v>
      </c>
    </row>
    <row r="225" spans="1:47" x14ac:dyDescent="0.25">
      <c r="A225" s="63">
        <v>2023</v>
      </c>
      <c r="B225" s="64" t="s">
        <v>388</v>
      </c>
      <c r="C225" s="65" t="s">
        <v>389</v>
      </c>
      <c r="D225" s="62">
        <v>11000000</v>
      </c>
      <c r="E225" s="62">
        <v>10312145</v>
      </c>
      <c r="F225" s="62">
        <v>10000000</v>
      </c>
      <c r="G225" s="62">
        <v>5000000</v>
      </c>
      <c r="H225" s="62">
        <v>0</v>
      </c>
      <c r="I225" s="62">
        <v>0</v>
      </c>
      <c r="J225" s="62">
        <v>0</v>
      </c>
      <c r="K225" s="62">
        <v>10000000</v>
      </c>
      <c r="L225" s="62">
        <v>0</v>
      </c>
      <c r="M225" s="62">
        <v>0</v>
      </c>
      <c r="N225" s="62">
        <v>0</v>
      </c>
      <c r="O225" s="62">
        <v>0</v>
      </c>
      <c r="P225" s="62">
        <v>46312145</v>
      </c>
      <c r="R225" s="62">
        <v>6000000</v>
      </c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>
        <f t="shared" si="139"/>
        <v>6000000</v>
      </c>
      <c r="AF225" s="16" t="s">
        <v>388</v>
      </c>
      <c r="AG225" s="11" t="s">
        <v>389</v>
      </c>
      <c r="AH225" s="12">
        <f t="shared" ref="AH225" si="143">+AH226+AH227</f>
        <v>6000000</v>
      </c>
      <c r="AI225" s="62">
        <f t="shared" si="121"/>
        <v>-0.45454545454545453</v>
      </c>
      <c r="AJ225" s="62">
        <f t="shared" si="127"/>
        <v>-1</v>
      </c>
      <c r="AK225" s="62">
        <f t="shared" si="128"/>
        <v>-1</v>
      </c>
      <c r="AL225" s="62">
        <f t="shared" si="129"/>
        <v>-1</v>
      </c>
      <c r="AM225" s="62" t="e">
        <f t="shared" si="130"/>
        <v>#DIV/0!</v>
      </c>
      <c r="AN225" s="62" t="e">
        <f t="shared" si="131"/>
        <v>#DIV/0!</v>
      </c>
      <c r="AO225" s="62" t="e">
        <f t="shared" si="132"/>
        <v>#DIV/0!</v>
      </c>
      <c r="AP225" s="62">
        <f t="shared" si="133"/>
        <v>-1</v>
      </c>
      <c r="AQ225" s="62" t="e">
        <f t="shared" si="134"/>
        <v>#DIV/0!</v>
      </c>
      <c r="AR225" s="62" t="e">
        <f t="shared" si="135"/>
        <v>#DIV/0!</v>
      </c>
      <c r="AS225" s="62" t="e">
        <f t="shared" si="136"/>
        <v>#DIV/0!</v>
      </c>
      <c r="AT225" s="62" t="e">
        <f t="shared" si="137"/>
        <v>#DIV/0!</v>
      </c>
      <c r="AU225" s="62">
        <f t="shared" si="138"/>
        <v>-0.87044435104441831</v>
      </c>
    </row>
    <row r="226" spans="1:47" x14ac:dyDescent="0.25">
      <c r="A226" s="66">
        <v>2023</v>
      </c>
      <c r="B226" s="67" t="s">
        <v>390</v>
      </c>
      <c r="C226" s="68" t="s">
        <v>391</v>
      </c>
      <c r="D226" s="69">
        <v>6000000</v>
      </c>
      <c r="E226" s="69"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>
        <v>0</v>
      </c>
      <c r="O226" s="69">
        <v>0</v>
      </c>
      <c r="P226" s="69">
        <v>6000000</v>
      </c>
      <c r="R226" s="69">
        <v>0</v>
      </c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>
        <f t="shared" si="139"/>
        <v>0</v>
      </c>
      <c r="AF226" s="15" t="s">
        <v>390</v>
      </c>
      <c r="AG226" s="30" t="s">
        <v>391</v>
      </c>
      <c r="AH226" s="31">
        <v>0</v>
      </c>
      <c r="AI226" s="69">
        <f t="shared" si="121"/>
        <v>-1</v>
      </c>
      <c r="AJ226" s="69" t="e">
        <f t="shared" si="127"/>
        <v>#DIV/0!</v>
      </c>
      <c r="AK226" s="69" t="e">
        <f t="shared" si="128"/>
        <v>#DIV/0!</v>
      </c>
      <c r="AL226" s="69" t="e">
        <f t="shared" si="129"/>
        <v>#DIV/0!</v>
      </c>
      <c r="AM226" s="69" t="e">
        <f t="shared" si="130"/>
        <v>#DIV/0!</v>
      </c>
      <c r="AN226" s="69" t="e">
        <f t="shared" si="131"/>
        <v>#DIV/0!</v>
      </c>
      <c r="AO226" s="69" t="e">
        <f t="shared" si="132"/>
        <v>#DIV/0!</v>
      </c>
      <c r="AP226" s="69" t="e">
        <f t="shared" si="133"/>
        <v>#DIV/0!</v>
      </c>
      <c r="AQ226" s="69" t="e">
        <f t="shared" si="134"/>
        <v>#DIV/0!</v>
      </c>
      <c r="AR226" s="69" t="e">
        <f t="shared" si="135"/>
        <v>#DIV/0!</v>
      </c>
      <c r="AS226" s="69" t="e">
        <f t="shared" si="136"/>
        <v>#DIV/0!</v>
      </c>
      <c r="AT226" s="69" t="e">
        <f t="shared" si="137"/>
        <v>#DIV/0!</v>
      </c>
      <c r="AU226" s="69">
        <f t="shared" si="138"/>
        <v>-1</v>
      </c>
    </row>
    <row r="227" spans="1:47" x14ac:dyDescent="0.25">
      <c r="A227" s="66">
        <v>2023</v>
      </c>
      <c r="B227" s="67" t="s">
        <v>392</v>
      </c>
      <c r="C227" s="68" t="s">
        <v>393</v>
      </c>
      <c r="D227" s="69">
        <v>5000000</v>
      </c>
      <c r="E227" s="69">
        <v>10312145</v>
      </c>
      <c r="F227" s="69">
        <v>10000000</v>
      </c>
      <c r="G227" s="69">
        <v>5000000</v>
      </c>
      <c r="H227" s="69">
        <v>0</v>
      </c>
      <c r="I227" s="69">
        <v>0</v>
      </c>
      <c r="J227" s="69">
        <v>0</v>
      </c>
      <c r="K227" s="69">
        <v>10000000</v>
      </c>
      <c r="L227" s="69">
        <v>0</v>
      </c>
      <c r="M227" s="69">
        <v>0</v>
      </c>
      <c r="N227" s="69">
        <v>0</v>
      </c>
      <c r="O227" s="69">
        <v>0</v>
      </c>
      <c r="P227" s="69">
        <v>40312145</v>
      </c>
      <c r="R227" s="69">
        <v>6000000</v>
      </c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>
        <f t="shared" si="139"/>
        <v>6000000</v>
      </c>
      <c r="AF227" s="15" t="s">
        <v>392</v>
      </c>
      <c r="AG227" s="30" t="s">
        <v>393</v>
      </c>
      <c r="AH227" s="31">
        <v>6000000</v>
      </c>
      <c r="AI227" s="69">
        <f t="shared" si="121"/>
        <v>0.2</v>
      </c>
      <c r="AJ227" s="69">
        <f t="shared" si="127"/>
        <v>-1</v>
      </c>
      <c r="AK227" s="69">
        <f t="shared" si="128"/>
        <v>-1</v>
      </c>
      <c r="AL227" s="69">
        <f t="shared" si="129"/>
        <v>-1</v>
      </c>
      <c r="AM227" s="69" t="e">
        <f t="shared" si="130"/>
        <v>#DIV/0!</v>
      </c>
      <c r="AN227" s="69" t="e">
        <f t="shared" si="131"/>
        <v>#DIV/0!</v>
      </c>
      <c r="AO227" s="69" t="e">
        <f t="shared" si="132"/>
        <v>#DIV/0!</v>
      </c>
      <c r="AP227" s="69">
        <f t="shared" si="133"/>
        <v>-1</v>
      </c>
      <c r="AQ227" s="69" t="e">
        <f t="shared" si="134"/>
        <v>#DIV/0!</v>
      </c>
      <c r="AR227" s="69" t="e">
        <f t="shared" si="135"/>
        <v>#DIV/0!</v>
      </c>
      <c r="AS227" s="69" t="e">
        <f t="shared" si="136"/>
        <v>#DIV/0!</v>
      </c>
      <c r="AT227" s="69" t="e">
        <f t="shared" si="137"/>
        <v>#DIV/0!</v>
      </c>
      <c r="AU227" s="69">
        <f t="shared" si="138"/>
        <v>-0.85116147999566882</v>
      </c>
    </row>
    <row r="228" spans="1:47" x14ac:dyDescent="0.25">
      <c r="A228" s="66">
        <v>2023</v>
      </c>
      <c r="B228" s="67" t="s">
        <v>394</v>
      </c>
      <c r="C228" s="68" t="s">
        <v>395</v>
      </c>
      <c r="D228" s="69">
        <v>59149653.774999991</v>
      </c>
      <c r="E228" s="69">
        <v>0</v>
      </c>
      <c r="F228" s="69">
        <v>0</v>
      </c>
      <c r="G228" s="69">
        <v>0</v>
      </c>
      <c r="H228" s="69">
        <v>0</v>
      </c>
      <c r="I228" s="69">
        <v>0</v>
      </c>
      <c r="J228" s="69">
        <v>0</v>
      </c>
      <c r="K228" s="69">
        <v>0</v>
      </c>
      <c r="L228" s="69">
        <v>0</v>
      </c>
      <c r="M228" s="69">
        <v>0</v>
      </c>
      <c r="N228" s="69">
        <v>0</v>
      </c>
      <c r="O228" s="69">
        <v>0</v>
      </c>
      <c r="P228" s="69">
        <v>59149653.774999991</v>
      </c>
      <c r="R228" s="69">
        <v>0</v>
      </c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>
        <f t="shared" si="139"/>
        <v>0</v>
      </c>
      <c r="AF228" s="15" t="s">
        <v>394</v>
      </c>
      <c r="AG228" s="30" t="s">
        <v>395</v>
      </c>
      <c r="AH228" s="31">
        <v>0</v>
      </c>
      <c r="AI228" s="69">
        <f t="shared" si="121"/>
        <v>-1</v>
      </c>
      <c r="AJ228" s="69" t="e">
        <f t="shared" si="127"/>
        <v>#DIV/0!</v>
      </c>
      <c r="AK228" s="69" t="e">
        <f t="shared" si="128"/>
        <v>#DIV/0!</v>
      </c>
      <c r="AL228" s="69" t="e">
        <f t="shared" si="129"/>
        <v>#DIV/0!</v>
      </c>
      <c r="AM228" s="69" t="e">
        <f t="shared" si="130"/>
        <v>#DIV/0!</v>
      </c>
      <c r="AN228" s="69" t="e">
        <f t="shared" si="131"/>
        <v>#DIV/0!</v>
      </c>
      <c r="AO228" s="69" t="e">
        <f t="shared" si="132"/>
        <v>#DIV/0!</v>
      </c>
      <c r="AP228" s="69" t="e">
        <f t="shared" si="133"/>
        <v>#DIV/0!</v>
      </c>
      <c r="AQ228" s="69" t="e">
        <f t="shared" si="134"/>
        <v>#DIV/0!</v>
      </c>
      <c r="AR228" s="69" t="e">
        <f t="shared" si="135"/>
        <v>#DIV/0!</v>
      </c>
      <c r="AS228" s="69" t="e">
        <f t="shared" si="136"/>
        <v>#DIV/0!</v>
      </c>
      <c r="AT228" s="69" t="e">
        <f t="shared" si="137"/>
        <v>#DIV/0!</v>
      </c>
      <c r="AU228" s="69">
        <f t="shared" si="138"/>
        <v>-1</v>
      </c>
    </row>
    <row r="229" spans="1:47" x14ac:dyDescent="0.25">
      <c r="A229" s="63">
        <v>2023</v>
      </c>
      <c r="B229" s="64" t="s">
        <v>396</v>
      </c>
      <c r="C229" s="65" t="s">
        <v>397</v>
      </c>
      <c r="D229" s="62">
        <v>91800000</v>
      </c>
      <c r="E229" s="62">
        <v>91800000</v>
      </c>
      <c r="F229" s="62">
        <v>91800000</v>
      </c>
      <c r="G229" s="62">
        <v>95829669.875999928</v>
      </c>
      <c r="H229" s="62">
        <v>91800000</v>
      </c>
      <c r="I229" s="62">
        <v>91800000</v>
      </c>
      <c r="J229" s="62">
        <v>91800000</v>
      </c>
      <c r="K229" s="62">
        <v>91800000</v>
      </c>
      <c r="L229" s="62">
        <v>91800000</v>
      </c>
      <c r="M229" s="62">
        <v>91800000</v>
      </c>
      <c r="N229" s="62">
        <v>91800000</v>
      </c>
      <c r="O229" s="62">
        <v>9399834.8640000802</v>
      </c>
      <c r="P229" s="62">
        <v>1023229504.74</v>
      </c>
      <c r="R229" s="62">
        <v>77817835</v>
      </c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>
        <f t="shared" si="139"/>
        <v>77817835</v>
      </c>
      <c r="AF229" s="16" t="s">
        <v>396</v>
      </c>
      <c r="AG229" s="11" t="s">
        <v>397</v>
      </c>
      <c r="AH229" s="12">
        <f t="shared" ref="AH229" si="144">+AH230+AH231</f>
        <v>77817835</v>
      </c>
      <c r="AI229" s="62">
        <f t="shared" si="121"/>
        <v>-0.15231116557734206</v>
      </c>
      <c r="AJ229" s="62">
        <f t="shared" si="127"/>
        <v>-1</v>
      </c>
      <c r="AK229" s="62">
        <f t="shared" si="128"/>
        <v>-1</v>
      </c>
      <c r="AL229" s="62">
        <f t="shared" si="129"/>
        <v>-1</v>
      </c>
      <c r="AM229" s="62">
        <f t="shared" si="130"/>
        <v>-1</v>
      </c>
      <c r="AN229" s="62">
        <f t="shared" si="131"/>
        <v>-1</v>
      </c>
      <c r="AO229" s="62">
        <f t="shared" si="132"/>
        <v>-1</v>
      </c>
      <c r="AP229" s="62">
        <f t="shared" si="133"/>
        <v>-1</v>
      </c>
      <c r="AQ229" s="62">
        <f t="shared" si="134"/>
        <v>-1</v>
      </c>
      <c r="AR229" s="62">
        <f t="shared" si="135"/>
        <v>-1</v>
      </c>
      <c r="AS229" s="62">
        <f t="shared" si="136"/>
        <v>-1</v>
      </c>
      <c r="AT229" s="62">
        <f t="shared" si="137"/>
        <v>-1</v>
      </c>
      <c r="AU229" s="62">
        <f t="shared" si="138"/>
        <v>-0.92394879678555275</v>
      </c>
    </row>
    <row r="230" spans="1:47" x14ac:dyDescent="0.25">
      <c r="A230" s="66">
        <v>2023</v>
      </c>
      <c r="B230" s="67" t="s">
        <v>398</v>
      </c>
      <c r="C230" s="68" t="s">
        <v>839</v>
      </c>
      <c r="D230" s="69">
        <v>75000000</v>
      </c>
      <c r="E230" s="69">
        <v>75000000</v>
      </c>
      <c r="F230" s="69">
        <v>75000000</v>
      </c>
      <c r="G230" s="69">
        <v>79029669.875999928</v>
      </c>
      <c r="H230" s="69">
        <v>75000000</v>
      </c>
      <c r="I230" s="69">
        <v>75000000</v>
      </c>
      <c r="J230" s="69">
        <v>75000000</v>
      </c>
      <c r="K230" s="69">
        <v>75000000</v>
      </c>
      <c r="L230" s="69">
        <v>75000000</v>
      </c>
      <c r="M230" s="69">
        <v>75000000</v>
      </c>
      <c r="N230" s="69">
        <v>75000000</v>
      </c>
      <c r="O230" s="69">
        <v>7599834.8640000802</v>
      </c>
      <c r="P230" s="69">
        <v>836629504.74000001</v>
      </c>
      <c r="R230" s="69">
        <v>61739215</v>
      </c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>
        <f t="shared" si="139"/>
        <v>61739215</v>
      </c>
      <c r="AF230" s="15" t="s">
        <v>398</v>
      </c>
      <c r="AG230" s="30" t="s">
        <v>399</v>
      </c>
      <c r="AH230" s="31">
        <v>61739215</v>
      </c>
      <c r="AI230" s="69">
        <f t="shared" si="121"/>
        <v>-0.17681046666666667</v>
      </c>
      <c r="AJ230" s="69">
        <f t="shared" si="127"/>
        <v>-1</v>
      </c>
      <c r="AK230" s="69">
        <f t="shared" si="128"/>
        <v>-1</v>
      </c>
      <c r="AL230" s="69">
        <f t="shared" si="129"/>
        <v>-1</v>
      </c>
      <c r="AM230" s="69">
        <f t="shared" si="130"/>
        <v>-1</v>
      </c>
      <c r="AN230" s="69">
        <f t="shared" si="131"/>
        <v>-1</v>
      </c>
      <c r="AO230" s="69">
        <f t="shared" si="132"/>
        <v>-1</v>
      </c>
      <c r="AP230" s="69">
        <f t="shared" si="133"/>
        <v>-1</v>
      </c>
      <c r="AQ230" s="69">
        <f t="shared" si="134"/>
        <v>-1</v>
      </c>
      <c r="AR230" s="69">
        <f t="shared" si="135"/>
        <v>-1</v>
      </c>
      <c r="AS230" s="69">
        <f t="shared" si="136"/>
        <v>-1</v>
      </c>
      <c r="AT230" s="69">
        <f t="shared" si="137"/>
        <v>-1</v>
      </c>
      <c r="AU230" s="69">
        <f t="shared" si="138"/>
        <v>-0.92620483182793467</v>
      </c>
    </row>
    <row r="231" spans="1:47" x14ac:dyDescent="0.25">
      <c r="A231" s="66">
        <v>2023</v>
      </c>
      <c r="B231" s="67" t="s">
        <v>400</v>
      </c>
      <c r="C231" s="68" t="s">
        <v>401</v>
      </c>
      <c r="D231" s="69">
        <v>16800000</v>
      </c>
      <c r="E231" s="69">
        <v>16800000</v>
      </c>
      <c r="F231" s="69">
        <v>16800000</v>
      </c>
      <c r="G231" s="69">
        <v>16800000</v>
      </c>
      <c r="H231" s="69">
        <v>16800000</v>
      </c>
      <c r="I231" s="69">
        <v>16800000</v>
      </c>
      <c r="J231" s="69">
        <v>16800000</v>
      </c>
      <c r="K231" s="69">
        <v>16800000</v>
      </c>
      <c r="L231" s="69">
        <v>16800000</v>
      </c>
      <c r="M231" s="69">
        <v>16800000</v>
      </c>
      <c r="N231" s="69">
        <v>16800000</v>
      </c>
      <c r="O231" s="69">
        <v>1800000</v>
      </c>
      <c r="P231" s="69">
        <v>186600000</v>
      </c>
      <c r="R231" s="69">
        <v>16078620</v>
      </c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>
        <f t="shared" ref="AD231:AD258" si="145">SUM(R231:AC231)</f>
        <v>16078620</v>
      </c>
      <c r="AF231" s="15" t="s">
        <v>400</v>
      </c>
      <c r="AG231" s="30" t="s">
        <v>401</v>
      </c>
      <c r="AH231" s="31">
        <v>16078620</v>
      </c>
      <c r="AI231" s="69">
        <f t="shared" si="121"/>
        <v>-4.2939285714285715E-2</v>
      </c>
      <c r="AJ231" s="69">
        <f t="shared" si="127"/>
        <v>-1</v>
      </c>
      <c r="AK231" s="69">
        <f t="shared" si="128"/>
        <v>-1</v>
      </c>
      <c r="AL231" s="69">
        <f t="shared" si="129"/>
        <v>-1</v>
      </c>
      <c r="AM231" s="69">
        <f t="shared" si="130"/>
        <v>-1</v>
      </c>
      <c r="AN231" s="69">
        <f t="shared" si="131"/>
        <v>-1</v>
      </c>
      <c r="AO231" s="69">
        <f t="shared" si="132"/>
        <v>-1</v>
      </c>
      <c r="AP231" s="69">
        <f t="shared" si="133"/>
        <v>-1</v>
      </c>
      <c r="AQ231" s="69">
        <f t="shared" si="134"/>
        <v>-1</v>
      </c>
      <c r="AR231" s="69">
        <f t="shared" si="135"/>
        <v>-1</v>
      </c>
      <c r="AS231" s="69">
        <f t="shared" si="136"/>
        <v>-1</v>
      </c>
      <c r="AT231" s="69">
        <f t="shared" si="137"/>
        <v>-1</v>
      </c>
      <c r="AU231" s="69">
        <f t="shared" si="138"/>
        <v>-0.91383376205787781</v>
      </c>
    </row>
    <row r="232" spans="1:47" x14ac:dyDescent="0.25">
      <c r="A232" s="63">
        <v>2023</v>
      </c>
      <c r="B232" s="64" t="s">
        <v>402</v>
      </c>
      <c r="C232" s="65" t="s">
        <v>403</v>
      </c>
      <c r="D232" s="62">
        <v>1541558378.224</v>
      </c>
      <c r="E232" s="62">
        <v>83846210.717000008</v>
      </c>
      <c r="F232" s="62">
        <v>1619140479.2379999</v>
      </c>
      <c r="G232" s="62">
        <v>24681606.740000002</v>
      </c>
      <c r="H232" s="62">
        <v>14881606.74</v>
      </c>
      <c r="I232" s="62">
        <v>88681606.739999995</v>
      </c>
      <c r="J232" s="62">
        <v>81078781.255999997</v>
      </c>
      <c r="K232" s="62">
        <v>47789606.740000002</v>
      </c>
      <c r="L232" s="62">
        <v>14881606.74</v>
      </c>
      <c r="M232" s="62">
        <v>14881606.74</v>
      </c>
      <c r="N232" s="62">
        <v>15372209.159999987</v>
      </c>
      <c r="O232" s="62">
        <v>22881606.740000002</v>
      </c>
      <c r="P232" s="62">
        <v>3569675305.7749982</v>
      </c>
      <c r="R232" s="62">
        <v>1800000</v>
      </c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>
        <f t="shared" si="145"/>
        <v>1800000</v>
      </c>
      <c r="AF232" s="13" t="s">
        <v>402</v>
      </c>
      <c r="AG232" s="7" t="s">
        <v>403</v>
      </c>
      <c r="AH232" s="8">
        <f t="shared" ref="AH232" si="146">+AH233+AH250+AH255</f>
        <v>1800000</v>
      </c>
      <c r="AI232" s="62">
        <f t="shared" si="121"/>
        <v>-0.99883235041538043</v>
      </c>
      <c r="AJ232" s="62">
        <f t="shared" si="127"/>
        <v>-1</v>
      </c>
      <c r="AK232" s="62">
        <f t="shared" si="128"/>
        <v>-1</v>
      </c>
      <c r="AL232" s="62">
        <f t="shared" si="129"/>
        <v>-1</v>
      </c>
      <c r="AM232" s="62">
        <f t="shared" si="130"/>
        <v>-1</v>
      </c>
      <c r="AN232" s="62">
        <f t="shared" si="131"/>
        <v>-1</v>
      </c>
      <c r="AO232" s="62">
        <f t="shared" si="132"/>
        <v>-1</v>
      </c>
      <c r="AP232" s="62">
        <f t="shared" si="133"/>
        <v>-1</v>
      </c>
      <c r="AQ232" s="62">
        <f t="shared" si="134"/>
        <v>-1</v>
      </c>
      <c r="AR232" s="62">
        <f t="shared" si="135"/>
        <v>-1</v>
      </c>
      <c r="AS232" s="62">
        <f t="shared" si="136"/>
        <v>-1</v>
      </c>
      <c r="AT232" s="62">
        <f t="shared" si="137"/>
        <v>-1</v>
      </c>
      <c r="AU232" s="62">
        <f t="shared" si="138"/>
        <v>-0.99949575245762889</v>
      </c>
    </row>
    <row r="233" spans="1:47" x14ac:dyDescent="0.25">
      <c r="A233" s="63">
        <v>2023</v>
      </c>
      <c r="B233" s="64" t="s">
        <v>404</v>
      </c>
      <c r="C233" s="65" t="s">
        <v>405</v>
      </c>
      <c r="D233" s="62">
        <v>14881606.74</v>
      </c>
      <c r="E233" s="62">
        <v>18846210.717</v>
      </c>
      <c r="F233" s="62">
        <v>1450997454.368</v>
      </c>
      <c r="G233" s="62">
        <v>24681606.740000002</v>
      </c>
      <c r="H233" s="62">
        <v>14881606.74</v>
      </c>
      <c r="I233" s="62">
        <v>16681606.74</v>
      </c>
      <c r="J233" s="62">
        <v>14881606.74</v>
      </c>
      <c r="K233" s="62">
        <v>38789606.740000002</v>
      </c>
      <c r="L233" s="62">
        <v>14881606.74</v>
      </c>
      <c r="M233" s="62">
        <v>14881606.74</v>
      </c>
      <c r="N233" s="62">
        <v>15372209.159999987</v>
      </c>
      <c r="O233" s="62">
        <v>14881606.74</v>
      </c>
      <c r="P233" s="62">
        <v>1654658334.9050002</v>
      </c>
      <c r="R233" s="62">
        <v>200000</v>
      </c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>
        <f t="shared" si="145"/>
        <v>200000</v>
      </c>
      <c r="AF233" s="16" t="s">
        <v>404</v>
      </c>
      <c r="AG233" s="11" t="s">
        <v>405</v>
      </c>
      <c r="AH233" s="12">
        <f t="shared" ref="AH233" si="147">+AH234+AH237+AH249</f>
        <v>200000</v>
      </c>
      <c r="AI233" s="62">
        <f t="shared" si="121"/>
        <v>-0.98656059097016569</v>
      </c>
      <c r="AJ233" s="62">
        <f t="shared" si="127"/>
        <v>-1</v>
      </c>
      <c r="AK233" s="62">
        <f t="shared" si="128"/>
        <v>-1</v>
      </c>
      <c r="AL233" s="62">
        <f t="shared" si="129"/>
        <v>-1</v>
      </c>
      <c r="AM233" s="62">
        <f t="shared" si="130"/>
        <v>-1</v>
      </c>
      <c r="AN233" s="62">
        <f t="shared" si="131"/>
        <v>-1</v>
      </c>
      <c r="AO233" s="62">
        <f t="shared" si="132"/>
        <v>-1</v>
      </c>
      <c r="AP233" s="62">
        <f t="shared" si="133"/>
        <v>-1</v>
      </c>
      <c r="AQ233" s="62">
        <f t="shared" si="134"/>
        <v>-1</v>
      </c>
      <c r="AR233" s="62">
        <f t="shared" si="135"/>
        <v>-1</v>
      </c>
      <c r="AS233" s="62">
        <f t="shared" si="136"/>
        <v>-1</v>
      </c>
      <c r="AT233" s="62">
        <f t="shared" si="137"/>
        <v>-1</v>
      </c>
      <c r="AU233" s="62">
        <f t="shared" si="138"/>
        <v>-0.99987912912546295</v>
      </c>
    </row>
    <row r="234" spans="1:47" x14ac:dyDescent="0.25">
      <c r="A234" s="63">
        <v>2023</v>
      </c>
      <c r="B234" s="64" t="s">
        <v>406</v>
      </c>
      <c r="C234" s="65" t="s">
        <v>840</v>
      </c>
      <c r="D234" s="62">
        <v>14881606.74</v>
      </c>
      <c r="E234" s="62">
        <v>14881606.74</v>
      </c>
      <c r="F234" s="62">
        <v>14881606.74</v>
      </c>
      <c r="G234" s="62">
        <v>14881606.74</v>
      </c>
      <c r="H234" s="62">
        <v>14881606.74</v>
      </c>
      <c r="I234" s="62">
        <v>14881606.74</v>
      </c>
      <c r="J234" s="62">
        <v>14881606.74</v>
      </c>
      <c r="K234" s="62">
        <v>14881606.74</v>
      </c>
      <c r="L234" s="62">
        <v>14881606.74</v>
      </c>
      <c r="M234" s="62">
        <v>14881606.74</v>
      </c>
      <c r="N234" s="62">
        <v>15372209.159999987</v>
      </c>
      <c r="O234" s="62">
        <v>14881606.74</v>
      </c>
      <c r="P234" s="62">
        <v>179069883.29999998</v>
      </c>
      <c r="R234" s="62">
        <v>200000</v>
      </c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>
        <f t="shared" si="145"/>
        <v>200000</v>
      </c>
      <c r="AF234" s="16" t="s">
        <v>406</v>
      </c>
      <c r="AG234" s="11" t="s">
        <v>407</v>
      </c>
      <c r="AH234" s="12">
        <f t="shared" ref="AH234" si="148">+AH235+AH236</f>
        <v>200000</v>
      </c>
      <c r="AI234" s="62">
        <f t="shared" si="121"/>
        <v>-0.98656059097016569</v>
      </c>
      <c r="AJ234" s="62">
        <f t="shared" si="127"/>
        <v>-1</v>
      </c>
      <c r="AK234" s="62">
        <f t="shared" si="128"/>
        <v>-1</v>
      </c>
      <c r="AL234" s="62">
        <f t="shared" si="129"/>
        <v>-1</v>
      </c>
      <c r="AM234" s="62">
        <f t="shared" si="130"/>
        <v>-1</v>
      </c>
      <c r="AN234" s="62">
        <f t="shared" si="131"/>
        <v>-1</v>
      </c>
      <c r="AO234" s="62">
        <f t="shared" si="132"/>
        <v>-1</v>
      </c>
      <c r="AP234" s="62">
        <f t="shared" si="133"/>
        <v>-1</v>
      </c>
      <c r="AQ234" s="62">
        <f t="shared" si="134"/>
        <v>-1</v>
      </c>
      <c r="AR234" s="62">
        <f t="shared" si="135"/>
        <v>-1</v>
      </c>
      <c r="AS234" s="62">
        <f t="shared" si="136"/>
        <v>-1</v>
      </c>
      <c r="AT234" s="62">
        <f t="shared" si="137"/>
        <v>-1</v>
      </c>
      <c r="AU234" s="62">
        <f t="shared" si="138"/>
        <v>-0.99888311760573978</v>
      </c>
    </row>
    <row r="235" spans="1:47" x14ac:dyDescent="0.25">
      <c r="A235" s="66">
        <v>2023</v>
      </c>
      <c r="B235" s="67" t="s">
        <v>408</v>
      </c>
      <c r="C235" s="68" t="s">
        <v>840</v>
      </c>
      <c r="D235" s="69">
        <v>14781606.74</v>
      </c>
      <c r="E235" s="69">
        <v>14781606.74</v>
      </c>
      <c r="F235" s="69">
        <v>14781606.74</v>
      </c>
      <c r="G235" s="69">
        <v>14781606.74</v>
      </c>
      <c r="H235" s="69">
        <v>14781606.74</v>
      </c>
      <c r="I235" s="69">
        <v>14781606.74</v>
      </c>
      <c r="J235" s="69">
        <v>14781606.74</v>
      </c>
      <c r="K235" s="69">
        <v>14781606.74</v>
      </c>
      <c r="L235" s="69">
        <v>14781606.74</v>
      </c>
      <c r="M235" s="69">
        <v>14781606.74</v>
      </c>
      <c r="N235" s="69">
        <v>15272209.159999987</v>
      </c>
      <c r="O235" s="69">
        <v>14781606.74</v>
      </c>
      <c r="P235" s="69">
        <v>177869883.29999998</v>
      </c>
      <c r="R235" s="69">
        <v>200000</v>
      </c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>
        <f t="shared" si="145"/>
        <v>200000</v>
      </c>
      <c r="AF235" s="15" t="s">
        <v>408</v>
      </c>
      <c r="AG235" s="30" t="s">
        <v>407</v>
      </c>
      <c r="AH235" s="31">
        <v>200000</v>
      </c>
      <c r="AI235" s="69">
        <f t="shared" si="121"/>
        <v>-0.98646967115836015</v>
      </c>
      <c r="AJ235" s="69">
        <f t="shared" si="127"/>
        <v>-1</v>
      </c>
      <c r="AK235" s="69">
        <f t="shared" si="128"/>
        <v>-1</v>
      </c>
      <c r="AL235" s="69">
        <f t="shared" si="129"/>
        <v>-1</v>
      </c>
      <c r="AM235" s="69">
        <f t="shared" si="130"/>
        <v>-1</v>
      </c>
      <c r="AN235" s="69">
        <f t="shared" si="131"/>
        <v>-1</v>
      </c>
      <c r="AO235" s="69">
        <f t="shared" si="132"/>
        <v>-1</v>
      </c>
      <c r="AP235" s="69">
        <f t="shared" si="133"/>
        <v>-1</v>
      </c>
      <c r="AQ235" s="69">
        <f t="shared" si="134"/>
        <v>-1</v>
      </c>
      <c r="AR235" s="69">
        <f t="shared" si="135"/>
        <v>-1</v>
      </c>
      <c r="AS235" s="69">
        <f t="shared" si="136"/>
        <v>-1</v>
      </c>
      <c r="AT235" s="69">
        <f t="shared" si="137"/>
        <v>-1</v>
      </c>
      <c r="AU235" s="69">
        <f t="shared" si="138"/>
        <v>-0.99887558255344067</v>
      </c>
    </row>
    <row r="236" spans="1:47" x14ac:dyDescent="0.25">
      <c r="A236" s="66">
        <v>2023</v>
      </c>
      <c r="B236" s="67" t="s">
        <v>409</v>
      </c>
      <c r="C236" s="68" t="s">
        <v>841</v>
      </c>
      <c r="D236" s="69">
        <v>100000</v>
      </c>
      <c r="E236" s="69">
        <v>100000</v>
      </c>
      <c r="F236" s="69">
        <v>100000</v>
      </c>
      <c r="G236" s="69">
        <v>100000</v>
      </c>
      <c r="H236" s="69">
        <v>100000</v>
      </c>
      <c r="I236" s="69">
        <v>100000</v>
      </c>
      <c r="J236" s="69">
        <v>100000</v>
      </c>
      <c r="K236" s="69">
        <v>100000</v>
      </c>
      <c r="L236" s="69">
        <v>100000</v>
      </c>
      <c r="M236" s="69">
        <v>100000</v>
      </c>
      <c r="N236" s="69">
        <v>100000</v>
      </c>
      <c r="O236" s="69">
        <v>100000</v>
      </c>
      <c r="P236" s="69">
        <v>1200000</v>
      </c>
      <c r="R236" s="69">
        <v>0</v>
      </c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>
        <f t="shared" si="145"/>
        <v>0</v>
      </c>
      <c r="AF236" s="15" t="s">
        <v>409</v>
      </c>
      <c r="AG236" s="30" t="s">
        <v>410</v>
      </c>
      <c r="AH236" s="31">
        <v>0</v>
      </c>
      <c r="AI236" s="69">
        <f t="shared" si="121"/>
        <v>-1</v>
      </c>
      <c r="AJ236" s="69">
        <f t="shared" si="127"/>
        <v>-1</v>
      </c>
      <c r="AK236" s="69">
        <f t="shared" si="128"/>
        <v>-1</v>
      </c>
      <c r="AL236" s="69">
        <f t="shared" si="129"/>
        <v>-1</v>
      </c>
      <c r="AM236" s="69">
        <f t="shared" si="130"/>
        <v>-1</v>
      </c>
      <c r="AN236" s="69">
        <f t="shared" si="131"/>
        <v>-1</v>
      </c>
      <c r="AO236" s="69">
        <f t="shared" si="132"/>
        <v>-1</v>
      </c>
      <c r="AP236" s="69">
        <f t="shared" si="133"/>
        <v>-1</v>
      </c>
      <c r="AQ236" s="69">
        <f t="shared" si="134"/>
        <v>-1</v>
      </c>
      <c r="AR236" s="69">
        <f t="shared" si="135"/>
        <v>-1</v>
      </c>
      <c r="AS236" s="69">
        <f t="shared" si="136"/>
        <v>-1</v>
      </c>
      <c r="AT236" s="69">
        <f t="shared" si="137"/>
        <v>-1</v>
      </c>
      <c r="AU236" s="69">
        <f t="shared" si="138"/>
        <v>-1</v>
      </c>
    </row>
    <row r="237" spans="1:47" x14ac:dyDescent="0.25">
      <c r="A237" s="63">
        <v>2023</v>
      </c>
      <c r="B237" s="64" t="s">
        <v>411</v>
      </c>
      <c r="C237" s="65" t="s">
        <v>842</v>
      </c>
      <c r="D237" s="62">
        <v>0</v>
      </c>
      <c r="E237" s="62">
        <v>3964603.9769999981</v>
      </c>
      <c r="F237" s="62">
        <v>1434715847.628</v>
      </c>
      <c r="G237" s="62">
        <v>4800000</v>
      </c>
      <c r="H237" s="62">
        <v>0</v>
      </c>
      <c r="I237" s="62">
        <v>1800000</v>
      </c>
      <c r="J237" s="62">
        <v>0</v>
      </c>
      <c r="K237" s="62">
        <v>1800000</v>
      </c>
      <c r="L237" s="62">
        <v>0</v>
      </c>
      <c r="M237" s="62">
        <v>0</v>
      </c>
      <c r="N237" s="62">
        <v>0</v>
      </c>
      <c r="O237" s="62">
        <v>0</v>
      </c>
      <c r="P237" s="62">
        <v>1447080451.605</v>
      </c>
      <c r="R237" s="62">
        <v>0</v>
      </c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>
        <f t="shared" si="145"/>
        <v>0</v>
      </c>
      <c r="AF237" s="16" t="s">
        <v>411</v>
      </c>
      <c r="AG237" s="11" t="s">
        <v>412</v>
      </c>
      <c r="AH237" s="12">
        <f t="shared" ref="AH237" si="149">+AH238+AH239</f>
        <v>0</v>
      </c>
      <c r="AI237" s="62" t="e">
        <f t="shared" si="121"/>
        <v>#DIV/0!</v>
      </c>
      <c r="AJ237" s="62">
        <f t="shared" si="127"/>
        <v>-1</v>
      </c>
      <c r="AK237" s="62">
        <f t="shared" si="128"/>
        <v>-1</v>
      </c>
      <c r="AL237" s="62">
        <f t="shared" si="129"/>
        <v>-1</v>
      </c>
      <c r="AM237" s="62" t="e">
        <f t="shared" si="130"/>
        <v>#DIV/0!</v>
      </c>
      <c r="AN237" s="62">
        <f t="shared" si="131"/>
        <v>-1</v>
      </c>
      <c r="AO237" s="62" t="e">
        <f t="shared" si="132"/>
        <v>#DIV/0!</v>
      </c>
      <c r="AP237" s="62">
        <f t="shared" si="133"/>
        <v>-1</v>
      </c>
      <c r="AQ237" s="62" t="e">
        <f t="shared" si="134"/>
        <v>#DIV/0!</v>
      </c>
      <c r="AR237" s="62" t="e">
        <f t="shared" si="135"/>
        <v>#DIV/0!</v>
      </c>
      <c r="AS237" s="62" t="e">
        <f t="shared" si="136"/>
        <v>#DIV/0!</v>
      </c>
      <c r="AT237" s="62" t="e">
        <f t="shared" si="137"/>
        <v>#DIV/0!</v>
      </c>
      <c r="AU237" s="62">
        <f t="shared" si="138"/>
        <v>-1</v>
      </c>
    </row>
    <row r="238" spans="1:47" x14ac:dyDescent="0.25">
      <c r="A238" s="66">
        <v>2023</v>
      </c>
      <c r="B238" s="67" t="s">
        <v>413</v>
      </c>
      <c r="C238" s="68" t="s">
        <v>414</v>
      </c>
      <c r="D238" s="69">
        <v>0</v>
      </c>
      <c r="E238" s="69">
        <v>0</v>
      </c>
      <c r="F238" s="69">
        <v>400000000</v>
      </c>
      <c r="G238" s="69">
        <v>0</v>
      </c>
      <c r="H238" s="69">
        <v>0</v>
      </c>
      <c r="I238" s="69">
        <v>0</v>
      </c>
      <c r="J238" s="69">
        <v>0</v>
      </c>
      <c r="K238" s="69">
        <v>0</v>
      </c>
      <c r="L238" s="69">
        <v>0</v>
      </c>
      <c r="M238" s="69">
        <v>0</v>
      </c>
      <c r="N238" s="69">
        <v>0</v>
      </c>
      <c r="O238" s="69">
        <v>0</v>
      </c>
      <c r="P238" s="69">
        <v>400000000</v>
      </c>
      <c r="R238" s="69">
        <v>0</v>
      </c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>
        <f t="shared" si="145"/>
        <v>0</v>
      </c>
      <c r="AF238" s="15" t="s">
        <v>413</v>
      </c>
      <c r="AG238" s="30" t="s">
        <v>414</v>
      </c>
      <c r="AH238" s="31">
        <v>0</v>
      </c>
      <c r="AI238" s="69" t="e">
        <f t="shared" si="121"/>
        <v>#DIV/0!</v>
      </c>
      <c r="AJ238" s="69" t="e">
        <f t="shared" si="127"/>
        <v>#DIV/0!</v>
      </c>
      <c r="AK238" s="69">
        <f t="shared" si="128"/>
        <v>-1</v>
      </c>
      <c r="AL238" s="69" t="e">
        <f t="shared" si="129"/>
        <v>#DIV/0!</v>
      </c>
      <c r="AM238" s="69" t="e">
        <f t="shared" si="130"/>
        <v>#DIV/0!</v>
      </c>
      <c r="AN238" s="69" t="e">
        <f t="shared" si="131"/>
        <v>#DIV/0!</v>
      </c>
      <c r="AO238" s="69" t="e">
        <f t="shared" si="132"/>
        <v>#DIV/0!</v>
      </c>
      <c r="AP238" s="69" t="e">
        <f t="shared" si="133"/>
        <v>#DIV/0!</v>
      </c>
      <c r="AQ238" s="69" t="e">
        <f t="shared" si="134"/>
        <v>#DIV/0!</v>
      </c>
      <c r="AR238" s="69" t="e">
        <f t="shared" si="135"/>
        <v>#DIV/0!</v>
      </c>
      <c r="AS238" s="69" t="e">
        <f t="shared" si="136"/>
        <v>#DIV/0!</v>
      </c>
      <c r="AT238" s="69" t="e">
        <f t="shared" si="137"/>
        <v>#DIV/0!</v>
      </c>
      <c r="AU238" s="69">
        <f t="shared" si="138"/>
        <v>-1</v>
      </c>
    </row>
    <row r="239" spans="1:47" x14ac:dyDescent="0.25">
      <c r="A239" s="63">
        <v>2023</v>
      </c>
      <c r="B239" s="64" t="s">
        <v>415</v>
      </c>
      <c r="C239" s="65" t="s">
        <v>843</v>
      </c>
      <c r="D239" s="62">
        <v>0</v>
      </c>
      <c r="E239" s="62">
        <v>3964603.9769999981</v>
      </c>
      <c r="F239" s="62">
        <v>1034715847.628</v>
      </c>
      <c r="G239" s="62">
        <v>4800000</v>
      </c>
      <c r="H239" s="62">
        <v>0</v>
      </c>
      <c r="I239" s="62">
        <v>1800000</v>
      </c>
      <c r="J239" s="62">
        <v>0</v>
      </c>
      <c r="K239" s="62">
        <v>1800000</v>
      </c>
      <c r="L239" s="62">
        <v>0</v>
      </c>
      <c r="M239" s="62">
        <v>0</v>
      </c>
      <c r="N239" s="62">
        <v>0</v>
      </c>
      <c r="O239" s="62">
        <v>0</v>
      </c>
      <c r="P239" s="62">
        <v>1047080451.605</v>
      </c>
      <c r="R239" s="62">
        <v>0</v>
      </c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>
        <f t="shared" si="145"/>
        <v>0</v>
      </c>
      <c r="AF239" s="16" t="s">
        <v>415</v>
      </c>
      <c r="AG239" s="11" t="s">
        <v>416</v>
      </c>
      <c r="AH239" s="12">
        <f t="shared" ref="AH239" si="150">+AH240+AH241+AH242+AH243+AH244+AH245+AH246+AH247+AH248</f>
        <v>0</v>
      </c>
      <c r="AI239" s="62" t="e">
        <f t="shared" si="121"/>
        <v>#DIV/0!</v>
      </c>
      <c r="AJ239" s="62">
        <f t="shared" si="127"/>
        <v>-1</v>
      </c>
      <c r="AK239" s="62">
        <f t="shared" si="128"/>
        <v>-1</v>
      </c>
      <c r="AL239" s="62">
        <f t="shared" si="129"/>
        <v>-1</v>
      </c>
      <c r="AM239" s="62" t="e">
        <f t="shared" si="130"/>
        <v>#DIV/0!</v>
      </c>
      <c r="AN239" s="62">
        <f t="shared" si="131"/>
        <v>-1</v>
      </c>
      <c r="AO239" s="62" t="e">
        <f t="shared" si="132"/>
        <v>#DIV/0!</v>
      </c>
      <c r="AP239" s="62">
        <f t="shared" si="133"/>
        <v>-1</v>
      </c>
      <c r="AQ239" s="62" t="e">
        <f t="shared" si="134"/>
        <v>#DIV/0!</v>
      </c>
      <c r="AR239" s="62" t="e">
        <f t="shared" si="135"/>
        <v>#DIV/0!</v>
      </c>
      <c r="AS239" s="62" t="e">
        <f t="shared" si="136"/>
        <v>#DIV/0!</v>
      </c>
      <c r="AT239" s="62" t="e">
        <f t="shared" si="137"/>
        <v>#DIV/0!</v>
      </c>
      <c r="AU239" s="62">
        <f t="shared" si="138"/>
        <v>-1</v>
      </c>
    </row>
    <row r="240" spans="1:47" x14ac:dyDescent="0.25">
      <c r="A240" s="66">
        <v>2023</v>
      </c>
      <c r="B240" s="67" t="s">
        <v>417</v>
      </c>
      <c r="C240" s="68" t="s">
        <v>418</v>
      </c>
      <c r="D240" s="69">
        <v>0</v>
      </c>
      <c r="E240" s="69">
        <v>0</v>
      </c>
      <c r="F240" s="69">
        <v>250000000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250000000</v>
      </c>
      <c r="R240" s="69">
        <v>0</v>
      </c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>
        <f t="shared" si="145"/>
        <v>0</v>
      </c>
      <c r="AF240" s="15" t="s">
        <v>417</v>
      </c>
      <c r="AG240" s="30" t="s">
        <v>418</v>
      </c>
      <c r="AH240" s="31">
        <v>0</v>
      </c>
      <c r="AI240" s="69" t="e">
        <f t="shared" si="121"/>
        <v>#DIV/0!</v>
      </c>
      <c r="AJ240" s="69" t="e">
        <f t="shared" si="127"/>
        <v>#DIV/0!</v>
      </c>
      <c r="AK240" s="69">
        <f t="shared" si="128"/>
        <v>-1</v>
      </c>
      <c r="AL240" s="69" t="e">
        <f t="shared" si="129"/>
        <v>#DIV/0!</v>
      </c>
      <c r="AM240" s="69" t="e">
        <f t="shared" si="130"/>
        <v>#DIV/0!</v>
      </c>
      <c r="AN240" s="69" t="e">
        <f t="shared" si="131"/>
        <v>#DIV/0!</v>
      </c>
      <c r="AO240" s="69" t="e">
        <f t="shared" si="132"/>
        <v>#DIV/0!</v>
      </c>
      <c r="AP240" s="69" t="e">
        <f t="shared" si="133"/>
        <v>#DIV/0!</v>
      </c>
      <c r="AQ240" s="69" t="e">
        <f t="shared" si="134"/>
        <v>#DIV/0!</v>
      </c>
      <c r="AR240" s="69" t="e">
        <f t="shared" si="135"/>
        <v>#DIV/0!</v>
      </c>
      <c r="AS240" s="69" t="e">
        <f t="shared" si="136"/>
        <v>#DIV/0!</v>
      </c>
      <c r="AT240" s="69" t="e">
        <f t="shared" si="137"/>
        <v>#DIV/0!</v>
      </c>
      <c r="AU240" s="69">
        <f t="shared" si="138"/>
        <v>-1</v>
      </c>
    </row>
    <row r="241" spans="1:47" x14ac:dyDescent="0.25">
      <c r="A241" s="66">
        <v>2023</v>
      </c>
      <c r="B241" s="67" t="s">
        <v>419</v>
      </c>
      <c r="C241" s="68" t="s">
        <v>420</v>
      </c>
      <c r="D241" s="69">
        <v>0</v>
      </c>
      <c r="E241" s="69">
        <v>0</v>
      </c>
      <c r="F241" s="69">
        <v>8000000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8000000</v>
      </c>
      <c r="R241" s="69">
        <v>0</v>
      </c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>
        <f t="shared" si="145"/>
        <v>0</v>
      </c>
      <c r="AF241" s="15" t="s">
        <v>419</v>
      </c>
      <c r="AG241" s="30" t="s">
        <v>420</v>
      </c>
      <c r="AH241" s="31">
        <v>0</v>
      </c>
      <c r="AI241" s="69" t="e">
        <f t="shared" si="121"/>
        <v>#DIV/0!</v>
      </c>
      <c r="AJ241" s="69" t="e">
        <f t="shared" si="127"/>
        <v>#DIV/0!</v>
      </c>
      <c r="AK241" s="69">
        <f t="shared" si="128"/>
        <v>-1</v>
      </c>
      <c r="AL241" s="69" t="e">
        <f t="shared" si="129"/>
        <v>#DIV/0!</v>
      </c>
      <c r="AM241" s="69" t="e">
        <f t="shared" si="130"/>
        <v>#DIV/0!</v>
      </c>
      <c r="AN241" s="69" t="e">
        <f t="shared" si="131"/>
        <v>#DIV/0!</v>
      </c>
      <c r="AO241" s="69" t="e">
        <f t="shared" si="132"/>
        <v>#DIV/0!</v>
      </c>
      <c r="AP241" s="69" t="e">
        <f t="shared" si="133"/>
        <v>#DIV/0!</v>
      </c>
      <c r="AQ241" s="69" t="e">
        <f t="shared" si="134"/>
        <v>#DIV/0!</v>
      </c>
      <c r="AR241" s="69" t="e">
        <f t="shared" si="135"/>
        <v>#DIV/0!</v>
      </c>
      <c r="AS241" s="69" t="e">
        <f t="shared" si="136"/>
        <v>#DIV/0!</v>
      </c>
      <c r="AT241" s="69" t="e">
        <f t="shared" si="137"/>
        <v>#DIV/0!</v>
      </c>
      <c r="AU241" s="69">
        <f t="shared" si="138"/>
        <v>-1</v>
      </c>
    </row>
    <row r="242" spans="1:47" x14ac:dyDescent="0.25">
      <c r="A242" s="66">
        <v>2023</v>
      </c>
      <c r="B242" s="67" t="s">
        <v>421</v>
      </c>
      <c r="C242" s="68" t="s">
        <v>422</v>
      </c>
      <c r="D242" s="69">
        <v>0</v>
      </c>
      <c r="E242" s="69">
        <v>0</v>
      </c>
      <c r="F242" s="69">
        <v>300000000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300000000</v>
      </c>
      <c r="R242" s="69">
        <v>0</v>
      </c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>
        <f t="shared" si="145"/>
        <v>0</v>
      </c>
      <c r="AF242" s="15" t="s">
        <v>421</v>
      </c>
      <c r="AG242" s="30" t="s">
        <v>422</v>
      </c>
      <c r="AH242" s="31">
        <v>0</v>
      </c>
      <c r="AI242" s="69" t="e">
        <f t="shared" si="121"/>
        <v>#DIV/0!</v>
      </c>
      <c r="AJ242" s="69" t="e">
        <f t="shared" si="127"/>
        <v>#DIV/0!</v>
      </c>
      <c r="AK242" s="69">
        <f t="shared" si="128"/>
        <v>-1</v>
      </c>
      <c r="AL242" s="69" t="e">
        <f t="shared" si="129"/>
        <v>#DIV/0!</v>
      </c>
      <c r="AM242" s="69" t="e">
        <f t="shared" si="130"/>
        <v>#DIV/0!</v>
      </c>
      <c r="AN242" s="69" t="e">
        <f t="shared" si="131"/>
        <v>#DIV/0!</v>
      </c>
      <c r="AO242" s="69" t="e">
        <f t="shared" si="132"/>
        <v>#DIV/0!</v>
      </c>
      <c r="AP242" s="69" t="e">
        <f t="shared" si="133"/>
        <v>#DIV/0!</v>
      </c>
      <c r="AQ242" s="69" t="e">
        <f t="shared" si="134"/>
        <v>#DIV/0!</v>
      </c>
      <c r="AR242" s="69" t="e">
        <f t="shared" si="135"/>
        <v>#DIV/0!</v>
      </c>
      <c r="AS242" s="69" t="e">
        <f t="shared" si="136"/>
        <v>#DIV/0!</v>
      </c>
      <c r="AT242" s="69" t="e">
        <f t="shared" si="137"/>
        <v>#DIV/0!</v>
      </c>
      <c r="AU242" s="69">
        <f t="shared" si="138"/>
        <v>-1</v>
      </c>
    </row>
    <row r="243" spans="1:47" x14ac:dyDescent="0.25">
      <c r="A243" s="66">
        <v>2023</v>
      </c>
      <c r="B243" s="67" t="s">
        <v>423</v>
      </c>
      <c r="C243" s="68" t="s">
        <v>424</v>
      </c>
      <c r="D243" s="69">
        <v>0</v>
      </c>
      <c r="E243" s="69">
        <v>3964603.9769999981</v>
      </c>
      <c r="F243" s="69">
        <v>248715847.62800002</v>
      </c>
      <c r="G243" s="69">
        <v>0</v>
      </c>
      <c r="H243" s="69">
        <v>0</v>
      </c>
      <c r="I243" s="69">
        <v>0</v>
      </c>
      <c r="J243" s="69">
        <v>0</v>
      </c>
      <c r="K243" s="69">
        <v>0</v>
      </c>
      <c r="L243" s="69">
        <v>0</v>
      </c>
      <c r="M243" s="69">
        <v>0</v>
      </c>
      <c r="N243" s="69">
        <v>0</v>
      </c>
      <c r="O243" s="69">
        <v>0</v>
      </c>
      <c r="P243" s="69">
        <v>252680451.60500002</v>
      </c>
      <c r="R243" s="69">
        <v>0</v>
      </c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>
        <f t="shared" si="145"/>
        <v>0</v>
      </c>
      <c r="AF243" s="15" t="s">
        <v>423</v>
      </c>
      <c r="AG243" s="30" t="s">
        <v>424</v>
      </c>
      <c r="AH243" s="31">
        <v>0</v>
      </c>
      <c r="AI243" s="69" t="e">
        <f t="shared" si="121"/>
        <v>#DIV/0!</v>
      </c>
      <c r="AJ243" s="69">
        <f t="shared" si="127"/>
        <v>-1</v>
      </c>
      <c r="AK243" s="69">
        <f t="shared" si="128"/>
        <v>-1</v>
      </c>
      <c r="AL243" s="69" t="e">
        <f t="shared" si="129"/>
        <v>#DIV/0!</v>
      </c>
      <c r="AM243" s="69" t="e">
        <f t="shared" si="130"/>
        <v>#DIV/0!</v>
      </c>
      <c r="AN243" s="69" t="e">
        <f t="shared" si="131"/>
        <v>#DIV/0!</v>
      </c>
      <c r="AO243" s="69" t="e">
        <f t="shared" si="132"/>
        <v>#DIV/0!</v>
      </c>
      <c r="AP243" s="69" t="e">
        <f t="shared" si="133"/>
        <v>#DIV/0!</v>
      </c>
      <c r="AQ243" s="69" t="e">
        <f t="shared" si="134"/>
        <v>#DIV/0!</v>
      </c>
      <c r="AR243" s="69" t="e">
        <f t="shared" si="135"/>
        <v>#DIV/0!</v>
      </c>
      <c r="AS243" s="69" t="e">
        <f t="shared" si="136"/>
        <v>#DIV/0!</v>
      </c>
      <c r="AT243" s="69" t="e">
        <f t="shared" si="137"/>
        <v>#DIV/0!</v>
      </c>
      <c r="AU243" s="69">
        <f t="shared" si="138"/>
        <v>-1</v>
      </c>
    </row>
    <row r="244" spans="1:47" x14ac:dyDescent="0.25">
      <c r="A244" s="66">
        <v>2023</v>
      </c>
      <c r="B244" s="67" t="s">
        <v>425</v>
      </c>
      <c r="C244" s="68" t="s">
        <v>426</v>
      </c>
      <c r="D244" s="69">
        <v>0</v>
      </c>
      <c r="E244" s="69">
        <v>0</v>
      </c>
      <c r="F244" s="69">
        <v>5000000</v>
      </c>
      <c r="G244" s="69">
        <v>3000000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8000000</v>
      </c>
      <c r="R244" s="69">
        <v>0</v>
      </c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>
        <f t="shared" si="145"/>
        <v>0</v>
      </c>
      <c r="AF244" s="15" t="s">
        <v>425</v>
      </c>
      <c r="AG244" s="30" t="s">
        <v>426</v>
      </c>
      <c r="AH244" s="31">
        <v>0</v>
      </c>
      <c r="AI244" s="69" t="e">
        <f t="shared" si="121"/>
        <v>#DIV/0!</v>
      </c>
      <c r="AJ244" s="69" t="e">
        <f t="shared" si="127"/>
        <v>#DIV/0!</v>
      </c>
      <c r="AK244" s="69">
        <f t="shared" si="128"/>
        <v>-1</v>
      </c>
      <c r="AL244" s="69">
        <f t="shared" si="129"/>
        <v>-1</v>
      </c>
      <c r="AM244" s="69" t="e">
        <f t="shared" si="130"/>
        <v>#DIV/0!</v>
      </c>
      <c r="AN244" s="69" t="e">
        <f t="shared" si="131"/>
        <v>#DIV/0!</v>
      </c>
      <c r="AO244" s="69" t="e">
        <f t="shared" si="132"/>
        <v>#DIV/0!</v>
      </c>
      <c r="AP244" s="69" t="e">
        <f t="shared" si="133"/>
        <v>#DIV/0!</v>
      </c>
      <c r="AQ244" s="69" t="e">
        <f t="shared" si="134"/>
        <v>#DIV/0!</v>
      </c>
      <c r="AR244" s="69" t="e">
        <f t="shared" si="135"/>
        <v>#DIV/0!</v>
      </c>
      <c r="AS244" s="69" t="e">
        <f t="shared" si="136"/>
        <v>#DIV/0!</v>
      </c>
      <c r="AT244" s="69" t="e">
        <f t="shared" si="137"/>
        <v>#DIV/0!</v>
      </c>
      <c r="AU244" s="69">
        <f t="shared" si="138"/>
        <v>-1</v>
      </c>
    </row>
    <row r="245" spans="1:47" x14ac:dyDescent="0.25">
      <c r="A245" s="66">
        <v>2023</v>
      </c>
      <c r="B245" s="67" t="s">
        <v>427</v>
      </c>
      <c r="C245" s="68" t="s">
        <v>428</v>
      </c>
      <c r="D245" s="69">
        <v>0</v>
      </c>
      <c r="E245" s="69">
        <v>0</v>
      </c>
      <c r="F245" s="69">
        <v>30000000</v>
      </c>
      <c r="G245" s="69">
        <v>1800000</v>
      </c>
      <c r="H245" s="69">
        <v>0</v>
      </c>
      <c r="I245" s="69">
        <v>1800000</v>
      </c>
      <c r="J245" s="69">
        <v>0</v>
      </c>
      <c r="K245" s="69">
        <v>1800000</v>
      </c>
      <c r="L245" s="69">
        <v>0</v>
      </c>
      <c r="M245" s="69">
        <v>0</v>
      </c>
      <c r="N245" s="69">
        <v>0</v>
      </c>
      <c r="O245" s="69">
        <v>0</v>
      </c>
      <c r="P245" s="69">
        <v>35400000</v>
      </c>
      <c r="R245" s="69">
        <v>0</v>
      </c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>
        <f t="shared" si="145"/>
        <v>0</v>
      </c>
      <c r="AF245" s="15" t="s">
        <v>427</v>
      </c>
      <c r="AG245" s="30" t="s">
        <v>428</v>
      </c>
      <c r="AH245" s="31">
        <v>0</v>
      </c>
      <c r="AI245" s="69" t="e">
        <f t="shared" si="121"/>
        <v>#DIV/0!</v>
      </c>
      <c r="AJ245" s="69" t="e">
        <f t="shared" si="127"/>
        <v>#DIV/0!</v>
      </c>
      <c r="AK245" s="69">
        <f t="shared" si="128"/>
        <v>-1</v>
      </c>
      <c r="AL245" s="69">
        <f t="shared" si="129"/>
        <v>-1</v>
      </c>
      <c r="AM245" s="69" t="e">
        <f t="shared" si="130"/>
        <v>#DIV/0!</v>
      </c>
      <c r="AN245" s="69">
        <f t="shared" si="131"/>
        <v>-1</v>
      </c>
      <c r="AO245" s="69" t="e">
        <f t="shared" si="132"/>
        <v>#DIV/0!</v>
      </c>
      <c r="AP245" s="69">
        <f t="shared" si="133"/>
        <v>-1</v>
      </c>
      <c r="AQ245" s="69" t="e">
        <f t="shared" si="134"/>
        <v>#DIV/0!</v>
      </c>
      <c r="AR245" s="69" t="e">
        <f t="shared" si="135"/>
        <v>#DIV/0!</v>
      </c>
      <c r="AS245" s="69" t="e">
        <f t="shared" si="136"/>
        <v>#DIV/0!</v>
      </c>
      <c r="AT245" s="69" t="e">
        <f t="shared" si="137"/>
        <v>#DIV/0!</v>
      </c>
      <c r="AU245" s="69">
        <f t="shared" si="138"/>
        <v>-1</v>
      </c>
    </row>
    <row r="246" spans="1:47" x14ac:dyDescent="0.25">
      <c r="A246" s="66">
        <v>2023</v>
      </c>
      <c r="B246" s="67" t="s">
        <v>429</v>
      </c>
      <c r="C246" s="68" t="s">
        <v>430</v>
      </c>
      <c r="D246" s="69">
        <v>0</v>
      </c>
      <c r="E246" s="69">
        <v>0</v>
      </c>
      <c r="F246" s="69">
        <v>40000000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40000000</v>
      </c>
      <c r="R246" s="69">
        <v>0</v>
      </c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>
        <f t="shared" si="145"/>
        <v>0</v>
      </c>
      <c r="AF246" s="15" t="s">
        <v>429</v>
      </c>
      <c r="AG246" s="30" t="s">
        <v>430</v>
      </c>
      <c r="AH246" s="31">
        <v>0</v>
      </c>
      <c r="AI246" s="69" t="e">
        <f t="shared" si="121"/>
        <v>#DIV/0!</v>
      </c>
      <c r="AJ246" s="69" t="e">
        <f t="shared" si="127"/>
        <v>#DIV/0!</v>
      </c>
      <c r="AK246" s="69">
        <f t="shared" si="128"/>
        <v>-1</v>
      </c>
      <c r="AL246" s="69" t="e">
        <f t="shared" si="129"/>
        <v>#DIV/0!</v>
      </c>
      <c r="AM246" s="69" t="e">
        <f t="shared" si="130"/>
        <v>#DIV/0!</v>
      </c>
      <c r="AN246" s="69" t="e">
        <f t="shared" si="131"/>
        <v>#DIV/0!</v>
      </c>
      <c r="AO246" s="69" t="e">
        <f t="shared" si="132"/>
        <v>#DIV/0!</v>
      </c>
      <c r="AP246" s="69" t="e">
        <f t="shared" si="133"/>
        <v>#DIV/0!</v>
      </c>
      <c r="AQ246" s="69" t="e">
        <f t="shared" si="134"/>
        <v>#DIV/0!</v>
      </c>
      <c r="AR246" s="69" t="e">
        <f t="shared" si="135"/>
        <v>#DIV/0!</v>
      </c>
      <c r="AS246" s="69" t="e">
        <f t="shared" si="136"/>
        <v>#DIV/0!</v>
      </c>
      <c r="AT246" s="69" t="e">
        <f t="shared" si="137"/>
        <v>#DIV/0!</v>
      </c>
      <c r="AU246" s="69">
        <f t="shared" si="138"/>
        <v>-1</v>
      </c>
    </row>
    <row r="247" spans="1:47" x14ac:dyDescent="0.25">
      <c r="A247" s="66">
        <v>2023</v>
      </c>
      <c r="B247" s="67" t="s">
        <v>431</v>
      </c>
      <c r="C247" s="68" t="s">
        <v>432</v>
      </c>
      <c r="D247" s="69">
        <v>0</v>
      </c>
      <c r="E247" s="69">
        <v>0</v>
      </c>
      <c r="F247" s="69">
        <v>80000000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80000000</v>
      </c>
      <c r="R247" s="69">
        <v>0</v>
      </c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>
        <f t="shared" si="145"/>
        <v>0</v>
      </c>
      <c r="AF247" s="15" t="s">
        <v>431</v>
      </c>
      <c r="AG247" s="30" t="s">
        <v>432</v>
      </c>
      <c r="AH247" s="31">
        <v>0</v>
      </c>
      <c r="AI247" s="69" t="e">
        <f t="shared" si="121"/>
        <v>#DIV/0!</v>
      </c>
      <c r="AJ247" s="69" t="e">
        <f t="shared" si="127"/>
        <v>#DIV/0!</v>
      </c>
      <c r="AK247" s="69">
        <f t="shared" si="128"/>
        <v>-1</v>
      </c>
      <c r="AL247" s="69" t="e">
        <f t="shared" si="129"/>
        <v>#DIV/0!</v>
      </c>
      <c r="AM247" s="69" t="e">
        <f t="shared" si="130"/>
        <v>#DIV/0!</v>
      </c>
      <c r="AN247" s="69" t="e">
        <f t="shared" si="131"/>
        <v>#DIV/0!</v>
      </c>
      <c r="AO247" s="69" t="e">
        <f t="shared" si="132"/>
        <v>#DIV/0!</v>
      </c>
      <c r="AP247" s="69" t="e">
        <f t="shared" si="133"/>
        <v>#DIV/0!</v>
      </c>
      <c r="AQ247" s="69" t="e">
        <f t="shared" si="134"/>
        <v>#DIV/0!</v>
      </c>
      <c r="AR247" s="69" t="e">
        <f t="shared" si="135"/>
        <v>#DIV/0!</v>
      </c>
      <c r="AS247" s="69" t="e">
        <f t="shared" si="136"/>
        <v>#DIV/0!</v>
      </c>
      <c r="AT247" s="69" t="e">
        <f t="shared" si="137"/>
        <v>#DIV/0!</v>
      </c>
      <c r="AU247" s="69">
        <f t="shared" si="138"/>
        <v>-1</v>
      </c>
    </row>
    <row r="248" spans="1:47" x14ac:dyDescent="0.25">
      <c r="A248" s="66">
        <v>2023</v>
      </c>
      <c r="B248" s="67" t="s">
        <v>433</v>
      </c>
      <c r="C248" s="68" t="s">
        <v>434</v>
      </c>
      <c r="D248" s="69">
        <v>0</v>
      </c>
      <c r="E248" s="69">
        <v>0</v>
      </c>
      <c r="F248" s="69">
        <v>73000000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73000000</v>
      </c>
      <c r="R248" s="69">
        <v>0</v>
      </c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>
        <f t="shared" si="145"/>
        <v>0</v>
      </c>
      <c r="AF248" s="15" t="s">
        <v>433</v>
      </c>
      <c r="AG248" s="30" t="s">
        <v>434</v>
      </c>
      <c r="AH248" s="31">
        <v>0</v>
      </c>
      <c r="AI248" s="69" t="e">
        <f t="shared" si="121"/>
        <v>#DIV/0!</v>
      </c>
      <c r="AJ248" s="69" t="e">
        <f t="shared" si="127"/>
        <v>#DIV/0!</v>
      </c>
      <c r="AK248" s="69">
        <f t="shared" si="128"/>
        <v>-1</v>
      </c>
      <c r="AL248" s="69" t="e">
        <f t="shared" si="129"/>
        <v>#DIV/0!</v>
      </c>
      <c r="AM248" s="69" t="e">
        <f t="shared" si="130"/>
        <v>#DIV/0!</v>
      </c>
      <c r="AN248" s="69" t="e">
        <f t="shared" si="131"/>
        <v>#DIV/0!</v>
      </c>
      <c r="AO248" s="69" t="e">
        <f t="shared" si="132"/>
        <v>#DIV/0!</v>
      </c>
      <c r="AP248" s="69" t="e">
        <f t="shared" si="133"/>
        <v>#DIV/0!</v>
      </c>
      <c r="AQ248" s="69" t="e">
        <f t="shared" si="134"/>
        <v>#DIV/0!</v>
      </c>
      <c r="AR248" s="69" t="e">
        <f t="shared" si="135"/>
        <v>#DIV/0!</v>
      </c>
      <c r="AS248" s="69" t="e">
        <f t="shared" si="136"/>
        <v>#DIV/0!</v>
      </c>
      <c r="AT248" s="69" t="e">
        <f t="shared" si="137"/>
        <v>#DIV/0!</v>
      </c>
      <c r="AU248" s="69">
        <f t="shared" si="138"/>
        <v>-1</v>
      </c>
    </row>
    <row r="249" spans="1:47" x14ac:dyDescent="0.25">
      <c r="A249" s="66">
        <v>2023</v>
      </c>
      <c r="B249" s="67" t="s">
        <v>435</v>
      </c>
      <c r="C249" s="68" t="s">
        <v>436</v>
      </c>
      <c r="D249" s="69">
        <v>0</v>
      </c>
      <c r="E249" s="69">
        <v>0</v>
      </c>
      <c r="F249" s="69">
        <v>1400000</v>
      </c>
      <c r="G249" s="69">
        <v>5000000</v>
      </c>
      <c r="H249" s="69">
        <v>0</v>
      </c>
      <c r="I249" s="69">
        <v>0</v>
      </c>
      <c r="J249" s="69">
        <v>0</v>
      </c>
      <c r="K249" s="69">
        <v>22108000</v>
      </c>
      <c r="L249" s="69">
        <v>0</v>
      </c>
      <c r="M249" s="69">
        <v>0</v>
      </c>
      <c r="N249" s="69">
        <v>0</v>
      </c>
      <c r="O249" s="69">
        <v>0</v>
      </c>
      <c r="P249" s="69">
        <v>28508000</v>
      </c>
      <c r="R249" s="69">
        <v>0</v>
      </c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>
        <f t="shared" si="145"/>
        <v>0</v>
      </c>
      <c r="AF249" s="15" t="s">
        <v>435</v>
      </c>
      <c r="AG249" s="30" t="s">
        <v>436</v>
      </c>
      <c r="AH249" s="31">
        <v>0</v>
      </c>
      <c r="AI249" s="69" t="e">
        <f t="shared" si="121"/>
        <v>#DIV/0!</v>
      </c>
      <c r="AJ249" s="69" t="e">
        <f t="shared" si="127"/>
        <v>#DIV/0!</v>
      </c>
      <c r="AK249" s="69">
        <f t="shared" si="128"/>
        <v>-1</v>
      </c>
      <c r="AL249" s="69">
        <f t="shared" si="129"/>
        <v>-1</v>
      </c>
      <c r="AM249" s="69" t="e">
        <f t="shared" si="130"/>
        <v>#DIV/0!</v>
      </c>
      <c r="AN249" s="69" t="e">
        <f t="shared" si="131"/>
        <v>#DIV/0!</v>
      </c>
      <c r="AO249" s="69" t="e">
        <f t="shared" si="132"/>
        <v>#DIV/0!</v>
      </c>
      <c r="AP249" s="69">
        <f t="shared" si="133"/>
        <v>-1</v>
      </c>
      <c r="AQ249" s="69" t="e">
        <f t="shared" si="134"/>
        <v>#DIV/0!</v>
      </c>
      <c r="AR249" s="69" t="e">
        <f t="shared" si="135"/>
        <v>#DIV/0!</v>
      </c>
      <c r="AS249" s="69" t="e">
        <f t="shared" si="136"/>
        <v>#DIV/0!</v>
      </c>
      <c r="AT249" s="69" t="e">
        <f t="shared" si="137"/>
        <v>#DIV/0!</v>
      </c>
      <c r="AU249" s="69">
        <f t="shared" si="138"/>
        <v>-1</v>
      </c>
    </row>
    <row r="250" spans="1:47" x14ac:dyDescent="0.25">
      <c r="A250" s="63">
        <v>2023</v>
      </c>
      <c r="B250" s="64" t="s">
        <v>437</v>
      </c>
      <c r="C250" s="65" t="s">
        <v>438</v>
      </c>
      <c r="D250" s="62">
        <v>1526676771.484</v>
      </c>
      <c r="E250" s="62">
        <v>65000000</v>
      </c>
      <c r="F250" s="62">
        <v>168143024.86999989</v>
      </c>
      <c r="G250" s="62">
        <v>0</v>
      </c>
      <c r="H250" s="62">
        <v>0</v>
      </c>
      <c r="I250" s="62">
        <v>56000000</v>
      </c>
      <c r="J250" s="62">
        <v>66197174.516000003</v>
      </c>
      <c r="K250" s="62">
        <v>9000000</v>
      </c>
      <c r="L250" s="62">
        <v>0</v>
      </c>
      <c r="M250" s="62">
        <v>0</v>
      </c>
      <c r="N250" s="62">
        <v>0</v>
      </c>
      <c r="O250" s="62">
        <v>8000000</v>
      </c>
      <c r="P250" s="62">
        <v>1899016970.8699999</v>
      </c>
      <c r="R250" s="62">
        <v>1600000</v>
      </c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>
        <f t="shared" si="145"/>
        <v>1600000</v>
      </c>
      <c r="AF250" s="16" t="s">
        <v>437</v>
      </c>
      <c r="AG250" s="11" t="s">
        <v>438</v>
      </c>
      <c r="AH250" s="12">
        <f t="shared" ref="AH250" si="151">+AH251+AH253</f>
        <v>1600000</v>
      </c>
      <c r="AI250" s="62">
        <f t="shared" si="121"/>
        <v>-0.99895197200226948</v>
      </c>
      <c r="AJ250" s="62">
        <f t="shared" si="127"/>
        <v>-1</v>
      </c>
      <c r="AK250" s="62">
        <f t="shared" si="128"/>
        <v>-1</v>
      </c>
      <c r="AL250" s="62" t="e">
        <f t="shared" si="129"/>
        <v>#DIV/0!</v>
      </c>
      <c r="AM250" s="62" t="e">
        <f t="shared" si="130"/>
        <v>#DIV/0!</v>
      </c>
      <c r="AN250" s="62">
        <f t="shared" si="131"/>
        <v>-1</v>
      </c>
      <c r="AO250" s="62">
        <f t="shared" si="132"/>
        <v>-1</v>
      </c>
      <c r="AP250" s="62">
        <f t="shared" si="133"/>
        <v>-1</v>
      </c>
      <c r="AQ250" s="62" t="e">
        <f t="shared" si="134"/>
        <v>#DIV/0!</v>
      </c>
      <c r="AR250" s="62" t="e">
        <f t="shared" si="135"/>
        <v>#DIV/0!</v>
      </c>
      <c r="AS250" s="62" t="e">
        <f t="shared" si="136"/>
        <v>#DIV/0!</v>
      </c>
      <c r="AT250" s="62">
        <f t="shared" si="137"/>
        <v>-1</v>
      </c>
      <c r="AU250" s="62">
        <f t="shared" si="138"/>
        <v>-0.99915745881972451</v>
      </c>
    </row>
    <row r="251" spans="1:47" x14ac:dyDescent="0.25">
      <c r="A251" s="63">
        <v>2023</v>
      </c>
      <c r="B251" s="64">
        <v>20202070201</v>
      </c>
      <c r="C251" s="65" t="s">
        <v>440</v>
      </c>
      <c r="D251" s="62">
        <v>66197174.516000003</v>
      </c>
      <c r="E251" s="62">
        <v>10000000</v>
      </c>
      <c r="F251" s="62">
        <v>168143024.86999989</v>
      </c>
      <c r="G251" s="62">
        <v>0</v>
      </c>
      <c r="H251" s="62">
        <v>0</v>
      </c>
      <c r="I251" s="62">
        <v>1000000</v>
      </c>
      <c r="J251" s="62">
        <v>66197174.516000003</v>
      </c>
      <c r="K251" s="62">
        <v>9000000</v>
      </c>
      <c r="L251" s="62">
        <v>0</v>
      </c>
      <c r="M251" s="62">
        <v>0</v>
      </c>
      <c r="N251" s="62">
        <v>0</v>
      </c>
      <c r="O251" s="62">
        <v>8000000</v>
      </c>
      <c r="P251" s="62">
        <v>328537373.90199989</v>
      </c>
      <c r="R251" s="62">
        <v>1600000</v>
      </c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>
        <f t="shared" si="145"/>
        <v>1600000</v>
      </c>
      <c r="AF251" s="16" t="s">
        <v>439</v>
      </c>
      <c r="AG251" s="11" t="s">
        <v>440</v>
      </c>
      <c r="AH251" s="12">
        <f t="shared" ref="AH251" si="152">+AH252</f>
        <v>1600000</v>
      </c>
      <c r="AI251" s="62">
        <f t="shared" si="121"/>
        <v>-0.97582978410032772</v>
      </c>
      <c r="AJ251" s="62">
        <f t="shared" si="127"/>
        <v>-1</v>
      </c>
      <c r="AK251" s="62">
        <f t="shared" si="128"/>
        <v>-1</v>
      </c>
      <c r="AL251" s="62" t="e">
        <f t="shared" si="129"/>
        <v>#DIV/0!</v>
      </c>
      <c r="AM251" s="62" t="e">
        <f t="shared" si="130"/>
        <v>#DIV/0!</v>
      </c>
      <c r="AN251" s="62">
        <f t="shared" si="131"/>
        <v>-1</v>
      </c>
      <c r="AO251" s="62">
        <f t="shared" si="132"/>
        <v>-1</v>
      </c>
      <c r="AP251" s="62">
        <f t="shared" si="133"/>
        <v>-1</v>
      </c>
      <c r="AQ251" s="62" t="e">
        <f t="shared" si="134"/>
        <v>#DIV/0!</v>
      </c>
      <c r="AR251" s="62" t="e">
        <f t="shared" si="135"/>
        <v>#DIV/0!</v>
      </c>
      <c r="AS251" s="62" t="e">
        <f t="shared" si="136"/>
        <v>#DIV/0!</v>
      </c>
      <c r="AT251" s="62">
        <f t="shared" si="137"/>
        <v>-1</v>
      </c>
      <c r="AU251" s="62">
        <f t="shared" si="138"/>
        <v>-0.99512993002592987</v>
      </c>
    </row>
    <row r="252" spans="1:47" x14ac:dyDescent="0.25">
      <c r="A252" s="66">
        <v>2023</v>
      </c>
      <c r="B252" s="67" t="s">
        <v>441</v>
      </c>
      <c r="C252" s="68" t="s">
        <v>844</v>
      </c>
      <c r="D252" s="69">
        <v>66197174.516000003</v>
      </c>
      <c r="E252" s="69">
        <v>10000000</v>
      </c>
      <c r="F252" s="69">
        <v>168143024.86999989</v>
      </c>
      <c r="G252" s="69">
        <v>0</v>
      </c>
      <c r="H252" s="69">
        <v>0</v>
      </c>
      <c r="I252" s="69">
        <v>1000000</v>
      </c>
      <c r="J252" s="69">
        <v>66197174.516000003</v>
      </c>
      <c r="K252" s="69">
        <v>9000000</v>
      </c>
      <c r="L252" s="69">
        <v>0</v>
      </c>
      <c r="M252" s="69">
        <v>0</v>
      </c>
      <c r="N252" s="69">
        <v>0</v>
      </c>
      <c r="O252" s="69">
        <v>8000000</v>
      </c>
      <c r="P252" s="69">
        <v>328537373.90199989</v>
      </c>
      <c r="R252" s="69">
        <v>1600000</v>
      </c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>
        <f t="shared" si="145"/>
        <v>1600000</v>
      </c>
      <c r="AF252" s="15" t="s">
        <v>441</v>
      </c>
      <c r="AG252" s="30" t="s">
        <v>442</v>
      </c>
      <c r="AH252" s="31">
        <v>1600000</v>
      </c>
      <c r="AI252" s="69">
        <f t="shared" si="121"/>
        <v>-0.97582978410032772</v>
      </c>
      <c r="AJ252" s="69">
        <f t="shared" si="127"/>
        <v>-1</v>
      </c>
      <c r="AK252" s="69">
        <f t="shared" si="128"/>
        <v>-1</v>
      </c>
      <c r="AL252" s="69" t="e">
        <f t="shared" si="129"/>
        <v>#DIV/0!</v>
      </c>
      <c r="AM252" s="69" t="e">
        <f t="shared" si="130"/>
        <v>#DIV/0!</v>
      </c>
      <c r="AN252" s="69">
        <f t="shared" si="131"/>
        <v>-1</v>
      </c>
      <c r="AO252" s="69">
        <f t="shared" si="132"/>
        <v>-1</v>
      </c>
      <c r="AP252" s="69">
        <f t="shared" si="133"/>
        <v>-1</v>
      </c>
      <c r="AQ252" s="69" t="e">
        <f t="shared" si="134"/>
        <v>#DIV/0!</v>
      </c>
      <c r="AR252" s="69" t="e">
        <f t="shared" si="135"/>
        <v>#DIV/0!</v>
      </c>
      <c r="AS252" s="69" t="e">
        <f t="shared" si="136"/>
        <v>#DIV/0!</v>
      </c>
      <c r="AT252" s="69">
        <f t="shared" si="137"/>
        <v>-1</v>
      </c>
      <c r="AU252" s="69">
        <f t="shared" si="138"/>
        <v>-0.99512993002592987</v>
      </c>
    </row>
    <row r="253" spans="1:47" x14ac:dyDescent="0.25">
      <c r="A253" s="63">
        <v>2023</v>
      </c>
      <c r="B253" s="64" t="s">
        <v>443</v>
      </c>
      <c r="C253" s="65" t="s">
        <v>444</v>
      </c>
      <c r="D253" s="62">
        <v>1460479596.9679999</v>
      </c>
      <c r="E253" s="62">
        <v>55000000</v>
      </c>
      <c r="F253" s="62">
        <v>0</v>
      </c>
      <c r="G253" s="62">
        <v>0</v>
      </c>
      <c r="H253" s="62">
        <v>0</v>
      </c>
      <c r="I253" s="62">
        <v>55000000</v>
      </c>
      <c r="J253" s="62">
        <v>0</v>
      </c>
      <c r="K253" s="62">
        <v>0</v>
      </c>
      <c r="L253" s="62">
        <v>0</v>
      </c>
      <c r="M253" s="62">
        <v>0</v>
      </c>
      <c r="N253" s="62">
        <v>0</v>
      </c>
      <c r="O253" s="62">
        <v>0</v>
      </c>
      <c r="P253" s="62">
        <v>1570479596.9679999</v>
      </c>
      <c r="R253" s="62">
        <v>0</v>
      </c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>
        <f t="shared" si="145"/>
        <v>0</v>
      </c>
      <c r="AF253" s="16" t="s">
        <v>443</v>
      </c>
      <c r="AG253" s="11" t="s">
        <v>444</v>
      </c>
      <c r="AH253" s="12">
        <v>0</v>
      </c>
      <c r="AI253" s="62">
        <f t="shared" si="121"/>
        <v>-1</v>
      </c>
      <c r="AJ253" s="62">
        <f t="shared" si="127"/>
        <v>-1</v>
      </c>
      <c r="AK253" s="62" t="e">
        <f t="shared" si="128"/>
        <v>#DIV/0!</v>
      </c>
      <c r="AL253" s="62" t="e">
        <f t="shared" si="129"/>
        <v>#DIV/0!</v>
      </c>
      <c r="AM253" s="62" t="e">
        <f t="shared" si="130"/>
        <v>#DIV/0!</v>
      </c>
      <c r="AN253" s="62">
        <f t="shared" si="131"/>
        <v>-1</v>
      </c>
      <c r="AO253" s="62" t="e">
        <f t="shared" si="132"/>
        <v>#DIV/0!</v>
      </c>
      <c r="AP253" s="62" t="e">
        <f t="shared" si="133"/>
        <v>#DIV/0!</v>
      </c>
      <c r="AQ253" s="62" t="e">
        <f t="shared" si="134"/>
        <v>#DIV/0!</v>
      </c>
      <c r="AR253" s="62" t="e">
        <f t="shared" si="135"/>
        <v>#DIV/0!</v>
      </c>
      <c r="AS253" s="62" t="e">
        <f t="shared" si="136"/>
        <v>#DIV/0!</v>
      </c>
      <c r="AT253" s="62" t="e">
        <f t="shared" si="137"/>
        <v>#DIV/0!</v>
      </c>
      <c r="AU253" s="62">
        <f t="shared" si="138"/>
        <v>-1</v>
      </c>
    </row>
    <row r="254" spans="1:47" x14ac:dyDescent="0.25">
      <c r="A254" s="66">
        <v>2023</v>
      </c>
      <c r="B254" s="67" t="s">
        <v>445</v>
      </c>
      <c r="C254" s="68" t="s">
        <v>446</v>
      </c>
      <c r="D254" s="69">
        <v>1460479596.9679999</v>
      </c>
      <c r="E254" s="69">
        <v>55000000</v>
      </c>
      <c r="F254" s="69">
        <v>0</v>
      </c>
      <c r="G254" s="69">
        <v>0</v>
      </c>
      <c r="H254" s="69">
        <v>0</v>
      </c>
      <c r="I254" s="69">
        <v>55000000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1570479596.9679999</v>
      </c>
      <c r="R254" s="69">
        <v>0</v>
      </c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>
        <f t="shared" si="145"/>
        <v>0</v>
      </c>
      <c r="AF254" s="15" t="s">
        <v>445</v>
      </c>
      <c r="AG254" s="30" t="s">
        <v>446</v>
      </c>
      <c r="AH254" s="31">
        <v>0</v>
      </c>
      <c r="AI254" s="69">
        <f t="shared" si="121"/>
        <v>-1</v>
      </c>
      <c r="AJ254" s="69">
        <f t="shared" si="127"/>
        <v>-1</v>
      </c>
      <c r="AK254" s="69" t="e">
        <f t="shared" si="128"/>
        <v>#DIV/0!</v>
      </c>
      <c r="AL254" s="69" t="e">
        <f t="shared" si="129"/>
        <v>#DIV/0!</v>
      </c>
      <c r="AM254" s="69" t="e">
        <f t="shared" si="130"/>
        <v>#DIV/0!</v>
      </c>
      <c r="AN254" s="69">
        <f t="shared" si="131"/>
        <v>-1</v>
      </c>
      <c r="AO254" s="69" t="e">
        <f t="shared" si="132"/>
        <v>#DIV/0!</v>
      </c>
      <c r="AP254" s="69" t="e">
        <f t="shared" si="133"/>
        <v>#DIV/0!</v>
      </c>
      <c r="AQ254" s="69" t="e">
        <f t="shared" si="134"/>
        <v>#DIV/0!</v>
      </c>
      <c r="AR254" s="69" t="e">
        <f t="shared" si="135"/>
        <v>#DIV/0!</v>
      </c>
      <c r="AS254" s="69" t="e">
        <f t="shared" si="136"/>
        <v>#DIV/0!</v>
      </c>
      <c r="AT254" s="69" t="e">
        <f t="shared" si="137"/>
        <v>#DIV/0!</v>
      </c>
      <c r="AU254" s="69">
        <f t="shared" si="138"/>
        <v>-1</v>
      </c>
    </row>
    <row r="255" spans="1:47" x14ac:dyDescent="0.25">
      <c r="A255" s="63">
        <v>2023</v>
      </c>
      <c r="B255" s="64" t="s">
        <v>447</v>
      </c>
      <c r="C255" s="65" t="s">
        <v>448</v>
      </c>
      <c r="D255" s="62">
        <v>0</v>
      </c>
      <c r="E255" s="62">
        <v>0</v>
      </c>
      <c r="F255" s="62">
        <v>0</v>
      </c>
      <c r="G255" s="62">
        <v>0</v>
      </c>
      <c r="H255" s="62">
        <v>0</v>
      </c>
      <c r="I255" s="62">
        <v>16000000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2">
        <v>0</v>
      </c>
      <c r="P255" s="62">
        <v>16000000</v>
      </c>
      <c r="R255" s="62">
        <v>0</v>
      </c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>
        <f t="shared" si="145"/>
        <v>0</v>
      </c>
      <c r="AF255" s="16" t="s">
        <v>447</v>
      </c>
      <c r="AG255" s="11" t="s">
        <v>448</v>
      </c>
      <c r="AH255" s="12">
        <f t="shared" ref="AH255" si="153">+AH256</f>
        <v>0</v>
      </c>
      <c r="AI255" s="62" t="e">
        <f t="shared" si="121"/>
        <v>#DIV/0!</v>
      </c>
      <c r="AJ255" s="62" t="e">
        <f t="shared" si="127"/>
        <v>#DIV/0!</v>
      </c>
      <c r="AK255" s="62" t="e">
        <f t="shared" si="128"/>
        <v>#DIV/0!</v>
      </c>
      <c r="AL255" s="62" t="e">
        <f t="shared" si="129"/>
        <v>#DIV/0!</v>
      </c>
      <c r="AM255" s="62" t="e">
        <f t="shared" si="130"/>
        <v>#DIV/0!</v>
      </c>
      <c r="AN255" s="62">
        <f t="shared" si="131"/>
        <v>-1</v>
      </c>
      <c r="AO255" s="62" t="e">
        <f t="shared" si="132"/>
        <v>#DIV/0!</v>
      </c>
      <c r="AP255" s="62" t="e">
        <f t="shared" si="133"/>
        <v>#DIV/0!</v>
      </c>
      <c r="AQ255" s="62" t="e">
        <f t="shared" si="134"/>
        <v>#DIV/0!</v>
      </c>
      <c r="AR255" s="62" t="e">
        <f t="shared" si="135"/>
        <v>#DIV/0!</v>
      </c>
      <c r="AS255" s="62" t="e">
        <f t="shared" si="136"/>
        <v>#DIV/0!</v>
      </c>
      <c r="AT255" s="62" t="e">
        <f t="shared" si="137"/>
        <v>#DIV/0!</v>
      </c>
      <c r="AU255" s="62">
        <f t="shared" si="138"/>
        <v>-1</v>
      </c>
    </row>
    <row r="256" spans="1:47" x14ac:dyDescent="0.25">
      <c r="A256" s="66">
        <v>2023</v>
      </c>
      <c r="B256" s="67" t="s">
        <v>449</v>
      </c>
      <c r="C256" s="68" t="s">
        <v>450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16000000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16000000</v>
      </c>
      <c r="R256" s="69">
        <v>0</v>
      </c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>
        <f t="shared" si="145"/>
        <v>0</v>
      </c>
      <c r="AF256" s="15" t="s">
        <v>449</v>
      </c>
      <c r="AG256" s="30" t="s">
        <v>450</v>
      </c>
      <c r="AH256" s="31">
        <v>0</v>
      </c>
      <c r="AI256" s="69" t="e">
        <f t="shared" si="121"/>
        <v>#DIV/0!</v>
      </c>
      <c r="AJ256" s="69" t="e">
        <f t="shared" si="127"/>
        <v>#DIV/0!</v>
      </c>
      <c r="AK256" s="69" t="e">
        <f t="shared" si="128"/>
        <v>#DIV/0!</v>
      </c>
      <c r="AL256" s="69" t="e">
        <f t="shared" si="129"/>
        <v>#DIV/0!</v>
      </c>
      <c r="AM256" s="69" t="e">
        <f t="shared" si="130"/>
        <v>#DIV/0!</v>
      </c>
      <c r="AN256" s="69">
        <f t="shared" si="131"/>
        <v>-1</v>
      </c>
      <c r="AO256" s="69" t="e">
        <f t="shared" si="132"/>
        <v>#DIV/0!</v>
      </c>
      <c r="AP256" s="69" t="e">
        <f t="shared" si="133"/>
        <v>#DIV/0!</v>
      </c>
      <c r="AQ256" s="69" t="e">
        <f t="shared" si="134"/>
        <v>#DIV/0!</v>
      </c>
      <c r="AR256" s="69" t="e">
        <f t="shared" si="135"/>
        <v>#DIV/0!</v>
      </c>
      <c r="AS256" s="69" t="e">
        <f t="shared" si="136"/>
        <v>#DIV/0!</v>
      </c>
      <c r="AT256" s="69" t="e">
        <f t="shared" si="137"/>
        <v>#DIV/0!</v>
      </c>
      <c r="AU256" s="69">
        <f t="shared" si="138"/>
        <v>-1</v>
      </c>
    </row>
    <row r="257" spans="1:47" x14ac:dyDescent="0.25">
      <c r="A257" s="63">
        <v>2023</v>
      </c>
      <c r="B257" s="64" t="s">
        <v>451</v>
      </c>
      <c r="C257" s="65" t="s">
        <v>452</v>
      </c>
      <c r="D257" s="62">
        <v>1642761911.25</v>
      </c>
      <c r="E257" s="62">
        <v>1692541002.4481816</v>
      </c>
      <c r="F257" s="62">
        <v>402979780.87818182</v>
      </c>
      <c r="G257" s="62">
        <v>182869366.21818185</v>
      </c>
      <c r="H257" s="62">
        <v>178410498.87818182</v>
      </c>
      <c r="I257" s="62">
        <v>212710498.87818182</v>
      </c>
      <c r="J257" s="62">
        <v>194360498.87818182</v>
      </c>
      <c r="K257" s="62">
        <v>245410498.87818182</v>
      </c>
      <c r="L257" s="62">
        <v>456062458.87818182</v>
      </c>
      <c r="M257" s="62">
        <v>179860498.87818182</v>
      </c>
      <c r="N257" s="62">
        <v>171710498.87818182</v>
      </c>
      <c r="O257" s="62">
        <v>197910498.87818182</v>
      </c>
      <c r="P257" s="62">
        <v>5757588011.8199978</v>
      </c>
      <c r="R257" s="62">
        <v>70577614</v>
      </c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>
        <f t="shared" si="145"/>
        <v>70577614</v>
      </c>
      <c r="AF257" s="13" t="s">
        <v>451</v>
      </c>
      <c r="AG257" s="7" t="s">
        <v>452</v>
      </c>
      <c r="AH257" s="8">
        <f t="shared" ref="AH257" si="154">+AH258+AH260+AH269+AH273+AH278+AH281+AH293</f>
        <v>70577614</v>
      </c>
      <c r="AI257" s="62">
        <f t="shared" si="121"/>
        <v>-0.95703722279128289</v>
      </c>
      <c r="AJ257" s="62">
        <f t="shared" si="127"/>
        <v>-1</v>
      </c>
      <c r="AK257" s="62">
        <f t="shared" si="128"/>
        <v>-1</v>
      </c>
      <c r="AL257" s="62">
        <f t="shared" si="129"/>
        <v>-1</v>
      </c>
      <c r="AM257" s="62">
        <f t="shared" si="130"/>
        <v>-1</v>
      </c>
      <c r="AN257" s="62">
        <f t="shared" si="131"/>
        <v>-1</v>
      </c>
      <c r="AO257" s="62">
        <f t="shared" si="132"/>
        <v>-1</v>
      </c>
      <c r="AP257" s="62">
        <f t="shared" si="133"/>
        <v>-1</v>
      </c>
      <c r="AQ257" s="62">
        <f t="shared" si="134"/>
        <v>-1</v>
      </c>
      <c r="AR257" s="62">
        <f t="shared" si="135"/>
        <v>-1</v>
      </c>
      <c r="AS257" s="62">
        <f t="shared" si="136"/>
        <v>-1</v>
      </c>
      <c r="AT257" s="62">
        <f t="shared" si="137"/>
        <v>-1</v>
      </c>
      <c r="AU257" s="62">
        <f t="shared" si="138"/>
        <v>-0.98774180892152963</v>
      </c>
    </row>
    <row r="258" spans="1:47" x14ac:dyDescent="0.25">
      <c r="A258" s="63">
        <v>2023</v>
      </c>
      <c r="B258" s="64" t="s">
        <v>453</v>
      </c>
      <c r="C258" s="65" t="s">
        <v>454</v>
      </c>
      <c r="D258" s="62">
        <v>708500000</v>
      </c>
      <c r="E258" s="62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708500000</v>
      </c>
      <c r="R258" s="62">
        <v>2600000</v>
      </c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>
        <f t="shared" si="145"/>
        <v>2600000</v>
      </c>
      <c r="AF258" s="16" t="s">
        <v>453</v>
      </c>
      <c r="AG258" s="11" t="s">
        <v>454</v>
      </c>
      <c r="AH258" s="12">
        <f t="shared" ref="AH258" si="155">+AH259</f>
        <v>2600000</v>
      </c>
      <c r="AI258" s="62">
        <f t="shared" si="121"/>
        <v>-0.9963302752293578</v>
      </c>
      <c r="AJ258" s="62" t="e">
        <f t="shared" si="127"/>
        <v>#DIV/0!</v>
      </c>
      <c r="AK258" s="62" t="e">
        <f t="shared" si="128"/>
        <v>#DIV/0!</v>
      </c>
      <c r="AL258" s="62" t="e">
        <f t="shared" si="129"/>
        <v>#DIV/0!</v>
      </c>
      <c r="AM258" s="62" t="e">
        <f t="shared" si="130"/>
        <v>#DIV/0!</v>
      </c>
      <c r="AN258" s="62" t="e">
        <f t="shared" si="131"/>
        <v>#DIV/0!</v>
      </c>
      <c r="AO258" s="62" t="e">
        <f t="shared" si="132"/>
        <v>#DIV/0!</v>
      </c>
      <c r="AP258" s="62" t="e">
        <f t="shared" si="133"/>
        <v>#DIV/0!</v>
      </c>
      <c r="AQ258" s="62" t="e">
        <f t="shared" si="134"/>
        <v>#DIV/0!</v>
      </c>
      <c r="AR258" s="62" t="e">
        <f t="shared" si="135"/>
        <v>#DIV/0!</v>
      </c>
      <c r="AS258" s="62" t="e">
        <f t="shared" si="136"/>
        <v>#DIV/0!</v>
      </c>
      <c r="AT258" s="62" t="e">
        <f t="shared" si="137"/>
        <v>#DIV/0!</v>
      </c>
      <c r="AU258" s="62">
        <f t="shared" si="138"/>
        <v>-0.9963302752293578</v>
      </c>
    </row>
    <row r="259" spans="1:47" x14ac:dyDescent="0.25">
      <c r="A259" s="66">
        <v>2023</v>
      </c>
      <c r="B259" s="67" t="s">
        <v>455</v>
      </c>
      <c r="C259" s="68" t="s">
        <v>456</v>
      </c>
      <c r="D259" s="69">
        <v>708500000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708500000</v>
      </c>
      <c r="R259" s="69">
        <v>2600000</v>
      </c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>
        <f t="shared" ref="AD259:AD290" si="156">SUM(R259:AC259)</f>
        <v>2600000</v>
      </c>
      <c r="AF259" s="15" t="s">
        <v>455</v>
      </c>
      <c r="AG259" s="30" t="s">
        <v>456</v>
      </c>
      <c r="AH259" s="31">
        <v>2600000</v>
      </c>
      <c r="AI259" s="69">
        <f t="shared" si="121"/>
        <v>-0.9963302752293578</v>
      </c>
      <c r="AJ259" s="69" t="e">
        <f t="shared" si="127"/>
        <v>#DIV/0!</v>
      </c>
      <c r="AK259" s="69" t="e">
        <f t="shared" si="128"/>
        <v>#DIV/0!</v>
      </c>
      <c r="AL259" s="69" t="e">
        <f t="shared" si="129"/>
        <v>#DIV/0!</v>
      </c>
      <c r="AM259" s="69" t="e">
        <f t="shared" si="130"/>
        <v>#DIV/0!</v>
      </c>
      <c r="AN259" s="69" t="e">
        <f t="shared" si="131"/>
        <v>#DIV/0!</v>
      </c>
      <c r="AO259" s="69" t="e">
        <f t="shared" si="132"/>
        <v>#DIV/0!</v>
      </c>
      <c r="AP259" s="69" t="e">
        <f t="shared" si="133"/>
        <v>#DIV/0!</v>
      </c>
      <c r="AQ259" s="69" t="e">
        <f t="shared" si="134"/>
        <v>#DIV/0!</v>
      </c>
      <c r="AR259" s="69" t="e">
        <f t="shared" si="135"/>
        <v>#DIV/0!</v>
      </c>
      <c r="AS259" s="69" t="e">
        <f t="shared" si="136"/>
        <v>#DIV/0!</v>
      </c>
      <c r="AT259" s="69" t="e">
        <f t="shared" si="137"/>
        <v>#DIV/0!</v>
      </c>
      <c r="AU259" s="69">
        <f t="shared" si="138"/>
        <v>-0.9963302752293578</v>
      </c>
    </row>
    <row r="260" spans="1:47" x14ac:dyDescent="0.25">
      <c r="A260" s="63">
        <v>2023</v>
      </c>
      <c r="B260" s="64" t="s">
        <v>457</v>
      </c>
      <c r="C260" s="65" t="s">
        <v>458</v>
      </c>
      <c r="D260" s="62">
        <v>659491718.7249999</v>
      </c>
      <c r="E260" s="62">
        <v>848602134.44818151</v>
      </c>
      <c r="F260" s="62">
        <v>203910498.87818182</v>
      </c>
      <c r="G260" s="62">
        <v>149669366.21818185</v>
      </c>
      <c r="H260" s="62">
        <v>148910498.87818182</v>
      </c>
      <c r="I260" s="62">
        <v>148910498.87818182</v>
      </c>
      <c r="J260" s="62">
        <v>153910498.87818182</v>
      </c>
      <c r="K260" s="62">
        <v>163910498.87818182</v>
      </c>
      <c r="L260" s="62">
        <v>409262458.87818182</v>
      </c>
      <c r="M260" s="62">
        <v>142910498.87818182</v>
      </c>
      <c r="N260" s="62">
        <v>142910498.87818182</v>
      </c>
      <c r="O260" s="62">
        <v>154510498.87818182</v>
      </c>
      <c r="P260" s="62">
        <v>3326909669.2949996</v>
      </c>
      <c r="R260" s="62">
        <v>13524000</v>
      </c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>
        <f t="shared" si="156"/>
        <v>13524000</v>
      </c>
      <c r="AF260" s="16" t="s">
        <v>457</v>
      </c>
      <c r="AG260" s="11" t="s">
        <v>458</v>
      </c>
      <c r="AH260" s="12">
        <f t="shared" ref="AH260" si="157">+AH261+AH265+AH266+AH267+AH268</f>
        <v>13524000</v>
      </c>
      <c r="AI260" s="62">
        <f t="shared" si="121"/>
        <v>-0.97949329822344688</v>
      </c>
      <c r="AJ260" s="62">
        <f t="shared" si="127"/>
        <v>-1</v>
      </c>
      <c r="AK260" s="62">
        <f t="shared" si="128"/>
        <v>-1</v>
      </c>
      <c r="AL260" s="62">
        <f t="shared" si="129"/>
        <v>-1</v>
      </c>
      <c r="AM260" s="62">
        <f t="shared" si="130"/>
        <v>-1</v>
      </c>
      <c r="AN260" s="62">
        <f t="shared" si="131"/>
        <v>-1</v>
      </c>
      <c r="AO260" s="62">
        <f t="shared" si="132"/>
        <v>-1</v>
      </c>
      <c r="AP260" s="62">
        <f t="shared" si="133"/>
        <v>-1</v>
      </c>
      <c r="AQ260" s="62">
        <f t="shared" si="134"/>
        <v>-1</v>
      </c>
      <c r="AR260" s="62">
        <f t="shared" si="135"/>
        <v>-1</v>
      </c>
      <c r="AS260" s="62">
        <f t="shared" si="136"/>
        <v>-1</v>
      </c>
      <c r="AT260" s="62">
        <f t="shared" si="137"/>
        <v>-1</v>
      </c>
      <c r="AU260" s="62">
        <f t="shared" si="138"/>
        <v>-0.99593496627671718</v>
      </c>
    </row>
    <row r="261" spans="1:47" x14ac:dyDescent="0.25">
      <c r="A261" s="63">
        <v>2023</v>
      </c>
      <c r="B261" s="64" t="s">
        <v>459</v>
      </c>
      <c r="C261" s="65" t="s">
        <v>845</v>
      </c>
      <c r="D261" s="62">
        <v>38259000</v>
      </c>
      <c r="E261" s="62">
        <v>168259000</v>
      </c>
      <c r="F261" s="62">
        <v>38259000</v>
      </c>
      <c r="G261" s="62">
        <v>38259000</v>
      </c>
      <c r="H261" s="62">
        <v>38259000</v>
      </c>
      <c r="I261" s="62">
        <v>38259000</v>
      </c>
      <c r="J261" s="62">
        <v>38259000</v>
      </c>
      <c r="K261" s="62">
        <v>38259000</v>
      </c>
      <c r="L261" s="62">
        <v>38259000</v>
      </c>
      <c r="M261" s="62">
        <v>38259000</v>
      </c>
      <c r="N261" s="62">
        <v>38259000</v>
      </c>
      <c r="O261" s="62">
        <v>38259000</v>
      </c>
      <c r="P261" s="62">
        <v>589108000</v>
      </c>
      <c r="R261" s="62">
        <v>13524000</v>
      </c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>
        <f t="shared" si="156"/>
        <v>13524000</v>
      </c>
      <c r="AF261" s="16" t="s">
        <v>459</v>
      </c>
      <c r="AG261" s="11" t="s">
        <v>460</v>
      </c>
      <c r="AH261" s="12">
        <f t="shared" ref="AH261" si="158">+AH262+AH263+AH264</f>
        <v>13524000</v>
      </c>
      <c r="AI261" s="62">
        <f t="shared" si="121"/>
        <v>-0.64651454559711441</v>
      </c>
      <c r="AJ261" s="62">
        <f t="shared" si="127"/>
        <v>-1</v>
      </c>
      <c r="AK261" s="62">
        <f t="shared" si="128"/>
        <v>-1</v>
      </c>
      <c r="AL261" s="62">
        <f t="shared" si="129"/>
        <v>-1</v>
      </c>
      <c r="AM261" s="62">
        <f t="shared" si="130"/>
        <v>-1</v>
      </c>
      <c r="AN261" s="62">
        <f t="shared" si="131"/>
        <v>-1</v>
      </c>
      <c r="AO261" s="62">
        <f t="shared" si="132"/>
        <v>-1</v>
      </c>
      <c r="AP261" s="62">
        <f t="shared" si="133"/>
        <v>-1</v>
      </c>
      <c r="AQ261" s="62">
        <f t="shared" si="134"/>
        <v>-1</v>
      </c>
      <c r="AR261" s="62">
        <f t="shared" si="135"/>
        <v>-1</v>
      </c>
      <c r="AS261" s="62">
        <f t="shared" si="136"/>
        <v>-1</v>
      </c>
      <c r="AT261" s="62">
        <f t="shared" si="137"/>
        <v>-1</v>
      </c>
      <c r="AU261" s="62">
        <f t="shared" si="138"/>
        <v>-0.97704325862150909</v>
      </c>
    </row>
    <row r="262" spans="1:47" x14ac:dyDescent="0.25">
      <c r="A262" s="66">
        <v>2023</v>
      </c>
      <c r="B262" s="67" t="s">
        <v>461</v>
      </c>
      <c r="C262" s="68" t="s">
        <v>462</v>
      </c>
      <c r="D262" s="69">
        <v>0</v>
      </c>
      <c r="E262" s="69">
        <v>30000000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30000000</v>
      </c>
      <c r="R262" s="69">
        <v>0</v>
      </c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>
        <f t="shared" si="156"/>
        <v>0</v>
      </c>
      <c r="AF262" s="15" t="s">
        <v>461</v>
      </c>
      <c r="AG262" s="30" t="s">
        <v>462</v>
      </c>
      <c r="AH262" s="31">
        <v>0</v>
      </c>
      <c r="AI262" s="69" t="e">
        <f t="shared" si="121"/>
        <v>#DIV/0!</v>
      </c>
      <c r="AJ262" s="69">
        <f t="shared" si="127"/>
        <v>-1</v>
      </c>
      <c r="AK262" s="69" t="e">
        <f t="shared" si="128"/>
        <v>#DIV/0!</v>
      </c>
      <c r="AL262" s="69" t="e">
        <f t="shared" si="129"/>
        <v>#DIV/0!</v>
      </c>
      <c r="AM262" s="69" t="e">
        <f t="shared" si="130"/>
        <v>#DIV/0!</v>
      </c>
      <c r="AN262" s="69" t="e">
        <f t="shared" si="131"/>
        <v>#DIV/0!</v>
      </c>
      <c r="AO262" s="69" t="e">
        <f t="shared" si="132"/>
        <v>#DIV/0!</v>
      </c>
      <c r="AP262" s="69" t="e">
        <f t="shared" si="133"/>
        <v>#DIV/0!</v>
      </c>
      <c r="AQ262" s="69" t="e">
        <f t="shared" si="134"/>
        <v>#DIV/0!</v>
      </c>
      <c r="AR262" s="69" t="e">
        <f t="shared" si="135"/>
        <v>#DIV/0!</v>
      </c>
      <c r="AS262" s="69" t="e">
        <f t="shared" si="136"/>
        <v>#DIV/0!</v>
      </c>
      <c r="AT262" s="69" t="e">
        <f t="shared" si="137"/>
        <v>#DIV/0!</v>
      </c>
      <c r="AU262" s="69">
        <f t="shared" si="138"/>
        <v>-1</v>
      </c>
    </row>
    <row r="263" spans="1:47" x14ac:dyDescent="0.25">
      <c r="A263" s="66">
        <v>2023</v>
      </c>
      <c r="B263" s="67" t="s">
        <v>463</v>
      </c>
      <c r="C263" s="68" t="s">
        <v>464</v>
      </c>
      <c r="D263" s="69">
        <v>0</v>
      </c>
      <c r="E263" s="69">
        <v>100000000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100000000</v>
      </c>
      <c r="R263" s="69">
        <v>0</v>
      </c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>
        <f t="shared" si="156"/>
        <v>0</v>
      </c>
      <c r="AF263" s="15" t="s">
        <v>463</v>
      </c>
      <c r="AG263" s="30" t="s">
        <v>464</v>
      </c>
      <c r="AH263" s="31">
        <v>0</v>
      </c>
      <c r="AI263" s="69" t="e">
        <f t="shared" si="121"/>
        <v>#DIV/0!</v>
      </c>
      <c r="AJ263" s="69">
        <f t="shared" si="127"/>
        <v>-1</v>
      </c>
      <c r="AK263" s="69" t="e">
        <f t="shared" si="128"/>
        <v>#DIV/0!</v>
      </c>
      <c r="AL263" s="69" t="e">
        <f t="shared" si="129"/>
        <v>#DIV/0!</v>
      </c>
      <c r="AM263" s="69" t="e">
        <f t="shared" si="130"/>
        <v>#DIV/0!</v>
      </c>
      <c r="AN263" s="69" t="e">
        <f t="shared" si="131"/>
        <v>#DIV/0!</v>
      </c>
      <c r="AO263" s="69" t="e">
        <f t="shared" si="132"/>
        <v>#DIV/0!</v>
      </c>
      <c r="AP263" s="69" t="e">
        <f t="shared" si="133"/>
        <v>#DIV/0!</v>
      </c>
      <c r="AQ263" s="69" t="e">
        <f t="shared" si="134"/>
        <v>#DIV/0!</v>
      </c>
      <c r="AR263" s="69" t="e">
        <f t="shared" si="135"/>
        <v>#DIV/0!</v>
      </c>
      <c r="AS263" s="69" t="e">
        <f t="shared" si="136"/>
        <v>#DIV/0!</v>
      </c>
      <c r="AT263" s="69" t="e">
        <f t="shared" si="137"/>
        <v>#DIV/0!</v>
      </c>
      <c r="AU263" s="69">
        <f t="shared" si="138"/>
        <v>-1</v>
      </c>
    </row>
    <row r="264" spans="1:47" x14ac:dyDescent="0.25">
      <c r="A264" s="66">
        <v>2023</v>
      </c>
      <c r="B264" s="67" t="s">
        <v>465</v>
      </c>
      <c r="C264" s="68" t="s">
        <v>846</v>
      </c>
      <c r="D264" s="69">
        <v>38259000</v>
      </c>
      <c r="E264" s="69">
        <v>38259000</v>
      </c>
      <c r="F264" s="69">
        <v>38259000</v>
      </c>
      <c r="G264" s="69">
        <v>38259000</v>
      </c>
      <c r="H264" s="69">
        <v>38259000</v>
      </c>
      <c r="I264" s="69">
        <v>38259000</v>
      </c>
      <c r="J264" s="69">
        <v>38259000</v>
      </c>
      <c r="K264" s="69">
        <v>38259000</v>
      </c>
      <c r="L264" s="69">
        <v>38259000</v>
      </c>
      <c r="M264" s="69">
        <v>38259000</v>
      </c>
      <c r="N264" s="69">
        <v>38259000</v>
      </c>
      <c r="O264" s="69">
        <v>38259000</v>
      </c>
      <c r="P264" s="69">
        <v>459108000</v>
      </c>
      <c r="R264" s="69">
        <v>13524000</v>
      </c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>
        <f t="shared" si="156"/>
        <v>13524000</v>
      </c>
      <c r="AF264" s="15" t="s">
        <v>465</v>
      </c>
      <c r="AG264" s="30" t="s">
        <v>466</v>
      </c>
      <c r="AH264" s="31">
        <v>13524000</v>
      </c>
      <c r="AI264" s="69">
        <f t="shared" si="121"/>
        <v>-0.64651454559711441</v>
      </c>
      <c r="AJ264" s="69">
        <f t="shared" si="127"/>
        <v>-1</v>
      </c>
      <c r="AK264" s="69">
        <f t="shared" si="128"/>
        <v>-1</v>
      </c>
      <c r="AL264" s="69">
        <f t="shared" si="129"/>
        <v>-1</v>
      </c>
      <c r="AM264" s="69">
        <f t="shared" si="130"/>
        <v>-1</v>
      </c>
      <c r="AN264" s="69">
        <f t="shared" si="131"/>
        <v>-1</v>
      </c>
      <c r="AO264" s="69">
        <f t="shared" si="132"/>
        <v>-1</v>
      </c>
      <c r="AP264" s="69">
        <f t="shared" si="133"/>
        <v>-1</v>
      </c>
      <c r="AQ264" s="69">
        <f t="shared" si="134"/>
        <v>-1</v>
      </c>
      <c r="AR264" s="69">
        <f t="shared" si="135"/>
        <v>-1</v>
      </c>
      <c r="AS264" s="69">
        <f t="shared" si="136"/>
        <v>-1</v>
      </c>
      <c r="AT264" s="69">
        <f t="shared" si="137"/>
        <v>-1</v>
      </c>
      <c r="AU264" s="69">
        <f t="shared" si="138"/>
        <v>-0.97054287879975953</v>
      </c>
    </row>
    <row r="265" spans="1:47" x14ac:dyDescent="0.25">
      <c r="A265" s="66">
        <v>2023</v>
      </c>
      <c r="B265" s="67" t="s">
        <v>467</v>
      </c>
      <c r="C265" s="68" t="s">
        <v>468</v>
      </c>
      <c r="D265" s="69">
        <v>5000000</v>
      </c>
      <c r="E265" s="69">
        <v>5000000</v>
      </c>
      <c r="F265" s="69">
        <v>5000000</v>
      </c>
      <c r="G265" s="69">
        <v>5000000</v>
      </c>
      <c r="H265" s="69">
        <v>5000000</v>
      </c>
      <c r="I265" s="69">
        <v>5000000</v>
      </c>
      <c r="J265" s="69">
        <v>5000000</v>
      </c>
      <c r="K265" s="69">
        <v>5000000</v>
      </c>
      <c r="L265" s="69">
        <v>5000000</v>
      </c>
      <c r="M265" s="69">
        <v>5000000</v>
      </c>
      <c r="N265" s="69">
        <v>5000000</v>
      </c>
      <c r="O265" s="69">
        <v>5000000</v>
      </c>
      <c r="P265" s="69">
        <v>60000000</v>
      </c>
      <c r="R265" s="69">
        <v>0</v>
      </c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>
        <f t="shared" si="156"/>
        <v>0</v>
      </c>
      <c r="AF265" s="15" t="s">
        <v>467</v>
      </c>
      <c r="AG265" s="30" t="s">
        <v>468</v>
      </c>
      <c r="AH265" s="31">
        <v>0</v>
      </c>
      <c r="AI265" s="69">
        <f t="shared" ref="AI265:AI328" si="159">+(R265-D265)/D265</f>
        <v>-1</v>
      </c>
      <c r="AJ265" s="69">
        <f t="shared" si="127"/>
        <v>-1</v>
      </c>
      <c r="AK265" s="69">
        <f t="shared" si="128"/>
        <v>-1</v>
      </c>
      <c r="AL265" s="69">
        <f t="shared" si="129"/>
        <v>-1</v>
      </c>
      <c r="AM265" s="69">
        <f t="shared" si="130"/>
        <v>-1</v>
      </c>
      <c r="AN265" s="69">
        <f t="shared" si="131"/>
        <v>-1</v>
      </c>
      <c r="AO265" s="69">
        <f t="shared" si="132"/>
        <v>-1</v>
      </c>
      <c r="AP265" s="69">
        <f t="shared" si="133"/>
        <v>-1</v>
      </c>
      <c r="AQ265" s="69">
        <f t="shared" si="134"/>
        <v>-1</v>
      </c>
      <c r="AR265" s="69">
        <f t="shared" si="135"/>
        <v>-1</v>
      </c>
      <c r="AS265" s="69">
        <f t="shared" si="136"/>
        <v>-1</v>
      </c>
      <c r="AT265" s="69">
        <f t="shared" si="137"/>
        <v>-1</v>
      </c>
      <c r="AU265" s="69">
        <f t="shared" si="138"/>
        <v>-1</v>
      </c>
    </row>
    <row r="266" spans="1:47" x14ac:dyDescent="0.25">
      <c r="A266" s="66">
        <v>2023</v>
      </c>
      <c r="B266" s="67" t="s">
        <v>469</v>
      </c>
      <c r="C266" s="68" t="s">
        <v>470</v>
      </c>
      <c r="D266" s="69">
        <v>54500000</v>
      </c>
      <c r="E266" s="69">
        <v>54500000</v>
      </c>
      <c r="F266" s="69">
        <v>54500000</v>
      </c>
      <c r="G266" s="69">
        <v>54500000</v>
      </c>
      <c r="H266" s="69">
        <v>54500000</v>
      </c>
      <c r="I266" s="69">
        <v>54500000</v>
      </c>
      <c r="J266" s="69">
        <v>54500000</v>
      </c>
      <c r="K266" s="69">
        <v>54500000</v>
      </c>
      <c r="L266" s="69">
        <v>54500000</v>
      </c>
      <c r="M266" s="69">
        <v>54500000</v>
      </c>
      <c r="N266" s="69">
        <v>54500000</v>
      </c>
      <c r="O266" s="69">
        <v>54500000</v>
      </c>
      <c r="P266" s="69">
        <v>654000000</v>
      </c>
      <c r="R266" s="69">
        <v>0</v>
      </c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>
        <f t="shared" si="156"/>
        <v>0</v>
      </c>
      <c r="AF266" s="15" t="s">
        <v>469</v>
      </c>
      <c r="AG266" s="30" t="s">
        <v>470</v>
      </c>
      <c r="AH266" s="31">
        <v>0</v>
      </c>
      <c r="AI266" s="69">
        <f t="shared" si="159"/>
        <v>-1</v>
      </c>
      <c r="AJ266" s="69">
        <f t="shared" si="127"/>
        <v>-1</v>
      </c>
      <c r="AK266" s="69">
        <f t="shared" si="128"/>
        <v>-1</v>
      </c>
      <c r="AL266" s="69">
        <f t="shared" si="129"/>
        <v>-1</v>
      </c>
      <c r="AM266" s="69">
        <f t="shared" si="130"/>
        <v>-1</v>
      </c>
      <c r="AN266" s="69">
        <f t="shared" si="131"/>
        <v>-1</v>
      </c>
      <c r="AO266" s="69">
        <f t="shared" si="132"/>
        <v>-1</v>
      </c>
      <c r="AP266" s="69">
        <f t="shared" si="133"/>
        <v>-1</v>
      </c>
      <c r="AQ266" s="69">
        <f t="shared" si="134"/>
        <v>-1</v>
      </c>
      <c r="AR266" s="69">
        <f t="shared" si="135"/>
        <v>-1</v>
      </c>
      <c r="AS266" s="69">
        <f t="shared" si="136"/>
        <v>-1</v>
      </c>
      <c r="AT266" s="69">
        <f t="shared" si="137"/>
        <v>-1</v>
      </c>
      <c r="AU266" s="69">
        <f t="shared" si="138"/>
        <v>-1</v>
      </c>
    </row>
    <row r="267" spans="1:47" x14ac:dyDescent="0.25">
      <c r="A267" s="66">
        <v>2023</v>
      </c>
      <c r="B267" s="67" t="s">
        <v>471</v>
      </c>
      <c r="C267" s="68" t="s">
        <v>472</v>
      </c>
      <c r="D267" s="69">
        <v>25547908.724999964</v>
      </c>
      <c r="E267" s="69">
        <v>2851498.8781818184</v>
      </c>
      <c r="F267" s="69">
        <v>22851498.878181819</v>
      </c>
      <c r="G267" s="69">
        <v>3610366.2181818527</v>
      </c>
      <c r="H267" s="69">
        <v>2851498.8781818184</v>
      </c>
      <c r="I267" s="69">
        <v>2851498.8781818184</v>
      </c>
      <c r="J267" s="69">
        <v>2851498.8781818184</v>
      </c>
      <c r="K267" s="69">
        <v>2851498.8781818184</v>
      </c>
      <c r="L267" s="69">
        <v>2851498.8781818184</v>
      </c>
      <c r="M267" s="69">
        <v>2851498.8781818184</v>
      </c>
      <c r="N267" s="69">
        <v>2851498.8781818184</v>
      </c>
      <c r="O267" s="69">
        <v>4451498.8781818189</v>
      </c>
      <c r="P267" s="69">
        <v>79273263.724999979</v>
      </c>
      <c r="R267" s="69">
        <v>0</v>
      </c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>
        <f t="shared" si="156"/>
        <v>0</v>
      </c>
      <c r="AF267" s="15" t="s">
        <v>471</v>
      </c>
      <c r="AG267" s="30" t="s">
        <v>472</v>
      </c>
      <c r="AH267" s="31">
        <v>0</v>
      </c>
      <c r="AI267" s="69">
        <f t="shared" si="159"/>
        <v>-1</v>
      </c>
      <c r="AJ267" s="69">
        <f t="shared" si="127"/>
        <v>-1</v>
      </c>
      <c r="AK267" s="69">
        <f t="shared" si="128"/>
        <v>-1</v>
      </c>
      <c r="AL267" s="69">
        <f t="shared" si="129"/>
        <v>-1</v>
      </c>
      <c r="AM267" s="69">
        <f t="shared" si="130"/>
        <v>-1</v>
      </c>
      <c r="AN267" s="69">
        <f t="shared" si="131"/>
        <v>-1</v>
      </c>
      <c r="AO267" s="69">
        <f t="shared" si="132"/>
        <v>-1</v>
      </c>
      <c r="AP267" s="69">
        <f t="shared" si="133"/>
        <v>-1</v>
      </c>
      <c r="AQ267" s="69">
        <f t="shared" si="134"/>
        <v>-1</v>
      </c>
      <c r="AR267" s="69">
        <f t="shared" si="135"/>
        <v>-1</v>
      </c>
      <c r="AS267" s="69">
        <f t="shared" si="136"/>
        <v>-1</v>
      </c>
      <c r="AT267" s="69">
        <f t="shared" si="137"/>
        <v>-1</v>
      </c>
      <c r="AU267" s="69">
        <f t="shared" si="138"/>
        <v>-1</v>
      </c>
    </row>
    <row r="268" spans="1:47" x14ac:dyDescent="0.25">
      <c r="A268" s="66">
        <v>2023</v>
      </c>
      <c r="B268" s="67" t="s">
        <v>473</v>
      </c>
      <c r="C268" s="68" t="s">
        <v>474</v>
      </c>
      <c r="D268" s="69">
        <v>536184809.99999988</v>
      </c>
      <c r="E268" s="69">
        <v>617991635.56999969</v>
      </c>
      <c r="F268" s="69">
        <v>83300000</v>
      </c>
      <c r="G268" s="69">
        <v>48300000</v>
      </c>
      <c r="H268" s="69">
        <v>48300000</v>
      </c>
      <c r="I268" s="69">
        <v>48300000</v>
      </c>
      <c r="J268" s="69">
        <v>53300000</v>
      </c>
      <c r="K268" s="69">
        <v>63300000</v>
      </c>
      <c r="L268" s="69">
        <v>308651960</v>
      </c>
      <c r="M268" s="69">
        <v>42300000</v>
      </c>
      <c r="N268" s="69">
        <v>42300000</v>
      </c>
      <c r="O268" s="69">
        <v>52300000</v>
      </c>
      <c r="P268" s="69">
        <v>1944528405.5699997</v>
      </c>
      <c r="R268" s="69">
        <v>0</v>
      </c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>
        <f t="shared" si="156"/>
        <v>0</v>
      </c>
      <c r="AF268" s="15" t="s">
        <v>473</v>
      </c>
      <c r="AG268" s="30" t="s">
        <v>474</v>
      </c>
      <c r="AH268" s="31">
        <v>0</v>
      </c>
      <c r="AI268" s="69">
        <f t="shared" si="159"/>
        <v>-1</v>
      </c>
      <c r="AJ268" s="69">
        <f t="shared" si="127"/>
        <v>-1</v>
      </c>
      <c r="AK268" s="69">
        <f t="shared" si="128"/>
        <v>-1</v>
      </c>
      <c r="AL268" s="69">
        <f t="shared" si="129"/>
        <v>-1</v>
      </c>
      <c r="AM268" s="69">
        <f t="shared" si="130"/>
        <v>-1</v>
      </c>
      <c r="AN268" s="69">
        <f t="shared" si="131"/>
        <v>-1</v>
      </c>
      <c r="AO268" s="69">
        <f t="shared" si="132"/>
        <v>-1</v>
      </c>
      <c r="AP268" s="69">
        <f t="shared" si="133"/>
        <v>-1</v>
      </c>
      <c r="AQ268" s="69">
        <f t="shared" si="134"/>
        <v>-1</v>
      </c>
      <c r="AR268" s="69">
        <f t="shared" si="135"/>
        <v>-1</v>
      </c>
      <c r="AS268" s="69">
        <f t="shared" si="136"/>
        <v>-1</v>
      </c>
      <c r="AT268" s="69">
        <f t="shared" si="137"/>
        <v>-1</v>
      </c>
      <c r="AU268" s="69">
        <f t="shared" si="138"/>
        <v>-1</v>
      </c>
    </row>
    <row r="269" spans="1:47" x14ac:dyDescent="0.25">
      <c r="A269" s="63">
        <v>2023</v>
      </c>
      <c r="B269" s="64" t="s">
        <v>475</v>
      </c>
      <c r="C269" s="65" t="s">
        <v>476</v>
      </c>
      <c r="D269" s="62">
        <v>27000000</v>
      </c>
      <c r="E269" s="62">
        <v>42000000</v>
      </c>
      <c r="F269" s="62">
        <v>27000000</v>
      </c>
      <c r="G269" s="62">
        <v>27000000</v>
      </c>
      <c r="H269" s="62">
        <v>27000000</v>
      </c>
      <c r="I269" s="62">
        <v>27000000</v>
      </c>
      <c r="J269" s="62">
        <v>27000000</v>
      </c>
      <c r="K269" s="62">
        <v>27000000</v>
      </c>
      <c r="L269" s="62">
        <v>27000000</v>
      </c>
      <c r="M269" s="62">
        <v>27000000</v>
      </c>
      <c r="N269" s="62">
        <v>27000000</v>
      </c>
      <c r="O269" s="62">
        <v>27000000</v>
      </c>
      <c r="P269" s="62">
        <v>339000000</v>
      </c>
      <c r="R269" s="62">
        <v>52953614</v>
      </c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>
        <f t="shared" si="156"/>
        <v>52953614</v>
      </c>
      <c r="AF269" s="16" t="s">
        <v>475</v>
      </c>
      <c r="AG269" s="11" t="s">
        <v>476</v>
      </c>
      <c r="AH269" s="12">
        <f t="shared" ref="AH269" si="160">+AH270+AH271+AH272</f>
        <v>52953614</v>
      </c>
      <c r="AI269" s="62">
        <f t="shared" si="159"/>
        <v>0.96124496296296291</v>
      </c>
      <c r="AJ269" s="62">
        <f t="shared" si="127"/>
        <v>-1</v>
      </c>
      <c r="AK269" s="62">
        <f t="shared" si="128"/>
        <v>-1</v>
      </c>
      <c r="AL269" s="62">
        <f t="shared" si="129"/>
        <v>-1</v>
      </c>
      <c r="AM269" s="62">
        <f t="shared" si="130"/>
        <v>-1</v>
      </c>
      <c r="AN269" s="62">
        <f t="shared" si="131"/>
        <v>-1</v>
      </c>
      <c r="AO269" s="62">
        <f t="shared" si="132"/>
        <v>-1</v>
      </c>
      <c r="AP269" s="62">
        <f t="shared" si="133"/>
        <v>-1</v>
      </c>
      <c r="AQ269" s="62">
        <f t="shared" si="134"/>
        <v>-1</v>
      </c>
      <c r="AR269" s="62">
        <f t="shared" si="135"/>
        <v>-1</v>
      </c>
      <c r="AS269" s="62">
        <f t="shared" si="136"/>
        <v>-1</v>
      </c>
      <c r="AT269" s="62">
        <f t="shared" si="137"/>
        <v>-1</v>
      </c>
      <c r="AU269" s="62">
        <f t="shared" si="138"/>
        <v>-0.84379464896755163</v>
      </c>
    </row>
    <row r="270" spans="1:47" x14ac:dyDescent="0.25">
      <c r="A270" s="66">
        <v>2023</v>
      </c>
      <c r="B270" s="67" t="s">
        <v>477</v>
      </c>
      <c r="C270" s="68" t="s">
        <v>478</v>
      </c>
      <c r="D270" s="69">
        <v>12000000</v>
      </c>
      <c r="E270" s="69">
        <v>12000000</v>
      </c>
      <c r="F270" s="69">
        <v>12000000</v>
      </c>
      <c r="G270" s="69">
        <v>12000000</v>
      </c>
      <c r="H270" s="69">
        <v>12000000</v>
      </c>
      <c r="I270" s="69">
        <v>12000000</v>
      </c>
      <c r="J270" s="69">
        <v>12000000</v>
      </c>
      <c r="K270" s="69">
        <v>12000000</v>
      </c>
      <c r="L270" s="69">
        <v>12000000</v>
      </c>
      <c r="M270" s="69">
        <v>12000000</v>
      </c>
      <c r="N270" s="69">
        <v>12000000</v>
      </c>
      <c r="O270" s="69">
        <v>12000000</v>
      </c>
      <c r="P270" s="69">
        <v>144000000</v>
      </c>
      <c r="R270" s="69">
        <v>44400000</v>
      </c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>
        <f t="shared" si="156"/>
        <v>44400000</v>
      </c>
      <c r="AF270" s="15" t="s">
        <v>477</v>
      </c>
      <c r="AG270" s="30" t="s">
        <v>478</v>
      </c>
      <c r="AH270" s="31">
        <v>44400000</v>
      </c>
      <c r="AI270" s="69">
        <f t="shared" si="159"/>
        <v>2.7</v>
      </c>
      <c r="AJ270" s="69">
        <f t="shared" si="127"/>
        <v>-1</v>
      </c>
      <c r="AK270" s="69">
        <f t="shared" si="128"/>
        <v>-1</v>
      </c>
      <c r="AL270" s="69">
        <f t="shared" si="129"/>
        <v>-1</v>
      </c>
      <c r="AM270" s="69">
        <f t="shared" si="130"/>
        <v>-1</v>
      </c>
      <c r="AN270" s="69">
        <f t="shared" si="131"/>
        <v>-1</v>
      </c>
      <c r="AO270" s="69">
        <f t="shared" si="132"/>
        <v>-1</v>
      </c>
      <c r="AP270" s="69">
        <f t="shared" si="133"/>
        <v>-1</v>
      </c>
      <c r="AQ270" s="69">
        <f t="shared" si="134"/>
        <v>-1</v>
      </c>
      <c r="AR270" s="69">
        <f t="shared" si="135"/>
        <v>-1</v>
      </c>
      <c r="AS270" s="69">
        <f t="shared" si="136"/>
        <v>-1</v>
      </c>
      <c r="AT270" s="69">
        <f t="shared" si="137"/>
        <v>-1</v>
      </c>
      <c r="AU270" s="69">
        <f t="shared" si="138"/>
        <v>-0.69166666666666665</v>
      </c>
    </row>
    <row r="271" spans="1:47" x14ac:dyDescent="0.25">
      <c r="A271" s="66">
        <v>2023</v>
      </c>
      <c r="B271" s="67" t="s">
        <v>479</v>
      </c>
      <c r="C271" s="68" t="s">
        <v>480</v>
      </c>
      <c r="D271" s="69">
        <v>15000000</v>
      </c>
      <c r="E271" s="69">
        <v>15000000</v>
      </c>
      <c r="F271" s="69">
        <v>15000000</v>
      </c>
      <c r="G271" s="69">
        <v>15000000</v>
      </c>
      <c r="H271" s="69">
        <v>15000000</v>
      </c>
      <c r="I271" s="69">
        <v>15000000</v>
      </c>
      <c r="J271" s="69">
        <v>15000000</v>
      </c>
      <c r="K271" s="69">
        <v>15000000</v>
      </c>
      <c r="L271" s="69">
        <v>15000000</v>
      </c>
      <c r="M271" s="69">
        <v>15000000</v>
      </c>
      <c r="N271" s="69">
        <v>15000000</v>
      </c>
      <c r="O271" s="69">
        <v>15000000</v>
      </c>
      <c r="P271" s="69">
        <v>180000000</v>
      </c>
      <c r="R271" s="69">
        <v>8553614</v>
      </c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>
        <f t="shared" si="156"/>
        <v>8553614</v>
      </c>
      <c r="AF271" s="15" t="s">
        <v>479</v>
      </c>
      <c r="AG271" s="30" t="s">
        <v>480</v>
      </c>
      <c r="AH271" s="31">
        <v>8553614</v>
      </c>
      <c r="AI271" s="69">
        <f t="shared" si="159"/>
        <v>-0.42975906666666669</v>
      </c>
      <c r="AJ271" s="69">
        <f t="shared" si="127"/>
        <v>-1</v>
      </c>
      <c r="AK271" s="69">
        <f t="shared" si="128"/>
        <v>-1</v>
      </c>
      <c r="AL271" s="69">
        <f t="shared" si="129"/>
        <v>-1</v>
      </c>
      <c r="AM271" s="69">
        <f t="shared" si="130"/>
        <v>-1</v>
      </c>
      <c r="AN271" s="69">
        <f t="shared" si="131"/>
        <v>-1</v>
      </c>
      <c r="AO271" s="69">
        <f t="shared" si="132"/>
        <v>-1</v>
      </c>
      <c r="AP271" s="69">
        <f t="shared" si="133"/>
        <v>-1</v>
      </c>
      <c r="AQ271" s="69">
        <f t="shared" si="134"/>
        <v>-1</v>
      </c>
      <c r="AR271" s="69">
        <f t="shared" si="135"/>
        <v>-1</v>
      </c>
      <c r="AS271" s="69">
        <f t="shared" si="136"/>
        <v>-1</v>
      </c>
      <c r="AT271" s="69">
        <f t="shared" si="137"/>
        <v>-1</v>
      </c>
      <c r="AU271" s="69">
        <f t="shared" si="138"/>
        <v>-0.95247992222222222</v>
      </c>
    </row>
    <row r="272" spans="1:47" x14ac:dyDescent="0.25">
      <c r="A272" s="66">
        <v>2023</v>
      </c>
      <c r="B272" s="67" t="s">
        <v>481</v>
      </c>
      <c r="C272" s="68" t="s">
        <v>482</v>
      </c>
      <c r="D272" s="69">
        <v>0</v>
      </c>
      <c r="E272" s="69">
        <v>15000000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15000000</v>
      </c>
      <c r="R272" s="69">
        <v>0</v>
      </c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>
        <f t="shared" si="156"/>
        <v>0</v>
      </c>
      <c r="AF272" s="15" t="s">
        <v>481</v>
      </c>
      <c r="AG272" s="30" t="s">
        <v>482</v>
      </c>
      <c r="AH272" s="31">
        <v>0</v>
      </c>
      <c r="AI272" s="69" t="e">
        <f t="shared" si="159"/>
        <v>#DIV/0!</v>
      </c>
      <c r="AJ272" s="69">
        <f t="shared" si="127"/>
        <v>-1</v>
      </c>
      <c r="AK272" s="69" t="e">
        <f t="shared" si="128"/>
        <v>#DIV/0!</v>
      </c>
      <c r="AL272" s="69" t="e">
        <f t="shared" si="129"/>
        <v>#DIV/0!</v>
      </c>
      <c r="AM272" s="69" t="e">
        <f t="shared" si="130"/>
        <v>#DIV/0!</v>
      </c>
      <c r="AN272" s="69" t="e">
        <f t="shared" si="131"/>
        <v>#DIV/0!</v>
      </c>
      <c r="AO272" s="69" t="e">
        <f t="shared" si="132"/>
        <v>#DIV/0!</v>
      </c>
      <c r="AP272" s="69" t="e">
        <f t="shared" si="133"/>
        <v>#DIV/0!</v>
      </c>
      <c r="AQ272" s="69" t="e">
        <f t="shared" si="134"/>
        <v>#DIV/0!</v>
      </c>
      <c r="AR272" s="69" t="e">
        <f t="shared" si="135"/>
        <v>#DIV/0!</v>
      </c>
      <c r="AS272" s="69" t="e">
        <f t="shared" si="136"/>
        <v>#DIV/0!</v>
      </c>
      <c r="AT272" s="69" t="e">
        <f t="shared" si="137"/>
        <v>#DIV/0!</v>
      </c>
      <c r="AU272" s="69">
        <f t="shared" si="138"/>
        <v>-1</v>
      </c>
    </row>
    <row r="273" spans="1:47" x14ac:dyDescent="0.25">
      <c r="A273" s="63">
        <v>2023</v>
      </c>
      <c r="B273" s="64" t="s">
        <v>483</v>
      </c>
      <c r="C273" s="65" t="s">
        <v>484</v>
      </c>
      <c r="D273" s="62">
        <v>20000000</v>
      </c>
      <c r="E273" s="62">
        <v>774138868</v>
      </c>
      <c r="F273" s="62">
        <v>14619887</v>
      </c>
      <c r="G273" s="62">
        <v>0</v>
      </c>
      <c r="H273" s="62">
        <v>0</v>
      </c>
      <c r="I273" s="62">
        <v>25000000</v>
      </c>
      <c r="J273" s="62">
        <v>2500000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836258755</v>
      </c>
      <c r="R273" s="62">
        <v>0</v>
      </c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>
        <f t="shared" si="156"/>
        <v>0</v>
      </c>
      <c r="AF273" s="16" t="s">
        <v>483</v>
      </c>
      <c r="AG273" s="11" t="s">
        <v>484</v>
      </c>
      <c r="AH273" s="12">
        <f t="shared" ref="AH273" si="161">+AH274+AH275+AH276</f>
        <v>0</v>
      </c>
      <c r="AI273" s="62">
        <f t="shared" si="159"/>
        <v>-1</v>
      </c>
      <c r="AJ273" s="62">
        <f t="shared" si="127"/>
        <v>-1</v>
      </c>
      <c r="AK273" s="62">
        <f t="shared" si="128"/>
        <v>-1</v>
      </c>
      <c r="AL273" s="62" t="e">
        <f t="shared" si="129"/>
        <v>#DIV/0!</v>
      </c>
      <c r="AM273" s="62" t="e">
        <f t="shared" si="130"/>
        <v>#DIV/0!</v>
      </c>
      <c r="AN273" s="62">
        <f t="shared" si="131"/>
        <v>-1</v>
      </c>
      <c r="AO273" s="62">
        <f t="shared" si="132"/>
        <v>-1</v>
      </c>
      <c r="AP273" s="62" t="e">
        <f t="shared" si="133"/>
        <v>#DIV/0!</v>
      </c>
      <c r="AQ273" s="62" t="e">
        <f t="shared" si="134"/>
        <v>#DIV/0!</v>
      </c>
      <c r="AR273" s="62" t="e">
        <f t="shared" si="135"/>
        <v>#DIV/0!</v>
      </c>
      <c r="AS273" s="62" t="e">
        <f t="shared" si="136"/>
        <v>#DIV/0!</v>
      </c>
      <c r="AT273" s="62" t="e">
        <f t="shared" si="137"/>
        <v>#DIV/0!</v>
      </c>
      <c r="AU273" s="62">
        <f t="shared" si="138"/>
        <v>-1</v>
      </c>
    </row>
    <row r="274" spans="1:47" x14ac:dyDescent="0.25">
      <c r="A274" s="66">
        <v>2023</v>
      </c>
      <c r="B274" s="67" t="s">
        <v>485</v>
      </c>
      <c r="C274" s="68" t="s">
        <v>486</v>
      </c>
      <c r="D274" s="69">
        <v>0</v>
      </c>
      <c r="E274" s="69">
        <v>771638868</v>
      </c>
      <c r="F274" s="69">
        <v>2119887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773758755</v>
      </c>
      <c r="R274" s="69">
        <v>0</v>
      </c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>
        <f t="shared" si="156"/>
        <v>0</v>
      </c>
      <c r="AF274" s="15" t="s">
        <v>485</v>
      </c>
      <c r="AG274" s="30" t="s">
        <v>486</v>
      </c>
      <c r="AH274" s="31">
        <v>0</v>
      </c>
      <c r="AI274" s="69" t="e">
        <f t="shared" si="159"/>
        <v>#DIV/0!</v>
      </c>
      <c r="AJ274" s="69">
        <f t="shared" si="127"/>
        <v>-1</v>
      </c>
      <c r="AK274" s="69">
        <f t="shared" si="128"/>
        <v>-1</v>
      </c>
      <c r="AL274" s="69" t="e">
        <f t="shared" si="129"/>
        <v>#DIV/0!</v>
      </c>
      <c r="AM274" s="69" t="e">
        <f t="shared" si="130"/>
        <v>#DIV/0!</v>
      </c>
      <c r="AN274" s="69" t="e">
        <f t="shared" si="131"/>
        <v>#DIV/0!</v>
      </c>
      <c r="AO274" s="69" t="e">
        <f t="shared" si="132"/>
        <v>#DIV/0!</v>
      </c>
      <c r="AP274" s="69" t="e">
        <f t="shared" si="133"/>
        <v>#DIV/0!</v>
      </c>
      <c r="AQ274" s="69" t="e">
        <f t="shared" si="134"/>
        <v>#DIV/0!</v>
      </c>
      <c r="AR274" s="69" t="e">
        <f t="shared" si="135"/>
        <v>#DIV/0!</v>
      </c>
      <c r="AS274" s="69" t="e">
        <f t="shared" si="136"/>
        <v>#DIV/0!</v>
      </c>
      <c r="AT274" s="69" t="e">
        <f t="shared" si="137"/>
        <v>#DIV/0!</v>
      </c>
      <c r="AU274" s="69">
        <f t="shared" si="138"/>
        <v>-1</v>
      </c>
    </row>
    <row r="275" spans="1:47" x14ac:dyDescent="0.25">
      <c r="A275" s="66">
        <v>2023</v>
      </c>
      <c r="B275" s="67" t="s">
        <v>487</v>
      </c>
      <c r="C275" s="68" t="s">
        <v>488</v>
      </c>
      <c r="D275" s="69">
        <v>0</v>
      </c>
      <c r="E275" s="69">
        <v>0</v>
      </c>
      <c r="F275" s="69">
        <v>12500000</v>
      </c>
      <c r="G275" s="69">
        <v>0</v>
      </c>
      <c r="H275" s="69">
        <v>0</v>
      </c>
      <c r="I275" s="69">
        <v>25000000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37500000</v>
      </c>
      <c r="R275" s="69">
        <v>0</v>
      </c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>
        <f t="shared" si="156"/>
        <v>0</v>
      </c>
      <c r="AF275" s="15" t="s">
        <v>487</v>
      </c>
      <c r="AG275" s="30" t="s">
        <v>488</v>
      </c>
      <c r="AH275" s="31">
        <v>0</v>
      </c>
      <c r="AI275" s="69" t="e">
        <f t="shared" si="159"/>
        <v>#DIV/0!</v>
      </c>
      <c r="AJ275" s="69" t="e">
        <f t="shared" si="127"/>
        <v>#DIV/0!</v>
      </c>
      <c r="AK275" s="69">
        <f t="shared" si="128"/>
        <v>-1</v>
      </c>
      <c r="AL275" s="69" t="e">
        <f t="shared" si="129"/>
        <v>#DIV/0!</v>
      </c>
      <c r="AM275" s="69" t="e">
        <f t="shared" si="130"/>
        <v>#DIV/0!</v>
      </c>
      <c r="AN275" s="69">
        <f t="shared" si="131"/>
        <v>-1</v>
      </c>
      <c r="AO275" s="69" t="e">
        <f t="shared" si="132"/>
        <v>#DIV/0!</v>
      </c>
      <c r="AP275" s="69" t="e">
        <f t="shared" si="133"/>
        <v>#DIV/0!</v>
      </c>
      <c r="AQ275" s="69" t="e">
        <f t="shared" si="134"/>
        <v>#DIV/0!</v>
      </c>
      <c r="AR275" s="69" t="e">
        <f t="shared" si="135"/>
        <v>#DIV/0!</v>
      </c>
      <c r="AS275" s="69" t="e">
        <f t="shared" si="136"/>
        <v>#DIV/0!</v>
      </c>
      <c r="AT275" s="69" t="e">
        <f t="shared" si="137"/>
        <v>#DIV/0!</v>
      </c>
      <c r="AU275" s="69">
        <f t="shared" si="138"/>
        <v>-1</v>
      </c>
    </row>
    <row r="276" spans="1:47" x14ac:dyDescent="0.25">
      <c r="A276" s="63">
        <v>2023</v>
      </c>
      <c r="B276" s="64" t="s">
        <v>489</v>
      </c>
      <c r="C276" s="65" t="s">
        <v>490</v>
      </c>
      <c r="D276" s="62">
        <v>20000000</v>
      </c>
      <c r="E276" s="62">
        <v>2500000</v>
      </c>
      <c r="F276" s="62">
        <v>0</v>
      </c>
      <c r="G276" s="62">
        <v>0</v>
      </c>
      <c r="H276" s="62">
        <v>0</v>
      </c>
      <c r="I276" s="62">
        <v>0</v>
      </c>
      <c r="J276" s="62">
        <v>2500000</v>
      </c>
      <c r="K276" s="62">
        <v>0</v>
      </c>
      <c r="L276" s="62">
        <v>0</v>
      </c>
      <c r="M276" s="62">
        <v>0</v>
      </c>
      <c r="N276" s="62">
        <v>0</v>
      </c>
      <c r="O276" s="62">
        <v>0</v>
      </c>
      <c r="P276" s="62">
        <v>25000000</v>
      </c>
      <c r="R276" s="62">
        <v>0</v>
      </c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>
        <f t="shared" si="156"/>
        <v>0</v>
      </c>
      <c r="AF276" s="15" t="s">
        <v>489</v>
      </c>
      <c r="AG276" s="30" t="s">
        <v>490</v>
      </c>
      <c r="AH276" s="31">
        <v>0</v>
      </c>
      <c r="AI276" s="62">
        <f t="shared" si="159"/>
        <v>-1</v>
      </c>
      <c r="AJ276" s="62">
        <f t="shared" si="127"/>
        <v>-1</v>
      </c>
      <c r="AK276" s="62" t="e">
        <f t="shared" si="128"/>
        <v>#DIV/0!</v>
      </c>
      <c r="AL276" s="62" t="e">
        <f t="shared" si="129"/>
        <v>#DIV/0!</v>
      </c>
      <c r="AM276" s="62" t="e">
        <f t="shared" si="130"/>
        <v>#DIV/0!</v>
      </c>
      <c r="AN276" s="62" t="e">
        <f t="shared" si="131"/>
        <v>#DIV/0!</v>
      </c>
      <c r="AO276" s="62">
        <f t="shared" si="132"/>
        <v>-1</v>
      </c>
      <c r="AP276" s="62" t="e">
        <f t="shared" si="133"/>
        <v>#DIV/0!</v>
      </c>
      <c r="AQ276" s="62" t="e">
        <f t="shared" si="134"/>
        <v>#DIV/0!</v>
      </c>
      <c r="AR276" s="62" t="e">
        <f t="shared" si="135"/>
        <v>#DIV/0!</v>
      </c>
      <c r="AS276" s="62" t="e">
        <f t="shared" si="136"/>
        <v>#DIV/0!</v>
      </c>
      <c r="AT276" s="62" t="e">
        <f t="shared" si="137"/>
        <v>#DIV/0!</v>
      </c>
      <c r="AU276" s="62">
        <f t="shared" si="138"/>
        <v>-1</v>
      </c>
    </row>
    <row r="277" spans="1:47" x14ac:dyDescent="0.25">
      <c r="A277" s="66">
        <v>2023</v>
      </c>
      <c r="B277" s="67" t="s">
        <v>491</v>
      </c>
      <c r="C277" s="68" t="s">
        <v>492</v>
      </c>
      <c r="D277" s="69">
        <v>20000000</v>
      </c>
      <c r="E277" s="69">
        <v>2500000</v>
      </c>
      <c r="F277" s="69">
        <v>0</v>
      </c>
      <c r="G277" s="69">
        <v>0</v>
      </c>
      <c r="H277" s="69">
        <v>0</v>
      </c>
      <c r="I277" s="69">
        <v>0</v>
      </c>
      <c r="J277" s="69">
        <v>2500000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25000000</v>
      </c>
      <c r="R277" s="69">
        <v>0</v>
      </c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>
        <f t="shared" si="156"/>
        <v>0</v>
      </c>
      <c r="AF277" s="15" t="s">
        <v>491</v>
      </c>
      <c r="AG277" s="30" t="s">
        <v>492</v>
      </c>
      <c r="AH277" s="31">
        <v>0</v>
      </c>
      <c r="AI277" s="69">
        <f t="shared" si="159"/>
        <v>-1</v>
      </c>
      <c r="AJ277" s="69">
        <f t="shared" si="127"/>
        <v>-1</v>
      </c>
      <c r="AK277" s="69" t="e">
        <f t="shared" si="128"/>
        <v>#DIV/0!</v>
      </c>
      <c r="AL277" s="69" t="e">
        <f t="shared" si="129"/>
        <v>#DIV/0!</v>
      </c>
      <c r="AM277" s="69" t="e">
        <f t="shared" si="130"/>
        <v>#DIV/0!</v>
      </c>
      <c r="AN277" s="69" t="e">
        <f t="shared" si="131"/>
        <v>#DIV/0!</v>
      </c>
      <c r="AO277" s="69">
        <f t="shared" si="132"/>
        <v>-1</v>
      </c>
      <c r="AP277" s="69" t="e">
        <f t="shared" si="133"/>
        <v>#DIV/0!</v>
      </c>
      <c r="AQ277" s="69" t="e">
        <f t="shared" si="134"/>
        <v>#DIV/0!</v>
      </c>
      <c r="AR277" s="69" t="e">
        <f t="shared" si="135"/>
        <v>#DIV/0!</v>
      </c>
      <c r="AS277" s="69" t="e">
        <f t="shared" si="136"/>
        <v>#DIV/0!</v>
      </c>
      <c r="AT277" s="69" t="e">
        <f t="shared" si="137"/>
        <v>#DIV/0!</v>
      </c>
      <c r="AU277" s="69">
        <f t="shared" si="138"/>
        <v>-1</v>
      </c>
    </row>
    <row r="278" spans="1:47" x14ac:dyDescent="0.25">
      <c r="A278" s="63">
        <v>2023</v>
      </c>
      <c r="B278" s="64" t="s">
        <v>493</v>
      </c>
      <c r="C278" s="65" t="s">
        <v>847</v>
      </c>
      <c r="D278" s="62">
        <v>1800000</v>
      </c>
      <c r="E278" s="62">
        <v>21800000</v>
      </c>
      <c r="F278" s="62">
        <v>1800000</v>
      </c>
      <c r="G278" s="62">
        <v>1800000</v>
      </c>
      <c r="H278" s="62">
        <v>1800000</v>
      </c>
      <c r="I278" s="62">
        <v>1800000</v>
      </c>
      <c r="J278" s="62">
        <v>1800000</v>
      </c>
      <c r="K278" s="62">
        <v>1800000</v>
      </c>
      <c r="L278" s="62">
        <v>1800000</v>
      </c>
      <c r="M278" s="62">
        <v>1800000</v>
      </c>
      <c r="N278" s="62">
        <v>1800000</v>
      </c>
      <c r="O278" s="62">
        <v>1800000</v>
      </c>
      <c r="P278" s="62">
        <v>41600000</v>
      </c>
      <c r="R278" s="62">
        <v>0</v>
      </c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>
        <f t="shared" si="156"/>
        <v>0</v>
      </c>
      <c r="AF278" s="16" t="s">
        <v>493</v>
      </c>
      <c r="AG278" s="11" t="s">
        <v>494</v>
      </c>
      <c r="AH278" s="12">
        <f t="shared" ref="AH278" si="162">+AH279+AH280</f>
        <v>0</v>
      </c>
      <c r="AI278" s="62">
        <f t="shared" si="159"/>
        <v>-1</v>
      </c>
      <c r="AJ278" s="62">
        <f t="shared" si="127"/>
        <v>-1</v>
      </c>
      <c r="AK278" s="62">
        <f t="shared" si="128"/>
        <v>-1</v>
      </c>
      <c r="AL278" s="62">
        <f t="shared" si="129"/>
        <v>-1</v>
      </c>
      <c r="AM278" s="62">
        <f t="shared" si="130"/>
        <v>-1</v>
      </c>
      <c r="AN278" s="62">
        <f t="shared" si="131"/>
        <v>-1</v>
      </c>
      <c r="AO278" s="62">
        <f t="shared" si="132"/>
        <v>-1</v>
      </c>
      <c r="AP278" s="62">
        <f t="shared" si="133"/>
        <v>-1</v>
      </c>
      <c r="AQ278" s="62">
        <f t="shared" si="134"/>
        <v>-1</v>
      </c>
      <c r="AR278" s="62">
        <f t="shared" si="135"/>
        <v>-1</v>
      </c>
      <c r="AS278" s="62">
        <f t="shared" si="136"/>
        <v>-1</v>
      </c>
      <c r="AT278" s="62">
        <f t="shared" si="137"/>
        <v>-1</v>
      </c>
      <c r="AU278" s="62">
        <f t="shared" si="138"/>
        <v>-1</v>
      </c>
    </row>
    <row r="279" spans="1:47" x14ac:dyDescent="0.25">
      <c r="A279" s="66">
        <v>2023</v>
      </c>
      <c r="B279" s="67" t="s">
        <v>495</v>
      </c>
      <c r="C279" s="68" t="s">
        <v>496</v>
      </c>
      <c r="D279" s="69">
        <v>1800000</v>
      </c>
      <c r="E279" s="69">
        <v>1800000</v>
      </c>
      <c r="F279" s="69">
        <v>1800000</v>
      </c>
      <c r="G279" s="69">
        <v>1800000</v>
      </c>
      <c r="H279" s="69">
        <v>1800000</v>
      </c>
      <c r="I279" s="69">
        <v>1800000</v>
      </c>
      <c r="J279" s="69">
        <v>1800000</v>
      </c>
      <c r="K279" s="69">
        <v>1800000</v>
      </c>
      <c r="L279" s="69">
        <v>1800000</v>
      </c>
      <c r="M279" s="69">
        <v>1800000</v>
      </c>
      <c r="N279" s="69">
        <v>1800000</v>
      </c>
      <c r="O279" s="69">
        <v>1800000</v>
      </c>
      <c r="P279" s="69">
        <v>21600000</v>
      </c>
      <c r="R279" s="69">
        <v>0</v>
      </c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>
        <f t="shared" si="156"/>
        <v>0</v>
      </c>
      <c r="AF279" s="15" t="s">
        <v>495</v>
      </c>
      <c r="AG279" s="30" t="s">
        <v>496</v>
      </c>
      <c r="AH279" s="31">
        <v>0</v>
      </c>
      <c r="AI279" s="69">
        <f t="shared" si="159"/>
        <v>-1</v>
      </c>
      <c r="AJ279" s="69">
        <f t="shared" si="127"/>
        <v>-1</v>
      </c>
      <c r="AK279" s="69">
        <f t="shared" si="128"/>
        <v>-1</v>
      </c>
      <c r="AL279" s="69">
        <f t="shared" si="129"/>
        <v>-1</v>
      </c>
      <c r="AM279" s="69">
        <f t="shared" si="130"/>
        <v>-1</v>
      </c>
      <c r="AN279" s="69">
        <f t="shared" si="131"/>
        <v>-1</v>
      </c>
      <c r="AO279" s="69">
        <f t="shared" si="132"/>
        <v>-1</v>
      </c>
      <c r="AP279" s="69">
        <f t="shared" si="133"/>
        <v>-1</v>
      </c>
      <c r="AQ279" s="69">
        <f t="shared" si="134"/>
        <v>-1</v>
      </c>
      <c r="AR279" s="69">
        <f t="shared" si="135"/>
        <v>-1</v>
      </c>
      <c r="AS279" s="69">
        <f t="shared" si="136"/>
        <v>-1</v>
      </c>
      <c r="AT279" s="69">
        <f t="shared" si="137"/>
        <v>-1</v>
      </c>
      <c r="AU279" s="69">
        <f t="shared" si="138"/>
        <v>-1</v>
      </c>
    </row>
    <row r="280" spans="1:47" x14ac:dyDescent="0.25">
      <c r="A280" s="66">
        <v>2023</v>
      </c>
      <c r="B280" s="67" t="s">
        <v>497</v>
      </c>
      <c r="C280" s="68" t="s">
        <v>498</v>
      </c>
      <c r="D280" s="69">
        <v>0</v>
      </c>
      <c r="E280" s="69">
        <v>20000000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0</v>
      </c>
      <c r="N280" s="69">
        <v>0</v>
      </c>
      <c r="O280" s="69">
        <v>0</v>
      </c>
      <c r="P280" s="69">
        <v>20000000</v>
      </c>
      <c r="R280" s="69">
        <v>0</v>
      </c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>
        <f t="shared" si="156"/>
        <v>0</v>
      </c>
      <c r="AF280" s="15" t="s">
        <v>497</v>
      </c>
      <c r="AG280" s="30" t="s">
        <v>498</v>
      </c>
      <c r="AH280" s="31">
        <v>0</v>
      </c>
      <c r="AI280" s="69" t="e">
        <f t="shared" si="159"/>
        <v>#DIV/0!</v>
      </c>
      <c r="AJ280" s="69">
        <f t="shared" ref="AJ280:AJ343" si="163">+(S280-E280)/E280</f>
        <v>-1</v>
      </c>
      <c r="AK280" s="69" t="e">
        <f t="shared" ref="AK280:AK343" si="164">+(T280-F280)/F280</f>
        <v>#DIV/0!</v>
      </c>
      <c r="AL280" s="69" t="e">
        <f t="shared" ref="AL280:AL343" si="165">+(U280-G280)/G280</f>
        <v>#DIV/0!</v>
      </c>
      <c r="AM280" s="69" t="e">
        <f t="shared" ref="AM280:AM343" si="166">+(V280-H280)/H280</f>
        <v>#DIV/0!</v>
      </c>
      <c r="AN280" s="69" t="e">
        <f t="shared" ref="AN280:AN343" si="167">+(W280-I280)/I280</f>
        <v>#DIV/0!</v>
      </c>
      <c r="AO280" s="69" t="e">
        <f t="shared" ref="AO280:AO343" si="168">+(X280-J280)/J280</f>
        <v>#DIV/0!</v>
      </c>
      <c r="AP280" s="69" t="e">
        <f t="shared" ref="AP280:AP343" si="169">+(Y280-K280)/K280</f>
        <v>#DIV/0!</v>
      </c>
      <c r="AQ280" s="69" t="e">
        <f t="shared" ref="AQ280:AQ343" si="170">+(Z280-L280)/L280</f>
        <v>#DIV/0!</v>
      </c>
      <c r="AR280" s="69" t="e">
        <f t="shared" ref="AR280:AR343" si="171">+(AA280-M280)/M280</f>
        <v>#DIV/0!</v>
      </c>
      <c r="AS280" s="69" t="e">
        <f t="shared" ref="AS280:AS343" si="172">+(AB280-N280)/N280</f>
        <v>#DIV/0!</v>
      </c>
      <c r="AT280" s="69" t="e">
        <f t="shared" ref="AT280:AT343" si="173">+(AC280-O280)/O280</f>
        <v>#DIV/0!</v>
      </c>
      <c r="AU280" s="69">
        <f t="shared" ref="AU280:AU343" si="174">+(AD280-P280)/P280</f>
        <v>-1</v>
      </c>
    </row>
    <row r="281" spans="1:47" x14ac:dyDescent="0.25">
      <c r="A281" s="63">
        <v>2023</v>
      </c>
      <c r="B281" s="64" t="s">
        <v>499</v>
      </c>
      <c r="C281" s="65" t="s">
        <v>500</v>
      </c>
      <c r="D281" s="62">
        <v>25170192.524999976</v>
      </c>
      <c r="E281" s="62">
        <v>0</v>
      </c>
      <c r="F281" s="62">
        <v>155649395</v>
      </c>
      <c r="G281" s="62">
        <v>4400000</v>
      </c>
      <c r="H281" s="62">
        <v>700000</v>
      </c>
      <c r="I281" s="62">
        <v>10000000</v>
      </c>
      <c r="J281" s="62">
        <v>8350000</v>
      </c>
      <c r="K281" s="62">
        <v>46700000</v>
      </c>
      <c r="L281" s="62">
        <v>18000000</v>
      </c>
      <c r="M281" s="62">
        <v>8150000</v>
      </c>
      <c r="N281" s="62">
        <v>0</v>
      </c>
      <c r="O281" s="62">
        <v>13000000</v>
      </c>
      <c r="P281" s="62">
        <v>290119587.52499998</v>
      </c>
      <c r="R281" s="62">
        <v>1500000</v>
      </c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>
        <f t="shared" si="156"/>
        <v>1500000</v>
      </c>
      <c r="AF281" s="16" t="s">
        <v>499</v>
      </c>
      <c r="AG281" s="11" t="s">
        <v>500</v>
      </c>
      <c r="AH281" s="12">
        <f t="shared" ref="AH281" si="175">+AH282+AH288+AH291</f>
        <v>1500000</v>
      </c>
      <c r="AI281" s="62">
        <f t="shared" si="159"/>
        <v>-0.94040570017451619</v>
      </c>
      <c r="AJ281" s="62" t="e">
        <f t="shared" si="163"/>
        <v>#DIV/0!</v>
      </c>
      <c r="AK281" s="62">
        <f t="shared" si="164"/>
        <v>-1</v>
      </c>
      <c r="AL281" s="62">
        <f t="shared" si="165"/>
        <v>-1</v>
      </c>
      <c r="AM281" s="62">
        <f t="shared" si="166"/>
        <v>-1</v>
      </c>
      <c r="AN281" s="62">
        <f t="shared" si="167"/>
        <v>-1</v>
      </c>
      <c r="AO281" s="62">
        <f t="shared" si="168"/>
        <v>-1</v>
      </c>
      <c r="AP281" s="62">
        <f t="shared" si="169"/>
        <v>-1</v>
      </c>
      <c r="AQ281" s="62">
        <f t="shared" si="170"/>
        <v>-1</v>
      </c>
      <c r="AR281" s="62">
        <f t="shared" si="171"/>
        <v>-1</v>
      </c>
      <c r="AS281" s="62" t="e">
        <f t="shared" si="172"/>
        <v>#DIV/0!</v>
      </c>
      <c r="AT281" s="62">
        <f t="shared" si="173"/>
        <v>-1</v>
      </c>
      <c r="AU281" s="62">
        <f t="shared" si="174"/>
        <v>-0.9948297182799809</v>
      </c>
    </row>
    <row r="282" spans="1:47" x14ac:dyDescent="0.25">
      <c r="A282" s="63">
        <v>2023</v>
      </c>
      <c r="B282" s="64" t="s">
        <v>501</v>
      </c>
      <c r="C282" s="65" t="s">
        <v>848</v>
      </c>
      <c r="D282" s="62">
        <v>25170192.524999976</v>
      </c>
      <c r="E282" s="62">
        <v>0</v>
      </c>
      <c r="F282" s="62">
        <v>46231538</v>
      </c>
      <c r="G282" s="62">
        <v>4400000</v>
      </c>
      <c r="H282" s="62">
        <v>700000</v>
      </c>
      <c r="I282" s="62">
        <v>0</v>
      </c>
      <c r="J282" s="62">
        <v>8350000</v>
      </c>
      <c r="K282" s="62">
        <v>8700000</v>
      </c>
      <c r="L282" s="62">
        <v>8000000</v>
      </c>
      <c r="M282" s="62">
        <v>8150000</v>
      </c>
      <c r="N282" s="62">
        <v>0</v>
      </c>
      <c r="O282" s="62">
        <v>3000000</v>
      </c>
      <c r="P282" s="62">
        <v>112701730.52499998</v>
      </c>
      <c r="R282" s="62">
        <v>1500000</v>
      </c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>
        <f t="shared" si="156"/>
        <v>1500000</v>
      </c>
      <c r="AF282" s="16" t="s">
        <v>501</v>
      </c>
      <c r="AG282" s="11" t="s">
        <v>502</v>
      </c>
      <c r="AH282" s="12">
        <f t="shared" ref="AH282" si="176">+AH283+AH284+AH285+AH286+AH287</f>
        <v>1500000</v>
      </c>
      <c r="AI282" s="62">
        <f t="shared" si="159"/>
        <v>-0.94040570017451619</v>
      </c>
      <c r="AJ282" s="62" t="e">
        <f t="shared" si="163"/>
        <v>#DIV/0!</v>
      </c>
      <c r="AK282" s="62">
        <f t="shared" si="164"/>
        <v>-1</v>
      </c>
      <c r="AL282" s="62">
        <f t="shared" si="165"/>
        <v>-1</v>
      </c>
      <c r="AM282" s="62">
        <f t="shared" si="166"/>
        <v>-1</v>
      </c>
      <c r="AN282" s="62" t="e">
        <f t="shared" si="167"/>
        <v>#DIV/0!</v>
      </c>
      <c r="AO282" s="62">
        <f t="shared" si="168"/>
        <v>-1</v>
      </c>
      <c r="AP282" s="62">
        <f t="shared" si="169"/>
        <v>-1</v>
      </c>
      <c r="AQ282" s="62">
        <f t="shared" si="170"/>
        <v>-1</v>
      </c>
      <c r="AR282" s="62">
        <f t="shared" si="171"/>
        <v>-1</v>
      </c>
      <c r="AS282" s="62" t="e">
        <f t="shared" si="172"/>
        <v>#DIV/0!</v>
      </c>
      <c r="AT282" s="62">
        <f t="shared" si="173"/>
        <v>-1</v>
      </c>
      <c r="AU282" s="62">
        <f t="shared" si="174"/>
        <v>-0.98669053267405449</v>
      </c>
    </row>
    <row r="283" spans="1:47" ht="195" x14ac:dyDescent="0.25">
      <c r="A283" s="66">
        <v>2023</v>
      </c>
      <c r="B283" s="67" t="s">
        <v>503</v>
      </c>
      <c r="C283" s="68" t="s">
        <v>849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1000000</v>
      </c>
      <c r="P283" s="69">
        <v>1000000</v>
      </c>
      <c r="R283" s="69">
        <v>0</v>
      </c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>
        <f t="shared" si="156"/>
        <v>0</v>
      </c>
      <c r="AF283" s="15" t="s">
        <v>503</v>
      </c>
      <c r="AG283" s="46" t="s">
        <v>504</v>
      </c>
      <c r="AH283" s="31">
        <v>0</v>
      </c>
      <c r="AI283" s="69" t="e">
        <f t="shared" si="159"/>
        <v>#DIV/0!</v>
      </c>
      <c r="AJ283" s="69" t="e">
        <f t="shared" si="163"/>
        <v>#DIV/0!</v>
      </c>
      <c r="AK283" s="69" t="e">
        <f t="shared" si="164"/>
        <v>#DIV/0!</v>
      </c>
      <c r="AL283" s="69" t="e">
        <f t="shared" si="165"/>
        <v>#DIV/0!</v>
      </c>
      <c r="AM283" s="69" t="e">
        <f t="shared" si="166"/>
        <v>#DIV/0!</v>
      </c>
      <c r="AN283" s="69" t="e">
        <f t="shared" si="167"/>
        <v>#DIV/0!</v>
      </c>
      <c r="AO283" s="69" t="e">
        <f t="shared" si="168"/>
        <v>#DIV/0!</v>
      </c>
      <c r="AP283" s="69" t="e">
        <f t="shared" si="169"/>
        <v>#DIV/0!</v>
      </c>
      <c r="AQ283" s="69" t="e">
        <f t="shared" si="170"/>
        <v>#DIV/0!</v>
      </c>
      <c r="AR283" s="69" t="e">
        <f t="shared" si="171"/>
        <v>#DIV/0!</v>
      </c>
      <c r="AS283" s="69" t="e">
        <f t="shared" si="172"/>
        <v>#DIV/0!</v>
      </c>
      <c r="AT283" s="69">
        <f t="shared" si="173"/>
        <v>-1</v>
      </c>
      <c r="AU283" s="69">
        <f t="shared" si="174"/>
        <v>-1</v>
      </c>
    </row>
    <row r="284" spans="1:47" ht="165" x14ac:dyDescent="0.25">
      <c r="A284" s="66">
        <v>2023</v>
      </c>
      <c r="B284" s="67" t="s">
        <v>505</v>
      </c>
      <c r="C284" s="68" t="s">
        <v>506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1000000</v>
      </c>
      <c r="P284" s="69">
        <v>1000000</v>
      </c>
      <c r="R284" s="69">
        <v>0</v>
      </c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>
        <f t="shared" si="156"/>
        <v>0</v>
      </c>
      <c r="AF284" s="15" t="s">
        <v>505</v>
      </c>
      <c r="AG284" s="46" t="s">
        <v>506</v>
      </c>
      <c r="AH284" s="31">
        <v>0</v>
      </c>
      <c r="AI284" s="69" t="e">
        <f t="shared" si="159"/>
        <v>#DIV/0!</v>
      </c>
      <c r="AJ284" s="69" t="e">
        <f t="shared" si="163"/>
        <v>#DIV/0!</v>
      </c>
      <c r="AK284" s="69" t="e">
        <f t="shared" si="164"/>
        <v>#DIV/0!</v>
      </c>
      <c r="AL284" s="69" t="e">
        <f t="shared" si="165"/>
        <v>#DIV/0!</v>
      </c>
      <c r="AM284" s="69" t="e">
        <f t="shared" si="166"/>
        <v>#DIV/0!</v>
      </c>
      <c r="AN284" s="69" t="e">
        <f t="shared" si="167"/>
        <v>#DIV/0!</v>
      </c>
      <c r="AO284" s="69" t="e">
        <f t="shared" si="168"/>
        <v>#DIV/0!</v>
      </c>
      <c r="AP284" s="69" t="e">
        <f t="shared" si="169"/>
        <v>#DIV/0!</v>
      </c>
      <c r="AQ284" s="69" t="e">
        <f t="shared" si="170"/>
        <v>#DIV/0!</v>
      </c>
      <c r="AR284" s="69" t="e">
        <f t="shared" si="171"/>
        <v>#DIV/0!</v>
      </c>
      <c r="AS284" s="69" t="e">
        <f t="shared" si="172"/>
        <v>#DIV/0!</v>
      </c>
      <c r="AT284" s="69">
        <f t="shared" si="173"/>
        <v>-1</v>
      </c>
      <c r="AU284" s="69">
        <f t="shared" si="174"/>
        <v>-1</v>
      </c>
    </row>
    <row r="285" spans="1:47" ht="150" x14ac:dyDescent="0.25">
      <c r="A285" s="66">
        <v>2023</v>
      </c>
      <c r="B285" s="67" t="s">
        <v>507</v>
      </c>
      <c r="C285" s="68" t="s">
        <v>508</v>
      </c>
      <c r="D285" s="69">
        <v>0</v>
      </c>
      <c r="E285" s="69">
        <v>0</v>
      </c>
      <c r="F285" s="69">
        <v>20000000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69">
        <v>0</v>
      </c>
      <c r="N285" s="69">
        <v>0</v>
      </c>
      <c r="O285" s="69">
        <v>1000000</v>
      </c>
      <c r="P285" s="69">
        <v>21000000</v>
      </c>
      <c r="R285" s="69">
        <v>0</v>
      </c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>
        <f t="shared" si="156"/>
        <v>0</v>
      </c>
      <c r="AF285" s="15" t="s">
        <v>507</v>
      </c>
      <c r="AG285" s="46" t="s">
        <v>508</v>
      </c>
      <c r="AH285" s="31">
        <v>0</v>
      </c>
      <c r="AI285" s="69" t="e">
        <f t="shared" si="159"/>
        <v>#DIV/0!</v>
      </c>
      <c r="AJ285" s="69" t="e">
        <f t="shared" si="163"/>
        <v>#DIV/0!</v>
      </c>
      <c r="AK285" s="69">
        <f t="shared" si="164"/>
        <v>-1</v>
      </c>
      <c r="AL285" s="69" t="e">
        <f t="shared" si="165"/>
        <v>#DIV/0!</v>
      </c>
      <c r="AM285" s="69" t="e">
        <f t="shared" si="166"/>
        <v>#DIV/0!</v>
      </c>
      <c r="AN285" s="69" t="e">
        <f t="shared" si="167"/>
        <v>#DIV/0!</v>
      </c>
      <c r="AO285" s="69" t="e">
        <f t="shared" si="168"/>
        <v>#DIV/0!</v>
      </c>
      <c r="AP285" s="69" t="e">
        <f t="shared" si="169"/>
        <v>#DIV/0!</v>
      </c>
      <c r="AQ285" s="69" t="e">
        <f t="shared" si="170"/>
        <v>#DIV/0!</v>
      </c>
      <c r="AR285" s="69" t="e">
        <f t="shared" si="171"/>
        <v>#DIV/0!</v>
      </c>
      <c r="AS285" s="69" t="e">
        <f t="shared" si="172"/>
        <v>#DIV/0!</v>
      </c>
      <c r="AT285" s="69">
        <f t="shared" si="173"/>
        <v>-1</v>
      </c>
      <c r="AU285" s="69">
        <f t="shared" si="174"/>
        <v>-1</v>
      </c>
    </row>
    <row r="286" spans="1:47" ht="165" x14ac:dyDescent="0.25">
      <c r="A286" s="66">
        <v>2023</v>
      </c>
      <c r="B286" s="67" t="s">
        <v>509</v>
      </c>
      <c r="C286" s="68" t="s">
        <v>510</v>
      </c>
      <c r="D286" s="69">
        <v>25170192.524999976</v>
      </c>
      <c r="E286" s="69">
        <v>0</v>
      </c>
      <c r="F286" s="69">
        <v>0</v>
      </c>
      <c r="G286" s="69">
        <v>400000</v>
      </c>
      <c r="H286" s="69">
        <v>700000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26270192.524999976</v>
      </c>
      <c r="R286" s="69">
        <v>1500000</v>
      </c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>
        <f t="shared" si="156"/>
        <v>1500000</v>
      </c>
      <c r="AF286" s="15" t="s">
        <v>509</v>
      </c>
      <c r="AG286" s="46" t="s">
        <v>510</v>
      </c>
      <c r="AH286" s="31">
        <v>1500000</v>
      </c>
      <c r="AI286" s="69">
        <f t="shared" si="159"/>
        <v>-0.94040570017451619</v>
      </c>
      <c r="AJ286" s="69" t="e">
        <f t="shared" si="163"/>
        <v>#DIV/0!</v>
      </c>
      <c r="AK286" s="69" t="e">
        <f t="shared" si="164"/>
        <v>#DIV/0!</v>
      </c>
      <c r="AL286" s="69">
        <f t="shared" si="165"/>
        <v>-1</v>
      </c>
      <c r="AM286" s="69">
        <f t="shared" si="166"/>
        <v>-1</v>
      </c>
      <c r="AN286" s="69" t="e">
        <f t="shared" si="167"/>
        <v>#DIV/0!</v>
      </c>
      <c r="AO286" s="69" t="e">
        <f t="shared" si="168"/>
        <v>#DIV/0!</v>
      </c>
      <c r="AP286" s="69" t="e">
        <f t="shared" si="169"/>
        <v>#DIV/0!</v>
      </c>
      <c r="AQ286" s="69" t="e">
        <f t="shared" si="170"/>
        <v>#DIV/0!</v>
      </c>
      <c r="AR286" s="69" t="e">
        <f t="shared" si="171"/>
        <v>#DIV/0!</v>
      </c>
      <c r="AS286" s="69" t="e">
        <f t="shared" si="172"/>
        <v>#DIV/0!</v>
      </c>
      <c r="AT286" s="69" t="e">
        <f t="shared" si="173"/>
        <v>#DIV/0!</v>
      </c>
      <c r="AU286" s="69">
        <f t="shared" si="174"/>
        <v>-0.94290106558707065</v>
      </c>
    </row>
    <row r="287" spans="1:47" ht="135" x14ac:dyDescent="0.25">
      <c r="A287" s="66">
        <v>2023</v>
      </c>
      <c r="B287" s="67" t="s">
        <v>511</v>
      </c>
      <c r="C287" s="68" t="s">
        <v>512</v>
      </c>
      <c r="D287" s="69">
        <v>0</v>
      </c>
      <c r="E287" s="69">
        <v>0</v>
      </c>
      <c r="F287" s="69">
        <v>26231538</v>
      </c>
      <c r="G287" s="69">
        <v>4000000</v>
      </c>
      <c r="H287" s="69">
        <v>0</v>
      </c>
      <c r="I287" s="69">
        <v>0</v>
      </c>
      <c r="J287" s="69">
        <v>8350000</v>
      </c>
      <c r="K287" s="69">
        <v>8700000</v>
      </c>
      <c r="L287" s="69">
        <v>8000000</v>
      </c>
      <c r="M287" s="69">
        <v>8150000</v>
      </c>
      <c r="N287" s="69">
        <v>0</v>
      </c>
      <c r="O287" s="69">
        <v>0</v>
      </c>
      <c r="P287" s="69">
        <v>63431538</v>
      </c>
      <c r="R287" s="69">
        <v>0</v>
      </c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>
        <f t="shared" si="156"/>
        <v>0</v>
      </c>
      <c r="AF287" s="15" t="s">
        <v>511</v>
      </c>
      <c r="AG287" s="46" t="s">
        <v>512</v>
      </c>
      <c r="AH287" s="31">
        <v>0</v>
      </c>
      <c r="AI287" s="69" t="e">
        <f t="shared" si="159"/>
        <v>#DIV/0!</v>
      </c>
      <c r="AJ287" s="69" t="e">
        <f t="shared" si="163"/>
        <v>#DIV/0!</v>
      </c>
      <c r="AK287" s="69">
        <f t="shared" si="164"/>
        <v>-1</v>
      </c>
      <c r="AL287" s="69">
        <f t="shared" si="165"/>
        <v>-1</v>
      </c>
      <c r="AM287" s="69" t="e">
        <f t="shared" si="166"/>
        <v>#DIV/0!</v>
      </c>
      <c r="AN287" s="69" t="e">
        <f t="shared" si="167"/>
        <v>#DIV/0!</v>
      </c>
      <c r="AO287" s="69">
        <f t="shared" si="168"/>
        <v>-1</v>
      </c>
      <c r="AP287" s="69">
        <f t="shared" si="169"/>
        <v>-1</v>
      </c>
      <c r="AQ287" s="69">
        <f t="shared" si="170"/>
        <v>-1</v>
      </c>
      <c r="AR287" s="69">
        <f t="shared" si="171"/>
        <v>-1</v>
      </c>
      <c r="AS287" s="69" t="e">
        <f t="shared" si="172"/>
        <v>#DIV/0!</v>
      </c>
      <c r="AT287" s="69" t="e">
        <f t="shared" si="173"/>
        <v>#DIV/0!</v>
      </c>
      <c r="AU287" s="69">
        <f t="shared" si="174"/>
        <v>-1</v>
      </c>
    </row>
    <row r="288" spans="1:47" x14ac:dyDescent="0.25">
      <c r="A288" s="63">
        <v>2023</v>
      </c>
      <c r="B288" s="64" t="s">
        <v>513</v>
      </c>
      <c r="C288" s="65" t="s">
        <v>514</v>
      </c>
      <c r="D288" s="62">
        <v>0</v>
      </c>
      <c r="E288" s="62">
        <v>0</v>
      </c>
      <c r="F288" s="62">
        <v>99417857</v>
      </c>
      <c r="G288" s="62">
        <v>0</v>
      </c>
      <c r="H288" s="62">
        <v>0</v>
      </c>
      <c r="I288" s="62">
        <v>0</v>
      </c>
      <c r="J288" s="62">
        <v>0</v>
      </c>
      <c r="K288" s="62">
        <v>38000000</v>
      </c>
      <c r="L288" s="62">
        <v>0</v>
      </c>
      <c r="M288" s="62">
        <v>0</v>
      </c>
      <c r="N288" s="62">
        <v>0</v>
      </c>
      <c r="O288" s="62">
        <v>0</v>
      </c>
      <c r="P288" s="62">
        <v>137417857</v>
      </c>
      <c r="R288" s="62">
        <v>0</v>
      </c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>
        <f t="shared" si="156"/>
        <v>0</v>
      </c>
      <c r="AF288" s="16" t="s">
        <v>513</v>
      </c>
      <c r="AG288" s="11" t="s">
        <v>514</v>
      </c>
      <c r="AH288" s="12">
        <f t="shared" ref="AH288" si="177">+AH289+AH290</f>
        <v>0</v>
      </c>
      <c r="AI288" s="62" t="e">
        <f t="shared" si="159"/>
        <v>#DIV/0!</v>
      </c>
      <c r="AJ288" s="62" t="e">
        <f t="shared" si="163"/>
        <v>#DIV/0!</v>
      </c>
      <c r="AK288" s="62">
        <f t="shared" si="164"/>
        <v>-1</v>
      </c>
      <c r="AL288" s="62" t="e">
        <f t="shared" si="165"/>
        <v>#DIV/0!</v>
      </c>
      <c r="AM288" s="62" t="e">
        <f t="shared" si="166"/>
        <v>#DIV/0!</v>
      </c>
      <c r="AN288" s="62" t="e">
        <f t="shared" si="167"/>
        <v>#DIV/0!</v>
      </c>
      <c r="AO288" s="62" t="e">
        <f t="shared" si="168"/>
        <v>#DIV/0!</v>
      </c>
      <c r="AP288" s="62">
        <f t="shared" si="169"/>
        <v>-1</v>
      </c>
      <c r="AQ288" s="62" t="e">
        <f t="shared" si="170"/>
        <v>#DIV/0!</v>
      </c>
      <c r="AR288" s="62" t="e">
        <f t="shared" si="171"/>
        <v>#DIV/0!</v>
      </c>
      <c r="AS288" s="62" t="e">
        <f t="shared" si="172"/>
        <v>#DIV/0!</v>
      </c>
      <c r="AT288" s="62" t="e">
        <f t="shared" si="173"/>
        <v>#DIV/0!</v>
      </c>
      <c r="AU288" s="62">
        <f t="shared" si="174"/>
        <v>-1</v>
      </c>
    </row>
    <row r="289" spans="1:47" x14ac:dyDescent="0.25">
      <c r="A289" s="66">
        <v>2023</v>
      </c>
      <c r="B289" s="67" t="s">
        <v>515</v>
      </c>
      <c r="C289" s="68" t="s">
        <v>516</v>
      </c>
      <c r="D289" s="69">
        <v>0</v>
      </c>
      <c r="E289" s="69">
        <v>0</v>
      </c>
      <c r="F289" s="69">
        <v>99417857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99417857</v>
      </c>
      <c r="R289" s="69">
        <v>0</v>
      </c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>
        <f t="shared" si="156"/>
        <v>0</v>
      </c>
      <c r="AF289" s="15" t="s">
        <v>515</v>
      </c>
      <c r="AG289" s="30" t="s">
        <v>516</v>
      </c>
      <c r="AH289" s="31">
        <v>0</v>
      </c>
      <c r="AI289" s="69" t="e">
        <f t="shared" si="159"/>
        <v>#DIV/0!</v>
      </c>
      <c r="AJ289" s="69" t="e">
        <f t="shared" si="163"/>
        <v>#DIV/0!</v>
      </c>
      <c r="AK289" s="69">
        <f t="shared" si="164"/>
        <v>-1</v>
      </c>
      <c r="AL289" s="69" t="e">
        <f t="shared" si="165"/>
        <v>#DIV/0!</v>
      </c>
      <c r="AM289" s="69" t="e">
        <f t="shared" si="166"/>
        <v>#DIV/0!</v>
      </c>
      <c r="AN289" s="69" t="e">
        <f t="shared" si="167"/>
        <v>#DIV/0!</v>
      </c>
      <c r="AO289" s="69" t="e">
        <f t="shared" si="168"/>
        <v>#DIV/0!</v>
      </c>
      <c r="AP289" s="69" t="e">
        <f t="shared" si="169"/>
        <v>#DIV/0!</v>
      </c>
      <c r="AQ289" s="69" t="e">
        <f t="shared" si="170"/>
        <v>#DIV/0!</v>
      </c>
      <c r="AR289" s="69" t="e">
        <f t="shared" si="171"/>
        <v>#DIV/0!</v>
      </c>
      <c r="AS289" s="69" t="e">
        <f t="shared" si="172"/>
        <v>#DIV/0!</v>
      </c>
      <c r="AT289" s="69" t="e">
        <f t="shared" si="173"/>
        <v>#DIV/0!</v>
      </c>
      <c r="AU289" s="69">
        <f t="shared" si="174"/>
        <v>-1</v>
      </c>
    </row>
    <row r="290" spans="1:47" x14ac:dyDescent="0.25">
      <c r="A290" s="66">
        <v>2023</v>
      </c>
      <c r="B290" s="67">
        <v>202020807029</v>
      </c>
      <c r="C290" s="68" t="s">
        <v>518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38000000</v>
      </c>
      <c r="L290" s="69">
        <v>0</v>
      </c>
      <c r="M290" s="69">
        <v>0</v>
      </c>
      <c r="N290" s="69">
        <v>0</v>
      </c>
      <c r="O290" s="69">
        <v>0</v>
      </c>
      <c r="P290" s="69">
        <v>38000000</v>
      </c>
      <c r="R290" s="69">
        <v>0</v>
      </c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>
        <f t="shared" si="156"/>
        <v>0</v>
      </c>
      <c r="AF290" s="15" t="s">
        <v>517</v>
      </c>
      <c r="AG290" s="30" t="s">
        <v>518</v>
      </c>
      <c r="AH290" s="31">
        <v>0</v>
      </c>
      <c r="AI290" s="69" t="e">
        <f t="shared" si="159"/>
        <v>#DIV/0!</v>
      </c>
      <c r="AJ290" s="69" t="e">
        <f t="shared" si="163"/>
        <v>#DIV/0!</v>
      </c>
      <c r="AK290" s="69" t="e">
        <f t="shared" si="164"/>
        <v>#DIV/0!</v>
      </c>
      <c r="AL290" s="69" t="e">
        <f t="shared" si="165"/>
        <v>#DIV/0!</v>
      </c>
      <c r="AM290" s="69" t="e">
        <f t="shared" si="166"/>
        <v>#DIV/0!</v>
      </c>
      <c r="AN290" s="69" t="e">
        <f t="shared" si="167"/>
        <v>#DIV/0!</v>
      </c>
      <c r="AO290" s="69" t="e">
        <f t="shared" si="168"/>
        <v>#DIV/0!</v>
      </c>
      <c r="AP290" s="69">
        <f t="shared" si="169"/>
        <v>-1</v>
      </c>
      <c r="AQ290" s="69" t="e">
        <f t="shared" si="170"/>
        <v>#DIV/0!</v>
      </c>
      <c r="AR290" s="69" t="e">
        <f t="shared" si="171"/>
        <v>#DIV/0!</v>
      </c>
      <c r="AS290" s="69" t="e">
        <f t="shared" si="172"/>
        <v>#DIV/0!</v>
      </c>
      <c r="AT290" s="69" t="e">
        <f t="shared" si="173"/>
        <v>#DIV/0!</v>
      </c>
      <c r="AU290" s="69">
        <f t="shared" si="174"/>
        <v>-1</v>
      </c>
    </row>
    <row r="291" spans="1:47" x14ac:dyDescent="0.25">
      <c r="A291" s="63">
        <v>2023</v>
      </c>
      <c r="B291" s="64" t="s">
        <v>519</v>
      </c>
      <c r="C291" s="65" t="s">
        <v>520</v>
      </c>
      <c r="D291" s="62">
        <v>0</v>
      </c>
      <c r="E291" s="62">
        <v>0</v>
      </c>
      <c r="F291" s="62">
        <v>10000000</v>
      </c>
      <c r="G291" s="62">
        <v>0</v>
      </c>
      <c r="H291" s="62">
        <v>0</v>
      </c>
      <c r="I291" s="62">
        <v>10000000</v>
      </c>
      <c r="J291" s="62">
        <v>0</v>
      </c>
      <c r="K291" s="62">
        <v>0</v>
      </c>
      <c r="L291" s="62">
        <v>10000000</v>
      </c>
      <c r="M291" s="62">
        <v>0</v>
      </c>
      <c r="N291" s="62">
        <v>0</v>
      </c>
      <c r="O291" s="62">
        <v>10000000</v>
      </c>
      <c r="P291" s="62">
        <v>40000000</v>
      </c>
      <c r="R291" s="62">
        <v>0</v>
      </c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>
        <f t="shared" ref="AD291:AD307" si="178">SUM(R291:AC291)</f>
        <v>0</v>
      </c>
      <c r="AF291" s="16" t="s">
        <v>519</v>
      </c>
      <c r="AG291" s="11" t="s">
        <v>520</v>
      </c>
      <c r="AH291" s="12">
        <f t="shared" ref="AH291" si="179">+AH292</f>
        <v>0</v>
      </c>
      <c r="AI291" s="62" t="e">
        <f t="shared" si="159"/>
        <v>#DIV/0!</v>
      </c>
      <c r="AJ291" s="62" t="e">
        <f t="shared" si="163"/>
        <v>#DIV/0!</v>
      </c>
      <c r="AK291" s="62">
        <f t="shared" si="164"/>
        <v>-1</v>
      </c>
      <c r="AL291" s="62" t="e">
        <f t="shared" si="165"/>
        <v>#DIV/0!</v>
      </c>
      <c r="AM291" s="62" t="e">
        <f t="shared" si="166"/>
        <v>#DIV/0!</v>
      </c>
      <c r="AN291" s="62">
        <f t="shared" si="167"/>
        <v>-1</v>
      </c>
      <c r="AO291" s="62" t="e">
        <f t="shared" si="168"/>
        <v>#DIV/0!</v>
      </c>
      <c r="AP291" s="62" t="e">
        <f t="shared" si="169"/>
        <v>#DIV/0!</v>
      </c>
      <c r="AQ291" s="62">
        <f t="shared" si="170"/>
        <v>-1</v>
      </c>
      <c r="AR291" s="62" t="e">
        <f t="shared" si="171"/>
        <v>#DIV/0!</v>
      </c>
      <c r="AS291" s="62" t="e">
        <f t="shared" si="172"/>
        <v>#DIV/0!</v>
      </c>
      <c r="AT291" s="62">
        <f t="shared" si="173"/>
        <v>-1</v>
      </c>
      <c r="AU291" s="62">
        <f t="shared" si="174"/>
        <v>-1</v>
      </c>
    </row>
    <row r="292" spans="1:47" x14ac:dyDescent="0.25">
      <c r="A292" s="66">
        <v>2023</v>
      </c>
      <c r="B292" s="67" t="s">
        <v>521</v>
      </c>
      <c r="C292" s="68" t="s">
        <v>522</v>
      </c>
      <c r="D292" s="69">
        <v>0</v>
      </c>
      <c r="E292" s="69">
        <v>0</v>
      </c>
      <c r="F292" s="69">
        <v>10000000</v>
      </c>
      <c r="G292" s="69">
        <v>0</v>
      </c>
      <c r="H292" s="69">
        <v>0</v>
      </c>
      <c r="I292" s="69">
        <v>10000000</v>
      </c>
      <c r="J292" s="69">
        <v>0</v>
      </c>
      <c r="K292" s="69">
        <v>0</v>
      </c>
      <c r="L292" s="69">
        <v>10000000</v>
      </c>
      <c r="M292" s="69">
        <v>0</v>
      </c>
      <c r="N292" s="69">
        <v>0</v>
      </c>
      <c r="O292" s="69">
        <v>10000000</v>
      </c>
      <c r="P292" s="69">
        <v>40000000</v>
      </c>
      <c r="R292" s="69">
        <v>0</v>
      </c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>
        <f t="shared" si="178"/>
        <v>0</v>
      </c>
      <c r="AF292" s="15" t="s">
        <v>521</v>
      </c>
      <c r="AG292" s="30" t="s">
        <v>522</v>
      </c>
      <c r="AH292" s="31">
        <v>0</v>
      </c>
      <c r="AI292" s="69" t="e">
        <f t="shared" si="159"/>
        <v>#DIV/0!</v>
      </c>
      <c r="AJ292" s="69" t="e">
        <f t="shared" si="163"/>
        <v>#DIV/0!</v>
      </c>
      <c r="AK292" s="69">
        <f t="shared" si="164"/>
        <v>-1</v>
      </c>
      <c r="AL292" s="69" t="e">
        <f t="shared" si="165"/>
        <v>#DIV/0!</v>
      </c>
      <c r="AM292" s="69" t="e">
        <f t="shared" si="166"/>
        <v>#DIV/0!</v>
      </c>
      <c r="AN292" s="69">
        <f t="shared" si="167"/>
        <v>-1</v>
      </c>
      <c r="AO292" s="69" t="e">
        <f t="shared" si="168"/>
        <v>#DIV/0!</v>
      </c>
      <c r="AP292" s="69" t="e">
        <f t="shared" si="169"/>
        <v>#DIV/0!</v>
      </c>
      <c r="AQ292" s="69">
        <f t="shared" si="170"/>
        <v>-1</v>
      </c>
      <c r="AR292" s="69" t="e">
        <f t="shared" si="171"/>
        <v>#DIV/0!</v>
      </c>
      <c r="AS292" s="69" t="e">
        <f t="shared" si="172"/>
        <v>#DIV/0!</v>
      </c>
      <c r="AT292" s="69">
        <f t="shared" si="173"/>
        <v>-1</v>
      </c>
      <c r="AU292" s="69">
        <f t="shared" si="174"/>
        <v>-1</v>
      </c>
    </row>
    <row r="293" spans="1:47" x14ac:dyDescent="0.25">
      <c r="A293" s="63">
        <v>2023</v>
      </c>
      <c r="B293" s="64" t="s">
        <v>523</v>
      </c>
      <c r="C293" s="65" t="s">
        <v>850</v>
      </c>
      <c r="D293" s="62">
        <v>200800000</v>
      </c>
      <c r="E293" s="62">
        <v>6000000</v>
      </c>
      <c r="F293" s="62">
        <v>0</v>
      </c>
      <c r="G293" s="62">
        <v>0</v>
      </c>
      <c r="H293" s="62">
        <v>0</v>
      </c>
      <c r="I293" s="62">
        <v>0</v>
      </c>
      <c r="J293" s="62">
        <v>800000</v>
      </c>
      <c r="K293" s="62">
        <v>6000000</v>
      </c>
      <c r="L293" s="62">
        <v>0</v>
      </c>
      <c r="M293" s="62">
        <v>0</v>
      </c>
      <c r="N293" s="62">
        <v>0</v>
      </c>
      <c r="O293" s="62">
        <v>1600000</v>
      </c>
      <c r="P293" s="62">
        <v>215200000</v>
      </c>
      <c r="R293" s="62">
        <v>0</v>
      </c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>
        <f t="shared" si="178"/>
        <v>0</v>
      </c>
      <c r="AF293" s="16" t="s">
        <v>523</v>
      </c>
      <c r="AG293" s="11" t="s">
        <v>524</v>
      </c>
      <c r="AH293" s="12">
        <f t="shared" ref="AH293" si="180">+AH294</f>
        <v>0</v>
      </c>
      <c r="AI293" s="62">
        <f t="shared" si="159"/>
        <v>-1</v>
      </c>
      <c r="AJ293" s="62">
        <f t="shared" si="163"/>
        <v>-1</v>
      </c>
      <c r="AK293" s="62" t="e">
        <f t="shared" si="164"/>
        <v>#DIV/0!</v>
      </c>
      <c r="AL293" s="62" t="e">
        <f t="shared" si="165"/>
        <v>#DIV/0!</v>
      </c>
      <c r="AM293" s="62" t="e">
        <f t="shared" si="166"/>
        <v>#DIV/0!</v>
      </c>
      <c r="AN293" s="62" t="e">
        <f t="shared" si="167"/>
        <v>#DIV/0!</v>
      </c>
      <c r="AO293" s="62">
        <f t="shared" si="168"/>
        <v>-1</v>
      </c>
      <c r="AP293" s="62">
        <f t="shared" si="169"/>
        <v>-1</v>
      </c>
      <c r="AQ293" s="62" t="e">
        <f t="shared" si="170"/>
        <v>#DIV/0!</v>
      </c>
      <c r="AR293" s="62" t="e">
        <f t="shared" si="171"/>
        <v>#DIV/0!</v>
      </c>
      <c r="AS293" s="62" t="e">
        <f t="shared" si="172"/>
        <v>#DIV/0!</v>
      </c>
      <c r="AT293" s="62">
        <f t="shared" si="173"/>
        <v>-1</v>
      </c>
      <c r="AU293" s="62">
        <f t="shared" si="174"/>
        <v>-1</v>
      </c>
    </row>
    <row r="294" spans="1:47" x14ac:dyDescent="0.25">
      <c r="A294" s="66">
        <v>2023</v>
      </c>
      <c r="B294" s="67">
        <v>20202080901</v>
      </c>
      <c r="C294" s="68" t="s">
        <v>526</v>
      </c>
      <c r="D294" s="69">
        <v>200800000</v>
      </c>
      <c r="E294" s="69">
        <v>6000000</v>
      </c>
      <c r="F294" s="69">
        <v>0</v>
      </c>
      <c r="G294" s="69">
        <v>0</v>
      </c>
      <c r="H294" s="69">
        <v>0</v>
      </c>
      <c r="I294" s="69">
        <v>0</v>
      </c>
      <c r="J294" s="69">
        <v>800000</v>
      </c>
      <c r="K294" s="69">
        <v>6000000</v>
      </c>
      <c r="L294" s="69">
        <v>0</v>
      </c>
      <c r="M294" s="69">
        <v>0</v>
      </c>
      <c r="N294" s="69">
        <v>0</v>
      </c>
      <c r="O294" s="69">
        <v>1600000</v>
      </c>
      <c r="P294" s="69">
        <v>215200000</v>
      </c>
      <c r="R294" s="69">
        <v>0</v>
      </c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>
        <f t="shared" si="178"/>
        <v>0</v>
      </c>
      <c r="AF294" s="15" t="s">
        <v>525</v>
      </c>
      <c r="AG294" s="30" t="s">
        <v>526</v>
      </c>
      <c r="AH294" s="31">
        <v>0</v>
      </c>
      <c r="AI294" s="69">
        <f t="shared" si="159"/>
        <v>-1</v>
      </c>
      <c r="AJ294" s="69">
        <f t="shared" si="163"/>
        <v>-1</v>
      </c>
      <c r="AK294" s="69" t="e">
        <f t="shared" si="164"/>
        <v>#DIV/0!</v>
      </c>
      <c r="AL294" s="69" t="e">
        <f t="shared" si="165"/>
        <v>#DIV/0!</v>
      </c>
      <c r="AM294" s="69" t="e">
        <f t="shared" si="166"/>
        <v>#DIV/0!</v>
      </c>
      <c r="AN294" s="69" t="e">
        <f t="shared" si="167"/>
        <v>#DIV/0!</v>
      </c>
      <c r="AO294" s="69">
        <f t="shared" si="168"/>
        <v>-1</v>
      </c>
      <c r="AP294" s="69">
        <f t="shared" si="169"/>
        <v>-1</v>
      </c>
      <c r="AQ294" s="69" t="e">
        <f t="shared" si="170"/>
        <v>#DIV/0!</v>
      </c>
      <c r="AR294" s="69" t="e">
        <f t="shared" si="171"/>
        <v>#DIV/0!</v>
      </c>
      <c r="AS294" s="69" t="e">
        <f t="shared" si="172"/>
        <v>#DIV/0!</v>
      </c>
      <c r="AT294" s="69">
        <f t="shared" si="173"/>
        <v>-1</v>
      </c>
      <c r="AU294" s="69">
        <f t="shared" si="174"/>
        <v>-1</v>
      </c>
    </row>
    <row r="295" spans="1:47" x14ac:dyDescent="0.25">
      <c r="A295" s="63">
        <v>2023</v>
      </c>
      <c r="B295" s="64" t="s">
        <v>527</v>
      </c>
      <c r="C295" s="65" t="s">
        <v>528</v>
      </c>
      <c r="D295" s="62">
        <v>99000000</v>
      </c>
      <c r="E295" s="62">
        <v>57829731.828000002</v>
      </c>
      <c r="F295" s="62">
        <v>45000000</v>
      </c>
      <c r="G295" s="62">
        <v>44000000</v>
      </c>
      <c r="H295" s="62">
        <v>82000000</v>
      </c>
      <c r="I295" s="62">
        <v>34150400</v>
      </c>
      <c r="J295" s="62">
        <v>35000000</v>
      </c>
      <c r="K295" s="62">
        <v>128468235.52699998</v>
      </c>
      <c r="L295" s="62">
        <v>41000000</v>
      </c>
      <c r="M295" s="62">
        <v>32000000</v>
      </c>
      <c r="N295" s="62">
        <v>70000000</v>
      </c>
      <c r="O295" s="62">
        <v>0</v>
      </c>
      <c r="P295" s="62">
        <v>668448367.35500002</v>
      </c>
      <c r="R295" s="62">
        <v>3614580</v>
      </c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>
        <f t="shared" si="178"/>
        <v>3614580</v>
      </c>
      <c r="AF295" s="13" t="s">
        <v>527</v>
      </c>
      <c r="AG295" s="7" t="s">
        <v>528</v>
      </c>
      <c r="AH295" s="8">
        <f t="shared" ref="AH295" si="181">+AH296+AH299+AH301+AH304</f>
        <v>3614580</v>
      </c>
      <c r="AI295" s="62">
        <f t="shared" si="159"/>
        <v>-0.96348909090909096</v>
      </c>
      <c r="AJ295" s="62">
        <f t="shared" si="163"/>
        <v>-1</v>
      </c>
      <c r="AK295" s="62">
        <f t="shared" si="164"/>
        <v>-1</v>
      </c>
      <c r="AL295" s="62">
        <f t="shared" si="165"/>
        <v>-1</v>
      </c>
      <c r="AM295" s="62">
        <f t="shared" si="166"/>
        <v>-1</v>
      </c>
      <c r="AN295" s="62">
        <f t="shared" si="167"/>
        <v>-1</v>
      </c>
      <c r="AO295" s="62">
        <f t="shared" si="168"/>
        <v>-1</v>
      </c>
      <c r="AP295" s="62">
        <f t="shared" si="169"/>
        <v>-1</v>
      </c>
      <c r="AQ295" s="62">
        <f t="shared" si="170"/>
        <v>-1</v>
      </c>
      <c r="AR295" s="62">
        <f t="shared" si="171"/>
        <v>-1</v>
      </c>
      <c r="AS295" s="62">
        <f t="shared" si="172"/>
        <v>-1</v>
      </c>
      <c r="AT295" s="62" t="e">
        <f t="shared" si="173"/>
        <v>#DIV/0!</v>
      </c>
      <c r="AU295" s="62">
        <f t="shared" si="174"/>
        <v>-0.99459258160162378</v>
      </c>
    </row>
    <row r="296" spans="1:47" x14ac:dyDescent="0.25">
      <c r="A296" s="63">
        <v>2023</v>
      </c>
      <c r="B296" s="64" t="s">
        <v>529</v>
      </c>
      <c r="C296" s="65" t="s">
        <v>530</v>
      </c>
      <c r="D296" s="62">
        <v>85000000</v>
      </c>
      <c r="E296" s="62">
        <v>29000000</v>
      </c>
      <c r="F296" s="62">
        <v>45000000</v>
      </c>
      <c r="G296" s="62">
        <v>44000000</v>
      </c>
      <c r="H296" s="62">
        <v>42000000</v>
      </c>
      <c r="I296" s="62">
        <v>34150400</v>
      </c>
      <c r="J296" s="62">
        <v>35000000</v>
      </c>
      <c r="K296" s="62">
        <v>128000000</v>
      </c>
      <c r="L296" s="62">
        <v>41000000</v>
      </c>
      <c r="M296" s="62">
        <v>32000000</v>
      </c>
      <c r="N296" s="62">
        <v>30000000</v>
      </c>
      <c r="O296" s="62">
        <v>0</v>
      </c>
      <c r="P296" s="62">
        <v>545150400</v>
      </c>
      <c r="R296" s="62">
        <v>2500000</v>
      </c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>
        <f t="shared" si="178"/>
        <v>2500000</v>
      </c>
      <c r="AF296" s="16" t="s">
        <v>529</v>
      </c>
      <c r="AG296" s="11" t="s">
        <v>530</v>
      </c>
      <c r="AH296" s="12">
        <f t="shared" ref="AH296" si="182">+AH297+AH298</f>
        <v>2500000</v>
      </c>
      <c r="AI296" s="62">
        <f t="shared" si="159"/>
        <v>-0.97058823529411764</v>
      </c>
      <c r="AJ296" s="62">
        <f t="shared" si="163"/>
        <v>-1</v>
      </c>
      <c r="AK296" s="62">
        <f t="shared" si="164"/>
        <v>-1</v>
      </c>
      <c r="AL296" s="62">
        <f t="shared" si="165"/>
        <v>-1</v>
      </c>
      <c r="AM296" s="62">
        <f t="shared" si="166"/>
        <v>-1</v>
      </c>
      <c r="AN296" s="62">
        <f t="shared" si="167"/>
        <v>-1</v>
      </c>
      <c r="AO296" s="62">
        <f t="shared" si="168"/>
        <v>-1</v>
      </c>
      <c r="AP296" s="62">
        <f t="shared" si="169"/>
        <v>-1</v>
      </c>
      <c r="AQ296" s="62">
        <f t="shared" si="170"/>
        <v>-1</v>
      </c>
      <c r="AR296" s="62">
        <f t="shared" si="171"/>
        <v>-1</v>
      </c>
      <c r="AS296" s="62">
        <f t="shared" si="172"/>
        <v>-1</v>
      </c>
      <c r="AT296" s="62" t="e">
        <f t="shared" si="173"/>
        <v>#DIV/0!</v>
      </c>
      <c r="AU296" s="62">
        <f t="shared" si="174"/>
        <v>-0.99541410957416521</v>
      </c>
    </row>
    <row r="297" spans="1:47" x14ac:dyDescent="0.25">
      <c r="A297" s="66">
        <v>2023</v>
      </c>
      <c r="B297" s="67" t="s">
        <v>531</v>
      </c>
      <c r="C297" s="68" t="s">
        <v>532</v>
      </c>
      <c r="D297" s="69">
        <v>0</v>
      </c>
      <c r="E297" s="69">
        <v>4000000</v>
      </c>
      <c r="F297" s="69">
        <v>0</v>
      </c>
      <c r="G297" s="69">
        <v>7000000</v>
      </c>
      <c r="H297" s="69">
        <v>12000000</v>
      </c>
      <c r="I297" s="69">
        <v>0</v>
      </c>
      <c r="J297" s="69">
        <v>5000000</v>
      </c>
      <c r="K297" s="69">
        <v>5000000</v>
      </c>
      <c r="L297" s="69">
        <v>7000000</v>
      </c>
      <c r="M297" s="69">
        <v>0</v>
      </c>
      <c r="N297" s="69">
        <v>0</v>
      </c>
      <c r="O297" s="69">
        <v>0</v>
      </c>
      <c r="P297" s="69">
        <v>40000000</v>
      </c>
      <c r="R297" s="69">
        <v>0</v>
      </c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>
        <f t="shared" si="178"/>
        <v>0</v>
      </c>
      <c r="AF297" s="15" t="s">
        <v>531</v>
      </c>
      <c r="AG297" s="30" t="s">
        <v>532</v>
      </c>
      <c r="AH297" s="31">
        <v>0</v>
      </c>
      <c r="AI297" s="69" t="e">
        <f t="shared" si="159"/>
        <v>#DIV/0!</v>
      </c>
      <c r="AJ297" s="69">
        <f t="shared" si="163"/>
        <v>-1</v>
      </c>
      <c r="AK297" s="69" t="e">
        <f t="shared" si="164"/>
        <v>#DIV/0!</v>
      </c>
      <c r="AL297" s="69">
        <f t="shared" si="165"/>
        <v>-1</v>
      </c>
      <c r="AM297" s="69">
        <f t="shared" si="166"/>
        <v>-1</v>
      </c>
      <c r="AN297" s="69" t="e">
        <f t="shared" si="167"/>
        <v>#DIV/0!</v>
      </c>
      <c r="AO297" s="69">
        <f t="shared" si="168"/>
        <v>-1</v>
      </c>
      <c r="AP297" s="69">
        <f t="shared" si="169"/>
        <v>-1</v>
      </c>
      <c r="AQ297" s="69">
        <f t="shared" si="170"/>
        <v>-1</v>
      </c>
      <c r="AR297" s="69" t="e">
        <f t="shared" si="171"/>
        <v>#DIV/0!</v>
      </c>
      <c r="AS297" s="69" t="e">
        <f t="shared" si="172"/>
        <v>#DIV/0!</v>
      </c>
      <c r="AT297" s="69" t="e">
        <f t="shared" si="173"/>
        <v>#DIV/0!</v>
      </c>
      <c r="AU297" s="69">
        <f t="shared" si="174"/>
        <v>-1</v>
      </c>
    </row>
    <row r="298" spans="1:47" x14ac:dyDescent="0.25">
      <c r="A298" s="66">
        <v>2023</v>
      </c>
      <c r="B298" s="67" t="s">
        <v>533</v>
      </c>
      <c r="C298" s="68" t="s">
        <v>534</v>
      </c>
      <c r="D298" s="69">
        <v>85000000</v>
      </c>
      <c r="E298" s="69">
        <v>25000000</v>
      </c>
      <c r="F298" s="69">
        <v>45000000</v>
      </c>
      <c r="G298" s="69">
        <v>37000000</v>
      </c>
      <c r="H298" s="69">
        <v>30000000</v>
      </c>
      <c r="I298" s="69">
        <v>34150400</v>
      </c>
      <c r="J298" s="69">
        <v>30000000</v>
      </c>
      <c r="K298" s="69">
        <v>123000000</v>
      </c>
      <c r="L298" s="69">
        <v>34000000</v>
      </c>
      <c r="M298" s="69">
        <v>32000000</v>
      </c>
      <c r="N298" s="69">
        <v>30000000</v>
      </c>
      <c r="O298" s="69">
        <v>0</v>
      </c>
      <c r="P298" s="69">
        <v>505150400</v>
      </c>
      <c r="R298" s="69">
        <v>2500000</v>
      </c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>
        <f t="shared" si="178"/>
        <v>2500000</v>
      </c>
      <c r="AF298" s="15" t="s">
        <v>533</v>
      </c>
      <c r="AG298" s="30" t="s">
        <v>534</v>
      </c>
      <c r="AH298" s="31">
        <v>2500000</v>
      </c>
      <c r="AI298" s="69">
        <f t="shared" si="159"/>
        <v>-0.97058823529411764</v>
      </c>
      <c r="AJ298" s="69">
        <f t="shared" si="163"/>
        <v>-1</v>
      </c>
      <c r="AK298" s="69">
        <f t="shared" si="164"/>
        <v>-1</v>
      </c>
      <c r="AL298" s="69">
        <f t="shared" si="165"/>
        <v>-1</v>
      </c>
      <c r="AM298" s="69">
        <f t="shared" si="166"/>
        <v>-1</v>
      </c>
      <c r="AN298" s="69">
        <f t="shared" si="167"/>
        <v>-1</v>
      </c>
      <c r="AO298" s="69">
        <f t="shared" si="168"/>
        <v>-1</v>
      </c>
      <c r="AP298" s="69">
        <f t="shared" si="169"/>
        <v>-1</v>
      </c>
      <c r="AQ298" s="69">
        <f t="shared" si="170"/>
        <v>-1</v>
      </c>
      <c r="AR298" s="69">
        <f t="shared" si="171"/>
        <v>-1</v>
      </c>
      <c r="AS298" s="69">
        <f t="shared" si="172"/>
        <v>-1</v>
      </c>
      <c r="AT298" s="69" t="e">
        <f t="shared" si="173"/>
        <v>#DIV/0!</v>
      </c>
      <c r="AU298" s="69">
        <f t="shared" si="174"/>
        <v>-0.99505097887678595</v>
      </c>
    </row>
    <row r="299" spans="1:47" x14ac:dyDescent="0.25">
      <c r="A299" s="63">
        <v>2023</v>
      </c>
      <c r="B299" s="64" t="s">
        <v>535</v>
      </c>
      <c r="C299" s="65" t="s">
        <v>536</v>
      </c>
      <c r="D299" s="62">
        <v>14000000</v>
      </c>
      <c r="E299" s="62">
        <v>0</v>
      </c>
      <c r="F299" s="62">
        <v>0</v>
      </c>
      <c r="G299" s="62">
        <v>0</v>
      </c>
      <c r="H299" s="62">
        <v>0</v>
      </c>
      <c r="I299" s="62">
        <v>0</v>
      </c>
      <c r="J299" s="62">
        <v>0</v>
      </c>
      <c r="K299" s="62">
        <v>0</v>
      </c>
      <c r="L299" s="62">
        <v>0</v>
      </c>
      <c r="M299" s="62">
        <v>0</v>
      </c>
      <c r="N299" s="62">
        <v>0</v>
      </c>
      <c r="O299" s="62">
        <v>0</v>
      </c>
      <c r="P299" s="62">
        <v>14000000</v>
      </c>
      <c r="R299" s="62">
        <v>0</v>
      </c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>
        <f t="shared" si="178"/>
        <v>0</v>
      </c>
      <c r="AF299" s="16" t="s">
        <v>535</v>
      </c>
      <c r="AG299" s="11" t="s">
        <v>536</v>
      </c>
      <c r="AH299" s="12">
        <f t="shared" ref="AH299" si="183">+AH300</f>
        <v>0</v>
      </c>
      <c r="AI299" s="62">
        <f t="shared" si="159"/>
        <v>-1</v>
      </c>
      <c r="AJ299" s="62" t="e">
        <f t="shared" si="163"/>
        <v>#DIV/0!</v>
      </c>
      <c r="AK299" s="62" t="e">
        <f t="shared" si="164"/>
        <v>#DIV/0!</v>
      </c>
      <c r="AL299" s="62" t="e">
        <f t="shared" si="165"/>
        <v>#DIV/0!</v>
      </c>
      <c r="AM299" s="62" t="e">
        <f t="shared" si="166"/>
        <v>#DIV/0!</v>
      </c>
      <c r="AN299" s="62" t="e">
        <f t="shared" si="167"/>
        <v>#DIV/0!</v>
      </c>
      <c r="AO299" s="62" t="e">
        <f t="shared" si="168"/>
        <v>#DIV/0!</v>
      </c>
      <c r="AP299" s="62" t="e">
        <f t="shared" si="169"/>
        <v>#DIV/0!</v>
      </c>
      <c r="AQ299" s="62" t="e">
        <f t="shared" si="170"/>
        <v>#DIV/0!</v>
      </c>
      <c r="AR299" s="62" t="e">
        <f t="shared" si="171"/>
        <v>#DIV/0!</v>
      </c>
      <c r="AS299" s="62" t="e">
        <f t="shared" si="172"/>
        <v>#DIV/0!</v>
      </c>
      <c r="AT299" s="62" t="e">
        <f t="shared" si="173"/>
        <v>#DIV/0!</v>
      </c>
      <c r="AU299" s="62">
        <f t="shared" si="174"/>
        <v>-1</v>
      </c>
    </row>
    <row r="300" spans="1:47" x14ac:dyDescent="0.25">
      <c r="A300" s="66">
        <v>2023</v>
      </c>
      <c r="B300" s="67" t="s">
        <v>537</v>
      </c>
      <c r="C300" s="68" t="s">
        <v>538</v>
      </c>
      <c r="D300" s="69">
        <v>14000000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14000000</v>
      </c>
      <c r="R300" s="69">
        <v>0</v>
      </c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>
        <f t="shared" si="178"/>
        <v>0</v>
      </c>
      <c r="AF300" s="15" t="s">
        <v>537</v>
      </c>
      <c r="AG300" s="30" t="s">
        <v>538</v>
      </c>
      <c r="AH300" s="31">
        <v>0</v>
      </c>
      <c r="AI300" s="69">
        <f t="shared" si="159"/>
        <v>-1</v>
      </c>
      <c r="AJ300" s="69" t="e">
        <f t="shared" si="163"/>
        <v>#DIV/0!</v>
      </c>
      <c r="AK300" s="69" t="e">
        <f t="shared" si="164"/>
        <v>#DIV/0!</v>
      </c>
      <c r="AL300" s="69" t="e">
        <f t="shared" si="165"/>
        <v>#DIV/0!</v>
      </c>
      <c r="AM300" s="69" t="e">
        <f t="shared" si="166"/>
        <v>#DIV/0!</v>
      </c>
      <c r="AN300" s="69" t="e">
        <f t="shared" si="167"/>
        <v>#DIV/0!</v>
      </c>
      <c r="AO300" s="69" t="e">
        <f t="shared" si="168"/>
        <v>#DIV/0!</v>
      </c>
      <c r="AP300" s="69" t="e">
        <f t="shared" si="169"/>
        <v>#DIV/0!</v>
      </c>
      <c r="AQ300" s="69" t="e">
        <f t="shared" si="170"/>
        <v>#DIV/0!</v>
      </c>
      <c r="AR300" s="69" t="e">
        <f t="shared" si="171"/>
        <v>#DIV/0!</v>
      </c>
      <c r="AS300" s="69" t="e">
        <f t="shared" si="172"/>
        <v>#DIV/0!</v>
      </c>
      <c r="AT300" s="69" t="e">
        <f t="shared" si="173"/>
        <v>#DIV/0!</v>
      </c>
      <c r="AU300" s="69">
        <f t="shared" si="174"/>
        <v>-1</v>
      </c>
    </row>
    <row r="301" spans="1:47" x14ac:dyDescent="0.25">
      <c r="A301" s="63">
        <v>2023</v>
      </c>
      <c r="B301" s="64" t="s">
        <v>539</v>
      </c>
      <c r="C301" s="65" t="s">
        <v>851</v>
      </c>
      <c r="D301" s="62">
        <v>0</v>
      </c>
      <c r="E301" s="62">
        <v>28829731.828000002</v>
      </c>
      <c r="F301" s="62">
        <v>0</v>
      </c>
      <c r="G301" s="62">
        <v>0</v>
      </c>
      <c r="H301" s="62">
        <v>40000000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40000000</v>
      </c>
      <c r="O301" s="62">
        <v>0</v>
      </c>
      <c r="P301" s="62">
        <v>108829731.82800001</v>
      </c>
      <c r="R301" s="62">
        <v>1114580</v>
      </c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>
        <f t="shared" si="178"/>
        <v>1114580</v>
      </c>
      <c r="AF301" s="16" t="s">
        <v>539</v>
      </c>
      <c r="AG301" s="11" t="s">
        <v>540</v>
      </c>
      <c r="AH301" s="12">
        <f t="shared" ref="AH301" si="184">+AH302+AH303</f>
        <v>1114580</v>
      </c>
      <c r="AI301" s="62" t="e">
        <f t="shared" si="159"/>
        <v>#DIV/0!</v>
      </c>
      <c r="AJ301" s="62">
        <f t="shared" si="163"/>
        <v>-1</v>
      </c>
      <c r="AK301" s="62" t="e">
        <f t="shared" si="164"/>
        <v>#DIV/0!</v>
      </c>
      <c r="AL301" s="62" t="e">
        <f t="shared" si="165"/>
        <v>#DIV/0!</v>
      </c>
      <c r="AM301" s="62">
        <f t="shared" si="166"/>
        <v>-1</v>
      </c>
      <c r="AN301" s="62" t="e">
        <f t="shared" si="167"/>
        <v>#DIV/0!</v>
      </c>
      <c r="AO301" s="62" t="e">
        <f t="shared" si="168"/>
        <v>#DIV/0!</v>
      </c>
      <c r="AP301" s="62" t="e">
        <f t="shared" si="169"/>
        <v>#DIV/0!</v>
      </c>
      <c r="AQ301" s="62" t="e">
        <f t="shared" si="170"/>
        <v>#DIV/0!</v>
      </c>
      <c r="AR301" s="62" t="e">
        <f t="shared" si="171"/>
        <v>#DIV/0!</v>
      </c>
      <c r="AS301" s="62">
        <f t="shared" si="172"/>
        <v>-1</v>
      </c>
      <c r="AT301" s="62" t="e">
        <f t="shared" si="173"/>
        <v>#DIV/0!</v>
      </c>
      <c r="AU301" s="62">
        <f t="shared" si="174"/>
        <v>-0.98975849722976861</v>
      </c>
    </row>
    <row r="302" spans="1:47" x14ac:dyDescent="0.25">
      <c r="A302" s="66">
        <v>2023</v>
      </c>
      <c r="B302" s="67">
        <v>20202090401</v>
      </c>
      <c r="C302" s="68" t="s">
        <v>852</v>
      </c>
      <c r="D302" s="69">
        <v>0</v>
      </c>
      <c r="E302" s="69">
        <v>0</v>
      </c>
      <c r="F302" s="69">
        <v>0</v>
      </c>
      <c r="G302" s="69">
        <v>0</v>
      </c>
      <c r="H302" s="69">
        <v>40000000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40000000</v>
      </c>
      <c r="O302" s="69">
        <v>0</v>
      </c>
      <c r="P302" s="69">
        <v>80000000</v>
      </c>
      <c r="R302" s="69">
        <v>1114580</v>
      </c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>
        <f t="shared" si="178"/>
        <v>1114580</v>
      </c>
      <c r="AF302" s="15" t="s">
        <v>541</v>
      </c>
      <c r="AG302" s="30" t="s">
        <v>542</v>
      </c>
      <c r="AH302" s="31">
        <v>1114580</v>
      </c>
      <c r="AI302" s="69" t="e">
        <f t="shared" si="159"/>
        <v>#DIV/0!</v>
      </c>
      <c r="AJ302" s="69" t="e">
        <f t="shared" si="163"/>
        <v>#DIV/0!</v>
      </c>
      <c r="AK302" s="69" t="e">
        <f t="shared" si="164"/>
        <v>#DIV/0!</v>
      </c>
      <c r="AL302" s="69" t="e">
        <f t="shared" si="165"/>
        <v>#DIV/0!</v>
      </c>
      <c r="AM302" s="69">
        <f t="shared" si="166"/>
        <v>-1</v>
      </c>
      <c r="AN302" s="69" t="e">
        <f t="shared" si="167"/>
        <v>#DIV/0!</v>
      </c>
      <c r="AO302" s="69" t="e">
        <f t="shared" si="168"/>
        <v>#DIV/0!</v>
      </c>
      <c r="AP302" s="69" t="e">
        <f t="shared" si="169"/>
        <v>#DIV/0!</v>
      </c>
      <c r="AQ302" s="69" t="e">
        <f t="shared" si="170"/>
        <v>#DIV/0!</v>
      </c>
      <c r="AR302" s="69" t="e">
        <f t="shared" si="171"/>
        <v>#DIV/0!</v>
      </c>
      <c r="AS302" s="69">
        <f t="shared" si="172"/>
        <v>-1</v>
      </c>
      <c r="AT302" s="69" t="e">
        <f t="shared" si="173"/>
        <v>#DIV/0!</v>
      </c>
      <c r="AU302" s="69">
        <f t="shared" si="174"/>
        <v>-0.98606775000000002</v>
      </c>
    </row>
    <row r="303" spans="1:47" x14ac:dyDescent="0.25">
      <c r="A303" s="66">
        <v>2023</v>
      </c>
      <c r="B303" s="67" t="s">
        <v>543</v>
      </c>
      <c r="C303" s="68" t="s">
        <v>544</v>
      </c>
      <c r="D303" s="69">
        <v>0</v>
      </c>
      <c r="E303" s="69">
        <v>28829731.828000002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28829731.828000002</v>
      </c>
      <c r="R303" s="69">
        <v>0</v>
      </c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>
        <f t="shared" si="178"/>
        <v>0</v>
      </c>
      <c r="AF303" s="15" t="s">
        <v>543</v>
      </c>
      <c r="AG303" s="30" t="s">
        <v>544</v>
      </c>
      <c r="AH303" s="31">
        <v>0</v>
      </c>
      <c r="AI303" s="69" t="e">
        <f t="shared" si="159"/>
        <v>#DIV/0!</v>
      </c>
      <c r="AJ303" s="69">
        <f t="shared" si="163"/>
        <v>-1</v>
      </c>
      <c r="AK303" s="69" t="e">
        <f t="shared" si="164"/>
        <v>#DIV/0!</v>
      </c>
      <c r="AL303" s="69" t="e">
        <f t="shared" si="165"/>
        <v>#DIV/0!</v>
      </c>
      <c r="AM303" s="69" t="e">
        <f t="shared" si="166"/>
        <v>#DIV/0!</v>
      </c>
      <c r="AN303" s="69" t="e">
        <f t="shared" si="167"/>
        <v>#DIV/0!</v>
      </c>
      <c r="AO303" s="69" t="e">
        <f t="shared" si="168"/>
        <v>#DIV/0!</v>
      </c>
      <c r="AP303" s="69" t="e">
        <f t="shared" si="169"/>
        <v>#DIV/0!</v>
      </c>
      <c r="AQ303" s="69" t="e">
        <f t="shared" si="170"/>
        <v>#DIV/0!</v>
      </c>
      <c r="AR303" s="69" t="e">
        <f t="shared" si="171"/>
        <v>#DIV/0!</v>
      </c>
      <c r="AS303" s="69" t="e">
        <f t="shared" si="172"/>
        <v>#DIV/0!</v>
      </c>
      <c r="AT303" s="69" t="e">
        <f t="shared" si="173"/>
        <v>#DIV/0!</v>
      </c>
      <c r="AU303" s="69">
        <f t="shared" si="174"/>
        <v>-1</v>
      </c>
    </row>
    <row r="304" spans="1:47" x14ac:dyDescent="0.25">
      <c r="A304" s="63">
        <v>2023</v>
      </c>
      <c r="B304" s="64" t="s">
        <v>545</v>
      </c>
      <c r="C304" s="65" t="s">
        <v>546</v>
      </c>
      <c r="D304" s="62">
        <v>0</v>
      </c>
      <c r="E304" s="62">
        <v>0</v>
      </c>
      <c r="F304" s="62">
        <v>0</v>
      </c>
      <c r="G304" s="62">
        <v>0</v>
      </c>
      <c r="H304" s="62">
        <v>0</v>
      </c>
      <c r="I304" s="62">
        <v>0</v>
      </c>
      <c r="J304" s="62">
        <v>0</v>
      </c>
      <c r="K304" s="62">
        <v>468235.52699998021</v>
      </c>
      <c r="L304" s="62">
        <v>0</v>
      </c>
      <c r="M304" s="62">
        <v>0</v>
      </c>
      <c r="N304" s="62">
        <v>0</v>
      </c>
      <c r="O304" s="62">
        <v>0</v>
      </c>
      <c r="P304" s="62">
        <v>468235.52699998021</v>
      </c>
      <c r="R304" s="62">
        <v>0</v>
      </c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>
        <f t="shared" si="178"/>
        <v>0</v>
      </c>
      <c r="AF304" s="16" t="s">
        <v>545</v>
      </c>
      <c r="AG304" s="11" t="s">
        <v>546</v>
      </c>
      <c r="AH304" s="12">
        <f t="shared" ref="AH304" si="185">+AH305</f>
        <v>0</v>
      </c>
      <c r="AI304" s="62" t="e">
        <f t="shared" si="159"/>
        <v>#DIV/0!</v>
      </c>
      <c r="AJ304" s="62" t="e">
        <f t="shared" si="163"/>
        <v>#DIV/0!</v>
      </c>
      <c r="AK304" s="62" t="e">
        <f t="shared" si="164"/>
        <v>#DIV/0!</v>
      </c>
      <c r="AL304" s="62" t="e">
        <f t="shared" si="165"/>
        <v>#DIV/0!</v>
      </c>
      <c r="AM304" s="62" t="e">
        <f t="shared" si="166"/>
        <v>#DIV/0!</v>
      </c>
      <c r="AN304" s="62" t="e">
        <f t="shared" si="167"/>
        <v>#DIV/0!</v>
      </c>
      <c r="AO304" s="62" t="e">
        <f t="shared" si="168"/>
        <v>#DIV/0!</v>
      </c>
      <c r="AP304" s="62">
        <f t="shared" si="169"/>
        <v>-1</v>
      </c>
      <c r="AQ304" s="62" t="e">
        <f t="shared" si="170"/>
        <v>#DIV/0!</v>
      </c>
      <c r="AR304" s="62" t="e">
        <f t="shared" si="171"/>
        <v>#DIV/0!</v>
      </c>
      <c r="AS304" s="62" t="e">
        <f t="shared" si="172"/>
        <v>#DIV/0!</v>
      </c>
      <c r="AT304" s="62" t="e">
        <f t="shared" si="173"/>
        <v>#DIV/0!</v>
      </c>
      <c r="AU304" s="62">
        <f t="shared" si="174"/>
        <v>-1</v>
      </c>
    </row>
    <row r="305" spans="1:47" x14ac:dyDescent="0.25">
      <c r="A305" s="66">
        <v>2023</v>
      </c>
      <c r="B305" s="67" t="s">
        <v>547</v>
      </c>
      <c r="C305" s="68" t="s">
        <v>548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468235.52699998021</v>
      </c>
      <c r="L305" s="69">
        <v>0</v>
      </c>
      <c r="M305" s="69">
        <v>0</v>
      </c>
      <c r="N305" s="69">
        <v>0</v>
      </c>
      <c r="O305" s="69">
        <v>0</v>
      </c>
      <c r="P305" s="69">
        <v>468235.52699998021</v>
      </c>
      <c r="R305" s="69">
        <v>0</v>
      </c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>
        <f t="shared" si="178"/>
        <v>0</v>
      </c>
      <c r="AF305" s="15" t="s">
        <v>547</v>
      </c>
      <c r="AG305" s="30" t="s">
        <v>548</v>
      </c>
      <c r="AH305" s="31">
        <v>0</v>
      </c>
      <c r="AI305" s="69" t="e">
        <f t="shared" si="159"/>
        <v>#DIV/0!</v>
      </c>
      <c r="AJ305" s="69" t="e">
        <f t="shared" si="163"/>
        <v>#DIV/0!</v>
      </c>
      <c r="AK305" s="69" t="e">
        <f t="shared" si="164"/>
        <v>#DIV/0!</v>
      </c>
      <c r="AL305" s="69" t="e">
        <f t="shared" si="165"/>
        <v>#DIV/0!</v>
      </c>
      <c r="AM305" s="69" t="e">
        <f t="shared" si="166"/>
        <v>#DIV/0!</v>
      </c>
      <c r="AN305" s="69" t="e">
        <f t="shared" si="167"/>
        <v>#DIV/0!</v>
      </c>
      <c r="AO305" s="69" t="e">
        <f t="shared" si="168"/>
        <v>#DIV/0!</v>
      </c>
      <c r="AP305" s="69">
        <f t="shared" si="169"/>
        <v>-1</v>
      </c>
      <c r="AQ305" s="69" t="e">
        <f t="shared" si="170"/>
        <v>#DIV/0!</v>
      </c>
      <c r="AR305" s="69" t="e">
        <f t="shared" si="171"/>
        <v>#DIV/0!</v>
      </c>
      <c r="AS305" s="69" t="e">
        <f t="shared" si="172"/>
        <v>#DIV/0!</v>
      </c>
      <c r="AT305" s="69" t="e">
        <f t="shared" si="173"/>
        <v>#DIV/0!</v>
      </c>
      <c r="AU305" s="69">
        <f t="shared" si="174"/>
        <v>-1</v>
      </c>
    </row>
    <row r="306" spans="1:47" x14ac:dyDescent="0.25">
      <c r="A306" s="63">
        <v>2023</v>
      </c>
      <c r="B306" s="64" t="s">
        <v>549</v>
      </c>
      <c r="C306" s="65" t="s">
        <v>46</v>
      </c>
      <c r="D306" s="62">
        <v>9038329.6630000025</v>
      </c>
      <c r="E306" s="62">
        <v>77689706.659000009</v>
      </c>
      <c r="F306" s="62">
        <v>32788329.663000003</v>
      </c>
      <c r="G306" s="62">
        <v>25288329.663000003</v>
      </c>
      <c r="H306" s="62">
        <v>29133506.659000002</v>
      </c>
      <c r="I306" s="62">
        <v>24288329.663000003</v>
      </c>
      <c r="J306" s="62">
        <v>60238329.663000003</v>
      </c>
      <c r="K306" s="62">
        <v>33809706.659000002</v>
      </c>
      <c r="L306" s="62">
        <v>22288329.663000003</v>
      </c>
      <c r="M306" s="62">
        <v>41288329.663000003</v>
      </c>
      <c r="N306" s="62">
        <v>21309706.659000002</v>
      </c>
      <c r="O306" s="62">
        <v>9722989.6630000025</v>
      </c>
      <c r="P306" s="62">
        <v>386883923.93999994</v>
      </c>
      <c r="R306" s="62">
        <v>24397437</v>
      </c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>
        <f t="shared" si="178"/>
        <v>24397437</v>
      </c>
      <c r="AF306" s="13" t="s">
        <v>549</v>
      </c>
      <c r="AG306" s="7" t="s">
        <v>46</v>
      </c>
      <c r="AH306" s="8">
        <f t="shared" ref="AH306" si="186">+AH307</f>
        <v>24397437</v>
      </c>
      <c r="AI306" s="62">
        <f t="shared" si="159"/>
        <v>1.6993302866430302</v>
      </c>
      <c r="AJ306" s="62">
        <f t="shared" si="163"/>
        <v>-1</v>
      </c>
      <c r="AK306" s="62">
        <f t="shared" si="164"/>
        <v>-1</v>
      </c>
      <c r="AL306" s="62">
        <f t="shared" si="165"/>
        <v>-1</v>
      </c>
      <c r="AM306" s="62">
        <f t="shared" si="166"/>
        <v>-1</v>
      </c>
      <c r="AN306" s="62">
        <f t="shared" si="167"/>
        <v>-1</v>
      </c>
      <c r="AO306" s="62">
        <f t="shared" si="168"/>
        <v>-1</v>
      </c>
      <c r="AP306" s="62">
        <f t="shared" si="169"/>
        <v>-1</v>
      </c>
      <c r="AQ306" s="62">
        <f t="shared" si="170"/>
        <v>-1</v>
      </c>
      <c r="AR306" s="62">
        <f t="shared" si="171"/>
        <v>-1</v>
      </c>
      <c r="AS306" s="62">
        <f t="shared" si="172"/>
        <v>-1</v>
      </c>
      <c r="AT306" s="62">
        <f t="shared" si="173"/>
        <v>-1</v>
      </c>
      <c r="AU306" s="62">
        <f t="shared" si="174"/>
        <v>-0.93693861261657463</v>
      </c>
    </row>
    <row r="307" spans="1:47" x14ac:dyDescent="0.25">
      <c r="A307" s="66">
        <v>2023</v>
      </c>
      <c r="B307" s="67" t="s">
        <v>550</v>
      </c>
      <c r="C307" s="68" t="s">
        <v>46</v>
      </c>
      <c r="D307" s="69">
        <v>9038329.6630000025</v>
      </c>
      <c r="E307" s="69">
        <v>77689706.659000009</v>
      </c>
      <c r="F307" s="69">
        <v>32788329.663000003</v>
      </c>
      <c r="G307" s="69">
        <v>25288329.663000003</v>
      </c>
      <c r="H307" s="69">
        <v>29133506.659000002</v>
      </c>
      <c r="I307" s="69">
        <v>24288329.663000003</v>
      </c>
      <c r="J307" s="69">
        <v>60238329.663000003</v>
      </c>
      <c r="K307" s="69">
        <v>33809706.659000002</v>
      </c>
      <c r="L307" s="69">
        <v>22288329.663000003</v>
      </c>
      <c r="M307" s="69">
        <v>41288329.663000003</v>
      </c>
      <c r="N307" s="69">
        <v>21309706.659000002</v>
      </c>
      <c r="O307" s="69">
        <v>9722989.6630000025</v>
      </c>
      <c r="P307" s="69">
        <v>386883923.93999994</v>
      </c>
      <c r="R307" s="69">
        <v>24397437</v>
      </c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>
        <f t="shared" si="178"/>
        <v>24397437</v>
      </c>
      <c r="AF307" s="15" t="s">
        <v>550</v>
      </c>
      <c r="AG307" s="30" t="s">
        <v>46</v>
      </c>
      <c r="AH307" s="31">
        <v>24397437</v>
      </c>
      <c r="AI307" s="69">
        <f t="shared" si="159"/>
        <v>1.6993302866430302</v>
      </c>
      <c r="AJ307" s="69">
        <f t="shared" si="163"/>
        <v>-1</v>
      </c>
      <c r="AK307" s="69">
        <f t="shared" si="164"/>
        <v>-1</v>
      </c>
      <c r="AL307" s="69">
        <f t="shared" si="165"/>
        <v>-1</v>
      </c>
      <c r="AM307" s="69">
        <f t="shared" si="166"/>
        <v>-1</v>
      </c>
      <c r="AN307" s="69">
        <f t="shared" si="167"/>
        <v>-1</v>
      </c>
      <c r="AO307" s="69">
        <f t="shared" si="168"/>
        <v>-1</v>
      </c>
      <c r="AP307" s="69">
        <f t="shared" si="169"/>
        <v>-1</v>
      </c>
      <c r="AQ307" s="69">
        <f t="shared" si="170"/>
        <v>-1</v>
      </c>
      <c r="AR307" s="69">
        <f t="shared" si="171"/>
        <v>-1</v>
      </c>
      <c r="AS307" s="69">
        <f t="shared" si="172"/>
        <v>-1</v>
      </c>
      <c r="AT307" s="69">
        <f t="shared" si="173"/>
        <v>-1</v>
      </c>
      <c r="AU307" s="69">
        <f t="shared" si="174"/>
        <v>-0.93693861261657463</v>
      </c>
    </row>
    <row r="308" spans="1:47" x14ac:dyDescent="0.25">
      <c r="A308" s="63">
        <v>2023</v>
      </c>
      <c r="B308" s="64" t="s">
        <v>551</v>
      </c>
      <c r="C308" s="73" t="s">
        <v>552</v>
      </c>
      <c r="D308" s="62">
        <v>30773041</v>
      </c>
      <c r="E308" s="62">
        <v>86013835.208000094</v>
      </c>
      <c r="F308" s="62">
        <v>30000000</v>
      </c>
      <c r="G308" s="62">
        <v>11175000</v>
      </c>
      <c r="H308" s="62">
        <v>9000000</v>
      </c>
      <c r="I308" s="62">
        <v>15000000</v>
      </c>
      <c r="J308" s="62">
        <v>0</v>
      </c>
      <c r="K308" s="62">
        <v>0</v>
      </c>
      <c r="L308" s="62">
        <v>0</v>
      </c>
      <c r="M308" s="62">
        <v>0</v>
      </c>
      <c r="N308" s="62">
        <v>0</v>
      </c>
      <c r="O308" s="62">
        <v>5000000</v>
      </c>
      <c r="P308" s="62">
        <v>186961876.20800009</v>
      </c>
      <c r="R308" s="62">
        <v>3770000</v>
      </c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>
        <f t="shared" ref="AD308:AD312" si="187">SUM(R308:AC308)</f>
        <v>3770000</v>
      </c>
      <c r="AF308" s="13" t="s">
        <v>551</v>
      </c>
      <c r="AG308" s="7" t="s">
        <v>552</v>
      </c>
      <c r="AH308" s="8">
        <f t="shared" ref="AH308:AH311" si="188">+AH309</f>
        <v>3770000</v>
      </c>
      <c r="AI308" s="62">
        <f t="shared" si="159"/>
        <v>-0.87749017069843693</v>
      </c>
      <c r="AJ308" s="62">
        <f t="shared" si="163"/>
        <v>-1</v>
      </c>
      <c r="AK308" s="62">
        <f t="shared" si="164"/>
        <v>-1</v>
      </c>
      <c r="AL308" s="62">
        <f t="shared" si="165"/>
        <v>-1</v>
      </c>
      <c r="AM308" s="62">
        <f t="shared" si="166"/>
        <v>-1</v>
      </c>
      <c r="AN308" s="62">
        <f t="shared" si="167"/>
        <v>-1</v>
      </c>
      <c r="AO308" s="62" t="e">
        <f t="shared" si="168"/>
        <v>#DIV/0!</v>
      </c>
      <c r="AP308" s="62" t="e">
        <f t="shared" si="169"/>
        <v>#DIV/0!</v>
      </c>
      <c r="AQ308" s="62" t="e">
        <f t="shared" si="170"/>
        <v>#DIV/0!</v>
      </c>
      <c r="AR308" s="62" t="e">
        <f t="shared" si="171"/>
        <v>#DIV/0!</v>
      </c>
      <c r="AS308" s="62" t="e">
        <f t="shared" si="172"/>
        <v>#DIV/0!</v>
      </c>
      <c r="AT308" s="62">
        <f t="shared" si="173"/>
        <v>-1</v>
      </c>
      <c r="AU308" s="62">
        <f t="shared" si="174"/>
        <v>-0.97983546123699694</v>
      </c>
    </row>
    <row r="309" spans="1:47" x14ac:dyDescent="0.25">
      <c r="A309" s="63">
        <v>2023</v>
      </c>
      <c r="B309" s="64" t="s">
        <v>553</v>
      </c>
      <c r="C309" s="65" t="s">
        <v>554</v>
      </c>
      <c r="D309" s="62">
        <v>30773041</v>
      </c>
      <c r="E309" s="62">
        <v>86013835.208000094</v>
      </c>
      <c r="F309" s="62">
        <v>30000000</v>
      </c>
      <c r="G309" s="62">
        <v>11175000</v>
      </c>
      <c r="H309" s="62">
        <v>9000000</v>
      </c>
      <c r="I309" s="62">
        <v>15000000</v>
      </c>
      <c r="J309" s="62">
        <v>0</v>
      </c>
      <c r="K309" s="62">
        <v>0</v>
      </c>
      <c r="L309" s="62">
        <v>0</v>
      </c>
      <c r="M309" s="62">
        <v>0</v>
      </c>
      <c r="N309" s="62">
        <v>0</v>
      </c>
      <c r="O309" s="62">
        <v>5000000</v>
      </c>
      <c r="P309" s="62">
        <v>186961876.20800009</v>
      </c>
      <c r="R309" s="62">
        <v>3770000</v>
      </c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>
        <f t="shared" si="187"/>
        <v>3770000</v>
      </c>
      <c r="AF309" s="13" t="s">
        <v>553</v>
      </c>
      <c r="AG309" s="7" t="s">
        <v>554</v>
      </c>
      <c r="AH309" s="8">
        <f t="shared" si="188"/>
        <v>3770000</v>
      </c>
      <c r="AI309" s="62">
        <f t="shared" si="159"/>
        <v>-0.87749017069843693</v>
      </c>
      <c r="AJ309" s="62">
        <f t="shared" si="163"/>
        <v>-1</v>
      </c>
      <c r="AK309" s="62">
        <f t="shared" si="164"/>
        <v>-1</v>
      </c>
      <c r="AL309" s="62">
        <f t="shared" si="165"/>
        <v>-1</v>
      </c>
      <c r="AM309" s="62">
        <f t="shared" si="166"/>
        <v>-1</v>
      </c>
      <c r="AN309" s="62">
        <f t="shared" si="167"/>
        <v>-1</v>
      </c>
      <c r="AO309" s="62" t="e">
        <f t="shared" si="168"/>
        <v>#DIV/0!</v>
      </c>
      <c r="AP309" s="62" t="e">
        <f t="shared" si="169"/>
        <v>#DIV/0!</v>
      </c>
      <c r="AQ309" s="62" t="e">
        <f t="shared" si="170"/>
        <v>#DIV/0!</v>
      </c>
      <c r="AR309" s="62" t="e">
        <f t="shared" si="171"/>
        <v>#DIV/0!</v>
      </c>
      <c r="AS309" s="62" t="e">
        <f t="shared" si="172"/>
        <v>#DIV/0!</v>
      </c>
      <c r="AT309" s="62">
        <f t="shared" si="173"/>
        <v>-1</v>
      </c>
      <c r="AU309" s="62">
        <f t="shared" si="174"/>
        <v>-0.97983546123699694</v>
      </c>
    </row>
    <row r="310" spans="1:47" x14ac:dyDescent="0.25">
      <c r="A310" s="63">
        <v>2023</v>
      </c>
      <c r="B310" s="64" t="s">
        <v>555</v>
      </c>
      <c r="C310" s="73" t="s">
        <v>556</v>
      </c>
      <c r="D310" s="62">
        <v>30773041</v>
      </c>
      <c r="E310" s="62">
        <v>86013835.208000094</v>
      </c>
      <c r="F310" s="62">
        <v>30000000</v>
      </c>
      <c r="G310" s="62">
        <v>11175000</v>
      </c>
      <c r="H310" s="62">
        <v>9000000</v>
      </c>
      <c r="I310" s="62">
        <v>15000000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v>5000000</v>
      </c>
      <c r="P310" s="62">
        <v>186961876.20800009</v>
      </c>
      <c r="R310" s="62">
        <v>3770000</v>
      </c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>
        <f t="shared" si="187"/>
        <v>3770000</v>
      </c>
      <c r="AF310" s="13" t="s">
        <v>555</v>
      </c>
      <c r="AG310" s="7" t="s">
        <v>556</v>
      </c>
      <c r="AH310" s="8">
        <f t="shared" si="188"/>
        <v>3770000</v>
      </c>
      <c r="AI310" s="62">
        <f t="shared" si="159"/>
        <v>-0.87749017069843693</v>
      </c>
      <c r="AJ310" s="62">
        <f t="shared" si="163"/>
        <v>-1</v>
      </c>
      <c r="AK310" s="62">
        <f t="shared" si="164"/>
        <v>-1</v>
      </c>
      <c r="AL310" s="62">
        <f t="shared" si="165"/>
        <v>-1</v>
      </c>
      <c r="AM310" s="62">
        <f t="shared" si="166"/>
        <v>-1</v>
      </c>
      <c r="AN310" s="62">
        <f t="shared" si="167"/>
        <v>-1</v>
      </c>
      <c r="AO310" s="62" t="e">
        <f t="shared" si="168"/>
        <v>#DIV/0!</v>
      </c>
      <c r="AP310" s="62" t="e">
        <f t="shared" si="169"/>
        <v>#DIV/0!</v>
      </c>
      <c r="AQ310" s="62" t="e">
        <f t="shared" si="170"/>
        <v>#DIV/0!</v>
      </c>
      <c r="AR310" s="62" t="e">
        <f t="shared" si="171"/>
        <v>#DIV/0!</v>
      </c>
      <c r="AS310" s="62" t="e">
        <f t="shared" si="172"/>
        <v>#DIV/0!</v>
      </c>
      <c r="AT310" s="62">
        <f t="shared" si="173"/>
        <v>-1</v>
      </c>
      <c r="AU310" s="62">
        <f t="shared" si="174"/>
        <v>-0.97983546123699694</v>
      </c>
    </row>
    <row r="311" spans="1:47" x14ac:dyDescent="0.25">
      <c r="A311" s="63">
        <v>2023</v>
      </c>
      <c r="B311" s="64" t="s">
        <v>557</v>
      </c>
      <c r="C311" s="65" t="s">
        <v>556</v>
      </c>
      <c r="D311" s="62">
        <v>30773041</v>
      </c>
      <c r="E311" s="62">
        <v>86013835.208000094</v>
      </c>
      <c r="F311" s="62">
        <v>30000000</v>
      </c>
      <c r="G311" s="62">
        <v>11175000</v>
      </c>
      <c r="H311" s="62">
        <v>9000000</v>
      </c>
      <c r="I311" s="62">
        <v>15000000</v>
      </c>
      <c r="J311" s="62">
        <v>0</v>
      </c>
      <c r="K311" s="62">
        <v>0</v>
      </c>
      <c r="L311" s="62">
        <v>0</v>
      </c>
      <c r="M311" s="62">
        <v>0</v>
      </c>
      <c r="N311" s="62">
        <v>0</v>
      </c>
      <c r="O311" s="62">
        <v>5000000</v>
      </c>
      <c r="P311" s="62">
        <v>186961876.20800009</v>
      </c>
      <c r="R311" s="62">
        <v>3770000</v>
      </c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>
        <f t="shared" si="187"/>
        <v>3770000</v>
      </c>
      <c r="AF311" s="16" t="s">
        <v>557</v>
      </c>
      <c r="AG311" s="11" t="s">
        <v>556</v>
      </c>
      <c r="AH311" s="12">
        <f t="shared" si="188"/>
        <v>3770000</v>
      </c>
      <c r="AI311" s="62">
        <f t="shared" si="159"/>
        <v>-0.87749017069843693</v>
      </c>
      <c r="AJ311" s="62">
        <f t="shared" si="163"/>
        <v>-1</v>
      </c>
      <c r="AK311" s="62">
        <f t="shared" si="164"/>
        <v>-1</v>
      </c>
      <c r="AL311" s="62">
        <f t="shared" si="165"/>
        <v>-1</v>
      </c>
      <c r="AM311" s="62">
        <f t="shared" si="166"/>
        <v>-1</v>
      </c>
      <c r="AN311" s="62">
        <f t="shared" si="167"/>
        <v>-1</v>
      </c>
      <c r="AO311" s="62" t="e">
        <f t="shared" si="168"/>
        <v>#DIV/0!</v>
      </c>
      <c r="AP311" s="62" t="e">
        <f t="shared" si="169"/>
        <v>#DIV/0!</v>
      </c>
      <c r="AQ311" s="62" t="e">
        <f t="shared" si="170"/>
        <v>#DIV/0!</v>
      </c>
      <c r="AR311" s="62" t="e">
        <f t="shared" si="171"/>
        <v>#DIV/0!</v>
      </c>
      <c r="AS311" s="62" t="e">
        <f t="shared" si="172"/>
        <v>#DIV/0!</v>
      </c>
      <c r="AT311" s="62">
        <f t="shared" si="173"/>
        <v>-1</v>
      </c>
      <c r="AU311" s="62">
        <f t="shared" si="174"/>
        <v>-0.97983546123699694</v>
      </c>
    </row>
    <row r="312" spans="1:47" x14ac:dyDescent="0.25">
      <c r="A312" s="66">
        <v>2023</v>
      </c>
      <c r="B312" s="67" t="s">
        <v>558</v>
      </c>
      <c r="C312" s="68" t="s">
        <v>556</v>
      </c>
      <c r="D312" s="69">
        <v>30773041</v>
      </c>
      <c r="E312" s="69">
        <v>86013835.208000094</v>
      </c>
      <c r="F312" s="69">
        <v>30000000</v>
      </c>
      <c r="G312" s="69">
        <v>11175000</v>
      </c>
      <c r="H312" s="69">
        <v>9000000</v>
      </c>
      <c r="I312" s="69">
        <v>15000000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9">
        <v>5000000</v>
      </c>
      <c r="P312" s="69">
        <v>186961876.20800009</v>
      </c>
      <c r="R312" s="69">
        <v>3770000</v>
      </c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>
        <f t="shared" si="187"/>
        <v>3770000</v>
      </c>
      <c r="AF312" s="15" t="s">
        <v>558</v>
      </c>
      <c r="AG312" s="30" t="s">
        <v>556</v>
      </c>
      <c r="AH312" s="31">
        <v>3770000</v>
      </c>
      <c r="AI312" s="69">
        <f t="shared" si="159"/>
        <v>-0.87749017069843693</v>
      </c>
      <c r="AJ312" s="69">
        <f t="shared" si="163"/>
        <v>-1</v>
      </c>
      <c r="AK312" s="69">
        <f t="shared" si="164"/>
        <v>-1</v>
      </c>
      <c r="AL312" s="69">
        <f t="shared" si="165"/>
        <v>-1</v>
      </c>
      <c r="AM312" s="69">
        <f t="shared" si="166"/>
        <v>-1</v>
      </c>
      <c r="AN312" s="69">
        <f t="shared" si="167"/>
        <v>-1</v>
      </c>
      <c r="AO312" s="69" t="e">
        <f t="shared" si="168"/>
        <v>#DIV/0!</v>
      </c>
      <c r="AP312" s="69" t="e">
        <f t="shared" si="169"/>
        <v>#DIV/0!</v>
      </c>
      <c r="AQ312" s="69" t="e">
        <f t="shared" si="170"/>
        <v>#DIV/0!</v>
      </c>
      <c r="AR312" s="69" t="e">
        <f t="shared" si="171"/>
        <v>#DIV/0!</v>
      </c>
      <c r="AS312" s="69" t="e">
        <f t="shared" si="172"/>
        <v>#DIV/0!</v>
      </c>
      <c r="AT312" s="69">
        <f t="shared" si="173"/>
        <v>-1</v>
      </c>
      <c r="AU312" s="69">
        <f t="shared" si="174"/>
        <v>-0.97983546123699694</v>
      </c>
    </row>
    <row r="313" spans="1:47" x14ac:dyDescent="0.25">
      <c r="A313" s="63">
        <v>2023</v>
      </c>
      <c r="B313" s="64" t="s">
        <v>559</v>
      </c>
      <c r="C313" s="65" t="s">
        <v>560</v>
      </c>
      <c r="D313" s="62">
        <v>1300000</v>
      </c>
      <c r="E313" s="62">
        <v>619149463</v>
      </c>
      <c r="F313" s="62">
        <v>2420360.8219999075</v>
      </c>
      <c r="G313" s="62">
        <v>0</v>
      </c>
      <c r="H313" s="62">
        <v>0</v>
      </c>
      <c r="I313" s="62">
        <v>200000</v>
      </c>
      <c r="J313" s="62">
        <v>0</v>
      </c>
      <c r="K313" s="62">
        <v>0</v>
      </c>
      <c r="L313" s="62">
        <v>200000</v>
      </c>
      <c r="M313" s="62">
        <v>0</v>
      </c>
      <c r="N313" s="62">
        <v>0</v>
      </c>
      <c r="O313" s="62">
        <v>200000</v>
      </c>
      <c r="P313" s="62">
        <v>623469823.82199991</v>
      </c>
      <c r="R313" s="62">
        <v>1643825</v>
      </c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>
        <f t="shared" ref="AD313:AD326" si="189">SUM(R313:AC313)</f>
        <v>1643825</v>
      </c>
      <c r="AF313" s="13" t="s">
        <v>559</v>
      </c>
      <c r="AG313" s="7" t="s">
        <v>560</v>
      </c>
      <c r="AH313" s="8">
        <f t="shared" ref="AH313" si="190">+AH314+AH318+AH322</f>
        <v>1643825</v>
      </c>
      <c r="AI313" s="62">
        <f t="shared" si="159"/>
        <v>0.26448076923076924</v>
      </c>
      <c r="AJ313" s="62">
        <f t="shared" si="163"/>
        <v>-1</v>
      </c>
      <c r="AK313" s="62">
        <f t="shared" si="164"/>
        <v>-1</v>
      </c>
      <c r="AL313" s="62" t="e">
        <f t="shared" si="165"/>
        <v>#DIV/0!</v>
      </c>
      <c r="AM313" s="62" t="e">
        <f t="shared" si="166"/>
        <v>#DIV/0!</v>
      </c>
      <c r="AN313" s="62">
        <f t="shared" si="167"/>
        <v>-1</v>
      </c>
      <c r="AO313" s="62" t="e">
        <f t="shared" si="168"/>
        <v>#DIV/0!</v>
      </c>
      <c r="AP313" s="62" t="e">
        <f t="shared" si="169"/>
        <v>#DIV/0!</v>
      </c>
      <c r="AQ313" s="62">
        <f t="shared" si="170"/>
        <v>-1</v>
      </c>
      <c r="AR313" s="62" t="e">
        <f t="shared" si="171"/>
        <v>#DIV/0!</v>
      </c>
      <c r="AS313" s="62" t="e">
        <f t="shared" si="172"/>
        <v>#DIV/0!</v>
      </c>
      <c r="AT313" s="62">
        <f t="shared" si="173"/>
        <v>-1</v>
      </c>
      <c r="AU313" s="62">
        <f t="shared" si="174"/>
        <v>-0.99736342492099617</v>
      </c>
    </row>
    <row r="314" spans="1:47" x14ac:dyDescent="0.25">
      <c r="A314" s="63">
        <v>2023</v>
      </c>
      <c r="B314" s="64" t="s">
        <v>561</v>
      </c>
      <c r="C314" s="65" t="s">
        <v>562</v>
      </c>
      <c r="D314" s="62">
        <v>1300000</v>
      </c>
      <c r="E314" s="62">
        <v>100280000</v>
      </c>
      <c r="F314" s="62">
        <v>200000</v>
      </c>
      <c r="G314" s="62">
        <v>0</v>
      </c>
      <c r="H314" s="62">
        <v>0</v>
      </c>
      <c r="I314" s="62">
        <v>200000</v>
      </c>
      <c r="J314" s="62">
        <v>0</v>
      </c>
      <c r="K314" s="62">
        <v>0</v>
      </c>
      <c r="L314" s="62">
        <v>200000</v>
      </c>
      <c r="M314" s="62">
        <v>0</v>
      </c>
      <c r="N314" s="62">
        <v>0</v>
      </c>
      <c r="O314" s="62">
        <v>200000</v>
      </c>
      <c r="P314" s="62">
        <v>102380000</v>
      </c>
      <c r="R314" s="62">
        <v>0</v>
      </c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>
        <f t="shared" si="189"/>
        <v>0</v>
      </c>
      <c r="AF314" s="13" t="s">
        <v>561</v>
      </c>
      <c r="AG314" s="7" t="s">
        <v>562</v>
      </c>
      <c r="AH314" s="8">
        <f t="shared" ref="AH314:AH316" si="191">+AH315</f>
        <v>0</v>
      </c>
      <c r="AI314" s="62">
        <f t="shared" si="159"/>
        <v>-1</v>
      </c>
      <c r="AJ314" s="62">
        <f t="shared" si="163"/>
        <v>-1</v>
      </c>
      <c r="AK314" s="62">
        <f t="shared" si="164"/>
        <v>-1</v>
      </c>
      <c r="AL314" s="62" t="e">
        <f t="shared" si="165"/>
        <v>#DIV/0!</v>
      </c>
      <c r="AM314" s="62" t="e">
        <f t="shared" si="166"/>
        <v>#DIV/0!</v>
      </c>
      <c r="AN314" s="62">
        <f t="shared" si="167"/>
        <v>-1</v>
      </c>
      <c r="AO314" s="62" t="e">
        <f t="shared" si="168"/>
        <v>#DIV/0!</v>
      </c>
      <c r="AP314" s="62" t="e">
        <f t="shared" si="169"/>
        <v>#DIV/0!</v>
      </c>
      <c r="AQ314" s="62">
        <f t="shared" si="170"/>
        <v>-1</v>
      </c>
      <c r="AR314" s="62" t="e">
        <f t="shared" si="171"/>
        <v>#DIV/0!</v>
      </c>
      <c r="AS314" s="62" t="e">
        <f t="shared" si="172"/>
        <v>#DIV/0!</v>
      </c>
      <c r="AT314" s="62">
        <f t="shared" si="173"/>
        <v>-1</v>
      </c>
      <c r="AU314" s="62">
        <f t="shared" si="174"/>
        <v>-1</v>
      </c>
    </row>
    <row r="315" spans="1:47" x14ac:dyDescent="0.25">
      <c r="A315" s="63">
        <v>2023</v>
      </c>
      <c r="B315" s="64" t="s">
        <v>563</v>
      </c>
      <c r="C315" s="65" t="s">
        <v>564</v>
      </c>
      <c r="D315" s="62">
        <v>1300000</v>
      </c>
      <c r="E315" s="62">
        <v>100280000</v>
      </c>
      <c r="F315" s="62">
        <v>200000</v>
      </c>
      <c r="G315" s="62">
        <v>0</v>
      </c>
      <c r="H315" s="62">
        <v>0</v>
      </c>
      <c r="I315" s="62">
        <v>200000</v>
      </c>
      <c r="J315" s="62">
        <v>0</v>
      </c>
      <c r="K315" s="62">
        <v>0</v>
      </c>
      <c r="L315" s="62">
        <v>200000</v>
      </c>
      <c r="M315" s="62">
        <v>0</v>
      </c>
      <c r="N315" s="62">
        <v>0</v>
      </c>
      <c r="O315" s="62">
        <v>200000</v>
      </c>
      <c r="P315" s="62">
        <v>102380000</v>
      </c>
      <c r="R315" s="62">
        <v>0</v>
      </c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>
        <f t="shared" si="189"/>
        <v>0</v>
      </c>
      <c r="AF315" s="13" t="s">
        <v>563</v>
      </c>
      <c r="AG315" s="7" t="s">
        <v>564</v>
      </c>
      <c r="AH315" s="8">
        <f t="shared" si="191"/>
        <v>0</v>
      </c>
      <c r="AI315" s="62">
        <f t="shared" si="159"/>
        <v>-1</v>
      </c>
      <c r="AJ315" s="62">
        <f t="shared" si="163"/>
        <v>-1</v>
      </c>
      <c r="AK315" s="62">
        <f t="shared" si="164"/>
        <v>-1</v>
      </c>
      <c r="AL315" s="62" t="e">
        <f t="shared" si="165"/>
        <v>#DIV/0!</v>
      </c>
      <c r="AM315" s="62" t="e">
        <f t="shared" si="166"/>
        <v>#DIV/0!</v>
      </c>
      <c r="AN315" s="62">
        <f t="shared" si="167"/>
        <v>-1</v>
      </c>
      <c r="AO315" s="62" t="e">
        <f t="shared" si="168"/>
        <v>#DIV/0!</v>
      </c>
      <c r="AP315" s="62" t="e">
        <f t="shared" si="169"/>
        <v>#DIV/0!</v>
      </c>
      <c r="AQ315" s="62">
        <f t="shared" si="170"/>
        <v>-1</v>
      </c>
      <c r="AR315" s="62" t="e">
        <f t="shared" si="171"/>
        <v>#DIV/0!</v>
      </c>
      <c r="AS315" s="62" t="e">
        <f t="shared" si="172"/>
        <v>#DIV/0!</v>
      </c>
      <c r="AT315" s="62">
        <f t="shared" si="173"/>
        <v>-1</v>
      </c>
      <c r="AU315" s="62">
        <f t="shared" si="174"/>
        <v>-1</v>
      </c>
    </row>
    <row r="316" spans="1:47" x14ac:dyDescent="0.25">
      <c r="A316" s="63">
        <v>2023</v>
      </c>
      <c r="B316" s="64" t="s">
        <v>565</v>
      </c>
      <c r="C316" s="65" t="s">
        <v>564</v>
      </c>
      <c r="D316" s="62">
        <v>1300000</v>
      </c>
      <c r="E316" s="62">
        <v>100280000</v>
      </c>
      <c r="F316" s="62">
        <v>200000</v>
      </c>
      <c r="G316" s="62">
        <v>0</v>
      </c>
      <c r="H316" s="62">
        <v>0</v>
      </c>
      <c r="I316" s="62">
        <v>200000</v>
      </c>
      <c r="J316" s="62">
        <v>0</v>
      </c>
      <c r="K316" s="62">
        <v>0</v>
      </c>
      <c r="L316" s="62">
        <v>200000</v>
      </c>
      <c r="M316" s="62">
        <v>0</v>
      </c>
      <c r="N316" s="62">
        <v>0</v>
      </c>
      <c r="O316" s="62">
        <v>200000</v>
      </c>
      <c r="P316" s="62">
        <v>102380000</v>
      </c>
      <c r="R316" s="62">
        <v>0</v>
      </c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>
        <f t="shared" si="189"/>
        <v>0</v>
      </c>
      <c r="AF316" s="16" t="s">
        <v>565</v>
      </c>
      <c r="AG316" s="11" t="s">
        <v>564</v>
      </c>
      <c r="AH316" s="12">
        <f t="shared" si="191"/>
        <v>0</v>
      </c>
      <c r="AI316" s="62">
        <f t="shared" si="159"/>
        <v>-1</v>
      </c>
      <c r="AJ316" s="62">
        <f t="shared" si="163"/>
        <v>-1</v>
      </c>
      <c r="AK316" s="62">
        <f t="shared" si="164"/>
        <v>-1</v>
      </c>
      <c r="AL316" s="62" t="e">
        <f t="shared" si="165"/>
        <v>#DIV/0!</v>
      </c>
      <c r="AM316" s="62" t="e">
        <f t="shared" si="166"/>
        <v>#DIV/0!</v>
      </c>
      <c r="AN316" s="62">
        <f t="shared" si="167"/>
        <v>-1</v>
      </c>
      <c r="AO316" s="62" t="e">
        <f t="shared" si="168"/>
        <v>#DIV/0!</v>
      </c>
      <c r="AP316" s="62" t="e">
        <f t="shared" si="169"/>
        <v>#DIV/0!</v>
      </c>
      <c r="AQ316" s="62">
        <f t="shared" si="170"/>
        <v>-1</v>
      </c>
      <c r="AR316" s="62" t="e">
        <f t="shared" si="171"/>
        <v>#DIV/0!</v>
      </c>
      <c r="AS316" s="62" t="e">
        <f t="shared" si="172"/>
        <v>#DIV/0!</v>
      </c>
      <c r="AT316" s="62">
        <f t="shared" si="173"/>
        <v>-1</v>
      </c>
      <c r="AU316" s="62">
        <f t="shared" si="174"/>
        <v>-1</v>
      </c>
    </row>
    <row r="317" spans="1:47" x14ac:dyDescent="0.25">
      <c r="A317" s="66">
        <v>2023</v>
      </c>
      <c r="B317" s="67" t="s">
        <v>566</v>
      </c>
      <c r="C317" s="68" t="s">
        <v>567</v>
      </c>
      <c r="D317" s="69">
        <v>1300000</v>
      </c>
      <c r="E317" s="69">
        <v>100280000</v>
      </c>
      <c r="F317" s="69">
        <v>200000</v>
      </c>
      <c r="G317" s="69">
        <v>0</v>
      </c>
      <c r="H317" s="69">
        <v>0</v>
      </c>
      <c r="I317" s="69">
        <v>200000</v>
      </c>
      <c r="J317" s="69">
        <v>0</v>
      </c>
      <c r="K317" s="69">
        <v>0</v>
      </c>
      <c r="L317" s="69">
        <v>200000</v>
      </c>
      <c r="M317" s="69">
        <v>0</v>
      </c>
      <c r="N317" s="69">
        <v>0</v>
      </c>
      <c r="O317" s="69">
        <v>200000</v>
      </c>
      <c r="P317" s="69">
        <v>102380000</v>
      </c>
      <c r="R317" s="69">
        <v>0</v>
      </c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>
        <f t="shared" si="189"/>
        <v>0</v>
      </c>
      <c r="AF317" s="15" t="s">
        <v>566</v>
      </c>
      <c r="AG317" s="30" t="s">
        <v>567</v>
      </c>
      <c r="AH317" s="31">
        <v>0</v>
      </c>
      <c r="AI317" s="69">
        <f t="shared" si="159"/>
        <v>-1</v>
      </c>
      <c r="AJ317" s="69">
        <f t="shared" si="163"/>
        <v>-1</v>
      </c>
      <c r="AK317" s="69">
        <f t="shared" si="164"/>
        <v>-1</v>
      </c>
      <c r="AL317" s="69" t="e">
        <f t="shared" si="165"/>
        <v>#DIV/0!</v>
      </c>
      <c r="AM317" s="69" t="e">
        <f t="shared" si="166"/>
        <v>#DIV/0!</v>
      </c>
      <c r="AN317" s="69">
        <f t="shared" si="167"/>
        <v>-1</v>
      </c>
      <c r="AO317" s="69" t="e">
        <f t="shared" si="168"/>
        <v>#DIV/0!</v>
      </c>
      <c r="AP317" s="69" t="e">
        <f t="shared" si="169"/>
        <v>#DIV/0!</v>
      </c>
      <c r="AQ317" s="69">
        <f t="shared" si="170"/>
        <v>-1</v>
      </c>
      <c r="AR317" s="69" t="e">
        <f t="shared" si="171"/>
        <v>#DIV/0!</v>
      </c>
      <c r="AS317" s="69" t="e">
        <f t="shared" si="172"/>
        <v>#DIV/0!</v>
      </c>
      <c r="AT317" s="69">
        <f t="shared" si="173"/>
        <v>-1</v>
      </c>
      <c r="AU317" s="69">
        <f t="shared" si="174"/>
        <v>-1</v>
      </c>
    </row>
    <row r="318" spans="1:47" x14ac:dyDescent="0.25">
      <c r="A318" s="63">
        <v>2023</v>
      </c>
      <c r="B318" s="64" t="s">
        <v>568</v>
      </c>
      <c r="C318" s="65" t="s">
        <v>569</v>
      </c>
      <c r="D318" s="62">
        <v>0</v>
      </c>
      <c r="E318" s="62">
        <v>117110000</v>
      </c>
      <c r="F318" s="62">
        <v>2220360.8219999075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62">
        <v>0</v>
      </c>
      <c r="P318" s="62">
        <v>119330360.82199991</v>
      </c>
      <c r="R318" s="62">
        <v>1643825</v>
      </c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>
        <f t="shared" si="189"/>
        <v>1643825</v>
      </c>
      <c r="AF318" s="13" t="s">
        <v>568</v>
      </c>
      <c r="AG318" s="7" t="s">
        <v>569</v>
      </c>
      <c r="AH318" s="8">
        <f t="shared" ref="AH318:AH320" si="192">+AH319</f>
        <v>1643825</v>
      </c>
      <c r="AI318" s="62" t="e">
        <f t="shared" si="159"/>
        <v>#DIV/0!</v>
      </c>
      <c r="AJ318" s="62">
        <f t="shared" si="163"/>
        <v>-1</v>
      </c>
      <c r="AK318" s="62">
        <f t="shared" si="164"/>
        <v>-1</v>
      </c>
      <c r="AL318" s="62" t="e">
        <f t="shared" si="165"/>
        <v>#DIV/0!</v>
      </c>
      <c r="AM318" s="62" t="e">
        <f t="shared" si="166"/>
        <v>#DIV/0!</v>
      </c>
      <c r="AN318" s="62" t="e">
        <f t="shared" si="167"/>
        <v>#DIV/0!</v>
      </c>
      <c r="AO318" s="62" t="e">
        <f t="shared" si="168"/>
        <v>#DIV/0!</v>
      </c>
      <c r="AP318" s="62" t="e">
        <f t="shared" si="169"/>
        <v>#DIV/0!</v>
      </c>
      <c r="AQ318" s="62" t="e">
        <f t="shared" si="170"/>
        <v>#DIV/0!</v>
      </c>
      <c r="AR318" s="62" t="e">
        <f t="shared" si="171"/>
        <v>#DIV/0!</v>
      </c>
      <c r="AS318" s="62" t="e">
        <f t="shared" si="172"/>
        <v>#DIV/0!</v>
      </c>
      <c r="AT318" s="62" t="e">
        <f t="shared" si="173"/>
        <v>#DIV/0!</v>
      </c>
      <c r="AU318" s="62">
        <f t="shared" si="174"/>
        <v>-0.98622458703152649</v>
      </c>
    </row>
    <row r="319" spans="1:47" x14ac:dyDescent="0.25">
      <c r="A319" s="63">
        <v>2023</v>
      </c>
      <c r="B319" s="64" t="s">
        <v>570</v>
      </c>
      <c r="C319" s="65" t="s">
        <v>569</v>
      </c>
      <c r="D319" s="62">
        <v>0</v>
      </c>
      <c r="E319" s="62">
        <v>117110000</v>
      </c>
      <c r="F319" s="62">
        <v>2220360.8219999075</v>
      </c>
      <c r="G319" s="62">
        <v>0</v>
      </c>
      <c r="H319" s="62">
        <v>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119330360.82199991</v>
      </c>
      <c r="R319" s="62">
        <v>1643825</v>
      </c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>
        <f t="shared" si="189"/>
        <v>1643825</v>
      </c>
      <c r="AF319" s="13" t="s">
        <v>570</v>
      </c>
      <c r="AG319" s="7" t="s">
        <v>569</v>
      </c>
      <c r="AH319" s="8">
        <f t="shared" si="192"/>
        <v>1643825</v>
      </c>
      <c r="AI319" s="62" t="e">
        <f t="shared" si="159"/>
        <v>#DIV/0!</v>
      </c>
      <c r="AJ319" s="62">
        <f t="shared" si="163"/>
        <v>-1</v>
      </c>
      <c r="AK319" s="62">
        <f t="shared" si="164"/>
        <v>-1</v>
      </c>
      <c r="AL319" s="62" t="e">
        <f t="shared" si="165"/>
        <v>#DIV/0!</v>
      </c>
      <c r="AM319" s="62" t="e">
        <f t="shared" si="166"/>
        <v>#DIV/0!</v>
      </c>
      <c r="AN319" s="62" t="e">
        <f t="shared" si="167"/>
        <v>#DIV/0!</v>
      </c>
      <c r="AO319" s="62" t="e">
        <f t="shared" si="168"/>
        <v>#DIV/0!</v>
      </c>
      <c r="AP319" s="62" t="e">
        <f t="shared" si="169"/>
        <v>#DIV/0!</v>
      </c>
      <c r="AQ319" s="62" t="e">
        <f t="shared" si="170"/>
        <v>#DIV/0!</v>
      </c>
      <c r="AR319" s="62" t="e">
        <f t="shared" si="171"/>
        <v>#DIV/0!</v>
      </c>
      <c r="AS319" s="62" t="e">
        <f t="shared" si="172"/>
        <v>#DIV/0!</v>
      </c>
      <c r="AT319" s="62" t="e">
        <f t="shared" si="173"/>
        <v>#DIV/0!</v>
      </c>
      <c r="AU319" s="62">
        <f t="shared" si="174"/>
        <v>-0.98622458703152649</v>
      </c>
    </row>
    <row r="320" spans="1:47" x14ac:dyDescent="0.25">
      <c r="A320" s="63">
        <v>2023</v>
      </c>
      <c r="B320" s="64" t="s">
        <v>571</v>
      </c>
      <c r="C320" s="65" t="s">
        <v>569</v>
      </c>
      <c r="D320" s="62">
        <v>0</v>
      </c>
      <c r="E320" s="62">
        <v>117110000</v>
      </c>
      <c r="F320" s="62">
        <v>2220360.8219999075</v>
      </c>
      <c r="G320" s="62">
        <v>0</v>
      </c>
      <c r="H320" s="62">
        <v>0</v>
      </c>
      <c r="I320" s="62">
        <v>0</v>
      </c>
      <c r="J320" s="62">
        <v>0</v>
      </c>
      <c r="K320" s="62">
        <v>0</v>
      </c>
      <c r="L320" s="62">
        <v>0</v>
      </c>
      <c r="M320" s="62">
        <v>0</v>
      </c>
      <c r="N320" s="62">
        <v>0</v>
      </c>
      <c r="O320" s="62">
        <v>0</v>
      </c>
      <c r="P320" s="62">
        <v>119330360.82199991</v>
      </c>
      <c r="R320" s="62">
        <v>1643825</v>
      </c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>
        <f t="shared" si="189"/>
        <v>1643825</v>
      </c>
      <c r="AF320" s="16" t="s">
        <v>571</v>
      </c>
      <c r="AG320" s="11" t="s">
        <v>569</v>
      </c>
      <c r="AH320" s="12">
        <f t="shared" si="192"/>
        <v>1643825</v>
      </c>
      <c r="AI320" s="62" t="e">
        <f t="shared" si="159"/>
        <v>#DIV/0!</v>
      </c>
      <c r="AJ320" s="62">
        <f t="shared" si="163"/>
        <v>-1</v>
      </c>
      <c r="AK320" s="62">
        <f t="shared" si="164"/>
        <v>-1</v>
      </c>
      <c r="AL320" s="62" t="e">
        <f t="shared" si="165"/>
        <v>#DIV/0!</v>
      </c>
      <c r="AM320" s="62" t="e">
        <f t="shared" si="166"/>
        <v>#DIV/0!</v>
      </c>
      <c r="AN320" s="62" t="e">
        <f t="shared" si="167"/>
        <v>#DIV/0!</v>
      </c>
      <c r="AO320" s="62" t="e">
        <f t="shared" si="168"/>
        <v>#DIV/0!</v>
      </c>
      <c r="AP320" s="62" t="e">
        <f t="shared" si="169"/>
        <v>#DIV/0!</v>
      </c>
      <c r="AQ320" s="62" t="e">
        <f t="shared" si="170"/>
        <v>#DIV/0!</v>
      </c>
      <c r="AR320" s="62" t="e">
        <f t="shared" si="171"/>
        <v>#DIV/0!</v>
      </c>
      <c r="AS320" s="62" t="e">
        <f t="shared" si="172"/>
        <v>#DIV/0!</v>
      </c>
      <c r="AT320" s="62" t="e">
        <f t="shared" si="173"/>
        <v>#DIV/0!</v>
      </c>
      <c r="AU320" s="62">
        <f t="shared" si="174"/>
        <v>-0.98622458703152649</v>
      </c>
    </row>
    <row r="321" spans="1:47" x14ac:dyDescent="0.25">
      <c r="A321" s="66">
        <v>2023</v>
      </c>
      <c r="B321" s="67" t="s">
        <v>572</v>
      </c>
      <c r="C321" s="68" t="s">
        <v>569</v>
      </c>
      <c r="D321" s="69">
        <v>0</v>
      </c>
      <c r="E321" s="69">
        <v>117110000</v>
      </c>
      <c r="F321" s="69">
        <v>2220360.8219999075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119330360.82199991</v>
      </c>
      <c r="R321" s="69">
        <v>1643825</v>
      </c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>
        <f t="shared" si="189"/>
        <v>1643825</v>
      </c>
      <c r="AF321" s="15" t="s">
        <v>572</v>
      </c>
      <c r="AG321" s="30" t="s">
        <v>569</v>
      </c>
      <c r="AH321" s="31">
        <v>1643825</v>
      </c>
      <c r="AI321" s="69" t="e">
        <f t="shared" si="159"/>
        <v>#DIV/0!</v>
      </c>
      <c r="AJ321" s="69">
        <f t="shared" si="163"/>
        <v>-1</v>
      </c>
      <c r="AK321" s="69">
        <f t="shared" si="164"/>
        <v>-1</v>
      </c>
      <c r="AL321" s="69" t="e">
        <f t="shared" si="165"/>
        <v>#DIV/0!</v>
      </c>
      <c r="AM321" s="69" t="e">
        <f t="shared" si="166"/>
        <v>#DIV/0!</v>
      </c>
      <c r="AN321" s="69" t="e">
        <f t="shared" si="167"/>
        <v>#DIV/0!</v>
      </c>
      <c r="AO321" s="69" t="e">
        <f t="shared" si="168"/>
        <v>#DIV/0!</v>
      </c>
      <c r="AP321" s="69" t="e">
        <f t="shared" si="169"/>
        <v>#DIV/0!</v>
      </c>
      <c r="AQ321" s="69" t="e">
        <f t="shared" si="170"/>
        <v>#DIV/0!</v>
      </c>
      <c r="AR321" s="69" t="e">
        <f t="shared" si="171"/>
        <v>#DIV/0!</v>
      </c>
      <c r="AS321" s="69" t="e">
        <f t="shared" si="172"/>
        <v>#DIV/0!</v>
      </c>
      <c r="AT321" s="69" t="e">
        <f t="shared" si="173"/>
        <v>#DIV/0!</v>
      </c>
      <c r="AU321" s="69">
        <f t="shared" si="174"/>
        <v>-0.98622458703152649</v>
      </c>
    </row>
    <row r="322" spans="1:47" x14ac:dyDescent="0.25">
      <c r="A322" s="63">
        <v>2023</v>
      </c>
      <c r="B322" s="64" t="s">
        <v>573</v>
      </c>
      <c r="C322" s="65" t="s">
        <v>574</v>
      </c>
      <c r="D322" s="62">
        <v>0</v>
      </c>
      <c r="E322" s="62">
        <v>401759463</v>
      </c>
      <c r="F322" s="62">
        <v>0</v>
      </c>
      <c r="G322" s="62">
        <v>0</v>
      </c>
      <c r="H322" s="62">
        <v>0</v>
      </c>
      <c r="I322" s="62">
        <v>0</v>
      </c>
      <c r="J322" s="62">
        <v>0</v>
      </c>
      <c r="K322" s="62">
        <v>0</v>
      </c>
      <c r="L322" s="62">
        <v>0</v>
      </c>
      <c r="M322" s="62">
        <v>0</v>
      </c>
      <c r="N322" s="62">
        <v>0</v>
      </c>
      <c r="O322" s="62">
        <v>0</v>
      </c>
      <c r="P322" s="62">
        <v>401759463</v>
      </c>
      <c r="R322" s="62">
        <v>0</v>
      </c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>
        <f t="shared" si="189"/>
        <v>0</v>
      </c>
      <c r="AF322" s="13" t="s">
        <v>573</v>
      </c>
      <c r="AG322" s="7" t="s">
        <v>574</v>
      </c>
      <c r="AH322" s="8">
        <f t="shared" ref="AH322" si="193">+AH323+AH325</f>
        <v>0</v>
      </c>
      <c r="AI322" s="62" t="e">
        <f t="shared" si="159"/>
        <v>#DIV/0!</v>
      </c>
      <c r="AJ322" s="62">
        <f t="shared" si="163"/>
        <v>-1</v>
      </c>
      <c r="AK322" s="62" t="e">
        <f t="shared" si="164"/>
        <v>#DIV/0!</v>
      </c>
      <c r="AL322" s="62" t="e">
        <f t="shared" si="165"/>
        <v>#DIV/0!</v>
      </c>
      <c r="AM322" s="62" t="e">
        <f t="shared" si="166"/>
        <v>#DIV/0!</v>
      </c>
      <c r="AN322" s="62" t="e">
        <f t="shared" si="167"/>
        <v>#DIV/0!</v>
      </c>
      <c r="AO322" s="62" t="e">
        <f t="shared" si="168"/>
        <v>#DIV/0!</v>
      </c>
      <c r="AP322" s="62" t="e">
        <f t="shared" si="169"/>
        <v>#DIV/0!</v>
      </c>
      <c r="AQ322" s="62" t="e">
        <f t="shared" si="170"/>
        <v>#DIV/0!</v>
      </c>
      <c r="AR322" s="62" t="e">
        <f t="shared" si="171"/>
        <v>#DIV/0!</v>
      </c>
      <c r="AS322" s="62" t="e">
        <f t="shared" si="172"/>
        <v>#DIV/0!</v>
      </c>
      <c r="AT322" s="62" t="e">
        <f t="shared" si="173"/>
        <v>#DIV/0!</v>
      </c>
      <c r="AU322" s="62">
        <f t="shared" si="174"/>
        <v>-1</v>
      </c>
    </row>
    <row r="323" spans="1:47" x14ac:dyDescent="0.25">
      <c r="A323" s="63">
        <v>2023</v>
      </c>
      <c r="B323" s="64" t="s">
        <v>575</v>
      </c>
      <c r="C323" s="65" t="s">
        <v>576</v>
      </c>
      <c r="D323" s="62">
        <v>0</v>
      </c>
      <c r="E323" s="62">
        <v>361759463</v>
      </c>
      <c r="F323" s="62">
        <v>0</v>
      </c>
      <c r="G323" s="62">
        <v>0</v>
      </c>
      <c r="H323" s="62">
        <v>0</v>
      </c>
      <c r="I323" s="62">
        <v>0</v>
      </c>
      <c r="J323" s="62">
        <v>0</v>
      </c>
      <c r="K323" s="62">
        <v>0</v>
      </c>
      <c r="L323" s="62">
        <v>0</v>
      </c>
      <c r="M323" s="62">
        <v>0</v>
      </c>
      <c r="N323" s="62">
        <v>0</v>
      </c>
      <c r="O323" s="62">
        <v>0</v>
      </c>
      <c r="P323" s="62">
        <v>361759463</v>
      </c>
      <c r="R323" s="62">
        <v>0</v>
      </c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>
        <f t="shared" si="189"/>
        <v>0</v>
      </c>
      <c r="AF323" s="16" t="s">
        <v>575</v>
      </c>
      <c r="AG323" s="11" t="s">
        <v>576</v>
      </c>
      <c r="AH323" s="12">
        <f t="shared" ref="AH323" si="194">+AH324</f>
        <v>0</v>
      </c>
      <c r="AI323" s="62" t="e">
        <f t="shared" si="159"/>
        <v>#DIV/0!</v>
      </c>
      <c r="AJ323" s="62">
        <f t="shared" si="163"/>
        <v>-1</v>
      </c>
      <c r="AK323" s="62" t="e">
        <f t="shared" si="164"/>
        <v>#DIV/0!</v>
      </c>
      <c r="AL323" s="62" t="e">
        <f t="shared" si="165"/>
        <v>#DIV/0!</v>
      </c>
      <c r="AM323" s="62" t="e">
        <f t="shared" si="166"/>
        <v>#DIV/0!</v>
      </c>
      <c r="AN323" s="62" t="e">
        <f t="shared" si="167"/>
        <v>#DIV/0!</v>
      </c>
      <c r="AO323" s="62" t="e">
        <f t="shared" si="168"/>
        <v>#DIV/0!</v>
      </c>
      <c r="AP323" s="62" t="e">
        <f t="shared" si="169"/>
        <v>#DIV/0!</v>
      </c>
      <c r="AQ323" s="62" t="e">
        <f t="shared" si="170"/>
        <v>#DIV/0!</v>
      </c>
      <c r="AR323" s="62" t="e">
        <f t="shared" si="171"/>
        <v>#DIV/0!</v>
      </c>
      <c r="AS323" s="62" t="e">
        <f t="shared" si="172"/>
        <v>#DIV/0!</v>
      </c>
      <c r="AT323" s="62" t="e">
        <f t="shared" si="173"/>
        <v>#DIV/0!</v>
      </c>
      <c r="AU323" s="62">
        <f t="shared" si="174"/>
        <v>-1</v>
      </c>
    </row>
    <row r="324" spans="1:47" x14ac:dyDescent="0.25">
      <c r="A324" s="66">
        <v>2023</v>
      </c>
      <c r="B324" s="67" t="s">
        <v>577</v>
      </c>
      <c r="C324" s="68" t="s">
        <v>576</v>
      </c>
      <c r="D324" s="69">
        <v>0</v>
      </c>
      <c r="E324" s="69">
        <v>361759463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361759463</v>
      </c>
      <c r="R324" s="69">
        <v>0</v>
      </c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>
        <f t="shared" si="189"/>
        <v>0</v>
      </c>
      <c r="AF324" s="15" t="s">
        <v>577</v>
      </c>
      <c r="AG324" s="30" t="s">
        <v>576</v>
      </c>
      <c r="AH324" s="31">
        <v>0</v>
      </c>
      <c r="AI324" s="69" t="e">
        <f t="shared" si="159"/>
        <v>#DIV/0!</v>
      </c>
      <c r="AJ324" s="69">
        <f t="shared" si="163"/>
        <v>-1</v>
      </c>
      <c r="AK324" s="69" t="e">
        <f t="shared" si="164"/>
        <v>#DIV/0!</v>
      </c>
      <c r="AL324" s="69" t="e">
        <f t="shared" si="165"/>
        <v>#DIV/0!</v>
      </c>
      <c r="AM324" s="69" t="e">
        <f t="shared" si="166"/>
        <v>#DIV/0!</v>
      </c>
      <c r="AN324" s="69" t="e">
        <f t="shared" si="167"/>
        <v>#DIV/0!</v>
      </c>
      <c r="AO324" s="69" t="e">
        <f t="shared" si="168"/>
        <v>#DIV/0!</v>
      </c>
      <c r="AP324" s="69" t="e">
        <f t="shared" si="169"/>
        <v>#DIV/0!</v>
      </c>
      <c r="AQ324" s="69" t="e">
        <f t="shared" si="170"/>
        <v>#DIV/0!</v>
      </c>
      <c r="AR324" s="69" t="e">
        <f t="shared" si="171"/>
        <v>#DIV/0!</v>
      </c>
      <c r="AS324" s="69" t="e">
        <f t="shared" si="172"/>
        <v>#DIV/0!</v>
      </c>
      <c r="AT324" s="69" t="e">
        <f t="shared" si="173"/>
        <v>#DIV/0!</v>
      </c>
      <c r="AU324" s="69">
        <f t="shared" si="174"/>
        <v>-1</v>
      </c>
    </row>
    <row r="325" spans="1:47" x14ac:dyDescent="0.25">
      <c r="A325" s="63">
        <v>2023</v>
      </c>
      <c r="B325" s="64" t="s">
        <v>578</v>
      </c>
      <c r="C325" s="65" t="s">
        <v>579</v>
      </c>
      <c r="D325" s="62">
        <v>0</v>
      </c>
      <c r="E325" s="62">
        <v>40000000</v>
      </c>
      <c r="F325" s="62">
        <v>0</v>
      </c>
      <c r="G325" s="62">
        <v>0</v>
      </c>
      <c r="H325" s="62">
        <v>0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40000000</v>
      </c>
      <c r="R325" s="62">
        <v>0</v>
      </c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>
        <f t="shared" si="189"/>
        <v>0</v>
      </c>
      <c r="AF325" s="16" t="s">
        <v>578</v>
      </c>
      <c r="AG325" s="11" t="s">
        <v>579</v>
      </c>
      <c r="AH325" s="12">
        <f t="shared" ref="AH325" si="195">+AH326</f>
        <v>0</v>
      </c>
      <c r="AI325" s="62" t="e">
        <f t="shared" si="159"/>
        <v>#DIV/0!</v>
      </c>
      <c r="AJ325" s="62">
        <f t="shared" si="163"/>
        <v>-1</v>
      </c>
      <c r="AK325" s="62" t="e">
        <f t="shared" si="164"/>
        <v>#DIV/0!</v>
      </c>
      <c r="AL325" s="62" t="e">
        <f t="shared" si="165"/>
        <v>#DIV/0!</v>
      </c>
      <c r="AM325" s="62" t="e">
        <f t="shared" si="166"/>
        <v>#DIV/0!</v>
      </c>
      <c r="AN325" s="62" t="e">
        <f t="shared" si="167"/>
        <v>#DIV/0!</v>
      </c>
      <c r="AO325" s="62" t="e">
        <f t="shared" si="168"/>
        <v>#DIV/0!</v>
      </c>
      <c r="AP325" s="62" t="e">
        <f t="shared" si="169"/>
        <v>#DIV/0!</v>
      </c>
      <c r="AQ325" s="62" t="e">
        <f t="shared" si="170"/>
        <v>#DIV/0!</v>
      </c>
      <c r="AR325" s="62" t="e">
        <f t="shared" si="171"/>
        <v>#DIV/0!</v>
      </c>
      <c r="AS325" s="62" t="e">
        <f t="shared" si="172"/>
        <v>#DIV/0!</v>
      </c>
      <c r="AT325" s="62" t="e">
        <f t="shared" si="173"/>
        <v>#DIV/0!</v>
      </c>
      <c r="AU325" s="62">
        <f t="shared" si="174"/>
        <v>-1</v>
      </c>
    </row>
    <row r="326" spans="1:47" x14ac:dyDescent="0.25">
      <c r="A326" s="66">
        <v>2023</v>
      </c>
      <c r="B326" s="67" t="s">
        <v>580</v>
      </c>
      <c r="C326" s="68" t="s">
        <v>579</v>
      </c>
      <c r="D326" s="69">
        <v>0</v>
      </c>
      <c r="E326" s="69">
        <v>40000000</v>
      </c>
      <c r="F326" s="69">
        <v>0</v>
      </c>
      <c r="G326" s="69">
        <v>0</v>
      </c>
      <c r="H326" s="69">
        <v>0</v>
      </c>
      <c r="I326" s="69">
        <v>0</v>
      </c>
      <c r="J326" s="69">
        <v>0</v>
      </c>
      <c r="K326" s="69">
        <v>0</v>
      </c>
      <c r="L326" s="69">
        <v>0</v>
      </c>
      <c r="M326" s="69">
        <v>0</v>
      </c>
      <c r="N326" s="69">
        <v>0</v>
      </c>
      <c r="O326" s="69">
        <v>0</v>
      </c>
      <c r="P326" s="69">
        <v>40000000</v>
      </c>
      <c r="R326" s="69">
        <v>0</v>
      </c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>
        <f t="shared" si="189"/>
        <v>0</v>
      </c>
      <c r="AF326" s="15" t="s">
        <v>580</v>
      </c>
      <c r="AG326" s="30" t="s">
        <v>579</v>
      </c>
      <c r="AH326" s="31">
        <v>0</v>
      </c>
      <c r="AI326" s="69" t="e">
        <f t="shared" si="159"/>
        <v>#DIV/0!</v>
      </c>
      <c r="AJ326" s="69">
        <f t="shared" si="163"/>
        <v>-1</v>
      </c>
      <c r="AK326" s="69" t="e">
        <f t="shared" si="164"/>
        <v>#DIV/0!</v>
      </c>
      <c r="AL326" s="69" t="e">
        <f t="shared" si="165"/>
        <v>#DIV/0!</v>
      </c>
      <c r="AM326" s="69" t="e">
        <f t="shared" si="166"/>
        <v>#DIV/0!</v>
      </c>
      <c r="AN326" s="69" t="e">
        <f t="shared" si="167"/>
        <v>#DIV/0!</v>
      </c>
      <c r="AO326" s="69" t="e">
        <f t="shared" si="168"/>
        <v>#DIV/0!</v>
      </c>
      <c r="AP326" s="69" t="e">
        <f t="shared" si="169"/>
        <v>#DIV/0!</v>
      </c>
      <c r="AQ326" s="69" t="e">
        <f t="shared" si="170"/>
        <v>#DIV/0!</v>
      </c>
      <c r="AR326" s="69" t="e">
        <f t="shared" si="171"/>
        <v>#DIV/0!</v>
      </c>
      <c r="AS326" s="69" t="e">
        <f t="shared" si="172"/>
        <v>#DIV/0!</v>
      </c>
      <c r="AT326" s="69" t="e">
        <f t="shared" si="173"/>
        <v>#DIV/0!</v>
      </c>
      <c r="AU326" s="69">
        <f t="shared" si="174"/>
        <v>-1</v>
      </c>
    </row>
    <row r="327" spans="1:47" x14ac:dyDescent="0.25">
      <c r="A327" s="63">
        <v>2023</v>
      </c>
      <c r="B327" s="64">
        <v>3</v>
      </c>
      <c r="C327" s="65" t="s">
        <v>581</v>
      </c>
      <c r="D327" s="62">
        <v>5358333333.333334</v>
      </c>
      <c r="E327" s="62">
        <v>2875622879.2744994</v>
      </c>
      <c r="F327" s="62">
        <v>1043333333.3333333</v>
      </c>
      <c r="G327" s="62">
        <v>2975002371.3333335</v>
      </c>
      <c r="H327" s="62">
        <v>248833333.33333334</v>
      </c>
      <c r="I327" s="62">
        <v>559233333.33333337</v>
      </c>
      <c r="J327" s="62">
        <v>0</v>
      </c>
      <c r="K327" s="62">
        <v>235500000</v>
      </c>
      <c r="L327" s="62">
        <v>7156506471</v>
      </c>
      <c r="M327" s="62">
        <v>0</v>
      </c>
      <c r="N327" s="62">
        <v>235500000</v>
      </c>
      <c r="O327" s="62">
        <v>0</v>
      </c>
      <c r="P327" s="62">
        <v>20687865054.941166</v>
      </c>
      <c r="R327" s="62">
        <v>607642564</v>
      </c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>
        <f t="shared" ref="AD327:AD365" si="196">SUM(R327:AC327)</f>
        <v>607642564</v>
      </c>
      <c r="AF327" s="13">
        <v>3</v>
      </c>
      <c r="AG327" s="7" t="s">
        <v>581</v>
      </c>
      <c r="AH327" s="8">
        <f t="shared" ref="AH327" si="197">+AH328+AH373+AH479+AH489</f>
        <v>607642564</v>
      </c>
      <c r="AI327" s="62">
        <f t="shared" si="159"/>
        <v>-0.88659858836702954</v>
      </c>
      <c r="AJ327" s="62">
        <f t="shared" si="163"/>
        <v>-1</v>
      </c>
      <c r="AK327" s="62">
        <f t="shared" si="164"/>
        <v>-1</v>
      </c>
      <c r="AL327" s="62">
        <f t="shared" si="165"/>
        <v>-1</v>
      </c>
      <c r="AM327" s="62">
        <f t="shared" si="166"/>
        <v>-1</v>
      </c>
      <c r="AN327" s="62">
        <f t="shared" si="167"/>
        <v>-1</v>
      </c>
      <c r="AO327" s="62" t="e">
        <f t="shared" si="168"/>
        <v>#DIV/0!</v>
      </c>
      <c r="AP327" s="62">
        <f t="shared" si="169"/>
        <v>-1</v>
      </c>
      <c r="AQ327" s="62">
        <f t="shared" si="170"/>
        <v>-1</v>
      </c>
      <c r="AR327" s="62" t="e">
        <f t="shared" si="171"/>
        <v>#DIV/0!</v>
      </c>
      <c r="AS327" s="62">
        <f t="shared" si="172"/>
        <v>-1</v>
      </c>
      <c r="AT327" s="62" t="e">
        <f t="shared" si="173"/>
        <v>#DIV/0!</v>
      </c>
      <c r="AU327" s="62">
        <f t="shared" si="174"/>
        <v>-0.97062806807825397</v>
      </c>
    </row>
    <row r="328" spans="1:47" x14ac:dyDescent="0.25">
      <c r="A328" s="63">
        <v>2023</v>
      </c>
      <c r="B328" s="64">
        <v>301</v>
      </c>
      <c r="C328" s="65" t="s">
        <v>582</v>
      </c>
      <c r="D328" s="62">
        <v>1339297847</v>
      </c>
      <c r="E328" s="62">
        <v>1145000000</v>
      </c>
      <c r="F328" s="62">
        <v>330000000</v>
      </c>
      <c r="G328" s="62">
        <v>1517000000</v>
      </c>
      <c r="H328" s="62">
        <v>0</v>
      </c>
      <c r="I328" s="62">
        <v>0</v>
      </c>
      <c r="J328" s="62">
        <v>0</v>
      </c>
      <c r="K328" s="62">
        <v>0</v>
      </c>
      <c r="L328" s="62">
        <v>2550000000</v>
      </c>
      <c r="M328" s="62">
        <v>0</v>
      </c>
      <c r="N328" s="62">
        <v>0</v>
      </c>
      <c r="O328" s="62">
        <v>0</v>
      </c>
      <c r="P328" s="62">
        <v>6881297847</v>
      </c>
      <c r="R328" s="62">
        <v>556677664</v>
      </c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>
        <f t="shared" si="196"/>
        <v>556677664</v>
      </c>
      <c r="AF328" s="13">
        <v>301</v>
      </c>
      <c r="AG328" s="7" t="s">
        <v>582</v>
      </c>
      <c r="AH328" s="8">
        <f t="shared" ref="AH328" si="198">+AH329+AH342+AH354+AH365+AH370</f>
        <v>556677664</v>
      </c>
      <c r="AI328" s="62">
        <f t="shared" si="159"/>
        <v>-0.58435110961542525</v>
      </c>
      <c r="AJ328" s="62">
        <f t="shared" si="163"/>
        <v>-1</v>
      </c>
      <c r="AK328" s="62">
        <f t="shared" si="164"/>
        <v>-1</v>
      </c>
      <c r="AL328" s="62">
        <f t="shared" si="165"/>
        <v>-1</v>
      </c>
      <c r="AM328" s="62" t="e">
        <f t="shared" si="166"/>
        <v>#DIV/0!</v>
      </c>
      <c r="AN328" s="62" t="e">
        <f t="shared" si="167"/>
        <v>#DIV/0!</v>
      </c>
      <c r="AO328" s="62" t="e">
        <f t="shared" si="168"/>
        <v>#DIV/0!</v>
      </c>
      <c r="AP328" s="62" t="e">
        <f t="shared" si="169"/>
        <v>#DIV/0!</v>
      </c>
      <c r="AQ328" s="62">
        <f t="shared" si="170"/>
        <v>-1</v>
      </c>
      <c r="AR328" s="62" t="e">
        <f t="shared" si="171"/>
        <v>#DIV/0!</v>
      </c>
      <c r="AS328" s="62" t="e">
        <f t="shared" si="172"/>
        <v>#DIV/0!</v>
      </c>
      <c r="AT328" s="62" t="e">
        <f t="shared" si="173"/>
        <v>#DIV/0!</v>
      </c>
      <c r="AU328" s="62">
        <f t="shared" si="174"/>
        <v>-0.91910280932793931</v>
      </c>
    </row>
    <row r="329" spans="1:47" x14ac:dyDescent="0.25">
      <c r="A329" s="63">
        <v>2023</v>
      </c>
      <c r="B329" s="64">
        <v>30101</v>
      </c>
      <c r="C329" s="65" t="s">
        <v>583</v>
      </c>
      <c r="D329" s="62">
        <v>0</v>
      </c>
      <c r="E329" s="62">
        <v>495000000</v>
      </c>
      <c r="F329" s="62">
        <v>0</v>
      </c>
      <c r="G329" s="62">
        <v>455000000</v>
      </c>
      <c r="H329" s="62">
        <v>0</v>
      </c>
      <c r="I329" s="62">
        <v>0</v>
      </c>
      <c r="J329" s="62">
        <v>0</v>
      </c>
      <c r="K329" s="62">
        <v>0</v>
      </c>
      <c r="L329" s="62">
        <v>300000000</v>
      </c>
      <c r="M329" s="62">
        <v>0</v>
      </c>
      <c r="N329" s="62">
        <v>0</v>
      </c>
      <c r="O329" s="62">
        <v>0</v>
      </c>
      <c r="P329" s="62">
        <v>1250000000</v>
      </c>
      <c r="R329" s="62">
        <v>10000000</v>
      </c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>
        <f t="shared" si="196"/>
        <v>10000000</v>
      </c>
      <c r="AF329" s="13">
        <v>30101</v>
      </c>
      <c r="AG329" s="7" t="s">
        <v>583</v>
      </c>
      <c r="AH329" s="8">
        <f t="shared" ref="AH329" si="199">+AH330+AH334</f>
        <v>10000000</v>
      </c>
      <c r="AI329" s="62" t="e">
        <f t="shared" ref="AI329:AI392" si="200">+(R329-D329)/D329</f>
        <v>#DIV/0!</v>
      </c>
      <c r="AJ329" s="62">
        <f t="shared" si="163"/>
        <v>-1</v>
      </c>
      <c r="AK329" s="62" t="e">
        <f t="shared" si="164"/>
        <v>#DIV/0!</v>
      </c>
      <c r="AL329" s="62">
        <f t="shared" si="165"/>
        <v>-1</v>
      </c>
      <c r="AM329" s="62" t="e">
        <f t="shared" si="166"/>
        <v>#DIV/0!</v>
      </c>
      <c r="AN329" s="62" t="e">
        <f t="shared" si="167"/>
        <v>#DIV/0!</v>
      </c>
      <c r="AO329" s="62" t="e">
        <f t="shared" si="168"/>
        <v>#DIV/0!</v>
      </c>
      <c r="AP329" s="62" t="e">
        <f t="shared" si="169"/>
        <v>#DIV/0!</v>
      </c>
      <c r="AQ329" s="62">
        <f t="shared" si="170"/>
        <v>-1</v>
      </c>
      <c r="AR329" s="62" t="e">
        <f t="shared" si="171"/>
        <v>#DIV/0!</v>
      </c>
      <c r="AS329" s="62" t="e">
        <f t="shared" si="172"/>
        <v>#DIV/0!</v>
      </c>
      <c r="AT329" s="62" t="e">
        <f t="shared" si="173"/>
        <v>#DIV/0!</v>
      </c>
      <c r="AU329" s="62">
        <f t="shared" si="174"/>
        <v>-0.99199999999999999</v>
      </c>
    </row>
    <row r="330" spans="1:47" x14ac:dyDescent="0.25">
      <c r="A330" s="63">
        <v>2023</v>
      </c>
      <c r="B330" s="64">
        <v>3010101</v>
      </c>
      <c r="C330" s="65" t="s">
        <v>584</v>
      </c>
      <c r="D330" s="62">
        <v>0</v>
      </c>
      <c r="E330" s="62">
        <v>0</v>
      </c>
      <c r="F330" s="62">
        <v>0</v>
      </c>
      <c r="G330" s="62">
        <v>450000000</v>
      </c>
      <c r="H330" s="62">
        <v>0</v>
      </c>
      <c r="I330" s="62">
        <v>0</v>
      </c>
      <c r="J330" s="62">
        <v>0</v>
      </c>
      <c r="K330" s="62">
        <v>0</v>
      </c>
      <c r="L330" s="62">
        <v>50000000</v>
      </c>
      <c r="M330" s="62">
        <v>0</v>
      </c>
      <c r="N330" s="62">
        <v>0</v>
      </c>
      <c r="O330" s="62">
        <v>0</v>
      </c>
      <c r="P330" s="62">
        <v>500000000</v>
      </c>
      <c r="R330" s="62">
        <v>0</v>
      </c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>
        <f t="shared" si="196"/>
        <v>0</v>
      </c>
      <c r="AF330" s="16">
        <v>3010101</v>
      </c>
      <c r="AG330" s="11" t="s">
        <v>584</v>
      </c>
      <c r="AH330" s="12">
        <f t="shared" ref="AH330" si="201">+AH331+AH332+AH333</f>
        <v>0</v>
      </c>
      <c r="AI330" s="62" t="e">
        <f t="shared" si="200"/>
        <v>#DIV/0!</v>
      </c>
      <c r="AJ330" s="62" t="e">
        <f t="shared" si="163"/>
        <v>#DIV/0!</v>
      </c>
      <c r="AK330" s="62" t="e">
        <f t="shared" si="164"/>
        <v>#DIV/0!</v>
      </c>
      <c r="AL330" s="62">
        <f t="shared" si="165"/>
        <v>-1</v>
      </c>
      <c r="AM330" s="62" t="e">
        <f t="shared" si="166"/>
        <v>#DIV/0!</v>
      </c>
      <c r="AN330" s="62" t="e">
        <f t="shared" si="167"/>
        <v>#DIV/0!</v>
      </c>
      <c r="AO330" s="62" t="e">
        <f t="shared" si="168"/>
        <v>#DIV/0!</v>
      </c>
      <c r="AP330" s="62" t="e">
        <f t="shared" si="169"/>
        <v>#DIV/0!</v>
      </c>
      <c r="AQ330" s="62">
        <f t="shared" si="170"/>
        <v>-1</v>
      </c>
      <c r="AR330" s="62" t="e">
        <f t="shared" si="171"/>
        <v>#DIV/0!</v>
      </c>
      <c r="AS330" s="62" t="e">
        <f t="shared" si="172"/>
        <v>#DIV/0!</v>
      </c>
      <c r="AT330" s="62" t="e">
        <f t="shared" si="173"/>
        <v>#DIV/0!</v>
      </c>
      <c r="AU330" s="62">
        <f t="shared" si="174"/>
        <v>-1</v>
      </c>
    </row>
    <row r="331" spans="1:47" x14ac:dyDescent="0.25">
      <c r="A331" s="66">
        <v>2023</v>
      </c>
      <c r="B331" s="74">
        <v>301010101</v>
      </c>
      <c r="C331" s="68" t="s">
        <v>585</v>
      </c>
      <c r="D331" s="69"/>
      <c r="E331" s="69"/>
      <c r="F331" s="69"/>
      <c r="G331" s="69">
        <v>0</v>
      </c>
      <c r="H331" s="69"/>
      <c r="I331" s="69"/>
      <c r="J331" s="69"/>
      <c r="K331" s="69"/>
      <c r="L331" s="69">
        <v>50000000</v>
      </c>
      <c r="M331" s="69"/>
      <c r="N331" s="69"/>
      <c r="O331" s="69"/>
      <c r="P331" s="69">
        <v>50000000</v>
      </c>
      <c r="R331" s="69">
        <v>0</v>
      </c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>
        <f t="shared" si="196"/>
        <v>0</v>
      </c>
      <c r="AF331" s="48">
        <v>301010101</v>
      </c>
      <c r="AG331" s="30" t="s">
        <v>585</v>
      </c>
      <c r="AH331" s="31">
        <v>0</v>
      </c>
      <c r="AI331" s="69" t="e">
        <f t="shared" si="200"/>
        <v>#DIV/0!</v>
      </c>
      <c r="AJ331" s="69" t="e">
        <f t="shared" si="163"/>
        <v>#DIV/0!</v>
      </c>
      <c r="AK331" s="69" t="e">
        <f t="shared" si="164"/>
        <v>#DIV/0!</v>
      </c>
      <c r="AL331" s="69" t="e">
        <f t="shared" si="165"/>
        <v>#DIV/0!</v>
      </c>
      <c r="AM331" s="69" t="e">
        <f t="shared" si="166"/>
        <v>#DIV/0!</v>
      </c>
      <c r="AN331" s="69" t="e">
        <f t="shared" si="167"/>
        <v>#DIV/0!</v>
      </c>
      <c r="AO331" s="69" t="e">
        <f t="shared" si="168"/>
        <v>#DIV/0!</v>
      </c>
      <c r="AP331" s="69" t="e">
        <f t="shared" si="169"/>
        <v>#DIV/0!</v>
      </c>
      <c r="AQ331" s="69">
        <f t="shared" si="170"/>
        <v>-1</v>
      </c>
      <c r="AR331" s="69" t="e">
        <f t="shared" si="171"/>
        <v>#DIV/0!</v>
      </c>
      <c r="AS331" s="69" t="e">
        <f t="shared" si="172"/>
        <v>#DIV/0!</v>
      </c>
      <c r="AT331" s="69" t="e">
        <f t="shared" si="173"/>
        <v>#DIV/0!</v>
      </c>
      <c r="AU331" s="69">
        <f t="shared" si="174"/>
        <v>-1</v>
      </c>
    </row>
    <row r="332" spans="1:47" x14ac:dyDescent="0.25">
      <c r="A332" s="66">
        <v>2023</v>
      </c>
      <c r="B332" s="75">
        <v>301010102</v>
      </c>
      <c r="C332" s="68" t="s">
        <v>586</v>
      </c>
      <c r="D332" s="69"/>
      <c r="E332" s="69"/>
      <c r="F332" s="69"/>
      <c r="G332" s="69">
        <v>25000000</v>
      </c>
      <c r="H332" s="69"/>
      <c r="I332" s="69"/>
      <c r="J332" s="69"/>
      <c r="K332" s="69"/>
      <c r="L332" s="69"/>
      <c r="M332" s="69"/>
      <c r="N332" s="69"/>
      <c r="O332" s="69"/>
      <c r="P332" s="69">
        <v>25000000</v>
      </c>
      <c r="R332" s="69">
        <v>0</v>
      </c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>
        <f t="shared" si="196"/>
        <v>0</v>
      </c>
      <c r="AF332" s="49">
        <v>301010102</v>
      </c>
      <c r="AG332" s="30" t="s">
        <v>586</v>
      </c>
      <c r="AH332" s="31">
        <v>0</v>
      </c>
      <c r="AI332" s="69" t="e">
        <f t="shared" si="200"/>
        <v>#DIV/0!</v>
      </c>
      <c r="AJ332" s="69" t="e">
        <f t="shared" si="163"/>
        <v>#DIV/0!</v>
      </c>
      <c r="AK332" s="69" t="e">
        <f t="shared" si="164"/>
        <v>#DIV/0!</v>
      </c>
      <c r="AL332" s="69">
        <f t="shared" si="165"/>
        <v>-1</v>
      </c>
      <c r="AM332" s="69" t="e">
        <f t="shared" si="166"/>
        <v>#DIV/0!</v>
      </c>
      <c r="AN332" s="69" t="e">
        <f t="shared" si="167"/>
        <v>#DIV/0!</v>
      </c>
      <c r="AO332" s="69" t="e">
        <f t="shared" si="168"/>
        <v>#DIV/0!</v>
      </c>
      <c r="AP332" s="69" t="e">
        <f t="shared" si="169"/>
        <v>#DIV/0!</v>
      </c>
      <c r="AQ332" s="69" t="e">
        <f t="shared" si="170"/>
        <v>#DIV/0!</v>
      </c>
      <c r="AR332" s="69" t="e">
        <f t="shared" si="171"/>
        <v>#DIV/0!</v>
      </c>
      <c r="AS332" s="69" t="e">
        <f t="shared" si="172"/>
        <v>#DIV/0!</v>
      </c>
      <c r="AT332" s="69" t="e">
        <f t="shared" si="173"/>
        <v>#DIV/0!</v>
      </c>
      <c r="AU332" s="69">
        <f t="shared" si="174"/>
        <v>-1</v>
      </c>
    </row>
    <row r="333" spans="1:47" x14ac:dyDescent="0.25">
      <c r="A333" s="66">
        <v>2023</v>
      </c>
      <c r="B333" s="76">
        <v>301010103</v>
      </c>
      <c r="C333" s="68" t="s">
        <v>587</v>
      </c>
      <c r="D333" s="69"/>
      <c r="E333" s="69"/>
      <c r="F333" s="69"/>
      <c r="G333" s="69">
        <v>425000000</v>
      </c>
      <c r="H333" s="69"/>
      <c r="I333" s="69"/>
      <c r="J333" s="69"/>
      <c r="K333" s="69"/>
      <c r="L333" s="69"/>
      <c r="M333" s="69"/>
      <c r="N333" s="69"/>
      <c r="O333" s="69"/>
      <c r="P333" s="69">
        <v>425000000</v>
      </c>
      <c r="R333" s="69">
        <v>0</v>
      </c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>
        <f t="shared" si="196"/>
        <v>0</v>
      </c>
      <c r="AF333" s="50">
        <v>301010103</v>
      </c>
      <c r="AG333" s="30" t="s">
        <v>587</v>
      </c>
      <c r="AH333" s="31">
        <v>0</v>
      </c>
      <c r="AI333" s="69" t="e">
        <f t="shared" si="200"/>
        <v>#DIV/0!</v>
      </c>
      <c r="AJ333" s="69" t="e">
        <f t="shared" si="163"/>
        <v>#DIV/0!</v>
      </c>
      <c r="AK333" s="69" t="e">
        <f t="shared" si="164"/>
        <v>#DIV/0!</v>
      </c>
      <c r="AL333" s="69">
        <f t="shared" si="165"/>
        <v>-1</v>
      </c>
      <c r="AM333" s="69" t="e">
        <f t="shared" si="166"/>
        <v>#DIV/0!</v>
      </c>
      <c r="AN333" s="69" t="e">
        <f t="shared" si="167"/>
        <v>#DIV/0!</v>
      </c>
      <c r="AO333" s="69" t="e">
        <f t="shared" si="168"/>
        <v>#DIV/0!</v>
      </c>
      <c r="AP333" s="69" t="e">
        <f t="shared" si="169"/>
        <v>#DIV/0!</v>
      </c>
      <c r="AQ333" s="69" t="e">
        <f t="shared" si="170"/>
        <v>#DIV/0!</v>
      </c>
      <c r="AR333" s="69" t="e">
        <f t="shared" si="171"/>
        <v>#DIV/0!</v>
      </c>
      <c r="AS333" s="69" t="e">
        <f t="shared" si="172"/>
        <v>#DIV/0!</v>
      </c>
      <c r="AT333" s="69" t="e">
        <f t="shared" si="173"/>
        <v>#DIV/0!</v>
      </c>
      <c r="AU333" s="69">
        <f t="shared" si="174"/>
        <v>-1</v>
      </c>
    </row>
    <row r="334" spans="1:47" x14ac:dyDescent="0.25">
      <c r="A334" s="63">
        <v>2023</v>
      </c>
      <c r="B334" s="64">
        <v>3010102</v>
      </c>
      <c r="C334" s="65" t="s">
        <v>588</v>
      </c>
      <c r="D334" s="62">
        <v>0</v>
      </c>
      <c r="E334" s="62">
        <v>495000000</v>
      </c>
      <c r="F334" s="62">
        <v>0</v>
      </c>
      <c r="G334" s="62">
        <v>5000000</v>
      </c>
      <c r="H334" s="62">
        <v>0</v>
      </c>
      <c r="I334" s="62">
        <v>0</v>
      </c>
      <c r="J334" s="62">
        <v>0</v>
      </c>
      <c r="K334" s="62">
        <v>0</v>
      </c>
      <c r="L334" s="62">
        <v>250000000</v>
      </c>
      <c r="M334" s="62">
        <v>0</v>
      </c>
      <c r="N334" s="62">
        <v>0</v>
      </c>
      <c r="O334" s="62">
        <v>0</v>
      </c>
      <c r="P334" s="62">
        <v>750000000</v>
      </c>
      <c r="R334" s="62">
        <v>10000000</v>
      </c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>
        <f t="shared" si="196"/>
        <v>10000000</v>
      </c>
      <c r="AF334" s="13">
        <v>3010102</v>
      </c>
      <c r="AG334" s="7" t="s">
        <v>588</v>
      </c>
      <c r="AH334" s="8">
        <f t="shared" ref="AH334" si="202">+AH335+AH339</f>
        <v>10000000</v>
      </c>
      <c r="AI334" s="62" t="e">
        <f t="shared" si="200"/>
        <v>#DIV/0!</v>
      </c>
      <c r="AJ334" s="62">
        <f t="shared" si="163"/>
        <v>-1</v>
      </c>
      <c r="AK334" s="62" t="e">
        <f t="shared" si="164"/>
        <v>#DIV/0!</v>
      </c>
      <c r="AL334" s="62">
        <f t="shared" si="165"/>
        <v>-1</v>
      </c>
      <c r="AM334" s="62" t="e">
        <f t="shared" si="166"/>
        <v>#DIV/0!</v>
      </c>
      <c r="AN334" s="62" t="e">
        <f t="shared" si="167"/>
        <v>#DIV/0!</v>
      </c>
      <c r="AO334" s="62" t="e">
        <f t="shared" si="168"/>
        <v>#DIV/0!</v>
      </c>
      <c r="AP334" s="62" t="e">
        <f t="shared" si="169"/>
        <v>#DIV/0!</v>
      </c>
      <c r="AQ334" s="62">
        <f t="shared" si="170"/>
        <v>-1</v>
      </c>
      <c r="AR334" s="62" t="e">
        <f t="shared" si="171"/>
        <v>#DIV/0!</v>
      </c>
      <c r="AS334" s="62" t="e">
        <f t="shared" si="172"/>
        <v>#DIV/0!</v>
      </c>
      <c r="AT334" s="62" t="e">
        <f t="shared" si="173"/>
        <v>#DIV/0!</v>
      </c>
      <c r="AU334" s="62">
        <f t="shared" si="174"/>
        <v>-0.98666666666666669</v>
      </c>
    </row>
    <row r="335" spans="1:47" x14ac:dyDescent="0.25">
      <c r="A335" s="63">
        <v>2023</v>
      </c>
      <c r="B335" s="64">
        <v>301010201</v>
      </c>
      <c r="C335" s="65" t="s">
        <v>589</v>
      </c>
      <c r="D335" s="62">
        <v>0</v>
      </c>
      <c r="E335" s="62">
        <v>315000000</v>
      </c>
      <c r="F335" s="62">
        <v>0</v>
      </c>
      <c r="G335" s="62">
        <v>5000000</v>
      </c>
      <c r="H335" s="62">
        <v>0</v>
      </c>
      <c r="I335" s="62">
        <v>0</v>
      </c>
      <c r="J335" s="62">
        <v>0</v>
      </c>
      <c r="K335" s="62">
        <v>0</v>
      </c>
      <c r="L335" s="62">
        <v>180000000</v>
      </c>
      <c r="M335" s="62">
        <v>0</v>
      </c>
      <c r="N335" s="62">
        <v>0</v>
      </c>
      <c r="O335" s="62">
        <v>0</v>
      </c>
      <c r="P335" s="62">
        <v>500000000</v>
      </c>
      <c r="R335" s="62">
        <v>0</v>
      </c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>
        <f t="shared" si="196"/>
        <v>0</v>
      </c>
      <c r="AF335" s="16">
        <v>301010201</v>
      </c>
      <c r="AG335" s="11" t="s">
        <v>589</v>
      </c>
      <c r="AH335" s="12">
        <f t="shared" ref="AH335" si="203">+AH336+AH337+AH338</f>
        <v>0</v>
      </c>
      <c r="AI335" s="62" t="e">
        <f t="shared" si="200"/>
        <v>#DIV/0!</v>
      </c>
      <c r="AJ335" s="62">
        <f t="shared" si="163"/>
        <v>-1</v>
      </c>
      <c r="AK335" s="62" t="e">
        <f t="shared" si="164"/>
        <v>#DIV/0!</v>
      </c>
      <c r="AL335" s="62">
        <f t="shared" si="165"/>
        <v>-1</v>
      </c>
      <c r="AM335" s="62" t="e">
        <f t="shared" si="166"/>
        <v>#DIV/0!</v>
      </c>
      <c r="AN335" s="62" t="e">
        <f t="shared" si="167"/>
        <v>#DIV/0!</v>
      </c>
      <c r="AO335" s="62" t="e">
        <f t="shared" si="168"/>
        <v>#DIV/0!</v>
      </c>
      <c r="AP335" s="62" t="e">
        <f t="shared" si="169"/>
        <v>#DIV/0!</v>
      </c>
      <c r="AQ335" s="62">
        <f t="shared" si="170"/>
        <v>-1</v>
      </c>
      <c r="AR335" s="62" t="e">
        <f t="shared" si="171"/>
        <v>#DIV/0!</v>
      </c>
      <c r="AS335" s="62" t="e">
        <f t="shared" si="172"/>
        <v>#DIV/0!</v>
      </c>
      <c r="AT335" s="62" t="e">
        <f t="shared" si="173"/>
        <v>#DIV/0!</v>
      </c>
      <c r="AU335" s="62">
        <f t="shared" si="174"/>
        <v>-1</v>
      </c>
    </row>
    <row r="336" spans="1:47" x14ac:dyDescent="0.25">
      <c r="A336" s="66">
        <v>2023</v>
      </c>
      <c r="B336" s="74">
        <v>30101020101</v>
      </c>
      <c r="C336" s="68" t="s">
        <v>590</v>
      </c>
      <c r="D336" s="69"/>
      <c r="E336" s="69"/>
      <c r="F336" s="69"/>
      <c r="G336" s="69"/>
      <c r="H336" s="69"/>
      <c r="I336" s="69"/>
      <c r="J336" s="69"/>
      <c r="K336" s="69"/>
      <c r="L336" s="69">
        <v>180000000</v>
      </c>
      <c r="M336" s="69"/>
      <c r="N336" s="69"/>
      <c r="O336" s="69"/>
      <c r="P336" s="69">
        <v>180000000</v>
      </c>
      <c r="R336" s="69">
        <v>0</v>
      </c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>
        <f t="shared" si="196"/>
        <v>0</v>
      </c>
      <c r="AF336" s="48">
        <v>30101020101</v>
      </c>
      <c r="AG336" s="30" t="s">
        <v>590</v>
      </c>
      <c r="AH336" s="31">
        <v>0</v>
      </c>
      <c r="AI336" s="69" t="e">
        <f t="shared" si="200"/>
        <v>#DIV/0!</v>
      </c>
      <c r="AJ336" s="69" t="e">
        <f t="shared" si="163"/>
        <v>#DIV/0!</v>
      </c>
      <c r="AK336" s="69" t="e">
        <f t="shared" si="164"/>
        <v>#DIV/0!</v>
      </c>
      <c r="AL336" s="69" t="e">
        <f t="shared" si="165"/>
        <v>#DIV/0!</v>
      </c>
      <c r="AM336" s="69" t="e">
        <f t="shared" si="166"/>
        <v>#DIV/0!</v>
      </c>
      <c r="AN336" s="69" t="e">
        <f t="shared" si="167"/>
        <v>#DIV/0!</v>
      </c>
      <c r="AO336" s="69" t="e">
        <f t="shared" si="168"/>
        <v>#DIV/0!</v>
      </c>
      <c r="AP336" s="69" t="e">
        <f t="shared" si="169"/>
        <v>#DIV/0!</v>
      </c>
      <c r="AQ336" s="69">
        <f t="shared" si="170"/>
        <v>-1</v>
      </c>
      <c r="AR336" s="69" t="e">
        <f t="shared" si="171"/>
        <v>#DIV/0!</v>
      </c>
      <c r="AS336" s="69" t="e">
        <f t="shared" si="172"/>
        <v>#DIV/0!</v>
      </c>
      <c r="AT336" s="69" t="e">
        <f t="shared" si="173"/>
        <v>#DIV/0!</v>
      </c>
      <c r="AU336" s="69">
        <f t="shared" si="174"/>
        <v>-1</v>
      </c>
    </row>
    <row r="337" spans="1:47" x14ac:dyDescent="0.25">
      <c r="A337" s="66">
        <v>2023</v>
      </c>
      <c r="B337" s="75">
        <v>30101020102</v>
      </c>
      <c r="C337" s="68" t="s">
        <v>591</v>
      </c>
      <c r="D337" s="69"/>
      <c r="E337" s="69"/>
      <c r="F337" s="69"/>
      <c r="G337" s="69">
        <v>5000000</v>
      </c>
      <c r="H337" s="69"/>
      <c r="I337" s="69"/>
      <c r="J337" s="69"/>
      <c r="K337" s="69"/>
      <c r="L337" s="69">
        <v>0</v>
      </c>
      <c r="M337" s="69"/>
      <c r="N337" s="69"/>
      <c r="O337" s="69"/>
      <c r="P337" s="69">
        <v>5000000</v>
      </c>
      <c r="R337" s="69">
        <v>0</v>
      </c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>
        <f t="shared" si="196"/>
        <v>0</v>
      </c>
      <c r="AF337" s="49">
        <v>30101020102</v>
      </c>
      <c r="AG337" s="30" t="s">
        <v>591</v>
      </c>
      <c r="AH337" s="31">
        <v>0</v>
      </c>
      <c r="AI337" s="69" t="e">
        <f t="shared" si="200"/>
        <v>#DIV/0!</v>
      </c>
      <c r="AJ337" s="69" t="e">
        <f t="shared" si="163"/>
        <v>#DIV/0!</v>
      </c>
      <c r="AK337" s="69" t="e">
        <f t="shared" si="164"/>
        <v>#DIV/0!</v>
      </c>
      <c r="AL337" s="69">
        <f t="shared" si="165"/>
        <v>-1</v>
      </c>
      <c r="AM337" s="69" t="e">
        <f t="shared" si="166"/>
        <v>#DIV/0!</v>
      </c>
      <c r="AN337" s="69" t="e">
        <f t="shared" si="167"/>
        <v>#DIV/0!</v>
      </c>
      <c r="AO337" s="69" t="e">
        <f t="shared" si="168"/>
        <v>#DIV/0!</v>
      </c>
      <c r="AP337" s="69" t="e">
        <f t="shared" si="169"/>
        <v>#DIV/0!</v>
      </c>
      <c r="AQ337" s="69" t="e">
        <f t="shared" si="170"/>
        <v>#DIV/0!</v>
      </c>
      <c r="AR337" s="69" t="e">
        <f t="shared" si="171"/>
        <v>#DIV/0!</v>
      </c>
      <c r="AS337" s="69" t="e">
        <f t="shared" si="172"/>
        <v>#DIV/0!</v>
      </c>
      <c r="AT337" s="69" t="e">
        <f t="shared" si="173"/>
        <v>#DIV/0!</v>
      </c>
      <c r="AU337" s="69">
        <f t="shared" si="174"/>
        <v>-1</v>
      </c>
    </row>
    <row r="338" spans="1:47" x14ac:dyDescent="0.25">
      <c r="A338" s="66">
        <v>2023</v>
      </c>
      <c r="B338" s="76">
        <v>30101020103</v>
      </c>
      <c r="C338" s="68" t="s">
        <v>592</v>
      </c>
      <c r="D338" s="69"/>
      <c r="E338" s="69">
        <v>315000000</v>
      </c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>
        <v>315000000</v>
      </c>
      <c r="R338" s="69">
        <v>0</v>
      </c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>
        <f t="shared" si="196"/>
        <v>0</v>
      </c>
      <c r="AF338" s="50">
        <v>30101020103</v>
      </c>
      <c r="AG338" s="30" t="s">
        <v>592</v>
      </c>
      <c r="AH338" s="31">
        <v>0</v>
      </c>
      <c r="AI338" s="69" t="e">
        <f t="shared" si="200"/>
        <v>#DIV/0!</v>
      </c>
      <c r="AJ338" s="69">
        <f t="shared" si="163"/>
        <v>-1</v>
      </c>
      <c r="AK338" s="69" t="e">
        <f t="shared" si="164"/>
        <v>#DIV/0!</v>
      </c>
      <c r="AL338" s="69" t="e">
        <f t="shared" si="165"/>
        <v>#DIV/0!</v>
      </c>
      <c r="AM338" s="69" t="e">
        <f t="shared" si="166"/>
        <v>#DIV/0!</v>
      </c>
      <c r="AN338" s="69" t="e">
        <f t="shared" si="167"/>
        <v>#DIV/0!</v>
      </c>
      <c r="AO338" s="69" t="e">
        <f t="shared" si="168"/>
        <v>#DIV/0!</v>
      </c>
      <c r="AP338" s="69" t="e">
        <f t="shared" si="169"/>
        <v>#DIV/0!</v>
      </c>
      <c r="AQ338" s="69" t="e">
        <f t="shared" si="170"/>
        <v>#DIV/0!</v>
      </c>
      <c r="AR338" s="69" t="e">
        <f t="shared" si="171"/>
        <v>#DIV/0!</v>
      </c>
      <c r="AS338" s="69" t="e">
        <f t="shared" si="172"/>
        <v>#DIV/0!</v>
      </c>
      <c r="AT338" s="69" t="e">
        <f t="shared" si="173"/>
        <v>#DIV/0!</v>
      </c>
      <c r="AU338" s="69">
        <f t="shared" si="174"/>
        <v>-1</v>
      </c>
    </row>
    <row r="339" spans="1:47" x14ac:dyDescent="0.25">
      <c r="A339" s="63">
        <v>2023</v>
      </c>
      <c r="B339" s="64">
        <v>301010202</v>
      </c>
      <c r="C339" s="65" t="s">
        <v>593</v>
      </c>
      <c r="D339" s="62">
        <v>0</v>
      </c>
      <c r="E339" s="62">
        <v>180000000</v>
      </c>
      <c r="F339" s="62">
        <v>0</v>
      </c>
      <c r="G339" s="62">
        <v>0</v>
      </c>
      <c r="H339" s="62">
        <v>0</v>
      </c>
      <c r="I339" s="62">
        <v>0</v>
      </c>
      <c r="J339" s="62">
        <v>0</v>
      </c>
      <c r="K339" s="62">
        <v>0</v>
      </c>
      <c r="L339" s="62">
        <v>70000000</v>
      </c>
      <c r="M339" s="62">
        <v>0</v>
      </c>
      <c r="N339" s="62">
        <v>0</v>
      </c>
      <c r="O339" s="62">
        <v>0</v>
      </c>
      <c r="P339" s="62">
        <v>250000000</v>
      </c>
      <c r="R339" s="62">
        <v>10000000</v>
      </c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>
        <f t="shared" si="196"/>
        <v>10000000</v>
      </c>
      <c r="AF339" s="16">
        <v>301010202</v>
      </c>
      <c r="AG339" s="11" t="s">
        <v>593</v>
      </c>
      <c r="AH339" s="12">
        <f t="shared" ref="AH339" si="204">+AH340+AH341</f>
        <v>10000000</v>
      </c>
      <c r="AI339" s="62" t="e">
        <f t="shared" si="200"/>
        <v>#DIV/0!</v>
      </c>
      <c r="AJ339" s="62">
        <f t="shared" si="163"/>
        <v>-1</v>
      </c>
      <c r="AK339" s="62" t="e">
        <f t="shared" si="164"/>
        <v>#DIV/0!</v>
      </c>
      <c r="AL339" s="62" t="e">
        <f t="shared" si="165"/>
        <v>#DIV/0!</v>
      </c>
      <c r="AM339" s="62" t="e">
        <f t="shared" si="166"/>
        <v>#DIV/0!</v>
      </c>
      <c r="AN339" s="62" t="e">
        <f t="shared" si="167"/>
        <v>#DIV/0!</v>
      </c>
      <c r="AO339" s="62" t="e">
        <f t="shared" si="168"/>
        <v>#DIV/0!</v>
      </c>
      <c r="AP339" s="62" t="e">
        <f t="shared" si="169"/>
        <v>#DIV/0!</v>
      </c>
      <c r="AQ339" s="62">
        <f t="shared" si="170"/>
        <v>-1</v>
      </c>
      <c r="AR339" s="62" t="e">
        <f t="shared" si="171"/>
        <v>#DIV/0!</v>
      </c>
      <c r="AS339" s="62" t="e">
        <f t="shared" si="172"/>
        <v>#DIV/0!</v>
      </c>
      <c r="AT339" s="62" t="e">
        <f t="shared" si="173"/>
        <v>#DIV/0!</v>
      </c>
      <c r="AU339" s="62">
        <f t="shared" si="174"/>
        <v>-0.96</v>
      </c>
    </row>
    <row r="340" spans="1:47" x14ac:dyDescent="0.25">
      <c r="A340" s="66">
        <v>2023</v>
      </c>
      <c r="B340" s="74">
        <v>30101020201</v>
      </c>
      <c r="C340" s="68" t="s">
        <v>594</v>
      </c>
      <c r="D340" s="69"/>
      <c r="E340" s="69"/>
      <c r="F340" s="69"/>
      <c r="G340" s="69"/>
      <c r="H340" s="69"/>
      <c r="I340" s="69"/>
      <c r="J340" s="69"/>
      <c r="K340" s="69"/>
      <c r="L340" s="69">
        <v>70000000</v>
      </c>
      <c r="M340" s="69"/>
      <c r="N340" s="69"/>
      <c r="O340" s="69"/>
      <c r="P340" s="69">
        <v>70000000</v>
      </c>
      <c r="R340" s="69">
        <v>0</v>
      </c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>
        <f t="shared" si="196"/>
        <v>0</v>
      </c>
      <c r="AF340" s="48">
        <v>30101020201</v>
      </c>
      <c r="AG340" s="30" t="s">
        <v>594</v>
      </c>
      <c r="AH340" s="31">
        <v>0</v>
      </c>
      <c r="AI340" s="69" t="e">
        <f t="shared" si="200"/>
        <v>#DIV/0!</v>
      </c>
      <c r="AJ340" s="69" t="e">
        <f t="shared" si="163"/>
        <v>#DIV/0!</v>
      </c>
      <c r="AK340" s="69" t="e">
        <f t="shared" si="164"/>
        <v>#DIV/0!</v>
      </c>
      <c r="AL340" s="69" t="e">
        <f t="shared" si="165"/>
        <v>#DIV/0!</v>
      </c>
      <c r="AM340" s="69" t="e">
        <f t="shared" si="166"/>
        <v>#DIV/0!</v>
      </c>
      <c r="AN340" s="69" t="e">
        <f t="shared" si="167"/>
        <v>#DIV/0!</v>
      </c>
      <c r="AO340" s="69" t="e">
        <f t="shared" si="168"/>
        <v>#DIV/0!</v>
      </c>
      <c r="AP340" s="69" t="e">
        <f t="shared" si="169"/>
        <v>#DIV/0!</v>
      </c>
      <c r="AQ340" s="69">
        <f t="shared" si="170"/>
        <v>-1</v>
      </c>
      <c r="AR340" s="69" t="e">
        <f t="shared" si="171"/>
        <v>#DIV/0!</v>
      </c>
      <c r="AS340" s="69" t="e">
        <f t="shared" si="172"/>
        <v>#DIV/0!</v>
      </c>
      <c r="AT340" s="69" t="e">
        <f t="shared" si="173"/>
        <v>#DIV/0!</v>
      </c>
      <c r="AU340" s="69">
        <f t="shared" si="174"/>
        <v>-1</v>
      </c>
    </row>
    <row r="341" spans="1:47" x14ac:dyDescent="0.25">
      <c r="A341" s="66">
        <v>2023</v>
      </c>
      <c r="B341" s="76">
        <v>30101020203</v>
      </c>
      <c r="C341" s="68" t="s">
        <v>595</v>
      </c>
      <c r="D341" s="69"/>
      <c r="E341" s="69">
        <v>180000000</v>
      </c>
      <c r="F341" s="69"/>
      <c r="G341" s="69"/>
      <c r="H341" s="69"/>
      <c r="I341" s="69"/>
      <c r="J341" s="69"/>
      <c r="K341" s="69"/>
      <c r="L341" s="69">
        <v>0</v>
      </c>
      <c r="M341" s="69"/>
      <c r="N341" s="69"/>
      <c r="O341" s="69"/>
      <c r="P341" s="69">
        <v>180000000</v>
      </c>
      <c r="R341" s="69">
        <v>10000000</v>
      </c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>
        <f t="shared" si="196"/>
        <v>10000000</v>
      </c>
      <c r="AF341" s="50">
        <v>30101020203</v>
      </c>
      <c r="AG341" s="30" t="s">
        <v>595</v>
      </c>
      <c r="AH341" s="31">
        <v>10000000</v>
      </c>
      <c r="AI341" s="69" t="e">
        <f t="shared" si="200"/>
        <v>#DIV/0!</v>
      </c>
      <c r="AJ341" s="69">
        <f t="shared" si="163"/>
        <v>-1</v>
      </c>
      <c r="AK341" s="69" t="e">
        <f t="shared" si="164"/>
        <v>#DIV/0!</v>
      </c>
      <c r="AL341" s="69" t="e">
        <f t="shared" si="165"/>
        <v>#DIV/0!</v>
      </c>
      <c r="AM341" s="69" t="e">
        <f t="shared" si="166"/>
        <v>#DIV/0!</v>
      </c>
      <c r="AN341" s="69" t="e">
        <f t="shared" si="167"/>
        <v>#DIV/0!</v>
      </c>
      <c r="AO341" s="69" t="e">
        <f t="shared" si="168"/>
        <v>#DIV/0!</v>
      </c>
      <c r="AP341" s="69" t="e">
        <f t="shared" si="169"/>
        <v>#DIV/0!</v>
      </c>
      <c r="AQ341" s="69" t="e">
        <f t="shared" si="170"/>
        <v>#DIV/0!</v>
      </c>
      <c r="AR341" s="69" t="e">
        <f t="shared" si="171"/>
        <v>#DIV/0!</v>
      </c>
      <c r="AS341" s="69" t="e">
        <f t="shared" si="172"/>
        <v>#DIV/0!</v>
      </c>
      <c r="AT341" s="69" t="e">
        <f t="shared" si="173"/>
        <v>#DIV/0!</v>
      </c>
      <c r="AU341" s="69">
        <f t="shared" si="174"/>
        <v>-0.94444444444444442</v>
      </c>
    </row>
    <row r="342" spans="1:47" x14ac:dyDescent="0.25">
      <c r="A342" s="63">
        <v>2023</v>
      </c>
      <c r="B342" s="64">
        <v>30102</v>
      </c>
      <c r="C342" s="65" t="s">
        <v>596</v>
      </c>
      <c r="D342" s="62">
        <v>1339297847</v>
      </c>
      <c r="E342" s="62">
        <v>150000000</v>
      </c>
      <c r="F342" s="62">
        <v>0</v>
      </c>
      <c r="G342" s="62">
        <v>312000000</v>
      </c>
      <c r="H342" s="62">
        <v>0</v>
      </c>
      <c r="I342" s="62">
        <v>0</v>
      </c>
      <c r="J342" s="62">
        <v>0</v>
      </c>
      <c r="K342" s="62">
        <v>0</v>
      </c>
      <c r="L342" s="62">
        <v>910000000</v>
      </c>
      <c r="M342" s="62">
        <v>0</v>
      </c>
      <c r="N342" s="62">
        <v>0</v>
      </c>
      <c r="O342" s="62">
        <v>0</v>
      </c>
      <c r="P342" s="62">
        <v>2711297847</v>
      </c>
      <c r="R342" s="62">
        <v>546677664</v>
      </c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>
        <f t="shared" si="196"/>
        <v>546677664</v>
      </c>
      <c r="AF342" s="13">
        <v>30102</v>
      </c>
      <c r="AG342" s="7" t="s">
        <v>596</v>
      </c>
      <c r="AH342" s="8">
        <f t="shared" ref="AH342" si="205">+AH343</f>
        <v>546677664</v>
      </c>
      <c r="AI342" s="62">
        <f t="shared" si="200"/>
        <v>-0.59181770864147443</v>
      </c>
      <c r="AJ342" s="62">
        <f t="shared" si="163"/>
        <v>-1</v>
      </c>
      <c r="AK342" s="62" t="e">
        <f t="shared" si="164"/>
        <v>#DIV/0!</v>
      </c>
      <c r="AL342" s="62">
        <f t="shared" si="165"/>
        <v>-1</v>
      </c>
      <c r="AM342" s="62" t="e">
        <f t="shared" si="166"/>
        <v>#DIV/0!</v>
      </c>
      <c r="AN342" s="62" t="e">
        <f t="shared" si="167"/>
        <v>#DIV/0!</v>
      </c>
      <c r="AO342" s="62" t="e">
        <f t="shared" si="168"/>
        <v>#DIV/0!</v>
      </c>
      <c r="AP342" s="62" t="e">
        <f t="shared" si="169"/>
        <v>#DIV/0!</v>
      </c>
      <c r="AQ342" s="62">
        <f t="shared" si="170"/>
        <v>-1</v>
      </c>
      <c r="AR342" s="62" t="e">
        <f t="shared" si="171"/>
        <v>#DIV/0!</v>
      </c>
      <c r="AS342" s="62" t="e">
        <f t="shared" si="172"/>
        <v>#DIV/0!</v>
      </c>
      <c r="AT342" s="62" t="e">
        <f t="shared" si="173"/>
        <v>#DIV/0!</v>
      </c>
      <c r="AU342" s="62">
        <f t="shared" si="174"/>
        <v>-0.79837048718019354</v>
      </c>
    </row>
    <row r="343" spans="1:47" x14ac:dyDescent="0.25">
      <c r="A343" s="63">
        <v>2023</v>
      </c>
      <c r="B343" s="64">
        <v>3010201</v>
      </c>
      <c r="C343" s="65" t="s">
        <v>597</v>
      </c>
      <c r="D343" s="62">
        <v>1339297847</v>
      </c>
      <c r="E343" s="62">
        <v>150000000</v>
      </c>
      <c r="F343" s="62">
        <v>0</v>
      </c>
      <c r="G343" s="62">
        <v>312000000</v>
      </c>
      <c r="H343" s="62">
        <v>0</v>
      </c>
      <c r="I343" s="62">
        <v>0</v>
      </c>
      <c r="J343" s="62">
        <v>0</v>
      </c>
      <c r="K343" s="62">
        <v>0</v>
      </c>
      <c r="L343" s="62">
        <v>910000000</v>
      </c>
      <c r="M343" s="62">
        <v>0</v>
      </c>
      <c r="N343" s="62">
        <v>0</v>
      </c>
      <c r="O343" s="62">
        <v>0</v>
      </c>
      <c r="P343" s="62">
        <v>2711297847</v>
      </c>
      <c r="R343" s="62">
        <v>546677664</v>
      </c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>
        <f t="shared" si="196"/>
        <v>546677664</v>
      </c>
      <c r="AF343" s="13">
        <v>3010201</v>
      </c>
      <c r="AG343" s="7" t="s">
        <v>597</v>
      </c>
      <c r="AH343" s="8">
        <f t="shared" ref="AH343" si="206">+AH344+AH351</f>
        <v>546677664</v>
      </c>
      <c r="AI343" s="62">
        <f t="shared" si="200"/>
        <v>-0.59181770864147443</v>
      </c>
      <c r="AJ343" s="62">
        <f t="shared" si="163"/>
        <v>-1</v>
      </c>
      <c r="AK343" s="62" t="e">
        <f t="shared" si="164"/>
        <v>#DIV/0!</v>
      </c>
      <c r="AL343" s="62">
        <f t="shared" si="165"/>
        <v>-1</v>
      </c>
      <c r="AM343" s="62" t="e">
        <f t="shared" si="166"/>
        <v>#DIV/0!</v>
      </c>
      <c r="AN343" s="62" t="e">
        <f t="shared" si="167"/>
        <v>#DIV/0!</v>
      </c>
      <c r="AO343" s="62" t="e">
        <f t="shared" si="168"/>
        <v>#DIV/0!</v>
      </c>
      <c r="AP343" s="62" t="e">
        <f t="shared" si="169"/>
        <v>#DIV/0!</v>
      </c>
      <c r="AQ343" s="62">
        <f t="shared" si="170"/>
        <v>-1</v>
      </c>
      <c r="AR343" s="62" t="e">
        <f t="shared" si="171"/>
        <v>#DIV/0!</v>
      </c>
      <c r="AS343" s="62" t="e">
        <f t="shared" si="172"/>
        <v>#DIV/0!</v>
      </c>
      <c r="AT343" s="62" t="e">
        <f t="shared" si="173"/>
        <v>#DIV/0!</v>
      </c>
      <c r="AU343" s="62">
        <f t="shared" si="174"/>
        <v>-0.79837048718019354</v>
      </c>
    </row>
    <row r="344" spans="1:47" x14ac:dyDescent="0.25">
      <c r="A344" s="63">
        <v>2023</v>
      </c>
      <c r="B344" s="64">
        <v>301020101</v>
      </c>
      <c r="C344" s="65" t="s">
        <v>598</v>
      </c>
      <c r="D344" s="62">
        <v>1339297847</v>
      </c>
      <c r="E344" s="62">
        <v>0</v>
      </c>
      <c r="F344" s="62">
        <v>0</v>
      </c>
      <c r="G344" s="62">
        <v>312000000</v>
      </c>
      <c r="H344" s="62">
        <v>0</v>
      </c>
      <c r="I344" s="62">
        <v>0</v>
      </c>
      <c r="J344" s="62">
        <v>0</v>
      </c>
      <c r="K344" s="62">
        <v>0</v>
      </c>
      <c r="L344" s="62">
        <v>660000000</v>
      </c>
      <c r="M344" s="62">
        <v>0</v>
      </c>
      <c r="N344" s="62">
        <v>0</v>
      </c>
      <c r="O344" s="62">
        <v>0</v>
      </c>
      <c r="P344" s="62">
        <v>2311297847</v>
      </c>
      <c r="R344" s="62">
        <v>546677664</v>
      </c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>
        <f t="shared" si="196"/>
        <v>546677664</v>
      </c>
      <c r="AF344" s="16">
        <v>301020101</v>
      </c>
      <c r="AG344" s="11" t="s">
        <v>598</v>
      </c>
      <c r="AH344" s="12">
        <f t="shared" ref="AH344" si="207">+AH345+AH349</f>
        <v>546677664</v>
      </c>
      <c r="AI344" s="62">
        <f t="shared" si="200"/>
        <v>-0.59181770864147443</v>
      </c>
      <c r="AJ344" s="62" t="e">
        <f t="shared" ref="AJ344:AJ407" si="208">+(S344-E344)/E344</f>
        <v>#DIV/0!</v>
      </c>
      <c r="AK344" s="62" t="e">
        <f t="shared" ref="AK344:AK407" si="209">+(T344-F344)/F344</f>
        <v>#DIV/0!</v>
      </c>
      <c r="AL344" s="62">
        <f t="shared" ref="AL344:AL407" si="210">+(U344-G344)/G344</f>
        <v>-1</v>
      </c>
      <c r="AM344" s="62" t="e">
        <f t="shared" ref="AM344:AM407" si="211">+(V344-H344)/H344</f>
        <v>#DIV/0!</v>
      </c>
      <c r="AN344" s="62" t="e">
        <f t="shared" ref="AN344:AN407" si="212">+(W344-I344)/I344</f>
        <v>#DIV/0!</v>
      </c>
      <c r="AO344" s="62" t="e">
        <f t="shared" ref="AO344:AO407" si="213">+(X344-J344)/J344</f>
        <v>#DIV/0!</v>
      </c>
      <c r="AP344" s="62" t="e">
        <f t="shared" ref="AP344:AP407" si="214">+(Y344-K344)/K344</f>
        <v>#DIV/0!</v>
      </c>
      <c r="AQ344" s="62">
        <f t="shared" ref="AQ344:AQ407" si="215">+(Z344-L344)/L344</f>
        <v>-1</v>
      </c>
      <c r="AR344" s="62" t="e">
        <f t="shared" ref="AR344:AR407" si="216">+(AA344-M344)/M344</f>
        <v>#DIV/0!</v>
      </c>
      <c r="AS344" s="62" t="e">
        <f t="shared" ref="AS344:AS407" si="217">+(AB344-N344)/N344</f>
        <v>#DIV/0!</v>
      </c>
      <c r="AT344" s="62" t="e">
        <f t="shared" ref="AT344:AT407" si="218">+(AC344-O344)/O344</f>
        <v>#DIV/0!</v>
      </c>
      <c r="AU344" s="62">
        <f t="shared" ref="AU344:AU407" si="219">+(AD344-P344)/P344</f>
        <v>-0.76347589095469792</v>
      </c>
    </row>
    <row r="345" spans="1:47" x14ac:dyDescent="0.25">
      <c r="A345" s="63">
        <v>2023</v>
      </c>
      <c r="B345" s="64">
        <v>30102010101</v>
      </c>
      <c r="C345" s="65" t="s">
        <v>599</v>
      </c>
      <c r="D345" s="62">
        <v>1339297847</v>
      </c>
      <c r="E345" s="62">
        <v>0</v>
      </c>
      <c r="F345" s="62">
        <v>0</v>
      </c>
      <c r="G345" s="62">
        <v>312000000</v>
      </c>
      <c r="H345" s="62">
        <v>0</v>
      </c>
      <c r="I345" s="62">
        <v>0</v>
      </c>
      <c r="J345" s="62">
        <v>0</v>
      </c>
      <c r="K345" s="62">
        <v>0</v>
      </c>
      <c r="L345" s="62">
        <v>650000000</v>
      </c>
      <c r="M345" s="62">
        <v>0</v>
      </c>
      <c r="N345" s="62">
        <v>0</v>
      </c>
      <c r="O345" s="62">
        <v>0</v>
      </c>
      <c r="P345" s="62">
        <v>2301297847</v>
      </c>
      <c r="R345" s="62">
        <v>546677664</v>
      </c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>
        <f t="shared" si="196"/>
        <v>546677664</v>
      </c>
      <c r="AF345" s="16">
        <v>30102010101</v>
      </c>
      <c r="AG345" s="11" t="s">
        <v>599</v>
      </c>
      <c r="AH345" s="12">
        <f t="shared" ref="AH345" si="220">+AH346+AH347+AH348</f>
        <v>546677664</v>
      </c>
      <c r="AI345" s="62">
        <f t="shared" si="200"/>
        <v>-0.59181770864147443</v>
      </c>
      <c r="AJ345" s="62" t="e">
        <f t="shared" si="208"/>
        <v>#DIV/0!</v>
      </c>
      <c r="AK345" s="62" t="e">
        <f t="shared" si="209"/>
        <v>#DIV/0!</v>
      </c>
      <c r="AL345" s="62">
        <f t="shared" si="210"/>
        <v>-1</v>
      </c>
      <c r="AM345" s="62" t="e">
        <f t="shared" si="211"/>
        <v>#DIV/0!</v>
      </c>
      <c r="AN345" s="62" t="e">
        <f t="shared" si="212"/>
        <v>#DIV/0!</v>
      </c>
      <c r="AO345" s="62" t="e">
        <f t="shared" si="213"/>
        <v>#DIV/0!</v>
      </c>
      <c r="AP345" s="62" t="e">
        <f t="shared" si="214"/>
        <v>#DIV/0!</v>
      </c>
      <c r="AQ345" s="62">
        <f t="shared" si="215"/>
        <v>-1</v>
      </c>
      <c r="AR345" s="62" t="e">
        <f t="shared" si="216"/>
        <v>#DIV/0!</v>
      </c>
      <c r="AS345" s="62" t="e">
        <f t="shared" si="217"/>
        <v>#DIV/0!</v>
      </c>
      <c r="AT345" s="62" t="e">
        <f t="shared" si="218"/>
        <v>#DIV/0!</v>
      </c>
      <c r="AU345" s="62">
        <f t="shared" si="219"/>
        <v>-0.76244810522346962</v>
      </c>
    </row>
    <row r="346" spans="1:47" x14ac:dyDescent="0.25">
      <c r="A346" s="66">
        <v>2023</v>
      </c>
      <c r="B346" s="74">
        <v>3010201010101</v>
      </c>
      <c r="C346" s="68" t="s">
        <v>600</v>
      </c>
      <c r="D346" s="69"/>
      <c r="E346" s="69"/>
      <c r="F346" s="69"/>
      <c r="G346" s="69"/>
      <c r="H346" s="69"/>
      <c r="I346" s="69"/>
      <c r="J346" s="69"/>
      <c r="K346" s="69"/>
      <c r="L346" s="69">
        <v>650000000</v>
      </c>
      <c r="M346" s="69"/>
      <c r="N346" s="69"/>
      <c r="O346" s="69"/>
      <c r="P346" s="69">
        <v>650000000</v>
      </c>
      <c r="R346" s="69">
        <v>-2481704</v>
      </c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>
        <f t="shared" si="196"/>
        <v>-2481704</v>
      </c>
      <c r="AF346" s="48">
        <v>3010201010101</v>
      </c>
      <c r="AG346" s="30" t="s">
        <v>600</v>
      </c>
      <c r="AH346" s="31">
        <v>-2481704</v>
      </c>
      <c r="AI346" s="69" t="e">
        <f t="shared" si="200"/>
        <v>#DIV/0!</v>
      </c>
      <c r="AJ346" s="69" t="e">
        <f t="shared" si="208"/>
        <v>#DIV/0!</v>
      </c>
      <c r="AK346" s="69" t="e">
        <f t="shared" si="209"/>
        <v>#DIV/0!</v>
      </c>
      <c r="AL346" s="69" t="e">
        <f t="shared" si="210"/>
        <v>#DIV/0!</v>
      </c>
      <c r="AM346" s="69" t="e">
        <f t="shared" si="211"/>
        <v>#DIV/0!</v>
      </c>
      <c r="AN346" s="69" t="e">
        <f t="shared" si="212"/>
        <v>#DIV/0!</v>
      </c>
      <c r="AO346" s="69" t="e">
        <f t="shared" si="213"/>
        <v>#DIV/0!</v>
      </c>
      <c r="AP346" s="69" t="e">
        <f t="shared" si="214"/>
        <v>#DIV/0!</v>
      </c>
      <c r="AQ346" s="69">
        <f t="shared" si="215"/>
        <v>-1</v>
      </c>
      <c r="AR346" s="69" t="e">
        <f t="shared" si="216"/>
        <v>#DIV/0!</v>
      </c>
      <c r="AS346" s="69" t="e">
        <f t="shared" si="217"/>
        <v>#DIV/0!</v>
      </c>
      <c r="AT346" s="69" t="e">
        <f t="shared" si="218"/>
        <v>#DIV/0!</v>
      </c>
      <c r="AU346" s="69">
        <f t="shared" si="219"/>
        <v>-1.0038180061538462</v>
      </c>
    </row>
    <row r="347" spans="1:47" x14ac:dyDescent="0.25">
      <c r="A347" s="66">
        <v>2023</v>
      </c>
      <c r="B347" s="75">
        <v>3010201010102</v>
      </c>
      <c r="C347" s="68" t="s">
        <v>601</v>
      </c>
      <c r="D347" s="69"/>
      <c r="E347" s="69"/>
      <c r="F347" s="69"/>
      <c r="G347" s="69">
        <v>312000000</v>
      </c>
      <c r="H347" s="69"/>
      <c r="I347" s="69"/>
      <c r="J347" s="69"/>
      <c r="K347" s="69"/>
      <c r="L347" s="69"/>
      <c r="M347" s="69"/>
      <c r="N347" s="69"/>
      <c r="O347" s="69"/>
      <c r="P347" s="69">
        <v>312000000</v>
      </c>
      <c r="R347" s="69">
        <v>-250000</v>
      </c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>
        <f t="shared" si="196"/>
        <v>-250000</v>
      </c>
      <c r="AF347" s="49">
        <v>3010201010102</v>
      </c>
      <c r="AG347" s="30" t="s">
        <v>601</v>
      </c>
      <c r="AH347" s="31">
        <v>-250000</v>
      </c>
      <c r="AI347" s="69" t="e">
        <f t="shared" si="200"/>
        <v>#DIV/0!</v>
      </c>
      <c r="AJ347" s="69" t="e">
        <f t="shared" si="208"/>
        <v>#DIV/0!</v>
      </c>
      <c r="AK347" s="69" t="e">
        <f t="shared" si="209"/>
        <v>#DIV/0!</v>
      </c>
      <c r="AL347" s="69">
        <f t="shared" si="210"/>
        <v>-1</v>
      </c>
      <c r="AM347" s="69" t="e">
        <f t="shared" si="211"/>
        <v>#DIV/0!</v>
      </c>
      <c r="AN347" s="69" t="e">
        <f t="shared" si="212"/>
        <v>#DIV/0!</v>
      </c>
      <c r="AO347" s="69" t="e">
        <f t="shared" si="213"/>
        <v>#DIV/0!</v>
      </c>
      <c r="AP347" s="69" t="e">
        <f t="shared" si="214"/>
        <v>#DIV/0!</v>
      </c>
      <c r="AQ347" s="69" t="e">
        <f t="shared" si="215"/>
        <v>#DIV/0!</v>
      </c>
      <c r="AR347" s="69" t="e">
        <f t="shared" si="216"/>
        <v>#DIV/0!</v>
      </c>
      <c r="AS347" s="69" t="e">
        <f t="shared" si="217"/>
        <v>#DIV/0!</v>
      </c>
      <c r="AT347" s="69" t="e">
        <f t="shared" si="218"/>
        <v>#DIV/0!</v>
      </c>
      <c r="AU347" s="69">
        <f t="shared" si="219"/>
        <v>-1.0008012820512822</v>
      </c>
    </row>
    <row r="348" spans="1:47" x14ac:dyDescent="0.25">
      <c r="A348" s="66">
        <v>2023</v>
      </c>
      <c r="B348" s="76">
        <v>3010201010103</v>
      </c>
      <c r="C348" s="68" t="s">
        <v>602</v>
      </c>
      <c r="D348" s="69">
        <v>1339297847</v>
      </c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>
        <v>1339297847</v>
      </c>
      <c r="R348" s="69">
        <v>549409368</v>
      </c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>
        <f t="shared" si="196"/>
        <v>549409368</v>
      </c>
      <c r="AF348" s="50">
        <v>3010201010103</v>
      </c>
      <c r="AG348" s="30" t="s">
        <v>602</v>
      </c>
      <c r="AH348" s="31">
        <v>549409368</v>
      </c>
      <c r="AI348" s="69">
        <f t="shared" si="200"/>
        <v>-0.58977805479888901</v>
      </c>
      <c r="AJ348" s="69" t="e">
        <f t="shared" si="208"/>
        <v>#DIV/0!</v>
      </c>
      <c r="AK348" s="69" t="e">
        <f t="shared" si="209"/>
        <v>#DIV/0!</v>
      </c>
      <c r="AL348" s="69" t="e">
        <f t="shared" si="210"/>
        <v>#DIV/0!</v>
      </c>
      <c r="AM348" s="69" t="e">
        <f t="shared" si="211"/>
        <v>#DIV/0!</v>
      </c>
      <c r="AN348" s="69" t="e">
        <f t="shared" si="212"/>
        <v>#DIV/0!</v>
      </c>
      <c r="AO348" s="69" t="e">
        <f t="shared" si="213"/>
        <v>#DIV/0!</v>
      </c>
      <c r="AP348" s="69" t="e">
        <f t="shared" si="214"/>
        <v>#DIV/0!</v>
      </c>
      <c r="AQ348" s="69" t="e">
        <f t="shared" si="215"/>
        <v>#DIV/0!</v>
      </c>
      <c r="AR348" s="69" t="e">
        <f t="shared" si="216"/>
        <v>#DIV/0!</v>
      </c>
      <c r="AS348" s="69" t="e">
        <f t="shared" si="217"/>
        <v>#DIV/0!</v>
      </c>
      <c r="AT348" s="69" t="e">
        <f t="shared" si="218"/>
        <v>#DIV/0!</v>
      </c>
      <c r="AU348" s="69">
        <f t="shared" si="219"/>
        <v>-0.58977805479888901</v>
      </c>
    </row>
    <row r="349" spans="1:47" x14ac:dyDescent="0.25">
      <c r="A349" s="63">
        <v>2023</v>
      </c>
      <c r="B349" s="64">
        <v>30102010102</v>
      </c>
      <c r="C349" s="65" t="s">
        <v>603</v>
      </c>
      <c r="D349" s="62">
        <v>0</v>
      </c>
      <c r="E349" s="62">
        <v>0</v>
      </c>
      <c r="F349" s="62">
        <v>0</v>
      </c>
      <c r="G349" s="62">
        <v>0</v>
      </c>
      <c r="H349" s="62">
        <v>0</v>
      </c>
      <c r="I349" s="62">
        <v>0</v>
      </c>
      <c r="J349" s="62">
        <v>0</v>
      </c>
      <c r="K349" s="62">
        <v>0</v>
      </c>
      <c r="L349" s="62">
        <v>10000000</v>
      </c>
      <c r="M349" s="62">
        <v>0</v>
      </c>
      <c r="N349" s="62">
        <v>0</v>
      </c>
      <c r="O349" s="62">
        <v>0</v>
      </c>
      <c r="P349" s="62">
        <v>10000000</v>
      </c>
      <c r="R349" s="62">
        <v>0</v>
      </c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>
        <f t="shared" si="196"/>
        <v>0</v>
      </c>
      <c r="AF349" s="16">
        <v>30102010102</v>
      </c>
      <c r="AG349" s="11" t="s">
        <v>603</v>
      </c>
      <c r="AH349" s="12">
        <f t="shared" ref="AH349" si="221">+AH350</f>
        <v>0</v>
      </c>
      <c r="AI349" s="62" t="e">
        <f t="shared" si="200"/>
        <v>#DIV/0!</v>
      </c>
      <c r="AJ349" s="62" t="e">
        <f t="shared" si="208"/>
        <v>#DIV/0!</v>
      </c>
      <c r="AK349" s="62" t="e">
        <f t="shared" si="209"/>
        <v>#DIV/0!</v>
      </c>
      <c r="AL349" s="62" t="e">
        <f t="shared" si="210"/>
        <v>#DIV/0!</v>
      </c>
      <c r="AM349" s="62" t="e">
        <f t="shared" si="211"/>
        <v>#DIV/0!</v>
      </c>
      <c r="AN349" s="62" t="e">
        <f t="shared" si="212"/>
        <v>#DIV/0!</v>
      </c>
      <c r="AO349" s="62" t="e">
        <f t="shared" si="213"/>
        <v>#DIV/0!</v>
      </c>
      <c r="AP349" s="62" t="e">
        <f t="shared" si="214"/>
        <v>#DIV/0!</v>
      </c>
      <c r="AQ349" s="62">
        <f t="shared" si="215"/>
        <v>-1</v>
      </c>
      <c r="AR349" s="62" t="e">
        <f t="shared" si="216"/>
        <v>#DIV/0!</v>
      </c>
      <c r="AS349" s="62" t="e">
        <f t="shared" si="217"/>
        <v>#DIV/0!</v>
      </c>
      <c r="AT349" s="62" t="e">
        <f t="shared" si="218"/>
        <v>#DIV/0!</v>
      </c>
      <c r="AU349" s="62">
        <f t="shared" si="219"/>
        <v>-1</v>
      </c>
    </row>
    <row r="350" spans="1:47" x14ac:dyDescent="0.25">
      <c r="A350" s="66">
        <v>2023</v>
      </c>
      <c r="B350" s="74">
        <v>3010201010201</v>
      </c>
      <c r="C350" s="68" t="s">
        <v>604</v>
      </c>
      <c r="D350" s="69"/>
      <c r="E350" s="69"/>
      <c r="F350" s="69"/>
      <c r="G350" s="69">
        <v>0</v>
      </c>
      <c r="H350" s="69"/>
      <c r="I350" s="69"/>
      <c r="J350" s="69"/>
      <c r="K350" s="69"/>
      <c r="L350" s="69">
        <v>10000000</v>
      </c>
      <c r="M350" s="69"/>
      <c r="N350" s="69"/>
      <c r="O350" s="69"/>
      <c r="P350" s="69">
        <v>10000000</v>
      </c>
      <c r="R350" s="69">
        <v>0</v>
      </c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>
        <f t="shared" si="196"/>
        <v>0</v>
      </c>
      <c r="AF350" s="48">
        <v>3010201010201</v>
      </c>
      <c r="AG350" s="30" t="s">
        <v>604</v>
      </c>
      <c r="AH350" s="31">
        <v>0</v>
      </c>
      <c r="AI350" s="69" t="e">
        <f t="shared" si="200"/>
        <v>#DIV/0!</v>
      </c>
      <c r="AJ350" s="69" t="e">
        <f t="shared" si="208"/>
        <v>#DIV/0!</v>
      </c>
      <c r="AK350" s="69" t="e">
        <f t="shared" si="209"/>
        <v>#DIV/0!</v>
      </c>
      <c r="AL350" s="69" t="e">
        <f t="shared" si="210"/>
        <v>#DIV/0!</v>
      </c>
      <c r="AM350" s="69" t="e">
        <f t="shared" si="211"/>
        <v>#DIV/0!</v>
      </c>
      <c r="AN350" s="69" t="e">
        <f t="shared" si="212"/>
        <v>#DIV/0!</v>
      </c>
      <c r="AO350" s="69" t="e">
        <f t="shared" si="213"/>
        <v>#DIV/0!</v>
      </c>
      <c r="AP350" s="69" t="e">
        <f t="shared" si="214"/>
        <v>#DIV/0!</v>
      </c>
      <c r="AQ350" s="69">
        <f t="shared" si="215"/>
        <v>-1</v>
      </c>
      <c r="AR350" s="69" t="e">
        <f t="shared" si="216"/>
        <v>#DIV/0!</v>
      </c>
      <c r="AS350" s="69" t="e">
        <f t="shared" si="217"/>
        <v>#DIV/0!</v>
      </c>
      <c r="AT350" s="69" t="e">
        <f t="shared" si="218"/>
        <v>#DIV/0!</v>
      </c>
      <c r="AU350" s="69">
        <f t="shared" si="219"/>
        <v>-1</v>
      </c>
    </row>
    <row r="351" spans="1:47" x14ac:dyDescent="0.25">
      <c r="A351" s="63">
        <v>2023</v>
      </c>
      <c r="B351" s="64">
        <v>301020103</v>
      </c>
      <c r="C351" s="65" t="s">
        <v>605</v>
      </c>
      <c r="D351" s="62">
        <v>0</v>
      </c>
      <c r="E351" s="62">
        <v>150000000</v>
      </c>
      <c r="F351" s="62">
        <v>0</v>
      </c>
      <c r="G351" s="62">
        <v>0</v>
      </c>
      <c r="H351" s="62">
        <v>0</v>
      </c>
      <c r="I351" s="62">
        <v>0</v>
      </c>
      <c r="J351" s="62">
        <v>0</v>
      </c>
      <c r="K351" s="62">
        <v>0</v>
      </c>
      <c r="L351" s="62">
        <v>250000000</v>
      </c>
      <c r="M351" s="62">
        <v>0</v>
      </c>
      <c r="N351" s="62">
        <v>0</v>
      </c>
      <c r="O351" s="62">
        <v>0</v>
      </c>
      <c r="P351" s="62">
        <v>400000000</v>
      </c>
      <c r="R351" s="62">
        <v>0</v>
      </c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>
        <f t="shared" si="196"/>
        <v>0</v>
      </c>
      <c r="AF351" s="16">
        <v>301020103</v>
      </c>
      <c r="AG351" s="11" t="s">
        <v>605</v>
      </c>
      <c r="AH351" s="12">
        <f t="shared" ref="AH351" si="222">+AH352+AH353</f>
        <v>0</v>
      </c>
      <c r="AI351" s="62" t="e">
        <f t="shared" si="200"/>
        <v>#DIV/0!</v>
      </c>
      <c r="AJ351" s="62">
        <f t="shared" si="208"/>
        <v>-1</v>
      </c>
      <c r="AK351" s="62" t="e">
        <f t="shared" si="209"/>
        <v>#DIV/0!</v>
      </c>
      <c r="AL351" s="62" t="e">
        <f t="shared" si="210"/>
        <v>#DIV/0!</v>
      </c>
      <c r="AM351" s="62" t="e">
        <f t="shared" si="211"/>
        <v>#DIV/0!</v>
      </c>
      <c r="AN351" s="62" t="e">
        <f t="shared" si="212"/>
        <v>#DIV/0!</v>
      </c>
      <c r="AO351" s="62" t="e">
        <f t="shared" si="213"/>
        <v>#DIV/0!</v>
      </c>
      <c r="AP351" s="62" t="e">
        <f t="shared" si="214"/>
        <v>#DIV/0!</v>
      </c>
      <c r="AQ351" s="62">
        <f t="shared" si="215"/>
        <v>-1</v>
      </c>
      <c r="AR351" s="62" t="e">
        <f t="shared" si="216"/>
        <v>#DIV/0!</v>
      </c>
      <c r="AS351" s="62" t="e">
        <f t="shared" si="217"/>
        <v>#DIV/0!</v>
      </c>
      <c r="AT351" s="62" t="e">
        <f t="shared" si="218"/>
        <v>#DIV/0!</v>
      </c>
      <c r="AU351" s="62">
        <f t="shared" si="219"/>
        <v>-1</v>
      </c>
    </row>
    <row r="352" spans="1:47" x14ac:dyDescent="0.25">
      <c r="A352" s="66">
        <v>2023</v>
      </c>
      <c r="B352" s="74">
        <v>30102010301</v>
      </c>
      <c r="C352" s="68" t="s">
        <v>606</v>
      </c>
      <c r="D352" s="69"/>
      <c r="E352" s="69"/>
      <c r="F352" s="69"/>
      <c r="G352" s="69"/>
      <c r="H352" s="69"/>
      <c r="I352" s="69"/>
      <c r="J352" s="69"/>
      <c r="K352" s="69"/>
      <c r="L352" s="69">
        <v>250000000</v>
      </c>
      <c r="M352" s="69"/>
      <c r="N352" s="69"/>
      <c r="O352" s="69"/>
      <c r="P352" s="69">
        <v>250000000</v>
      </c>
      <c r="R352" s="69">
        <v>0</v>
      </c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>
        <f t="shared" si="196"/>
        <v>0</v>
      </c>
      <c r="AF352" s="48">
        <v>30102010301</v>
      </c>
      <c r="AG352" s="30" t="s">
        <v>606</v>
      </c>
      <c r="AH352" s="31">
        <v>0</v>
      </c>
      <c r="AI352" s="69" t="e">
        <f t="shared" si="200"/>
        <v>#DIV/0!</v>
      </c>
      <c r="AJ352" s="69" t="e">
        <f t="shared" si="208"/>
        <v>#DIV/0!</v>
      </c>
      <c r="AK352" s="69" t="e">
        <f t="shared" si="209"/>
        <v>#DIV/0!</v>
      </c>
      <c r="AL352" s="69" t="e">
        <f t="shared" si="210"/>
        <v>#DIV/0!</v>
      </c>
      <c r="AM352" s="69" t="e">
        <f t="shared" si="211"/>
        <v>#DIV/0!</v>
      </c>
      <c r="AN352" s="69" t="e">
        <f t="shared" si="212"/>
        <v>#DIV/0!</v>
      </c>
      <c r="AO352" s="69" t="e">
        <f t="shared" si="213"/>
        <v>#DIV/0!</v>
      </c>
      <c r="AP352" s="69" t="e">
        <f t="shared" si="214"/>
        <v>#DIV/0!</v>
      </c>
      <c r="AQ352" s="69">
        <f t="shared" si="215"/>
        <v>-1</v>
      </c>
      <c r="AR352" s="69" t="e">
        <f t="shared" si="216"/>
        <v>#DIV/0!</v>
      </c>
      <c r="AS352" s="69" t="e">
        <f t="shared" si="217"/>
        <v>#DIV/0!</v>
      </c>
      <c r="AT352" s="69" t="e">
        <f t="shared" si="218"/>
        <v>#DIV/0!</v>
      </c>
      <c r="AU352" s="69">
        <f t="shared" si="219"/>
        <v>-1</v>
      </c>
    </row>
    <row r="353" spans="1:47" x14ac:dyDescent="0.25">
      <c r="A353" s="66">
        <v>2023</v>
      </c>
      <c r="B353" s="76">
        <v>30102010303</v>
      </c>
      <c r="C353" s="68" t="s">
        <v>607</v>
      </c>
      <c r="D353" s="69"/>
      <c r="E353" s="69">
        <v>150000000</v>
      </c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>
        <v>150000000</v>
      </c>
      <c r="R353" s="69">
        <v>0</v>
      </c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>
        <f t="shared" si="196"/>
        <v>0</v>
      </c>
      <c r="AF353" s="50">
        <v>30102010303</v>
      </c>
      <c r="AG353" s="30" t="s">
        <v>607</v>
      </c>
      <c r="AH353" s="31">
        <v>0</v>
      </c>
      <c r="AI353" s="69" t="e">
        <f t="shared" si="200"/>
        <v>#DIV/0!</v>
      </c>
      <c r="AJ353" s="69">
        <f t="shared" si="208"/>
        <v>-1</v>
      </c>
      <c r="AK353" s="69" t="e">
        <f t="shared" si="209"/>
        <v>#DIV/0!</v>
      </c>
      <c r="AL353" s="69" t="e">
        <f t="shared" si="210"/>
        <v>#DIV/0!</v>
      </c>
      <c r="AM353" s="69" t="e">
        <f t="shared" si="211"/>
        <v>#DIV/0!</v>
      </c>
      <c r="AN353" s="69" t="e">
        <f t="shared" si="212"/>
        <v>#DIV/0!</v>
      </c>
      <c r="AO353" s="69" t="e">
        <f t="shared" si="213"/>
        <v>#DIV/0!</v>
      </c>
      <c r="AP353" s="69" t="e">
        <f t="shared" si="214"/>
        <v>#DIV/0!</v>
      </c>
      <c r="AQ353" s="69" t="e">
        <f t="shared" si="215"/>
        <v>#DIV/0!</v>
      </c>
      <c r="AR353" s="69" t="e">
        <f t="shared" si="216"/>
        <v>#DIV/0!</v>
      </c>
      <c r="AS353" s="69" t="e">
        <f t="shared" si="217"/>
        <v>#DIV/0!</v>
      </c>
      <c r="AT353" s="69" t="e">
        <f t="shared" si="218"/>
        <v>#DIV/0!</v>
      </c>
      <c r="AU353" s="69">
        <f t="shared" si="219"/>
        <v>-1</v>
      </c>
    </row>
    <row r="354" spans="1:47" x14ac:dyDescent="0.25">
      <c r="A354" s="63">
        <v>2023</v>
      </c>
      <c r="B354" s="64">
        <v>30103</v>
      </c>
      <c r="C354" s="65" t="s">
        <v>608</v>
      </c>
      <c r="D354" s="62">
        <v>0</v>
      </c>
      <c r="E354" s="62">
        <v>500000000</v>
      </c>
      <c r="F354" s="62">
        <v>0</v>
      </c>
      <c r="G354" s="62">
        <v>750000000</v>
      </c>
      <c r="H354" s="62">
        <v>0</v>
      </c>
      <c r="I354" s="62">
        <v>0</v>
      </c>
      <c r="J354" s="62">
        <v>0</v>
      </c>
      <c r="K354" s="62">
        <v>0</v>
      </c>
      <c r="L354" s="62">
        <v>1150000000</v>
      </c>
      <c r="M354" s="62">
        <v>0</v>
      </c>
      <c r="N354" s="62">
        <v>0</v>
      </c>
      <c r="O354" s="62">
        <v>0</v>
      </c>
      <c r="P354" s="62">
        <v>2400000000</v>
      </c>
      <c r="R354" s="62">
        <v>0</v>
      </c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>
        <f t="shared" si="196"/>
        <v>0</v>
      </c>
      <c r="AF354" s="13">
        <v>30103</v>
      </c>
      <c r="AG354" s="7" t="s">
        <v>608</v>
      </c>
      <c r="AH354" s="8">
        <f t="shared" ref="AH354" si="223">+AH355+AH360</f>
        <v>0</v>
      </c>
      <c r="AI354" s="62" t="e">
        <f t="shared" si="200"/>
        <v>#DIV/0!</v>
      </c>
      <c r="AJ354" s="62">
        <f t="shared" si="208"/>
        <v>-1</v>
      </c>
      <c r="AK354" s="62" t="e">
        <f t="shared" si="209"/>
        <v>#DIV/0!</v>
      </c>
      <c r="AL354" s="62">
        <f t="shared" si="210"/>
        <v>-1</v>
      </c>
      <c r="AM354" s="62" t="e">
        <f t="shared" si="211"/>
        <v>#DIV/0!</v>
      </c>
      <c r="AN354" s="62" t="e">
        <f t="shared" si="212"/>
        <v>#DIV/0!</v>
      </c>
      <c r="AO354" s="62" t="e">
        <f t="shared" si="213"/>
        <v>#DIV/0!</v>
      </c>
      <c r="AP354" s="62" t="e">
        <f t="shared" si="214"/>
        <v>#DIV/0!</v>
      </c>
      <c r="AQ354" s="62">
        <f t="shared" si="215"/>
        <v>-1</v>
      </c>
      <c r="AR354" s="62" t="e">
        <f t="shared" si="216"/>
        <v>#DIV/0!</v>
      </c>
      <c r="AS354" s="62" t="e">
        <f t="shared" si="217"/>
        <v>#DIV/0!</v>
      </c>
      <c r="AT354" s="62" t="e">
        <f t="shared" si="218"/>
        <v>#DIV/0!</v>
      </c>
      <c r="AU354" s="62">
        <f t="shared" si="219"/>
        <v>-1</v>
      </c>
    </row>
    <row r="355" spans="1:47" x14ac:dyDescent="0.25">
      <c r="A355" s="63">
        <v>2023</v>
      </c>
      <c r="B355" s="64">
        <v>3010301</v>
      </c>
      <c r="C355" s="65" t="s">
        <v>609</v>
      </c>
      <c r="D355" s="62">
        <v>0</v>
      </c>
      <c r="E355" s="62">
        <v>500000000</v>
      </c>
      <c r="F355" s="62">
        <v>0</v>
      </c>
      <c r="G355" s="62">
        <v>350000000</v>
      </c>
      <c r="H355" s="62">
        <v>0</v>
      </c>
      <c r="I355" s="62">
        <v>0</v>
      </c>
      <c r="J355" s="62">
        <v>0</v>
      </c>
      <c r="K355" s="62">
        <v>0</v>
      </c>
      <c r="L355" s="62">
        <v>350000000</v>
      </c>
      <c r="M355" s="62">
        <v>0</v>
      </c>
      <c r="N355" s="62">
        <v>0</v>
      </c>
      <c r="O355" s="62">
        <v>0</v>
      </c>
      <c r="P355" s="62">
        <v>1200000000</v>
      </c>
      <c r="R355" s="62">
        <v>0</v>
      </c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>
        <f t="shared" si="196"/>
        <v>0</v>
      </c>
      <c r="AF355" s="13">
        <v>3010301</v>
      </c>
      <c r="AG355" s="7" t="s">
        <v>609</v>
      </c>
      <c r="AH355" s="8">
        <f t="shared" ref="AH355" si="224">+AH356</f>
        <v>0</v>
      </c>
      <c r="AI355" s="62" t="e">
        <f t="shared" si="200"/>
        <v>#DIV/0!</v>
      </c>
      <c r="AJ355" s="62">
        <f t="shared" si="208"/>
        <v>-1</v>
      </c>
      <c r="AK355" s="62" t="e">
        <f t="shared" si="209"/>
        <v>#DIV/0!</v>
      </c>
      <c r="AL355" s="62">
        <f t="shared" si="210"/>
        <v>-1</v>
      </c>
      <c r="AM355" s="62" t="e">
        <f t="shared" si="211"/>
        <v>#DIV/0!</v>
      </c>
      <c r="AN355" s="62" t="e">
        <f t="shared" si="212"/>
        <v>#DIV/0!</v>
      </c>
      <c r="AO355" s="62" t="e">
        <f t="shared" si="213"/>
        <v>#DIV/0!</v>
      </c>
      <c r="AP355" s="62" t="e">
        <f t="shared" si="214"/>
        <v>#DIV/0!</v>
      </c>
      <c r="AQ355" s="62">
        <f t="shared" si="215"/>
        <v>-1</v>
      </c>
      <c r="AR355" s="62" t="e">
        <f t="shared" si="216"/>
        <v>#DIV/0!</v>
      </c>
      <c r="AS355" s="62" t="e">
        <f t="shared" si="217"/>
        <v>#DIV/0!</v>
      </c>
      <c r="AT355" s="62" t="e">
        <f t="shared" si="218"/>
        <v>#DIV/0!</v>
      </c>
      <c r="AU355" s="62">
        <f t="shared" si="219"/>
        <v>-1</v>
      </c>
    </row>
    <row r="356" spans="1:47" x14ac:dyDescent="0.25">
      <c r="A356" s="63">
        <v>2023</v>
      </c>
      <c r="B356" s="64">
        <v>301030101</v>
      </c>
      <c r="C356" s="65" t="s">
        <v>610</v>
      </c>
      <c r="D356" s="62">
        <v>0</v>
      </c>
      <c r="E356" s="62">
        <v>500000000</v>
      </c>
      <c r="F356" s="62">
        <v>0</v>
      </c>
      <c r="G356" s="62">
        <v>350000000</v>
      </c>
      <c r="H356" s="62">
        <v>0</v>
      </c>
      <c r="I356" s="62">
        <v>0</v>
      </c>
      <c r="J356" s="62">
        <v>0</v>
      </c>
      <c r="K356" s="62">
        <v>0</v>
      </c>
      <c r="L356" s="62">
        <v>350000000</v>
      </c>
      <c r="M356" s="62">
        <v>0</v>
      </c>
      <c r="N356" s="62">
        <v>0</v>
      </c>
      <c r="O356" s="62">
        <v>0</v>
      </c>
      <c r="P356" s="62">
        <v>1200000000</v>
      </c>
      <c r="R356" s="62">
        <v>0</v>
      </c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>
        <f t="shared" si="196"/>
        <v>0</v>
      </c>
      <c r="AF356" s="16">
        <v>301030101</v>
      </c>
      <c r="AG356" s="11" t="s">
        <v>610</v>
      </c>
      <c r="AH356" s="12">
        <f t="shared" ref="AH356" si="225">+AH357+AH358+AH359</f>
        <v>0</v>
      </c>
      <c r="AI356" s="62" t="e">
        <f t="shared" si="200"/>
        <v>#DIV/0!</v>
      </c>
      <c r="AJ356" s="62">
        <f t="shared" si="208"/>
        <v>-1</v>
      </c>
      <c r="AK356" s="62" t="e">
        <f t="shared" si="209"/>
        <v>#DIV/0!</v>
      </c>
      <c r="AL356" s="62">
        <f t="shared" si="210"/>
        <v>-1</v>
      </c>
      <c r="AM356" s="62" t="e">
        <f t="shared" si="211"/>
        <v>#DIV/0!</v>
      </c>
      <c r="AN356" s="62" t="e">
        <f t="shared" si="212"/>
        <v>#DIV/0!</v>
      </c>
      <c r="AO356" s="62" t="e">
        <f t="shared" si="213"/>
        <v>#DIV/0!</v>
      </c>
      <c r="AP356" s="62" t="e">
        <f t="shared" si="214"/>
        <v>#DIV/0!</v>
      </c>
      <c r="AQ356" s="62">
        <f t="shared" si="215"/>
        <v>-1</v>
      </c>
      <c r="AR356" s="62" t="e">
        <f t="shared" si="216"/>
        <v>#DIV/0!</v>
      </c>
      <c r="AS356" s="62" t="e">
        <f t="shared" si="217"/>
        <v>#DIV/0!</v>
      </c>
      <c r="AT356" s="62" t="e">
        <f t="shared" si="218"/>
        <v>#DIV/0!</v>
      </c>
      <c r="AU356" s="62">
        <f t="shared" si="219"/>
        <v>-1</v>
      </c>
    </row>
    <row r="357" spans="1:47" x14ac:dyDescent="0.25">
      <c r="A357" s="66">
        <v>2023</v>
      </c>
      <c r="B357" s="74">
        <v>30103010101</v>
      </c>
      <c r="C357" s="68" t="s">
        <v>611</v>
      </c>
      <c r="D357" s="69"/>
      <c r="E357" s="69"/>
      <c r="F357" s="69"/>
      <c r="G357" s="69"/>
      <c r="H357" s="69"/>
      <c r="I357" s="69"/>
      <c r="J357" s="69"/>
      <c r="K357" s="69"/>
      <c r="L357" s="69">
        <v>350000000</v>
      </c>
      <c r="M357" s="69"/>
      <c r="N357" s="69"/>
      <c r="O357" s="69"/>
      <c r="P357" s="69">
        <v>350000000</v>
      </c>
      <c r="R357" s="69">
        <v>0</v>
      </c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>
        <f t="shared" si="196"/>
        <v>0</v>
      </c>
      <c r="AF357" s="48">
        <v>30103010101</v>
      </c>
      <c r="AG357" s="30" t="s">
        <v>611</v>
      </c>
      <c r="AH357" s="31">
        <v>0</v>
      </c>
      <c r="AI357" s="69" t="e">
        <f t="shared" si="200"/>
        <v>#DIV/0!</v>
      </c>
      <c r="AJ357" s="69" t="e">
        <f t="shared" si="208"/>
        <v>#DIV/0!</v>
      </c>
      <c r="AK357" s="69" t="e">
        <f t="shared" si="209"/>
        <v>#DIV/0!</v>
      </c>
      <c r="AL357" s="69" t="e">
        <f t="shared" si="210"/>
        <v>#DIV/0!</v>
      </c>
      <c r="AM357" s="69" t="e">
        <f t="shared" si="211"/>
        <v>#DIV/0!</v>
      </c>
      <c r="AN357" s="69" t="e">
        <f t="shared" si="212"/>
        <v>#DIV/0!</v>
      </c>
      <c r="AO357" s="69" t="e">
        <f t="shared" si="213"/>
        <v>#DIV/0!</v>
      </c>
      <c r="AP357" s="69" t="e">
        <f t="shared" si="214"/>
        <v>#DIV/0!</v>
      </c>
      <c r="AQ357" s="69">
        <f t="shared" si="215"/>
        <v>-1</v>
      </c>
      <c r="AR357" s="69" t="e">
        <f t="shared" si="216"/>
        <v>#DIV/0!</v>
      </c>
      <c r="AS357" s="69" t="e">
        <f t="shared" si="217"/>
        <v>#DIV/0!</v>
      </c>
      <c r="AT357" s="69" t="e">
        <f t="shared" si="218"/>
        <v>#DIV/0!</v>
      </c>
      <c r="AU357" s="69">
        <f t="shared" si="219"/>
        <v>-1</v>
      </c>
    </row>
    <row r="358" spans="1:47" x14ac:dyDescent="0.25">
      <c r="A358" s="66">
        <v>2023</v>
      </c>
      <c r="B358" s="75">
        <v>30103010102</v>
      </c>
      <c r="C358" s="68" t="s">
        <v>612</v>
      </c>
      <c r="D358" s="69"/>
      <c r="E358" s="69"/>
      <c r="F358" s="69"/>
      <c r="G358" s="69">
        <v>350000000</v>
      </c>
      <c r="H358" s="69"/>
      <c r="I358" s="69"/>
      <c r="J358" s="69"/>
      <c r="K358" s="69"/>
      <c r="L358" s="69"/>
      <c r="M358" s="69"/>
      <c r="N358" s="69"/>
      <c r="O358" s="69"/>
      <c r="P358" s="69">
        <v>350000000</v>
      </c>
      <c r="R358" s="69">
        <v>0</v>
      </c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>
        <f t="shared" si="196"/>
        <v>0</v>
      </c>
      <c r="AF358" s="49">
        <v>30103010102</v>
      </c>
      <c r="AG358" s="30" t="s">
        <v>612</v>
      </c>
      <c r="AH358" s="31">
        <v>0</v>
      </c>
      <c r="AI358" s="69" t="e">
        <f t="shared" si="200"/>
        <v>#DIV/0!</v>
      </c>
      <c r="AJ358" s="69" t="e">
        <f t="shared" si="208"/>
        <v>#DIV/0!</v>
      </c>
      <c r="AK358" s="69" t="e">
        <f t="shared" si="209"/>
        <v>#DIV/0!</v>
      </c>
      <c r="AL358" s="69">
        <f t="shared" si="210"/>
        <v>-1</v>
      </c>
      <c r="AM358" s="69" t="e">
        <f t="shared" si="211"/>
        <v>#DIV/0!</v>
      </c>
      <c r="AN358" s="69" t="e">
        <f t="shared" si="212"/>
        <v>#DIV/0!</v>
      </c>
      <c r="AO358" s="69" t="e">
        <f t="shared" si="213"/>
        <v>#DIV/0!</v>
      </c>
      <c r="AP358" s="69" t="e">
        <f t="shared" si="214"/>
        <v>#DIV/0!</v>
      </c>
      <c r="AQ358" s="69" t="e">
        <f t="shared" si="215"/>
        <v>#DIV/0!</v>
      </c>
      <c r="AR358" s="69" t="e">
        <f t="shared" si="216"/>
        <v>#DIV/0!</v>
      </c>
      <c r="AS358" s="69" t="e">
        <f t="shared" si="217"/>
        <v>#DIV/0!</v>
      </c>
      <c r="AT358" s="69" t="e">
        <f t="shared" si="218"/>
        <v>#DIV/0!</v>
      </c>
      <c r="AU358" s="69">
        <f t="shared" si="219"/>
        <v>-1</v>
      </c>
    </row>
    <row r="359" spans="1:47" x14ac:dyDescent="0.25">
      <c r="A359" s="66">
        <v>2023</v>
      </c>
      <c r="B359" s="76">
        <v>30103010103</v>
      </c>
      <c r="C359" s="68" t="s">
        <v>613</v>
      </c>
      <c r="D359" s="69"/>
      <c r="E359" s="69">
        <v>500000000</v>
      </c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>
        <v>500000000</v>
      </c>
      <c r="R359" s="69">
        <v>0</v>
      </c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>
        <f t="shared" si="196"/>
        <v>0</v>
      </c>
      <c r="AF359" s="50">
        <v>30103010103</v>
      </c>
      <c r="AG359" s="30" t="s">
        <v>613</v>
      </c>
      <c r="AH359" s="31">
        <v>0</v>
      </c>
      <c r="AI359" s="69" t="e">
        <f t="shared" si="200"/>
        <v>#DIV/0!</v>
      </c>
      <c r="AJ359" s="69">
        <f t="shared" si="208"/>
        <v>-1</v>
      </c>
      <c r="AK359" s="69" t="e">
        <f t="shared" si="209"/>
        <v>#DIV/0!</v>
      </c>
      <c r="AL359" s="69" t="e">
        <f t="shared" si="210"/>
        <v>#DIV/0!</v>
      </c>
      <c r="AM359" s="69" t="e">
        <f t="shared" si="211"/>
        <v>#DIV/0!</v>
      </c>
      <c r="AN359" s="69" t="e">
        <f t="shared" si="212"/>
        <v>#DIV/0!</v>
      </c>
      <c r="AO359" s="69" t="e">
        <f t="shared" si="213"/>
        <v>#DIV/0!</v>
      </c>
      <c r="AP359" s="69" t="e">
        <f t="shared" si="214"/>
        <v>#DIV/0!</v>
      </c>
      <c r="AQ359" s="69" t="e">
        <f t="shared" si="215"/>
        <v>#DIV/0!</v>
      </c>
      <c r="AR359" s="69" t="e">
        <f t="shared" si="216"/>
        <v>#DIV/0!</v>
      </c>
      <c r="AS359" s="69" t="e">
        <f t="shared" si="217"/>
        <v>#DIV/0!</v>
      </c>
      <c r="AT359" s="69" t="e">
        <f t="shared" si="218"/>
        <v>#DIV/0!</v>
      </c>
      <c r="AU359" s="69">
        <f t="shared" si="219"/>
        <v>-1</v>
      </c>
    </row>
    <row r="360" spans="1:47" x14ac:dyDescent="0.25">
      <c r="A360" s="63">
        <v>2023</v>
      </c>
      <c r="B360" s="64">
        <v>3010302</v>
      </c>
      <c r="C360" s="65" t="s">
        <v>614</v>
      </c>
      <c r="D360" s="62">
        <v>0</v>
      </c>
      <c r="E360" s="62">
        <v>0</v>
      </c>
      <c r="F360" s="62">
        <v>0</v>
      </c>
      <c r="G360" s="62">
        <v>400000000</v>
      </c>
      <c r="H360" s="62">
        <v>0</v>
      </c>
      <c r="I360" s="62">
        <v>0</v>
      </c>
      <c r="J360" s="62">
        <v>0</v>
      </c>
      <c r="K360" s="62">
        <v>0</v>
      </c>
      <c r="L360" s="62">
        <v>800000000</v>
      </c>
      <c r="M360" s="62">
        <v>0</v>
      </c>
      <c r="N360" s="62">
        <v>0</v>
      </c>
      <c r="O360" s="62">
        <v>0</v>
      </c>
      <c r="P360" s="62">
        <v>1200000000</v>
      </c>
      <c r="R360" s="62">
        <v>0</v>
      </c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>
        <f t="shared" si="196"/>
        <v>0</v>
      </c>
      <c r="AF360" s="13">
        <v>3010302</v>
      </c>
      <c r="AG360" s="7" t="s">
        <v>614</v>
      </c>
      <c r="AH360" s="8">
        <f t="shared" ref="AH360:AH361" si="226">+AH361</f>
        <v>0</v>
      </c>
      <c r="AI360" s="62" t="e">
        <f t="shared" si="200"/>
        <v>#DIV/0!</v>
      </c>
      <c r="AJ360" s="62" t="e">
        <f t="shared" si="208"/>
        <v>#DIV/0!</v>
      </c>
      <c r="AK360" s="62" t="e">
        <f t="shared" si="209"/>
        <v>#DIV/0!</v>
      </c>
      <c r="AL360" s="62">
        <f t="shared" si="210"/>
        <v>-1</v>
      </c>
      <c r="AM360" s="62" t="e">
        <f t="shared" si="211"/>
        <v>#DIV/0!</v>
      </c>
      <c r="AN360" s="62" t="e">
        <f t="shared" si="212"/>
        <v>#DIV/0!</v>
      </c>
      <c r="AO360" s="62" t="e">
        <f t="shared" si="213"/>
        <v>#DIV/0!</v>
      </c>
      <c r="AP360" s="62" t="e">
        <f t="shared" si="214"/>
        <v>#DIV/0!</v>
      </c>
      <c r="AQ360" s="62">
        <f t="shared" si="215"/>
        <v>-1</v>
      </c>
      <c r="AR360" s="62" t="e">
        <f t="shared" si="216"/>
        <v>#DIV/0!</v>
      </c>
      <c r="AS360" s="62" t="e">
        <f t="shared" si="217"/>
        <v>#DIV/0!</v>
      </c>
      <c r="AT360" s="62" t="e">
        <f t="shared" si="218"/>
        <v>#DIV/0!</v>
      </c>
      <c r="AU360" s="62">
        <f t="shared" si="219"/>
        <v>-1</v>
      </c>
    </row>
    <row r="361" spans="1:47" x14ac:dyDescent="0.25">
      <c r="A361" s="63">
        <v>2023</v>
      </c>
      <c r="B361" s="64">
        <v>301030201</v>
      </c>
      <c r="C361" s="65" t="s">
        <v>615</v>
      </c>
      <c r="D361" s="62">
        <v>0</v>
      </c>
      <c r="E361" s="62">
        <v>0</v>
      </c>
      <c r="F361" s="62">
        <v>0</v>
      </c>
      <c r="G361" s="62">
        <v>400000000</v>
      </c>
      <c r="H361" s="62">
        <v>0</v>
      </c>
      <c r="I361" s="62">
        <v>0</v>
      </c>
      <c r="J361" s="62">
        <v>0</v>
      </c>
      <c r="K361" s="62">
        <v>0</v>
      </c>
      <c r="L361" s="62">
        <v>800000000</v>
      </c>
      <c r="M361" s="62">
        <v>0</v>
      </c>
      <c r="N361" s="62">
        <v>0</v>
      </c>
      <c r="O361" s="62">
        <v>0</v>
      </c>
      <c r="P361" s="62">
        <v>1200000000</v>
      </c>
      <c r="R361" s="62">
        <v>0</v>
      </c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>
        <f t="shared" si="196"/>
        <v>0</v>
      </c>
      <c r="AF361" s="16">
        <v>301030201</v>
      </c>
      <c r="AG361" s="11" t="s">
        <v>615</v>
      </c>
      <c r="AH361" s="12">
        <f t="shared" si="226"/>
        <v>0</v>
      </c>
      <c r="AI361" s="62" t="e">
        <f t="shared" si="200"/>
        <v>#DIV/0!</v>
      </c>
      <c r="AJ361" s="62" t="e">
        <f t="shared" si="208"/>
        <v>#DIV/0!</v>
      </c>
      <c r="AK361" s="62" t="e">
        <f t="shared" si="209"/>
        <v>#DIV/0!</v>
      </c>
      <c r="AL361" s="62">
        <f t="shared" si="210"/>
        <v>-1</v>
      </c>
      <c r="AM361" s="62" t="e">
        <f t="shared" si="211"/>
        <v>#DIV/0!</v>
      </c>
      <c r="AN361" s="62" t="e">
        <f t="shared" si="212"/>
        <v>#DIV/0!</v>
      </c>
      <c r="AO361" s="62" t="e">
        <f t="shared" si="213"/>
        <v>#DIV/0!</v>
      </c>
      <c r="AP361" s="62" t="e">
        <f t="shared" si="214"/>
        <v>#DIV/0!</v>
      </c>
      <c r="AQ361" s="62">
        <f t="shared" si="215"/>
        <v>-1</v>
      </c>
      <c r="AR361" s="62" t="e">
        <f t="shared" si="216"/>
        <v>#DIV/0!</v>
      </c>
      <c r="AS361" s="62" t="e">
        <f t="shared" si="217"/>
        <v>#DIV/0!</v>
      </c>
      <c r="AT361" s="62" t="e">
        <f t="shared" si="218"/>
        <v>#DIV/0!</v>
      </c>
      <c r="AU361" s="62">
        <f t="shared" si="219"/>
        <v>-1</v>
      </c>
    </row>
    <row r="362" spans="1:47" x14ac:dyDescent="0.25">
      <c r="A362" s="63">
        <v>2023</v>
      </c>
      <c r="B362" s="64">
        <v>30103020101</v>
      </c>
      <c r="C362" s="65" t="s">
        <v>616</v>
      </c>
      <c r="D362" s="62">
        <v>0</v>
      </c>
      <c r="E362" s="62">
        <v>0</v>
      </c>
      <c r="F362" s="62">
        <v>0</v>
      </c>
      <c r="G362" s="62">
        <v>400000000</v>
      </c>
      <c r="H362" s="62">
        <v>0</v>
      </c>
      <c r="I362" s="62">
        <v>0</v>
      </c>
      <c r="J362" s="62">
        <v>0</v>
      </c>
      <c r="K362" s="62">
        <v>0</v>
      </c>
      <c r="L362" s="62">
        <v>800000000</v>
      </c>
      <c r="M362" s="62">
        <v>0</v>
      </c>
      <c r="N362" s="62">
        <v>0</v>
      </c>
      <c r="O362" s="62">
        <v>0</v>
      </c>
      <c r="P362" s="62">
        <v>1200000000</v>
      </c>
      <c r="R362" s="62">
        <v>0</v>
      </c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>
        <f t="shared" si="196"/>
        <v>0</v>
      </c>
      <c r="AF362" s="16">
        <v>30103020101</v>
      </c>
      <c r="AG362" s="11" t="s">
        <v>616</v>
      </c>
      <c r="AH362" s="12">
        <f t="shared" ref="AH362" si="227">+AH363+AH364</f>
        <v>0</v>
      </c>
      <c r="AI362" s="62" t="e">
        <f t="shared" si="200"/>
        <v>#DIV/0!</v>
      </c>
      <c r="AJ362" s="62" t="e">
        <f t="shared" si="208"/>
        <v>#DIV/0!</v>
      </c>
      <c r="AK362" s="62" t="e">
        <f t="shared" si="209"/>
        <v>#DIV/0!</v>
      </c>
      <c r="AL362" s="62">
        <f t="shared" si="210"/>
        <v>-1</v>
      </c>
      <c r="AM362" s="62" t="e">
        <f t="shared" si="211"/>
        <v>#DIV/0!</v>
      </c>
      <c r="AN362" s="62" t="e">
        <f t="shared" si="212"/>
        <v>#DIV/0!</v>
      </c>
      <c r="AO362" s="62" t="e">
        <f t="shared" si="213"/>
        <v>#DIV/0!</v>
      </c>
      <c r="AP362" s="62" t="e">
        <f t="shared" si="214"/>
        <v>#DIV/0!</v>
      </c>
      <c r="AQ362" s="62">
        <f t="shared" si="215"/>
        <v>-1</v>
      </c>
      <c r="AR362" s="62" t="e">
        <f t="shared" si="216"/>
        <v>#DIV/0!</v>
      </c>
      <c r="AS362" s="62" t="e">
        <f t="shared" si="217"/>
        <v>#DIV/0!</v>
      </c>
      <c r="AT362" s="62" t="e">
        <f t="shared" si="218"/>
        <v>#DIV/0!</v>
      </c>
      <c r="AU362" s="62">
        <f t="shared" si="219"/>
        <v>-1</v>
      </c>
    </row>
    <row r="363" spans="1:47" x14ac:dyDescent="0.25">
      <c r="A363" s="66">
        <v>2023</v>
      </c>
      <c r="B363" s="74">
        <v>3010302010101</v>
      </c>
      <c r="C363" s="68" t="s">
        <v>617</v>
      </c>
      <c r="D363" s="69"/>
      <c r="E363" s="69"/>
      <c r="F363" s="69"/>
      <c r="G363" s="69"/>
      <c r="H363" s="69"/>
      <c r="I363" s="69"/>
      <c r="J363" s="69"/>
      <c r="K363" s="69"/>
      <c r="L363" s="69">
        <v>800000000</v>
      </c>
      <c r="M363" s="69"/>
      <c r="N363" s="69"/>
      <c r="O363" s="69"/>
      <c r="P363" s="69">
        <v>800000000</v>
      </c>
      <c r="R363" s="69">
        <v>0</v>
      </c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>
        <f t="shared" si="196"/>
        <v>0</v>
      </c>
      <c r="AF363" s="48">
        <v>3010302010101</v>
      </c>
      <c r="AG363" s="30" t="s">
        <v>617</v>
      </c>
      <c r="AH363" s="31">
        <v>0</v>
      </c>
      <c r="AI363" s="69" t="e">
        <f t="shared" si="200"/>
        <v>#DIV/0!</v>
      </c>
      <c r="AJ363" s="69" t="e">
        <f t="shared" si="208"/>
        <v>#DIV/0!</v>
      </c>
      <c r="AK363" s="69" t="e">
        <f t="shared" si="209"/>
        <v>#DIV/0!</v>
      </c>
      <c r="AL363" s="69" t="e">
        <f t="shared" si="210"/>
        <v>#DIV/0!</v>
      </c>
      <c r="AM363" s="69" t="e">
        <f t="shared" si="211"/>
        <v>#DIV/0!</v>
      </c>
      <c r="AN363" s="69" t="e">
        <f t="shared" si="212"/>
        <v>#DIV/0!</v>
      </c>
      <c r="AO363" s="69" t="e">
        <f t="shared" si="213"/>
        <v>#DIV/0!</v>
      </c>
      <c r="AP363" s="69" t="e">
        <f t="shared" si="214"/>
        <v>#DIV/0!</v>
      </c>
      <c r="AQ363" s="69">
        <f t="shared" si="215"/>
        <v>-1</v>
      </c>
      <c r="AR363" s="69" t="e">
        <f t="shared" si="216"/>
        <v>#DIV/0!</v>
      </c>
      <c r="AS363" s="69" t="e">
        <f t="shared" si="217"/>
        <v>#DIV/0!</v>
      </c>
      <c r="AT363" s="69" t="e">
        <f t="shared" si="218"/>
        <v>#DIV/0!</v>
      </c>
      <c r="AU363" s="69">
        <f t="shared" si="219"/>
        <v>-1</v>
      </c>
    </row>
    <row r="364" spans="1:47" x14ac:dyDescent="0.25">
      <c r="A364" s="66">
        <v>2023</v>
      </c>
      <c r="B364" s="75">
        <v>3010302010102</v>
      </c>
      <c r="C364" s="68" t="s">
        <v>618</v>
      </c>
      <c r="D364" s="69"/>
      <c r="E364" s="69"/>
      <c r="F364" s="69"/>
      <c r="G364" s="69">
        <v>400000000</v>
      </c>
      <c r="H364" s="69"/>
      <c r="I364" s="69"/>
      <c r="J364" s="69"/>
      <c r="K364" s="69"/>
      <c r="L364" s="69"/>
      <c r="M364" s="69"/>
      <c r="N364" s="69"/>
      <c r="O364" s="69"/>
      <c r="P364" s="69">
        <v>400000000</v>
      </c>
      <c r="R364" s="69">
        <v>0</v>
      </c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>
        <f t="shared" si="196"/>
        <v>0</v>
      </c>
      <c r="AF364" s="49">
        <v>3010302010102</v>
      </c>
      <c r="AG364" s="30" t="s">
        <v>618</v>
      </c>
      <c r="AH364" s="31">
        <v>0</v>
      </c>
      <c r="AI364" s="69" t="e">
        <f t="shared" si="200"/>
        <v>#DIV/0!</v>
      </c>
      <c r="AJ364" s="69" t="e">
        <f t="shared" si="208"/>
        <v>#DIV/0!</v>
      </c>
      <c r="AK364" s="69" t="e">
        <f t="shared" si="209"/>
        <v>#DIV/0!</v>
      </c>
      <c r="AL364" s="69">
        <f t="shared" si="210"/>
        <v>-1</v>
      </c>
      <c r="AM364" s="69" t="e">
        <f t="shared" si="211"/>
        <v>#DIV/0!</v>
      </c>
      <c r="AN364" s="69" t="e">
        <f t="shared" si="212"/>
        <v>#DIV/0!</v>
      </c>
      <c r="AO364" s="69" t="e">
        <f t="shared" si="213"/>
        <v>#DIV/0!</v>
      </c>
      <c r="AP364" s="69" t="e">
        <f t="shared" si="214"/>
        <v>#DIV/0!</v>
      </c>
      <c r="AQ364" s="69" t="e">
        <f t="shared" si="215"/>
        <v>#DIV/0!</v>
      </c>
      <c r="AR364" s="69" t="e">
        <f t="shared" si="216"/>
        <v>#DIV/0!</v>
      </c>
      <c r="AS364" s="69" t="e">
        <f t="shared" si="217"/>
        <v>#DIV/0!</v>
      </c>
      <c r="AT364" s="69" t="e">
        <f t="shared" si="218"/>
        <v>#DIV/0!</v>
      </c>
      <c r="AU364" s="69">
        <f t="shared" si="219"/>
        <v>-1</v>
      </c>
    </row>
    <row r="365" spans="1:47" x14ac:dyDescent="0.25">
      <c r="A365" s="63">
        <v>2023</v>
      </c>
      <c r="B365" s="64">
        <v>30104</v>
      </c>
      <c r="C365" s="65" t="s">
        <v>619</v>
      </c>
      <c r="D365" s="62">
        <v>0</v>
      </c>
      <c r="E365" s="62">
        <v>0</v>
      </c>
      <c r="F365" s="62">
        <v>330000000</v>
      </c>
      <c r="G365" s="62">
        <v>0</v>
      </c>
      <c r="H365" s="62">
        <v>0</v>
      </c>
      <c r="I365" s="62">
        <v>0</v>
      </c>
      <c r="J365" s="62">
        <v>0</v>
      </c>
      <c r="K365" s="62">
        <v>0</v>
      </c>
      <c r="L365" s="62">
        <v>170000000</v>
      </c>
      <c r="M365" s="62">
        <v>0</v>
      </c>
      <c r="N365" s="62">
        <v>0</v>
      </c>
      <c r="O365" s="62">
        <v>0</v>
      </c>
      <c r="P365" s="62">
        <v>500000000</v>
      </c>
      <c r="R365" s="62">
        <v>0</v>
      </c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>
        <f t="shared" si="196"/>
        <v>0</v>
      </c>
      <c r="AF365" s="13">
        <v>30104</v>
      </c>
      <c r="AG365" s="7" t="s">
        <v>619</v>
      </c>
      <c r="AH365" s="8">
        <f t="shared" ref="AH365:AH366" si="228">+AH366</f>
        <v>0</v>
      </c>
      <c r="AI365" s="62" t="e">
        <f t="shared" si="200"/>
        <v>#DIV/0!</v>
      </c>
      <c r="AJ365" s="62" t="e">
        <f t="shared" si="208"/>
        <v>#DIV/0!</v>
      </c>
      <c r="AK365" s="62">
        <f t="shared" si="209"/>
        <v>-1</v>
      </c>
      <c r="AL365" s="62" t="e">
        <f t="shared" si="210"/>
        <v>#DIV/0!</v>
      </c>
      <c r="AM365" s="62" t="e">
        <f t="shared" si="211"/>
        <v>#DIV/0!</v>
      </c>
      <c r="AN365" s="62" t="e">
        <f t="shared" si="212"/>
        <v>#DIV/0!</v>
      </c>
      <c r="AO365" s="62" t="e">
        <f t="shared" si="213"/>
        <v>#DIV/0!</v>
      </c>
      <c r="AP365" s="62" t="e">
        <f t="shared" si="214"/>
        <v>#DIV/0!</v>
      </c>
      <c r="AQ365" s="62">
        <f t="shared" si="215"/>
        <v>-1</v>
      </c>
      <c r="AR365" s="62" t="e">
        <f t="shared" si="216"/>
        <v>#DIV/0!</v>
      </c>
      <c r="AS365" s="62" t="e">
        <f t="shared" si="217"/>
        <v>#DIV/0!</v>
      </c>
      <c r="AT365" s="62" t="e">
        <f t="shared" si="218"/>
        <v>#DIV/0!</v>
      </c>
      <c r="AU365" s="62">
        <f t="shared" si="219"/>
        <v>-1</v>
      </c>
    </row>
    <row r="366" spans="1:47" x14ac:dyDescent="0.25">
      <c r="A366" s="63">
        <v>2023</v>
      </c>
      <c r="B366" s="64">
        <v>3010401</v>
      </c>
      <c r="C366" s="65" t="s">
        <v>620</v>
      </c>
      <c r="D366" s="62">
        <v>0</v>
      </c>
      <c r="E366" s="62">
        <v>0</v>
      </c>
      <c r="F366" s="62">
        <v>330000000</v>
      </c>
      <c r="G366" s="62">
        <v>0</v>
      </c>
      <c r="H366" s="62">
        <v>0</v>
      </c>
      <c r="I366" s="62">
        <v>0</v>
      </c>
      <c r="J366" s="62">
        <v>0</v>
      </c>
      <c r="K366" s="62">
        <v>0</v>
      </c>
      <c r="L366" s="62">
        <v>170000000</v>
      </c>
      <c r="M366" s="62">
        <v>0</v>
      </c>
      <c r="N366" s="62">
        <v>0</v>
      </c>
      <c r="O366" s="62">
        <v>0</v>
      </c>
      <c r="P366" s="62">
        <v>500000000</v>
      </c>
      <c r="R366" s="62">
        <v>0</v>
      </c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>
        <f t="shared" ref="AD366:AD424" si="229">SUM(R366:AC366)</f>
        <v>0</v>
      </c>
      <c r="AF366" s="13">
        <v>3010401</v>
      </c>
      <c r="AG366" s="7" t="s">
        <v>620</v>
      </c>
      <c r="AH366" s="8">
        <f t="shared" si="228"/>
        <v>0</v>
      </c>
      <c r="AI366" s="62" t="e">
        <f t="shared" si="200"/>
        <v>#DIV/0!</v>
      </c>
      <c r="AJ366" s="62" t="e">
        <f t="shared" si="208"/>
        <v>#DIV/0!</v>
      </c>
      <c r="AK366" s="62">
        <f t="shared" si="209"/>
        <v>-1</v>
      </c>
      <c r="AL366" s="62" t="e">
        <f t="shared" si="210"/>
        <v>#DIV/0!</v>
      </c>
      <c r="AM366" s="62" t="e">
        <f t="shared" si="211"/>
        <v>#DIV/0!</v>
      </c>
      <c r="AN366" s="62" t="e">
        <f t="shared" si="212"/>
        <v>#DIV/0!</v>
      </c>
      <c r="AO366" s="62" t="e">
        <f t="shared" si="213"/>
        <v>#DIV/0!</v>
      </c>
      <c r="AP366" s="62" t="e">
        <f t="shared" si="214"/>
        <v>#DIV/0!</v>
      </c>
      <c r="AQ366" s="62">
        <f t="shared" si="215"/>
        <v>-1</v>
      </c>
      <c r="AR366" s="62" t="e">
        <f t="shared" si="216"/>
        <v>#DIV/0!</v>
      </c>
      <c r="AS366" s="62" t="e">
        <f t="shared" si="217"/>
        <v>#DIV/0!</v>
      </c>
      <c r="AT366" s="62" t="e">
        <f t="shared" si="218"/>
        <v>#DIV/0!</v>
      </c>
      <c r="AU366" s="62">
        <f t="shared" si="219"/>
        <v>-1</v>
      </c>
    </row>
    <row r="367" spans="1:47" x14ac:dyDescent="0.25">
      <c r="A367" s="63">
        <v>2023</v>
      </c>
      <c r="B367" s="64">
        <v>301040101</v>
      </c>
      <c r="C367" s="65" t="s">
        <v>621</v>
      </c>
      <c r="D367" s="62">
        <v>0</v>
      </c>
      <c r="E367" s="62">
        <v>0</v>
      </c>
      <c r="F367" s="62">
        <v>330000000</v>
      </c>
      <c r="G367" s="62">
        <v>0</v>
      </c>
      <c r="H367" s="62">
        <v>0</v>
      </c>
      <c r="I367" s="62">
        <v>0</v>
      </c>
      <c r="J367" s="62">
        <v>0</v>
      </c>
      <c r="K367" s="62">
        <v>0</v>
      </c>
      <c r="L367" s="62">
        <v>170000000</v>
      </c>
      <c r="M367" s="62">
        <v>0</v>
      </c>
      <c r="N367" s="62">
        <v>0</v>
      </c>
      <c r="O367" s="62">
        <v>0</v>
      </c>
      <c r="P367" s="62">
        <v>500000000</v>
      </c>
      <c r="R367" s="62">
        <v>0</v>
      </c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>
        <f t="shared" si="229"/>
        <v>0</v>
      </c>
      <c r="AF367" s="16">
        <v>301040101</v>
      </c>
      <c r="AG367" s="11" t="s">
        <v>621</v>
      </c>
      <c r="AH367" s="12">
        <f t="shared" ref="AH367" si="230">+AH368+AH369</f>
        <v>0</v>
      </c>
      <c r="AI367" s="62" t="e">
        <f t="shared" si="200"/>
        <v>#DIV/0!</v>
      </c>
      <c r="AJ367" s="62" t="e">
        <f t="shared" si="208"/>
        <v>#DIV/0!</v>
      </c>
      <c r="AK367" s="62">
        <f t="shared" si="209"/>
        <v>-1</v>
      </c>
      <c r="AL367" s="62" t="e">
        <f t="shared" si="210"/>
        <v>#DIV/0!</v>
      </c>
      <c r="AM367" s="62" t="e">
        <f t="shared" si="211"/>
        <v>#DIV/0!</v>
      </c>
      <c r="AN367" s="62" t="e">
        <f t="shared" si="212"/>
        <v>#DIV/0!</v>
      </c>
      <c r="AO367" s="62" t="e">
        <f t="shared" si="213"/>
        <v>#DIV/0!</v>
      </c>
      <c r="AP367" s="62" t="e">
        <f t="shared" si="214"/>
        <v>#DIV/0!</v>
      </c>
      <c r="AQ367" s="62">
        <f t="shared" si="215"/>
        <v>-1</v>
      </c>
      <c r="AR367" s="62" t="e">
        <f t="shared" si="216"/>
        <v>#DIV/0!</v>
      </c>
      <c r="AS367" s="62" t="e">
        <f t="shared" si="217"/>
        <v>#DIV/0!</v>
      </c>
      <c r="AT367" s="62" t="e">
        <f t="shared" si="218"/>
        <v>#DIV/0!</v>
      </c>
      <c r="AU367" s="62">
        <f t="shared" si="219"/>
        <v>-1</v>
      </c>
    </row>
    <row r="368" spans="1:47" x14ac:dyDescent="0.25">
      <c r="A368" s="66">
        <v>2023</v>
      </c>
      <c r="B368" s="74">
        <v>30104010101</v>
      </c>
      <c r="C368" s="68" t="s">
        <v>622</v>
      </c>
      <c r="D368" s="69"/>
      <c r="E368" s="69"/>
      <c r="F368" s="69"/>
      <c r="G368" s="69"/>
      <c r="H368" s="69"/>
      <c r="I368" s="69"/>
      <c r="J368" s="69"/>
      <c r="K368" s="69"/>
      <c r="L368" s="69">
        <v>170000000</v>
      </c>
      <c r="M368" s="69"/>
      <c r="N368" s="69"/>
      <c r="O368" s="69"/>
      <c r="P368" s="69">
        <v>170000000</v>
      </c>
      <c r="R368" s="69">
        <v>0</v>
      </c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>
        <f t="shared" si="229"/>
        <v>0</v>
      </c>
      <c r="AF368" s="48">
        <v>30104010101</v>
      </c>
      <c r="AG368" s="30" t="s">
        <v>622</v>
      </c>
      <c r="AH368" s="31">
        <v>0</v>
      </c>
      <c r="AI368" s="69" t="e">
        <f t="shared" si="200"/>
        <v>#DIV/0!</v>
      </c>
      <c r="AJ368" s="69" t="e">
        <f t="shared" si="208"/>
        <v>#DIV/0!</v>
      </c>
      <c r="AK368" s="69" t="e">
        <f t="shared" si="209"/>
        <v>#DIV/0!</v>
      </c>
      <c r="AL368" s="69" t="e">
        <f t="shared" si="210"/>
        <v>#DIV/0!</v>
      </c>
      <c r="AM368" s="69" t="e">
        <f t="shared" si="211"/>
        <v>#DIV/0!</v>
      </c>
      <c r="AN368" s="69" t="e">
        <f t="shared" si="212"/>
        <v>#DIV/0!</v>
      </c>
      <c r="AO368" s="69" t="e">
        <f t="shared" si="213"/>
        <v>#DIV/0!</v>
      </c>
      <c r="AP368" s="69" t="e">
        <f t="shared" si="214"/>
        <v>#DIV/0!</v>
      </c>
      <c r="AQ368" s="69">
        <f t="shared" si="215"/>
        <v>-1</v>
      </c>
      <c r="AR368" s="69" t="e">
        <f t="shared" si="216"/>
        <v>#DIV/0!</v>
      </c>
      <c r="AS368" s="69" t="e">
        <f t="shared" si="217"/>
        <v>#DIV/0!</v>
      </c>
      <c r="AT368" s="69" t="e">
        <f t="shared" si="218"/>
        <v>#DIV/0!</v>
      </c>
      <c r="AU368" s="69">
        <f t="shared" si="219"/>
        <v>-1</v>
      </c>
    </row>
    <row r="369" spans="1:47" x14ac:dyDescent="0.25">
      <c r="A369" s="66">
        <v>2023</v>
      </c>
      <c r="B369" s="76">
        <v>30104010103</v>
      </c>
      <c r="C369" s="68" t="s">
        <v>623</v>
      </c>
      <c r="D369" s="69"/>
      <c r="E369" s="69"/>
      <c r="F369" s="69">
        <v>330000000</v>
      </c>
      <c r="G369" s="69"/>
      <c r="H369" s="69"/>
      <c r="I369" s="69"/>
      <c r="J369" s="69"/>
      <c r="K369" s="69"/>
      <c r="L369" s="69"/>
      <c r="M369" s="69"/>
      <c r="N369" s="69"/>
      <c r="O369" s="69"/>
      <c r="P369" s="69">
        <v>330000000</v>
      </c>
      <c r="R369" s="69">
        <v>0</v>
      </c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>
        <f t="shared" si="229"/>
        <v>0</v>
      </c>
      <c r="AF369" s="50">
        <v>30104010103</v>
      </c>
      <c r="AG369" s="30" t="s">
        <v>623</v>
      </c>
      <c r="AH369" s="31">
        <v>0</v>
      </c>
      <c r="AI369" s="69" t="e">
        <f t="shared" si="200"/>
        <v>#DIV/0!</v>
      </c>
      <c r="AJ369" s="69" t="e">
        <f t="shared" si="208"/>
        <v>#DIV/0!</v>
      </c>
      <c r="AK369" s="69">
        <f t="shared" si="209"/>
        <v>-1</v>
      </c>
      <c r="AL369" s="69" t="e">
        <f t="shared" si="210"/>
        <v>#DIV/0!</v>
      </c>
      <c r="AM369" s="69" t="e">
        <f t="shared" si="211"/>
        <v>#DIV/0!</v>
      </c>
      <c r="AN369" s="69" t="e">
        <f t="shared" si="212"/>
        <v>#DIV/0!</v>
      </c>
      <c r="AO369" s="69" t="e">
        <f t="shared" si="213"/>
        <v>#DIV/0!</v>
      </c>
      <c r="AP369" s="69" t="e">
        <f t="shared" si="214"/>
        <v>#DIV/0!</v>
      </c>
      <c r="AQ369" s="69" t="e">
        <f t="shared" si="215"/>
        <v>#DIV/0!</v>
      </c>
      <c r="AR369" s="69" t="e">
        <f t="shared" si="216"/>
        <v>#DIV/0!</v>
      </c>
      <c r="AS369" s="69" t="e">
        <f t="shared" si="217"/>
        <v>#DIV/0!</v>
      </c>
      <c r="AT369" s="69" t="e">
        <f t="shared" si="218"/>
        <v>#DIV/0!</v>
      </c>
      <c r="AU369" s="69">
        <f t="shared" si="219"/>
        <v>-1</v>
      </c>
    </row>
    <row r="370" spans="1:47" x14ac:dyDescent="0.25">
      <c r="A370" s="63">
        <v>2023</v>
      </c>
      <c r="B370" s="64">
        <v>30105</v>
      </c>
      <c r="C370" s="65" t="s">
        <v>624</v>
      </c>
      <c r="D370" s="62">
        <v>0</v>
      </c>
      <c r="E370" s="62">
        <v>0</v>
      </c>
      <c r="F370" s="62">
        <v>0</v>
      </c>
      <c r="G370" s="62">
        <v>0</v>
      </c>
      <c r="H370" s="62">
        <v>0</v>
      </c>
      <c r="I370" s="62">
        <v>0</v>
      </c>
      <c r="J370" s="62">
        <v>0</v>
      </c>
      <c r="K370" s="62">
        <v>0</v>
      </c>
      <c r="L370" s="62">
        <v>20000000</v>
      </c>
      <c r="M370" s="62">
        <v>0</v>
      </c>
      <c r="N370" s="62">
        <v>0</v>
      </c>
      <c r="O370" s="62">
        <v>0</v>
      </c>
      <c r="P370" s="62">
        <v>20000000</v>
      </c>
      <c r="R370" s="62">
        <v>0</v>
      </c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>
        <f t="shared" si="229"/>
        <v>0</v>
      </c>
      <c r="AF370" s="13">
        <v>30105</v>
      </c>
      <c r="AG370" s="7" t="s">
        <v>624</v>
      </c>
      <c r="AH370" s="8">
        <f t="shared" ref="AH370:AH371" si="231">+AH371</f>
        <v>0</v>
      </c>
      <c r="AI370" s="62" t="e">
        <f t="shared" si="200"/>
        <v>#DIV/0!</v>
      </c>
      <c r="AJ370" s="62" t="e">
        <f t="shared" si="208"/>
        <v>#DIV/0!</v>
      </c>
      <c r="AK370" s="62" t="e">
        <f t="shared" si="209"/>
        <v>#DIV/0!</v>
      </c>
      <c r="AL370" s="62" t="e">
        <f t="shared" si="210"/>
        <v>#DIV/0!</v>
      </c>
      <c r="AM370" s="62" t="e">
        <f t="shared" si="211"/>
        <v>#DIV/0!</v>
      </c>
      <c r="AN370" s="62" t="e">
        <f t="shared" si="212"/>
        <v>#DIV/0!</v>
      </c>
      <c r="AO370" s="62" t="e">
        <f t="shared" si="213"/>
        <v>#DIV/0!</v>
      </c>
      <c r="AP370" s="62" t="e">
        <f t="shared" si="214"/>
        <v>#DIV/0!</v>
      </c>
      <c r="AQ370" s="62">
        <f t="shared" si="215"/>
        <v>-1</v>
      </c>
      <c r="AR370" s="62" t="e">
        <f t="shared" si="216"/>
        <v>#DIV/0!</v>
      </c>
      <c r="AS370" s="62" t="e">
        <f t="shared" si="217"/>
        <v>#DIV/0!</v>
      </c>
      <c r="AT370" s="62" t="e">
        <f t="shared" si="218"/>
        <v>#DIV/0!</v>
      </c>
      <c r="AU370" s="62">
        <f t="shared" si="219"/>
        <v>-1</v>
      </c>
    </row>
    <row r="371" spans="1:47" x14ac:dyDescent="0.25">
      <c r="A371" s="63">
        <v>2023</v>
      </c>
      <c r="B371" s="64">
        <v>3010501</v>
      </c>
      <c r="C371" s="65" t="s">
        <v>625</v>
      </c>
      <c r="D371" s="62">
        <v>0</v>
      </c>
      <c r="E371" s="62">
        <v>0</v>
      </c>
      <c r="F371" s="62">
        <v>0</v>
      </c>
      <c r="G371" s="62">
        <v>0</v>
      </c>
      <c r="H371" s="62">
        <v>0</v>
      </c>
      <c r="I371" s="62">
        <v>0</v>
      </c>
      <c r="J371" s="62">
        <v>0</v>
      </c>
      <c r="K371" s="62">
        <v>0</v>
      </c>
      <c r="L371" s="62">
        <v>20000000</v>
      </c>
      <c r="M371" s="62">
        <v>0</v>
      </c>
      <c r="N371" s="62">
        <v>0</v>
      </c>
      <c r="O371" s="62">
        <v>0</v>
      </c>
      <c r="P371" s="62">
        <v>20000000</v>
      </c>
      <c r="R371" s="62">
        <v>0</v>
      </c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>
        <f t="shared" si="229"/>
        <v>0</v>
      </c>
      <c r="AF371" s="16">
        <v>3010501</v>
      </c>
      <c r="AG371" s="11" t="s">
        <v>625</v>
      </c>
      <c r="AH371" s="12">
        <f t="shared" si="231"/>
        <v>0</v>
      </c>
      <c r="AI371" s="62" t="e">
        <f t="shared" si="200"/>
        <v>#DIV/0!</v>
      </c>
      <c r="AJ371" s="62" t="e">
        <f t="shared" si="208"/>
        <v>#DIV/0!</v>
      </c>
      <c r="AK371" s="62" t="e">
        <f t="shared" si="209"/>
        <v>#DIV/0!</v>
      </c>
      <c r="AL371" s="62" t="e">
        <f t="shared" si="210"/>
        <v>#DIV/0!</v>
      </c>
      <c r="AM371" s="62" t="e">
        <f t="shared" si="211"/>
        <v>#DIV/0!</v>
      </c>
      <c r="AN371" s="62" t="e">
        <f t="shared" si="212"/>
        <v>#DIV/0!</v>
      </c>
      <c r="AO371" s="62" t="e">
        <f t="shared" si="213"/>
        <v>#DIV/0!</v>
      </c>
      <c r="AP371" s="62" t="e">
        <f t="shared" si="214"/>
        <v>#DIV/0!</v>
      </c>
      <c r="AQ371" s="62">
        <f t="shared" si="215"/>
        <v>-1</v>
      </c>
      <c r="AR371" s="62" t="e">
        <f t="shared" si="216"/>
        <v>#DIV/0!</v>
      </c>
      <c r="AS371" s="62" t="e">
        <f t="shared" si="217"/>
        <v>#DIV/0!</v>
      </c>
      <c r="AT371" s="62" t="e">
        <f t="shared" si="218"/>
        <v>#DIV/0!</v>
      </c>
      <c r="AU371" s="62">
        <f t="shared" si="219"/>
        <v>-1</v>
      </c>
    </row>
    <row r="372" spans="1:47" x14ac:dyDescent="0.25">
      <c r="A372" s="66">
        <v>2023</v>
      </c>
      <c r="B372" s="74">
        <v>301050101</v>
      </c>
      <c r="C372" s="68" t="s">
        <v>626</v>
      </c>
      <c r="D372" s="69"/>
      <c r="E372" s="69"/>
      <c r="F372" s="69"/>
      <c r="G372" s="69"/>
      <c r="H372" s="69"/>
      <c r="I372" s="69"/>
      <c r="J372" s="69"/>
      <c r="K372" s="69"/>
      <c r="L372" s="69">
        <v>20000000</v>
      </c>
      <c r="M372" s="69"/>
      <c r="N372" s="69"/>
      <c r="O372" s="69"/>
      <c r="P372" s="69">
        <v>20000000</v>
      </c>
      <c r="R372" s="69">
        <v>0</v>
      </c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>
        <f t="shared" si="229"/>
        <v>0</v>
      </c>
      <c r="AF372" s="48">
        <v>301050101</v>
      </c>
      <c r="AG372" s="30" t="s">
        <v>626</v>
      </c>
      <c r="AH372" s="31">
        <v>0</v>
      </c>
      <c r="AI372" s="69" t="e">
        <f t="shared" si="200"/>
        <v>#DIV/0!</v>
      </c>
      <c r="AJ372" s="69" t="e">
        <f t="shared" si="208"/>
        <v>#DIV/0!</v>
      </c>
      <c r="AK372" s="69" t="e">
        <f t="shared" si="209"/>
        <v>#DIV/0!</v>
      </c>
      <c r="AL372" s="69" t="e">
        <f t="shared" si="210"/>
        <v>#DIV/0!</v>
      </c>
      <c r="AM372" s="69" t="e">
        <f t="shared" si="211"/>
        <v>#DIV/0!</v>
      </c>
      <c r="AN372" s="69" t="e">
        <f t="shared" si="212"/>
        <v>#DIV/0!</v>
      </c>
      <c r="AO372" s="69" t="e">
        <f t="shared" si="213"/>
        <v>#DIV/0!</v>
      </c>
      <c r="AP372" s="69" t="e">
        <f t="shared" si="214"/>
        <v>#DIV/0!</v>
      </c>
      <c r="AQ372" s="69">
        <f t="shared" si="215"/>
        <v>-1</v>
      </c>
      <c r="AR372" s="69" t="e">
        <f t="shared" si="216"/>
        <v>#DIV/0!</v>
      </c>
      <c r="AS372" s="69" t="e">
        <f t="shared" si="217"/>
        <v>#DIV/0!</v>
      </c>
      <c r="AT372" s="69" t="e">
        <f t="shared" si="218"/>
        <v>#DIV/0!</v>
      </c>
      <c r="AU372" s="69">
        <f t="shared" si="219"/>
        <v>-1</v>
      </c>
    </row>
    <row r="373" spans="1:47" x14ac:dyDescent="0.25">
      <c r="A373" s="63">
        <v>2023</v>
      </c>
      <c r="B373" s="64">
        <v>302</v>
      </c>
      <c r="C373" s="65" t="s">
        <v>627</v>
      </c>
      <c r="D373" s="62">
        <v>4019035486.3333335</v>
      </c>
      <c r="E373" s="62">
        <v>1386511614.1703086</v>
      </c>
      <c r="F373" s="62">
        <v>628333333.33333325</v>
      </c>
      <c r="G373" s="62">
        <v>938002371.33333337</v>
      </c>
      <c r="H373" s="62">
        <v>13333333.333333334</v>
      </c>
      <c r="I373" s="62">
        <v>13333333.333333334</v>
      </c>
      <c r="J373" s="62">
        <v>0</v>
      </c>
      <c r="K373" s="62">
        <v>0</v>
      </c>
      <c r="L373" s="62">
        <v>1774528424</v>
      </c>
      <c r="M373" s="62">
        <v>0</v>
      </c>
      <c r="N373" s="62">
        <v>0</v>
      </c>
      <c r="O373" s="62">
        <v>0</v>
      </c>
      <c r="P373" s="62">
        <v>8773077895.8369751</v>
      </c>
      <c r="R373" s="62">
        <v>50964900</v>
      </c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>
        <f t="shared" si="229"/>
        <v>50964900</v>
      </c>
      <c r="AF373" s="13">
        <v>302</v>
      </c>
      <c r="AG373" s="7" t="s">
        <v>627</v>
      </c>
      <c r="AH373" s="8">
        <f t="shared" ref="AH373" si="232">+AH374+AH466+AH474</f>
        <v>50964900</v>
      </c>
      <c r="AI373" s="62">
        <f t="shared" si="200"/>
        <v>-0.98731912167152902</v>
      </c>
      <c r="AJ373" s="62">
        <f t="shared" si="208"/>
        <v>-1</v>
      </c>
      <c r="AK373" s="62">
        <f t="shared" si="209"/>
        <v>-1</v>
      </c>
      <c r="AL373" s="62">
        <f t="shared" si="210"/>
        <v>-1</v>
      </c>
      <c r="AM373" s="62">
        <f t="shared" si="211"/>
        <v>-1</v>
      </c>
      <c r="AN373" s="62">
        <f t="shared" si="212"/>
        <v>-1</v>
      </c>
      <c r="AO373" s="62" t="e">
        <f t="shared" si="213"/>
        <v>#DIV/0!</v>
      </c>
      <c r="AP373" s="62" t="e">
        <f t="shared" si="214"/>
        <v>#DIV/0!</v>
      </c>
      <c r="AQ373" s="62">
        <f t="shared" si="215"/>
        <v>-1</v>
      </c>
      <c r="AR373" s="62" t="e">
        <f t="shared" si="216"/>
        <v>#DIV/0!</v>
      </c>
      <c r="AS373" s="62" t="e">
        <f t="shared" si="217"/>
        <v>#DIV/0!</v>
      </c>
      <c r="AT373" s="62" t="e">
        <f t="shared" si="218"/>
        <v>#DIV/0!</v>
      </c>
      <c r="AU373" s="62">
        <f t="shared" si="219"/>
        <v>-0.99419076171383547</v>
      </c>
    </row>
    <row r="374" spans="1:47" x14ac:dyDescent="0.25">
      <c r="A374" s="63">
        <v>2023</v>
      </c>
      <c r="B374" s="64">
        <v>30201</v>
      </c>
      <c r="C374" s="65" t="s">
        <v>628</v>
      </c>
      <c r="D374" s="62">
        <v>4019035486.3333335</v>
      </c>
      <c r="E374" s="62">
        <v>1081333333.3333335</v>
      </c>
      <c r="F374" s="62">
        <v>628333333.33333325</v>
      </c>
      <c r="G374" s="62">
        <v>938002371.33333337</v>
      </c>
      <c r="H374" s="62">
        <v>13333333.333333334</v>
      </c>
      <c r="I374" s="62">
        <v>13333333.333333334</v>
      </c>
      <c r="J374" s="62">
        <v>0</v>
      </c>
      <c r="K374" s="62">
        <v>0</v>
      </c>
      <c r="L374" s="62">
        <v>1684528424</v>
      </c>
      <c r="M374" s="62">
        <v>0</v>
      </c>
      <c r="N374" s="62">
        <v>0</v>
      </c>
      <c r="O374" s="62">
        <v>0</v>
      </c>
      <c r="P374" s="62">
        <v>8377899615</v>
      </c>
      <c r="R374" s="62">
        <v>50964900</v>
      </c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>
        <f t="shared" si="229"/>
        <v>50964900</v>
      </c>
      <c r="AF374" s="13">
        <v>30201</v>
      </c>
      <c r="AG374" s="7" t="s">
        <v>628</v>
      </c>
      <c r="AH374" s="8">
        <f t="shared" ref="AH374" si="233">+AH375+AH420+AH431+AH450</f>
        <v>50964900</v>
      </c>
      <c r="AI374" s="62">
        <f t="shared" si="200"/>
        <v>-0.98731912167152902</v>
      </c>
      <c r="AJ374" s="62">
        <f t="shared" si="208"/>
        <v>-1</v>
      </c>
      <c r="AK374" s="62">
        <f t="shared" si="209"/>
        <v>-1</v>
      </c>
      <c r="AL374" s="62">
        <f t="shared" si="210"/>
        <v>-1</v>
      </c>
      <c r="AM374" s="62">
        <f t="shared" si="211"/>
        <v>-1</v>
      </c>
      <c r="AN374" s="62">
        <f t="shared" si="212"/>
        <v>-1</v>
      </c>
      <c r="AO374" s="62" t="e">
        <f t="shared" si="213"/>
        <v>#DIV/0!</v>
      </c>
      <c r="AP374" s="62" t="e">
        <f t="shared" si="214"/>
        <v>#DIV/0!</v>
      </c>
      <c r="AQ374" s="62">
        <f t="shared" si="215"/>
        <v>-1</v>
      </c>
      <c r="AR374" s="62" t="e">
        <f t="shared" si="216"/>
        <v>#DIV/0!</v>
      </c>
      <c r="AS374" s="62" t="e">
        <f t="shared" si="217"/>
        <v>#DIV/0!</v>
      </c>
      <c r="AT374" s="62" t="e">
        <f t="shared" si="218"/>
        <v>#DIV/0!</v>
      </c>
      <c r="AU374" s="62">
        <f t="shared" si="219"/>
        <v>-0.99391674496687077</v>
      </c>
    </row>
    <row r="375" spans="1:47" x14ac:dyDescent="0.25">
      <c r="A375" s="63">
        <v>2023</v>
      </c>
      <c r="B375" s="64">
        <v>3020101</v>
      </c>
      <c r="C375" s="65" t="s">
        <v>629</v>
      </c>
      <c r="D375" s="62">
        <v>2698218736.3333335</v>
      </c>
      <c r="E375" s="62">
        <v>601333333.33333337</v>
      </c>
      <c r="F375" s="62">
        <v>293333333.33333331</v>
      </c>
      <c r="G375" s="62">
        <v>743333333.33333337</v>
      </c>
      <c r="H375" s="62">
        <v>13333333.333333334</v>
      </c>
      <c r="I375" s="62">
        <v>13333333.333333334</v>
      </c>
      <c r="J375" s="62">
        <v>0</v>
      </c>
      <c r="K375" s="62">
        <v>0</v>
      </c>
      <c r="L375" s="62">
        <v>1442000000</v>
      </c>
      <c r="M375" s="62">
        <v>0</v>
      </c>
      <c r="N375" s="62">
        <v>0</v>
      </c>
      <c r="O375" s="62">
        <v>0</v>
      </c>
      <c r="P375" s="62">
        <v>5804885403</v>
      </c>
      <c r="R375" s="62">
        <v>50964900</v>
      </c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>
        <f t="shared" si="229"/>
        <v>50964900</v>
      </c>
      <c r="AF375" s="13">
        <v>3020101</v>
      </c>
      <c r="AG375" s="7" t="s">
        <v>629</v>
      </c>
      <c r="AH375" s="8">
        <f t="shared" ref="AH375" si="234">+AH376</f>
        <v>50964900</v>
      </c>
      <c r="AI375" s="62">
        <f t="shared" si="200"/>
        <v>-0.98111164995123512</v>
      </c>
      <c r="AJ375" s="62">
        <f t="shared" si="208"/>
        <v>-1</v>
      </c>
      <c r="AK375" s="62">
        <f t="shared" si="209"/>
        <v>-1</v>
      </c>
      <c r="AL375" s="62">
        <f t="shared" si="210"/>
        <v>-1</v>
      </c>
      <c r="AM375" s="62">
        <f t="shared" si="211"/>
        <v>-1</v>
      </c>
      <c r="AN375" s="62">
        <f t="shared" si="212"/>
        <v>-1</v>
      </c>
      <c r="AO375" s="62" t="e">
        <f t="shared" si="213"/>
        <v>#DIV/0!</v>
      </c>
      <c r="AP375" s="62" t="e">
        <f t="shared" si="214"/>
        <v>#DIV/0!</v>
      </c>
      <c r="AQ375" s="62">
        <f t="shared" si="215"/>
        <v>-1</v>
      </c>
      <c r="AR375" s="62" t="e">
        <f t="shared" si="216"/>
        <v>#DIV/0!</v>
      </c>
      <c r="AS375" s="62" t="e">
        <f t="shared" si="217"/>
        <v>#DIV/0!</v>
      </c>
      <c r="AT375" s="62" t="e">
        <f t="shared" si="218"/>
        <v>#DIV/0!</v>
      </c>
      <c r="AU375" s="62">
        <f t="shared" si="219"/>
        <v>-0.99122034347591759</v>
      </c>
    </row>
    <row r="376" spans="1:47" x14ac:dyDescent="0.25">
      <c r="A376" s="63">
        <v>2023</v>
      </c>
      <c r="B376" s="64">
        <v>302010101</v>
      </c>
      <c r="C376" s="65" t="s">
        <v>630</v>
      </c>
      <c r="D376" s="62">
        <v>2698218736.3333335</v>
      </c>
      <c r="E376" s="62">
        <v>601333333.33333337</v>
      </c>
      <c r="F376" s="62">
        <v>293333333.33333331</v>
      </c>
      <c r="G376" s="62">
        <v>743333333.33333337</v>
      </c>
      <c r="H376" s="62">
        <v>13333333.333333334</v>
      </c>
      <c r="I376" s="62">
        <v>13333333.333333334</v>
      </c>
      <c r="J376" s="62">
        <v>0</v>
      </c>
      <c r="K376" s="62">
        <v>0</v>
      </c>
      <c r="L376" s="62">
        <v>1442000000</v>
      </c>
      <c r="M376" s="62">
        <v>0</v>
      </c>
      <c r="N376" s="62">
        <v>0</v>
      </c>
      <c r="O376" s="62">
        <v>0</v>
      </c>
      <c r="P376" s="62">
        <v>5804885403</v>
      </c>
      <c r="R376" s="62">
        <v>50964900</v>
      </c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>
        <f t="shared" si="229"/>
        <v>50964900</v>
      </c>
      <c r="AF376" s="16">
        <v>302010101</v>
      </c>
      <c r="AG376" s="11" t="s">
        <v>630</v>
      </c>
      <c r="AH376" s="12">
        <f t="shared" ref="AH376" si="235">+AH377+AH381+AH385+AH389+AH392+AH396+AH400+AH404+AH406+AH409+AH412+AH416+AH419</f>
        <v>50964900</v>
      </c>
      <c r="AI376" s="62">
        <f t="shared" si="200"/>
        <v>-0.98111164995123512</v>
      </c>
      <c r="AJ376" s="62">
        <f t="shared" si="208"/>
        <v>-1</v>
      </c>
      <c r="AK376" s="62">
        <f t="shared" si="209"/>
        <v>-1</v>
      </c>
      <c r="AL376" s="62">
        <f t="shared" si="210"/>
        <v>-1</v>
      </c>
      <c r="AM376" s="62">
        <f t="shared" si="211"/>
        <v>-1</v>
      </c>
      <c r="AN376" s="62">
        <f t="shared" si="212"/>
        <v>-1</v>
      </c>
      <c r="AO376" s="62" t="e">
        <f t="shared" si="213"/>
        <v>#DIV/0!</v>
      </c>
      <c r="AP376" s="62" t="e">
        <f t="shared" si="214"/>
        <v>#DIV/0!</v>
      </c>
      <c r="AQ376" s="62">
        <f t="shared" si="215"/>
        <v>-1</v>
      </c>
      <c r="AR376" s="62" t="e">
        <f t="shared" si="216"/>
        <v>#DIV/0!</v>
      </c>
      <c r="AS376" s="62" t="e">
        <f t="shared" si="217"/>
        <v>#DIV/0!</v>
      </c>
      <c r="AT376" s="62" t="e">
        <f t="shared" si="218"/>
        <v>#DIV/0!</v>
      </c>
      <c r="AU376" s="62">
        <f t="shared" si="219"/>
        <v>-0.99122034347591759</v>
      </c>
    </row>
    <row r="377" spans="1:47" x14ac:dyDescent="0.25">
      <c r="A377" s="63">
        <v>2023</v>
      </c>
      <c r="B377" s="64">
        <v>30201010101</v>
      </c>
      <c r="C377" s="65" t="s">
        <v>631</v>
      </c>
      <c r="D377" s="62">
        <v>0</v>
      </c>
      <c r="E377" s="62">
        <v>0</v>
      </c>
      <c r="F377" s="62">
        <v>200000000</v>
      </c>
      <c r="G377" s="62">
        <v>50000000</v>
      </c>
      <c r="H377" s="62">
        <v>0</v>
      </c>
      <c r="I377" s="62">
        <v>0</v>
      </c>
      <c r="J377" s="62">
        <v>0</v>
      </c>
      <c r="K377" s="62">
        <v>0</v>
      </c>
      <c r="L377" s="62">
        <v>50000000</v>
      </c>
      <c r="M377" s="62">
        <v>0</v>
      </c>
      <c r="N377" s="62">
        <v>0</v>
      </c>
      <c r="O377" s="62">
        <v>0</v>
      </c>
      <c r="P377" s="62">
        <v>300000000</v>
      </c>
      <c r="R377" s="62">
        <v>0</v>
      </c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>
        <f t="shared" si="229"/>
        <v>0</v>
      </c>
      <c r="AF377" s="16">
        <v>30201010101</v>
      </c>
      <c r="AG377" s="11" t="s">
        <v>631</v>
      </c>
      <c r="AH377" s="12">
        <f t="shared" ref="AH377" si="236">+AH378+AH379+AH380</f>
        <v>0</v>
      </c>
      <c r="AI377" s="62" t="e">
        <f t="shared" si="200"/>
        <v>#DIV/0!</v>
      </c>
      <c r="AJ377" s="62" t="e">
        <f t="shared" si="208"/>
        <v>#DIV/0!</v>
      </c>
      <c r="AK377" s="62">
        <f t="shared" si="209"/>
        <v>-1</v>
      </c>
      <c r="AL377" s="62">
        <f t="shared" si="210"/>
        <v>-1</v>
      </c>
      <c r="AM377" s="62" t="e">
        <f t="shared" si="211"/>
        <v>#DIV/0!</v>
      </c>
      <c r="AN377" s="62" t="e">
        <f t="shared" si="212"/>
        <v>#DIV/0!</v>
      </c>
      <c r="AO377" s="62" t="e">
        <f t="shared" si="213"/>
        <v>#DIV/0!</v>
      </c>
      <c r="AP377" s="62" t="e">
        <f t="shared" si="214"/>
        <v>#DIV/0!</v>
      </c>
      <c r="AQ377" s="62">
        <f t="shared" si="215"/>
        <v>-1</v>
      </c>
      <c r="AR377" s="62" t="e">
        <f t="shared" si="216"/>
        <v>#DIV/0!</v>
      </c>
      <c r="AS377" s="62" t="e">
        <f t="shared" si="217"/>
        <v>#DIV/0!</v>
      </c>
      <c r="AT377" s="62" t="e">
        <f t="shared" si="218"/>
        <v>#DIV/0!</v>
      </c>
      <c r="AU377" s="62">
        <f t="shared" si="219"/>
        <v>-1</v>
      </c>
    </row>
    <row r="378" spans="1:47" x14ac:dyDescent="0.25">
      <c r="A378" s="66">
        <v>2023</v>
      </c>
      <c r="B378" s="74">
        <v>3020101010101</v>
      </c>
      <c r="C378" s="68" t="s">
        <v>632</v>
      </c>
      <c r="D378" s="69"/>
      <c r="E378" s="69"/>
      <c r="F378" s="69"/>
      <c r="G378" s="69"/>
      <c r="H378" s="69"/>
      <c r="I378" s="69"/>
      <c r="J378" s="69"/>
      <c r="K378" s="69"/>
      <c r="L378" s="69">
        <v>50000000</v>
      </c>
      <c r="M378" s="69"/>
      <c r="N378" s="69"/>
      <c r="O378" s="69"/>
      <c r="P378" s="69">
        <v>50000000</v>
      </c>
      <c r="R378" s="69">
        <v>0</v>
      </c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>
        <f t="shared" si="229"/>
        <v>0</v>
      </c>
      <c r="AF378" s="48">
        <v>3020101010101</v>
      </c>
      <c r="AG378" s="30" t="s">
        <v>632</v>
      </c>
      <c r="AH378" s="31">
        <v>0</v>
      </c>
      <c r="AI378" s="69" t="e">
        <f t="shared" si="200"/>
        <v>#DIV/0!</v>
      </c>
      <c r="AJ378" s="69" t="e">
        <f t="shared" si="208"/>
        <v>#DIV/0!</v>
      </c>
      <c r="AK378" s="69" t="e">
        <f t="shared" si="209"/>
        <v>#DIV/0!</v>
      </c>
      <c r="AL378" s="69" t="e">
        <f t="shared" si="210"/>
        <v>#DIV/0!</v>
      </c>
      <c r="AM378" s="69" t="e">
        <f t="shared" si="211"/>
        <v>#DIV/0!</v>
      </c>
      <c r="AN378" s="69" t="e">
        <f t="shared" si="212"/>
        <v>#DIV/0!</v>
      </c>
      <c r="AO378" s="69" t="e">
        <f t="shared" si="213"/>
        <v>#DIV/0!</v>
      </c>
      <c r="AP378" s="69" t="e">
        <f t="shared" si="214"/>
        <v>#DIV/0!</v>
      </c>
      <c r="AQ378" s="69">
        <f t="shared" si="215"/>
        <v>-1</v>
      </c>
      <c r="AR378" s="69" t="e">
        <f t="shared" si="216"/>
        <v>#DIV/0!</v>
      </c>
      <c r="AS378" s="69" t="e">
        <f t="shared" si="217"/>
        <v>#DIV/0!</v>
      </c>
      <c r="AT378" s="69" t="e">
        <f t="shared" si="218"/>
        <v>#DIV/0!</v>
      </c>
      <c r="AU378" s="69">
        <f t="shared" si="219"/>
        <v>-1</v>
      </c>
    </row>
    <row r="379" spans="1:47" x14ac:dyDescent="0.25">
      <c r="A379" s="66">
        <v>2023</v>
      </c>
      <c r="B379" s="75">
        <v>3020101010102</v>
      </c>
      <c r="C379" s="68" t="s">
        <v>633</v>
      </c>
      <c r="D379" s="69"/>
      <c r="E379" s="69"/>
      <c r="F379" s="69"/>
      <c r="G379" s="69">
        <v>50000000</v>
      </c>
      <c r="H379" s="69"/>
      <c r="I379" s="69"/>
      <c r="J379" s="69"/>
      <c r="K379" s="69"/>
      <c r="L379" s="69"/>
      <c r="M379" s="69"/>
      <c r="N379" s="69"/>
      <c r="O379" s="69"/>
      <c r="P379" s="69">
        <v>50000000</v>
      </c>
      <c r="R379" s="69">
        <v>0</v>
      </c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>
        <f t="shared" si="229"/>
        <v>0</v>
      </c>
      <c r="AF379" s="49">
        <v>3020101010102</v>
      </c>
      <c r="AG379" s="30" t="s">
        <v>633</v>
      </c>
      <c r="AH379" s="31">
        <v>0</v>
      </c>
      <c r="AI379" s="69" t="e">
        <f t="shared" si="200"/>
        <v>#DIV/0!</v>
      </c>
      <c r="AJ379" s="69" t="e">
        <f t="shared" si="208"/>
        <v>#DIV/0!</v>
      </c>
      <c r="AK379" s="69" t="e">
        <f t="shared" si="209"/>
        <v>#DIV/0!</v>
      </c>
      <c r="AL379" s="69">
        <f t="shared" si="210"/>
        <v>-1</v>
      </c>
      <c r="AM379" s="69" t="e">
        <f t="shared" si="211"/>
        <v>#DIV/0!</v>
      </c>
      <c r="AN379" s="69" t="e">
        <f t="shared" si="212"/>
        <v>#DIV/0!</v>
      </c>
      <c r="AO379" s="69" t="e">
        <f t="shared" si="213"/>
        <v>#DIV/0!</v>
      </c>
      <c r="AP379" s="69" t="e">
        <f t="shared" si="214"/>
        <v>#DIV/0!</v>
      </c>
      <c r="AQ379" s="69" t="e">
        <f t="shared" si="215"/>
        <v>#DIV/0!</v>
      </c>
      <c r="AR379" s="69" t="e">
        <f t="shared" si="216"/>
        <v>#DIV/0!</v>
      </c>
      <c r="AS379" s="69" t="e">
        <f t="shared" si="217"/>
        <v>#DIV/0!</v>
      </c>
      <c r="AT379" s="69" t="e">
        <f t="shared" si="218"/>
        <v>#DIV/0!</v>
      </c>
      <c r="AU379" s="69">
        <f t="shared" si="219"/>
        <v>-1</v>
      </c>
    </row>
    <row r="380" spans="1:47" x14ac:dyDescent="0.25">
      <c r="A380" s="66">
        <v>2023</v>
      </c>
      <c r="B380" s="76">
        <v>3020101010103</v>
      </c>
      <c r="C380" s="68" t="s">
        <v>634</v>
      </c>
      <c r="D380" s="69"/>
      <c r="E380" s="69"/>
      <c r="F380" s="69">
        <v>200000000</v>
      </c>
      <c r="G380" s="69"/>
      <c r="H380" s="69"/>
      <c r="I380" s="69"/>
      <c r="J380" s="69"/>
      <c r="K380" s="69"/>
      <c r="L380" s="69"/>
      <c r="M380" s="69"/>
      <c r="N380" s="69"/>
      <c r="O380" s="69"/>
      <c r="P380" s="69">
        <v>200000000</v>
      </c>
      <c r="R380" s="69">
        <v>0</v>
      </c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>
        <f t="shared" si="229"/>
        <v>0</v>
      </c>
      <c r="AF380" s="50">
        <v>3020101010103</v>
      </c>
      <c r="AG380" s="30" t="s">
        <v>634</v>
      </c>
      <c r="AH380" s="31">
        <v>0</v>
      </c>
      <c r="AI380" s="69" t="e">
        <f t="shared" si="200"/>
        <v>#DIV/0!</v>
      </c>
      <c r="AJ380" s="69" t="e">
        <f t="shared" si="208"/>
        <v>#DIV/0!</v>
      </c>
      <c r="AK380" s="69">
        <f t="shared" si="209"/>
        <v>-1</v>
      </c>
      <c r="AL380" s="69" t="e">
        <f t="shared" si="210"/>
        <v>#DIV/0!</v>
      </c>
      <c r="AM380" s="69" t="e">
        <f t="shared" si="211"/>
        <v>#DIV/0!</v>
      </c>
      <c r="AN380" s="69" t="e">
        <f t="shared" si="212"/>
        <v>#DIV/0!</v>
      </c>
      <c r="AO380" s="69" t="e">
        <f t="shared" si="213"/>
        <v>#DIV/0!</v>
      </c>
      <c r="AP380" s="69" t="e">
        <f t="shared" si="214"/>
        <v>#DIV/0!</v>
      </c>
      <c r="AQ380" s="69" t="e">
        <f t="shared" si="215"/>
        <v>#DIV/0!</v>
      </c>
      <c r="AR380" s="69" t="e">
        <f t="shared" si="216"/>
        <v>#DIV/0!</v>
      </c>
      <c r="AS380" s="69" t="e">
        <f t="shared" si="217"/>
        <v>#DIV/0!</v>
      </c>
      <c r="AT380" s="69" t="e">
        <f t="shared" si="218"/>
        <v>#DIV/0!</v>
      </c>
      <c r="AU380" s="69">
        <f t="shared" si="219"/>
        <v>-1</v>
      </c>
    </row>
    <row r="381" spans="1:47" x14ac:dyDescent="0.25">
      <c r="A381" s="63">
        <v>2023</v>
      </c>
      <c r="B381" s="64">
        <v>30201010102</v>
      </c>
      <c r="C381" s="65" t="s">
        <v>635</v>
      </c>
      <c r="D381" s="62">
        <v>350000000</v>
      </c>
      <c r="E381" s="62">
        <v>0</v>
      </c>
      <c r="F381" s="62">
        <v>0</v>
      </c>
      <c r="G381" s="62">
        <v>135000000</v>
      </c>
      <c r="H381" s="62">
        <v>0</v>
      </c>
      <c r="I381" s="62">
        <v>0</v>
      </c>
      <c r="J381" s="62">
        <v>0</v>
      </c>
      <c r="K381" s="62">
        <v>0</v>
      </c>
      <c r="L381" s="62">
        <v>150000000</v>
      </c>
      <c r="M381" s="62">
        <v>0</v>
      </c>
      <c r="N381" s="62">
        <v>0</v>
      </c>
      <c r="O381" s="62">
        <v>0</v>
      </c>
      <c r="P381" s="62">
        <v>635000000</v>
      </c>
      <c r="R381" s="62">
        <v>0</v>
      </c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>
        <f t="shared" si="229"/>
        <v>0</v>
      </c>
      <c r="AF381" s="16">
        <v>30201010102</v>
      </c>
      <c r="AG381" s="11" t="s">
        <v>635</v>
      </c>
      <c r="AH381" s="12">
        <f t="shared" ref="AH381" si="237">+AH382+AH383+AH384</f>
        <v>0</v>
      </c>
      <c r="AI381" s="62">
        <f t="shared" si="200"/>
        <v>-1</v>
      </c>
      <c r="AJ381" s="62" t="e">
        <f t="shared" si="208"/>
        <v>#DIV/0!</v>
      </c>
      <c r="AK381" s="62" t="e">
        <f t="shared" si="209"/>
        <v>#DIV/0!</v>
      </c>
      <c r="AL381" s="62">
        <f t="shared" si="210"/>
        <v>-1</v>
      </c>
      <c r="AM381" s="62" t="e">
        <f t="shared" si="211"/>
        <v>#DIV/0!</v>
      </c>
      <c r="AN381" s="62" t="e">
        <f t="shared" si="212"/>
        <v>#DIV/0!</v>
      </c>
      <c r="AO381" s="62" t="e">
        <f t="shared" si="213"/>
        <v>#DIV/0!</v>
      </c>
      <c r="AP381" s="62" t="e">
        <f t="shared" si="214"/>
        <v>#DIV/0!</v>
      </c>
      <c r="AQ381" s="62">
        <f t="shared" si="215"/>
        <v>-1</v>
      </c>
      <c r="AR381" s="62" t="e">
        <f t="shared" si="216"/>
        <v>#DIV/0!</v>
      </c>
      <c r="AS381" s="62" t="e">
        <f t="shared" si="217"/>
        <v>#DIV/0!</v>
      </c>
      <c r="AT381" s="62" t="e">
        <f t="shared" si="218"/>
        <v>#DIV/0!</v>
      </c>
      <c r="AU381" s="62">
        <f t="shared" si="219"/>
        <v>-1</v>
      </c>
    </row>
    <row r="382" spans="1:47" x14ac:dyDescent="0.25">
      <c r="A382" s="66">
        <v>2023</v>
      </c>
      <c r="B382" s="74">
        <v>3020101010201</v>
      </c>
      <c r="C382" s="68" t="s">
        <v>636</v>
      </c>
      <c r="D382" s="69"/>
      <c r="E382" s="69"/>
      <c r="F382" s="69"/>
      <c r="G382" s="69"/>
      <c r="H382" s="69"/>
      <c r="I382" s="69"/>
      <c r="J382" s="69"/>
      <c r="K382" s="69"/>
      <c r="L382" s="69">
        <v>150000000</v>
      </c>
      <c r="M382" s="69"/>
      <c r="N382" s="69"/>
      <c r="O382" s="69"/>
      <c r="P382" s="69">
        <v>150000000</v>
      </c>
      <c r="R382" s="69">
        <v>0</v>
      </c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>
        <f t="shared" si="229"/>
        <v>0</v>
      </c>
      <c r="AF382" s="48">
        <v>3020101010201</v>
      </c>
      <c r="AG382" s="30" t="s">
        <v>636</v>
      </c>
      <c r="AH382" s="31">
        <v>0</v>
      </c>
      <c r="AI382" s="69" t="e">
        <f t="shared" si="200"/>
        <v>#DIV/0!</v>
      </c>
      <c r="AJ382" s="69" t="e">
        <f t="shared" si="208"/>
        <v>#DIV/0!</v>
      </c>
      <c r="AK382" s="69" t="e">
        <f t="shared" si="209"/>
        <v>#DIV/0!</v>
      </c>
      <c r="AL382" s="69" t="e">
        <f t="shared" si="210"/>
        <v>#DIV/0!</v>
      </c>
      <c r="AM382" s="69" t="e">
        <f t="shared" si="211"/>
        <v>#DIV/0!</v>
      </c>
      <c r="AN382" s="69" t="e">
        <f t="shared" si="212"/>
        <v>#DIV/0!</v>
      </c>
      <c r="AO382" s="69" t="e">
        <f t="shared" si="213"/>
        <v>#DIV/0!</v>
      </c>
      <c r="AP382" s="69" t="e">
        <f t="shared" si="214"/>
        <v>#DIV/0!</v>
      </c>
      <c r="AQ382" s="69">
        <f t="shared" si="215"/>
        <v>-1</v>
      </c>
      <c r="AR382" s="69" t="e">
        <f t="shared" si="216"/>
        <v>#DIV/0!</v>
      </c>
      <c r="AS382" s="69" t="e">
        <f t="shared" si="217"/>
        <v>#DIV/0!</v>
      </c>
      <c r="AT382" s="69" t="e">
        <f t="shared" si="218"/>
        <v>#DIV/0!</v>
      </c>
      <c r="AU382" s="69">
        <f t="shared" si="219"/>
        <v>-1</v>
      </c>
    </row>
    <row r="383" spans="1:47" x14ac:dyDescent="0.25">
      <c r="A383" s="66">
        <v>2023</v>
      </c>
      <c r="B383" s="75">
        <v>3020101010202</v>
      </c>
      <c r="C383" s="68" t="s">
        <v>637</v>
      </c>
      <c r="D383" s="69"/>
      <c r="E383" s="69"/>
      <c r="F383" s="69"/>
      <c r="G383" s="69">
        <v>135000000</v>
      </c>
      <c r="H383" s="69"/>
      <c r="I383" s="69"/>
      <c r="J383" s="69"/>
      <c r="K383" s="69"/>
      <c r="L383" s="69"/>
      <c r="M383" s="69"/>
      <c r="N383" s="69"/>
      <c r="O383" s="69"/>
      <c r="P383" s="69">
        <v>135000000</v>
      </c>
      <c r="R383" s="69">
        <v>0</v>
      </c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>
        <f t="shared" si="229"/>
        <v>0</v>
      </c>
      <c r="AF383" s="49">
        <v>3020101010202</v>
      </c>
      <c r="AG383" s="30" t="s">
        <v>637</v>
      </c>
      <c r="AH383" s="31">
        <v>0</v>
      </c>
      <c r="AI383" s="69" t="e">
        <f t="shared" si="200"/>
        <v>#DIV/0!</v>
      </c>
      <c r="AJ383" s="69" t="e">
        <f t="shared" si="208"/>
        <v>#DIV/0!</v>
      </c>
      <c r="AK383" s="69" t="e">
        <f t="shared" si="209"/>
        <v>#DIV/0!</v>
      </c>
      <c r="AL383" s="69">
        <f t="shared" si="210"/>
        <v>-1</v>
      </c>
      <c r="AM383" s="69" t="e">
        <f t="shared" si="211"/>
        <v>#DIV/0!</v>
      </c>
      <c r="AN383" s="69" t="e">
        <f t="shared" si="212"/>
        <v>#DIV/0!</v>
      </c>
      <c r="AO383" s="69" t="e">
        <f t="shared" si="213"/>
        <v>#DIV/0!</v>
      </c>
      <c r="AP383" s="69" t="e">
        <f t="shared" si="214"/>
        <v>#DIV/0!</v>
      </c>
      <c r="AQ383" s="69" t="e">
        <f t="shared" si="215"/>
        <v>#DIV/0!</v>
      </c>
      <c r="AR383" s="69" t="e">
        <f t="shared" si="216"/>
        <v>#DIV/0!</v>
      </c>
      <c r="AS383" s="69" t="e">
        <f t="shared" si="217"/>
        <v>#DIV/0!</v>
      </c>
      <c r="AT383" s="69" t="e">
        <f t="shared" si="218"/>
        <v>#DIV/0!</v>
      </c>
      <c r="AU383" s="69">
        <f t="shared" si="219"/>
        <v>-1</v>
      </c>
    </row>
    <row r="384" spans="1:47" x14ac:dyDescent="0.25">
      <c r="A384" s="66">
        <v>2023</v>
      </c>
      <c r="B384" s="76">
        <v>3020101010203</v>
      </c>
      <c r="C384" s="68" t="s">
        <v>638</v>
      </c>
      <c r="D384" s="69">
        <v>350000000</v>
      </c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>
        <v>350000000</v>
      </c>
      <c r="R384" s="69">
        <v>0</v>
      </c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>
        <f t="shared" si="229"/>
        <v>0</v>
      </c>
      <c r="AF384" s="50">
        <v>3020101010203</v>
      </c>
      <c r="AG384" s="30" t="s">
        <v>638</v>
      </c>
      <c r="AH384" s="31">
        <v>0</v>
      </c>
      <c r="AI384" s="69">
        <f t="shared" si="200"/>
        <v>-1</v>
      </c>
      <c r="AJ384" s="69" t="e">
        <f t="shared" si="208"/>
        <v>#DIV/0!</v>
      </c>
      <c r="AK384" s="69" t="e">
        <f t="shared" si="209"/>
        <v>#DIV/0!</v>
      </c>
      <c r="AL384" s="69" t="e">
        <f t="shared" si="210"/>
        <v>#DIV/0!</v>
      </c>
      <c r="AM384" s="69" t="e">
        <f t="shared" si="211"/>
        <v>#DIV/0!</v>
      </c>
      <c r="AN384" s="69" t="e">
        <f t="shared" si="212"/>
        <v>#DIV/0!</v>
      </c>
      <c r="AO384" s="69" t="e">
        <f t="shared" si="213"/>
        <v>#DIV/0!</v>
      </c>
      <c r="AP384" s="69" t="e">
        <f t="shared" si="214"/>
        <v>#DIV/0!</v>
      </c>
      <c r="AQ384" s="69" t="e">
        <f t="shared" si="215"/>
        <v>#DIV/0!</v>
      </c>
      <c r="AR384" s="69" t="e">
        <f t="shared" si="216"/>
        <v>#DIV/0!</v>
      </c>
      <c r="AS384" s="69" t="e">
        <f t="shared" si="217"/>
        <v>#DIV/0!</v>
      </c>
      <c r="AT384" s="69" t="e">
        <f t="shared" si="218"/>
        <v>#DIV/0!</v>
      </c>
      <c r="AU384" s="69">
        <f t="shared" si="219"/>
        <v>-1</v>
      </c>
    </row>
    <row r="385" spans="1:47" x14ac:dyDescent="0.25">
      <c r="A385" s="63">
        <v>2023</v>
      </c>
      <c r="B385" s="64">
        <v>30201010103</v>
      </c>
      <c r="C385" s="65" t="s">
        <v>639</v>
      </c>
      <c r="D385" s="62">
        <v>850000000</v>
      </c>
      <c r="E385" s="62">
        <v>0</v>
      </c>
      <c r="F385" s="62">
        <v>0</v>
      </c>
      <c r="G385" s="62">
        <v>140000000</v>
      </c>
      <c r="H385" s="62">
        <v>0</v>
      </c>
      <c r="I385" s="62">
        <v>0</v>
      </c>
      <c r="J385" s="62">
        <v>0</v>
      </c>
      <c r="K385" s="62">
        <v>0</v>
      </c>
      <c r="L385" s="62">
        <v>850000000</v>
      </c>
      <c r="M385" s="62">
        <v>0</v>
      </c>
      <c r="N385" s="62">
        <v>0</v>
      </c>
      <c r="O385" s="62">
        <v>0</v>
      </c>
      <c r="P385" s="62">
        <v>1840000000</v>
      </c>
      <c r="R385" s="62">
        <v>19500000</v>
      </c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>
        <f t="shared" si="229"/>
        <v>19500000</v>
      </c>
      <c r="AF385" s="16">
        <v>30201010103</v>
      </c>
      <c r="AG385" s="11" t="s">
        <v>639</v>
      </c>
      <c r="AH385" s="12">
        <f t="shared" ref="AH385" si="238">+AH386+AH387+AH388</f>
        <v>19500000</v>
      </c>
      <c r="AI385" s="62">
        <f t="shared" si="200"/>
        <v>-0.97705882352941176</v>
      </c>
      <c r="AJ385" s="62" t="e">
        <f t="shared" si="208"/>
        <v>#DIV/0!</v>
      </c>
      <c r="AK385" s="62" t="e">
        <f t="shared" si="209"/>
        <v>#DIV/0!</v>
      </c>
      <c r="AL385" s="62">
        <f t="shared" si="210"/>
        <v>-1</v>
      </c>
      <c r="AM385" s="62" t="e">
        <f t="shared" si="211"/>
        <v>#DIV/0!</v>
      </c>
      <c r="AN385" s="62" t="e">
        <f t="shared" si="212"/>
        <v>#DIV/0!</v>
      </c>
      <c r="AO385" s="62" t="e">
        <f t="shared" si="213"/>
        <v>#DIV/0!</v>
      </c>
      <c r="AP385" s="62" t="e">
        <f t="shared" si="214"/>
        <v>#DIV/0!</v>
      </c>
      <c r="AQ385" s="62">
        <f t="shared" si="215"/>
        <v>-1</v>
      </c>
      <c r="AR385" s="62" t="e">
        <f t="shared" si="216"/>
        <v>#DIV/0!</v>
      </c>
      <c r="AS385" s="62" t="e">
        <f t="shared" si="217"/>
        <v>#DIV/0!</v>
      </c>
      <c r="AT385" s="62" t="e">
        <f t="shared" si="218"/>
        <v>#DIV/0!</v>
      </c>
      <c r="AU385" s="62">
        <f t="shared" si="219"/>
        <v>-0.98940217391304353</v>
      </c>
    </row>
    <row r="386" spans="1:47" x14ac:dyDescent="0.25">
      <c r="A386" s="66">
        <v>2023</v>
      </c>
      <c r="B386" s="74">
        <v>3020101010301</v>
      </c>
      <c r="C386" s="68" t="s">
        <v>640</v>
      </c>
      <c r="D386" s="69"/>
      <c r="E386" s="69"/>
      <c r="F386" s="69"/>
      <c r="G386" s="69"/>
      <c r="H386" s="69"/>
      <c r="I386" s="69"/>
      <c r="J386" s="69"/>
      <c r="K386" s="69"/>
      <c r="L386" s="69">
        <v>850000000</v>
      </c>
      <c r="M386" s="69"/>
      <c r="N386" s="69"/>
      <c r="O386" s="69"/>
      <c r="P386" s="69">
        <v>850000000</v>
      </c>
      <c r="R386" s="69">
        <v>0</v>
      </c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>
        <f t="shared" si="229"/>
        <v>0</v>
      </c>
      <c r="AF386" s="48">
        <v>3020101010301</v>
      </c>
      <c r="AG386" s="30" t="s">
        <v>640</v>
      </c>
      <c r="AH386" s="31">
        <v>0</v>
      </c>
      <c r="AI386" s="69" t="e">
        <f t="shared" si="200"/>
        <v>#DIV/0!</v>
      </c>
      <c r="AJ386" s="69" t="e">
        <f t="shared" si="208"/>
        <v>#DIV/0!</v>
      </c>
      <c r="AK386" s="69" t="e">
        <f t="shared" si="209"/>
        <v>#DIV/0!</v>
      </c>
      <c r="AL386" s="69" t="e">
        <f t="shared" si="210"/>
        <v>#DIV/0!</v>
      </c>
      <c r="AM386" s="69" t="e">
        <f t="shared" si="211"/>
        <v>#DIV/0!</v>
      </c>
      <c r="AN386" s="69" t="e">
        <f t="shared" si="212"/>
        <v>#DIV/0!</v>
      </c>
      <c r="AO386" s="69" t="e">
        <f t="shared" si="213"/>
        <v>#DIV/0!</v>
      </c>
      <c r="AP386" s="69" t="e">
        <f t="shared" si="214"/>
        <v>#DIV/0!</v>
      </c>
      <c r="AQ386" s="69">
        <f t="shared" si="215"/>
        <v>-1</v>
      </c>
      <c r="AR386" s="69" t="e">
        <f t="shared" si="216"/>
        <v>#DIV/0!</v>
      </c>
      <c r="AS386" s="69" t="e">
        <f t="shared" si="217"/>
        <v>#DIV/0!</v>
      </c>
      <c r="AT386" s="69" t="e">
        <f t="shared" si="218"/>
        <v>#DIV/0!</v>
      </c>
      <c r="AU386" s="69">
        <f t="shared" si="219"/>
        <v>-1</v>
      </c>
    </row>
    <row r="387" spans="1:47" x14ac:dyDescent="0.25">
      <c r="A387" s="66">
        <v>2023</v>
      </c>
      <c r="B387" s="75">
        <v>3020101010302</v>
      </c>
      <c r="C387" s="68" t="s">
        <v>641</v>
      </c>
      <c r="D387" s="69"/>
      <c r="E387" s="69"/>
      <c r="F387" s="69"/>
      <c r="G387" s="69">
        <v>140000000</v>
      </c>
      <c r="H387" s="69"/>
      <c r="I387" s="69"/>
      <c r="J387" s="69"/>
      <c r="K387" s="69"/>
      <c r="L387" s="69"/>
      <c r="M387" s="69"/>
      <c r="N387" s="69"/>
      <c r="O387" s="69"/>
      <c r="P387" s="69">
        <v>140000000</v>
      </c>
      <c r="R387" s="69">
        <v>0</v>
      </c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>
        <f t="shared" si="229"/>
        <v>0</v>
      </c>
      <c r="AF387" s="49">
        <v>3020101010302</v>
      </c>
      <c r="AG387" s="30" t="s">
        <v>641</v>
      </c>
      <c r="AH387" s="31">
        <v>0</v>
      </c>
      <c r="AI387" s="69" t="e">
        <f t="shared" si="200"/>
        <v>#DIV/0!</v>
      </c>
      <c r="AJ387" s="69" t="e">
        <f t="shared" si="208"/>
        <v>#DIV/0!</v>
      </c>
      <c r="AK387" s="69" t="e">
        <f t="shared" si="209"/>
        <v>#DIV/0!</v>
      </c>
      <c r="AL387" s="69">
        <f t="shared" si="210"/>
        <v>-1</v>
      </c>
      <c r="AM387" s="69" t="e">
        <f t="shared" si="211"/>
        <v>#DIV/0!</v>
      </c>
      <c r="AN387" s="69" t="e">
        <f t="shared" si="212"/>
        <v>#DIV/0!</v>
      </c>
      <c r="AO387" s="69" t="e">
        <f t="shared" si="213"/>
        <v>#DIV/0!</v>
      </c>
      <c r="AP387" s="69" t="e">
        <f t="shared" si="214"/>
        <v>#DIV/0!</v>
      </c>
      <c r="AQ387" s="69" t="e">
        <f t="shared" si="215"/>
        <v>#DIV/0!</v>
      </c>
      <c r="AR387" s="69" t="e">
        <f t="shared" si="216"/>
        <v>#DIV/0!</v>
      </c>
      <c r="AS387" s="69" t="e">
        <f t="shared" si="217"/>
        <v>#DIV/0!</v>
      </c>
      <c r="AT387" s="69" t="e">
        <f t="shared" si="218"/>
        <v>#DIV/0!</v>
      </c>
      <c r="AU387" s="69">
        <f t="shared" si="219"/>
        <v>-1</v>
      </c>
    </row>
    <row r="388" spans="1:47" x14ac:dyDescent="0.25">
      <c r="A388" s="66">
        <v>2023</v>
      </c>
      <c r="B388" s="76">
        <v>3020101010303</v>
      </c>
      <c r="C388" s="68" t="s">
        <v>642</v>
      </c>
      <c r="D388" s="69">
        <v>850000000</v>
      </c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>
        <v>850000000</v>
      </c>
      <c r="R388" s="69">
        <v>19500000</v>
      </c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>
        <f t="shared" si="229"/>
        <v>19500000</v>
      </c>
      <c r="AF388" s="50">
        <v>3020101010303</v>
      </c>
      <c r="AG388" s="30" t="s">
        <v>642</v>
      </c>
      <c r="AH388" s="31">
        <v>19500000</v>
      </c>
      <c r="AI388" s="69">
        <f t="shared" si="200"/>
        <v>-0.97705882352941176</v>
      </c>
      <c r="AJ388" s="69" t="e">
        <f t="shared" si="208"/>
        <v>#DIV/0!</v>
      </c>
      <c r="AK388" s="69" t="e">
        <f t="shared" si="209"/>
        <v>#DIV/0!</v>
      </c>
      <c r="AL388" s="69" t="e">
        <f t="shared" si="210"/>
        <v>#DIV/0!</v>
      </c>
      <c r="AM388" s="69" t="e">
        <f t="shared" si="211"/>
        <v>#DIV/0!</v>
      </c>
      <c r="AN388" s="69" t="e">
        <f t="shared" si="212"/>
        <v>#DIV/0!</v>
      </c>
      <c r="AO388" s="69" t="e">
        <f t="shared" si="213"/>
        <v>#DIV/0!</v>
      </c>
      <c r="AP388" s="69" t="e">
        <f t="shared" si="214"/>
        <v>#DIV/0!</v>
      </c>
      <c r="AQ388" s="69" t="e">
        <f t="shared" si="215"/>
        <v>#DIV/0!</v>
      </c>
      <c r="AR388" s="69" t="e">
        <f t="shared" si="216"/>
        <v>#DIV/0!</v>
      </c>
      <c r="AS388" s="69" t="e">
        <f t="shared" si="217"/>
        <v>#DIV/0!</v>
      </c>
      <c r="AT388" s="69" t="e">
        <f t="shared" si="218"/>
        <v>#DIV/0!</v>
      </c>
      <c r="AU388" s="69">
        <f t="shared" si="219"/>
        <v>-0.97705882352941176</v>
      </c>
    </row>
    <row r="389" spans="1:47" x14ac:dyDescent="0.25">
      <c r="A389" s="63">
        <v>2023</v>
      </c>
      <c r="B389" s="64">
        <v>30201010104</v>
      </c>
      <c r="C389" s="65" t="s">
        <v>643</v>
      </c>
      <c r="D389" s="62">
        <v>153000000</v>
      </c>
      <c r="E389" s="62">
        <v>0</v>
      </c>
      <c r="F389" s="62">
        <v>0</v>
      </c>
      <c r="G389" s="62">
        <v>40000000</v>
      </c>
      <c r="H389" s="62">
        <v>0</v>
      </c>
      <c r="I389" s="62">
        <v>0</v>
      </c>
      <c r="J389" s="62">
        <v>0</v>
      </c>
      <c r="K389" s="62">
        <v>0</v>
      </c>
      <c r="L389" s="62">
        <v>0</v>
      </c>
      <c r="M389" s="62">
        <v>0</v>
      </c>
      <c r="N389" s="62">
        <v>0</v>
      </c>
      <c r="O389" s="62">
        <v>0</v>
      </c>
      <c r="P389" s="62">
        <v>193000000</v>
      </c>
      <c r="R389" s="62">
        <v>0</v>
      </c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>
        <f t="shared" si="229"/>
        <v>0</v>
      </c>
      <c r="AF389" s="16">
        <v>30201010104</v>
      </c>
      <c r="AG389" s="11" t="s">
        <v>643</v>
      </c>
      <c r="AH389" s="12">
        <f t="shared" ref="AH389" si="239">+AH390+AH391</f>
        <v>0</v>
      </c>
      <c r="AI389" s="62">
        <f t="shared" si="200"/>
        <v>-1</v>
      </c>
      <c r="AJ389" s="62" t="e">
        <f t="shared" si="208"/>
        <v>#DIV/0!</v>
      </c>
      <c r="AK389" s="62" t="e">
        <f t="shared" si="209"/>
        <v>#DIV/0!</v>
      </c>
      <c r="AL389" s="62">
        <f t="shared" si="210"/>
        <v>-1</v>
      </c>
      <c r="AM389" s="62" t="e">
        <f t="shared" si="211"/>
        <v>#DIV/0!</v>
      </c>
      <c r="AN389" s="62" t="e">
        <f t="shared" si="212"/>
        <v>#DIV/0!</v>
      </c>
      <c r="AO389" s="62" t="e">
        <f t="shared" si="213"/>
        <v>#DIV/0!</v>
      </c>
      <c r="AP389" s="62" t="e">
        <f t="shared" si="214"/>
        <v>#DIV/0!</v>
      </c>
      <c r="AQ389" s="62" t="e">
        <f t="shared" si="215"/>
        <v>#DIV/0!</v>
      </c>
      <c r="AR389" s="62" t="e">
        <f t="shared" si="216"/>
        <v>#DIV/0!</v>
      </c>
      <c r="AS389" s="62" t="e">
        <f t="shared" si="217"/>
        <v>#DIV/0!</v>
      </c>
      <c r="AT389" s="62" t="e">
        <f t="shared" si="218"/>
        <v>#DIV/0!</v>
      </c>
      <c r="AU389" s="62">
        <f t="shared" si="219"/>
        <v>-1</v>
      </c>
    </row>
    <row r="390" spans="1:47" x14ac:dyDescent="0.25">
      <c r="A390" s="66">
        <v>2023</v>
      </c>
      <c r="B390" s="75">
        <v>3020101010402</v>
      </c>
      <c r="C390" s="68" t="s">
        <v>644</v>
      </c>
      <c r="D390" s="69"/>
      <c r="E390" s="69"/>
      <c r="F390" s="69"/>
      <c r="G390" s="69">
        <v>40000000</v>
      </c>
      <c r="H390" s="69"/>
      <c r="I390" s="69"/>
      <c r="J390" s="69"/>
      <c r="K390" s="69"/>
      <c r="L390" s="69"/>
      <c r="M390" s="69"/>
      <c r="N390" s="69"/>
      <c r="O390" s="69"/>
      <c r="P390" s="69">
        <v>40000000</v>
      </c>
      <c r="R390" s="69">
        <v>0</v>
      </c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>
        <f t="shared" si="229"/>
        <v>0</v>
      </c>
      <c r="AF390" s="49">
        <v>3020101010402</v>
      </c>
      <c r="AG390" s="30" t="s">
        <v>644</v>
      </c>
      <c r="AH390" s="31">
        <v>0</v>
      </c>
      <c r="AI390" s="69" t="e">
        <f t="shared" si="200"/>
        <v>#DIV/0!</v>
      </c>
      <c r="AJ390" s="69" t="e">
        <f t="shared" si="208"/>
        <v>#DIV/0!</v>
      </c>
      <c r="AK390" s="69" t="e">
        <f t="shared" si="209"/>
        <v>#DIV/0!</v>
      </c>
      <c r="AL390" s="69">
        <f t="shared" si="210"/>
        <v>-1</v>
      </c>
      <c r="AM390" s="69" t="e">
        <f t="shared" si="211"/>
        <v>#DIV/0!</v>
      </c>
      <c r="AN390" s="69" t="e">
        <f t="shared" si="212"/>
        <v>#DIV/0!</v>
      </c>
      <c r="AO390" s="69" t="e">
        <f t="shared" si="213"/>
        <v>#DIV/0!</v>
      </c>
      <c r="AP390" s="69" t="e">
        <f t="shared" si="214"/>
        <v>#DIV/0!</v>
      </c>
      <c r="AQ390" s="69" t="e">
        <f t="shared" si="215"/>
        <v>#DIV/0!</v>
      </c>
      <c r="AR390" s="69" t="e">
        <f t="shared" si="216"/>
        <v>#DIV/0!</v>
      </c>
      <c r="AS390" s="69" t="e">
        <f t="shared" si="217"/>
        <v>#DIV/0!</v>
      </c>
      <c r="AT390" s="69" t="e">
        <f t="shared" si="218"/>
        <v>#DIV/0!</v>
      </c>
      <c r="AU390" s="69">
        <f t="shared" si="219"/>
        <v>-1</v>
      </c>
    </row>
    <row r="391" spans="1:47" x14ac:dyDescent="0.25">
      <c r="A391" s="66">
        <v>2023</v>
      </c>
      <c r="B391" s="76">
        <v>3020101010403</v>
      </c>
      <c r="C391" s="68" t="s">
        <v>645</v>
      </c>
      <c r="D391" s="69">
        <v>153000000</v>
      </c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>
        <v>153000000</v>
      </c>
      <c r="R391" s="69">
        <v>0</v>
      </c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>
        <f t="shared" si="229"/>
        <v>0</v>
      </c>
      <c r="AF391" s="50">
        <v>3020101010403</v>
      </c>
      <c r="AG391" s="30" t="s">
        <v>645</v>
      </c>
      <c r="AH391" s="31">
        <v>0</v>
      </c>
      <c r="AI391" s="69">
        <f t="shared" si="200"/>
        <v>-1</v>
      </c>
      <c r="AJ391" s="69" t="e">
        <f t="shared" si="208"/>
        <v>#DIV/0!</v>
      </c>
      <c r="AK391" s="69" t="e">
        <f t="shared" si="209"/>
        <v>#DIV/0!</v>
      </c>
      <c r="AL391" s="69" t="e">
        <f t="shared" si="210"/>
        <v>#DIV/0!</v>
      </c>
      <c r="AM391" s="69" t="e">
        <f t="shared" si="211"/>
        <v>#DIV/0!</v>
      </c>
      <c r="AN391" s="69" t="e">
        <f t="shared" si="212"/>
        <v>#DIV/0!</v>
      </c>
      <c r="AO391" s="69" t="e">
        <f t="shared" si="213"/>
        <v>#DIV/0!</v>
      </c>
      <c r="AP391" s="69" t="e">
        <f t="shared" si="214"/>
        <v>#DIV/0!</v>
      </c>
      <c r="AQ391" s="69" t="e">
        <f t="shared" si="215"/>
        <v>#DIV/0!</v>
      </c>
      <c r="AR391" s="69" t="e">
        <f t="shared" si="216"/>
        <v>#DIV/0!</v>
      </c>
      <c r="AS391" s="69" t="e">
        <f t="shared" si="217"/>
        <v>#DIV/0!</v>
      </c>
      <c r="AT391" s="69" t="e">
        <f t="shared" si="218"/>
        <v>#DIV/0!</v>
      </c>
      <c r="AU391" s="69">
        <f t="shared" si="219"/>
        <v>-1</v>
      </c>
    </row>
    <row r="392" spans="1:47" x14ac:dyDescent="0.25">
      <c r="A392" s="63">
        <v>2023</v>
      </c>
      <c r="B392" s="64">
        <v>30201010105</v>
      </c>
      <c r="C392" s="65" t="s">
        <v>646</v>
      </c>
      <c r="D392" s="62">
        <v>0</v>
      </c>
      <c r="E392" s="62">
        <v>0</v>
      </c>
      <c r="F392" s="62">
        <v>40000000</v>
      </c>
      <c r="G392" s="62">
        <v>110000000</v>
      </c>
      <c r="H392" s="62">
        <v>0</v>
      </c>
      <c r="I392" s="62">
        <v>0</v>
      </c>
      <c r="J392" s="62">
        <v>0</v>
      </c>
      <c r="K392" s="62">
        <v>0</v>
      </c>
      <c r="L392" s="62">
        <v>150000000</v>
      </c>
      <c r="M392" s="62">
        <v>0</v>
      </c>
      <c r="N392" s="62">
        <v>0</v>
      </c>
      <c r="O392" s="62">
        <v>0</v>
      </c>
      <c r="P392" s="62">
        <v>300000000</v>
      </c>
      <c r="R392" s="62">
        <v>0</v>
      </c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>
        <f t="shared" si="229"/>
        <v>0</v>
      </c>
      <c r="AF392" s="16">
        <v>30201010105</v>
      </c>
      <c r="AG392" s="11" t="s">
        <v>646</v>
      </c>
      <c r="AH392" s="12">
        <f t="shared" ref="AH392" si="240">+AH393+AH394+AH395</f>
        <v>0</v>
      </c>
      <c r="AI392" s="62" t="e">
        <f t="shared" si="200"/>
        <v>#DIV/0!</v>
      </c>
      <c r="AJ392" s="62" t="e">
        <f t="shared" si="208"/>
        <v>#DIV/0!</v>
      </c>
      <c r="AK392" s="62">
        <f t="shared" si="209"/>
        <v>-1</v>
      </c>
      <c r="AL392" s="62">
        <f t="shared" si="210"/>
        <v>-1</v>
      </c>
      <c r="AM392" s="62" t="e">
        <f t="shared" si="211"/>
        <v>#DIV/0!</v>
      </c>
      <c r="AN392" s="62" t="e">
        <f t="shared" si="212"/>
        <v>#DIV/0!</v>
      </c>
      <c r="AO392" s="62" t="e">
        <f t="shared" si="213"/>
        <v>#DIV/0!</v>
      </c>
      <c r="AP392" s="62" t="e">
        <f t="shared" si="214"/>
        <v>#DIV/0!</v>
      </c>
      <c r="AQ392" s="62">
        <f t="shared" si="215"/>
        <v>-1</v>
      </c>
      <c r="AR392" s="62" t="e">
        <f t="shared" si="216"/>
        <v>#DIV/0!</v>
      </c>
      <c r="AS392" s="62" t="e">
        <f t="shared" si="217"/>
        <v>#DIV/0!</v>
      </c>
      <c r="AT392" s="62" t="e">
        <f t="shared" si="218"/>
        <v>#DIV/0!</v>
      </c>
      <c r="AU392" s="62">
        <f t="shared" si="219"/>
        <v>-1</v>
      </c>
    </row>
    <row r="393" spans="1:47" x14ac:dyDescent="0.25">
      <c r="A393" s="66">
        <v>2023</v>
      </c>
      <c r="B393" s="74">
        <v>3020101010501</v>
      </c>
      <c r="C393" s="68" t="s">
        <v>647</v>
      </c>
      <c r="D393" s="69"/>
      <c r="E393" s="69"/>
      <c r="F393" s="69"/>
      <c r="G393" s="69"/>
      <c r="H393" s="69"/>
      <c r="I393" s="69"/>
      <c r="J393" s="69"/>
      <c r="K393" s="69"/>
      <c r="L393" s="69">
        <v>150000000</v>
      </c>
      <c r="M393" s="69"/>
      <c r="N393" s="69"/>
      <c r="O393" s="69"/>
      <c r="P393" s="69">
        <v>150000000</v>
      </c>
      <c r="R393" s="69">
        <v>0</v>
      </c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>
        <f t="shared" si="229"/>
        <v>0</v>
      </c>
      <c r="AF393" s="48">
        <v>3020101010501</v>
      </c>
      <c r="AG393" s="30" t="s">
        <v>647</v>
      </c>
      <c r="AH393" s="31">
        <v>0</v>
      </c>
      <c r="AI393" s="69" t="e">
        <f t="shared" ref="AI393:AI456" si="241">+(R393-D393)/D393</f>
        <v>#DIV/0!</v>
      </c>
      <c r="AJ393" s="69" t="e">
        <f t="shared" si="208"/>
        <v>#DIV/0!</v>
      </c>
      <c r="AK393" s="69" t="e">
        <f t="shared" si="209"/>
        <v>#DIV/0!</v>
      </c>
      <c r="AL393" s="69" t="e">
        <f t="shared" si="210"/>
        <v>#DIV/0!</v>
      </c>
      <c r="AM393" s="69" t="e">
        <f t="shared" si="211"/>
        <v>#DIV/0!</v>
      </c>
      <c r="AN393" s="69" t="e">
        <f t="shared" si="212"/>
        <v>#DIV/0!</v>
      </c>
      <c r="AO393" s="69" t="e">
        <f t="shared" si="213"/>
        <v>#DIV/0!</v>
      </c>
      <c r="AP393" s="69" t="e">
        <f t="shared" si="214"/>
        <v>#DIV/0!</v>
      </c>
      <c r="AQ393" s="69">
        <f t="shared" si="215"/>
        <v>-1</v>
      </c>
      <c r="AR393" s="69" t="e">
        <f t="shared" si="216"/>
        <v>#DIV/0!</v>
      </c>
      <c r="AS393" s="69" t="e">
        <f t="shared" si="217"/>
        <v>#DIV/0!</v>
      </c>
      <c r="AT393" s="69" t="e">
        <f t="shared" si="218"/>
        <v>#DIV/0!</v>
      </c>
      <c r="AU393" s="69">
        <f t="shared" si="219"/>
        <v>-1</v>
      </c>
    </row>
    <row r="394" spans="1:47" x14ac:dyDescent="0.25">
      <c r="A394" s="66">
        <v>2023</v>
      </c>
      <c r="B394" s="75">
        <v>3020101010502</v>
      </c>
      <c r="C394" s="68" t="s">
        <v>648</v>
      </c>
      <c r="D394" s="69"/>
      <c r="E394" s="69"/>
      <c r="F394" s="69"/>
      <c r="G394" s="69">
        <v>110000000</v>
      </c>
      <c r="H394" s="69"/>
      <c r="I394" s="69"/>
      <c r="J394" s="69"/>
      <c r="K394" s="69"/>
      <c r="L394" s="69"/>
      <c r="M394" s="69"/>
      <c r="N394" s="69"/>
      <c r="O394" s="69"/>
      <c r="P394" s="69">
        <v>110000000</v>
      </c>
      <c r="R394" s="69">
        <v>0</v>
      </c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>
        <f t="shared" si="229"/>
        <v>0</v>
      </c>
      <c r="AF394" s="49">
        <v>3020101010502</v>
      </c>
      <c r="AG394" s="30" t="s">
        <v>648</v>
      </c>
      <c r="AH394" s="31">
        <v>0</v>
      </c>
      <c r="AI394" s="69" t="e">
        <f t="shared" si="241"/>
        <v>#DIV/0!</v>
      </c>
      <c r="AJ394" s="69" t="e">
        <f t="shared" si="208"/>
        <v>#DIV/0!</v>
      </c>
      <c r="AK394" s="69" t="e">
        <f t="shared" si="209"/>
        <v>#DIV/0!</v>
      </c>
      <c r="AL394" s="69">
        <f t="shared" si="210"/>
        <v>-1</v>
      </c>
      <c r="AM394" s="69" t="e">
        <f t="shared" si="211"/>
        <v>#DIV/0!</v>
      </c>
      <c r="AN394" s="69" t="e">
        <f t="shared" si="212"/>
        <v>#DIV/0!</v>
      </c>
      <c r="AO394" s="69" t="e">
        <f t="shared" si="213"/>
        <v>#DIV/0!</v>
      </c>
      <c r="AP394" s="69" t="e">
        <f t="shared" si="214"/>
        <v>#DIV/0!</v>
      </c>
      <c r="AQ394" s="69" t="e">
        <f t="shared" si="215"/>
        <v>#DIV/0!</v>
      </c>
      <c r="AR394" s="69" t="e">
        <f t="shared" si="216"/>
        <v>#DIV/0!</v>
      </c>
      <c r="AS394" s="69" t="e">
        <f t="shared" si="217"/>
        <v>#DIV/0!</v>
      </c>
      <c r="AT394" s="69" t="e">
        <f t="shared" si="218"/>
        <v>#DIV/0!</v>
      </c>
      <c r="AU394" s="69">
        <f t="shared" si="219"/>
        <v>-1</v>
      </c>
    </row>
    <row r="395" spans="1:47" x14ac:dyDescent="0.25">
      <c r="A395" s="66">
        <v>2023</v>
      </c>
      <c r="B395" s="76">
        <v>3020101010503</v>
      </c>
      <c r="C395" s="68" t="s">
        <v>649</v>
      </c>
      <c r="D395" s="69"/>
      <c r="E395" s="69"/>
      <c r="F395" s="69">
        <v>40000000</v>
      </c>
      <c r="G395" s="69">
        <v>0</v>
      </c>
      <c r="H395" s="69"/>
      <c r="I395" s="69"/>
      <c r="J395" s="69"/>
      <c r="K395" s="69"/>
      <c r="L395" s="69"/>
      <c r="M395" s="69"/>
      <c r="N395" s="69"/>
      <c r="O395" s="69"/>
      <c r="P395" s="69">
        <v>40000000</v>
      </c>
      <c r="R395" s="69">
        <v>0</v>
      </c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>
        <f t="shared" si="229"/>
        <v>0</v>
      </c>
      <c r="AF395" s="50">
        <v>3020101010503</v>
      </c>
      <c r="AG395" s="30" t="s">
        <v>649</v>
      </c>
      <c r="AH395" s="31">
        <v>0</v>
      </c>
      <c r="AI395" s="69" t="e">
        <f t="shared" si="241"/>
        <v>#DIV/0!</v>
      </c>
      <c r="AJ395" s="69" t="e">
        <f t="shared" si="208"/>
        <v>#DIV/0!</v>
      </c>
      <c r="AK395" s="69">
        <f t="shared" si="209"/>
        <v>-1</v>
      </c>
      <c r="AL395" s="69" t="e">
        <f t="shared" si="210"/>
        <v>#DIV/0!</v>
      </c>
      <c r="AM395" s="69" t="e">
        <f t="shared" si="211"/>
        <v>#DIV/0!</v>
      </c>
      <c r="AN395" s="69" t="e">
        <f t="shared" si="212"/>
        <v>#DIV/0!</v>
      </c>
      <c r="AO395" s="69" t="e">
        <f t="shared" si="213"/>
        <v>#DIV/0!</v>
      </c>
      <c r="AP395" s="69" t="e">
        <f t="shared" si="214"/>
        <v>#DIV/0!</v>
      </c>
      <c r="AQ395" s="69" t="e">
        <f t="shared" si="215"/>
        <v>#DIV/0!</v>
      </c>
      <c r="AR395" s="69" t="e">
        <f t="shared" si="216"/>
        <v>#DIV/0!</v>
      </c>
      <c r="AS395" s="69" t="e">
        <f t="shared" si="217"/>
        <v>#DIV/0!</v>
      </c>
      <c r="AT395" s="69" t="e">
        <f t="shared" si="218"/>
        <v>#DIV/0!</v>
      </c>
      <c r="AU395" s="69">
        <f t="shared" si="219"/>
        <v>-1</v>
      </c>
    </row>
    <row r="396" spans="1:47" x14ac:dyDescent="0.25">
      <c r="A396" s="63">
        <v>2023</v>
      </c>
      <c r="B396" s="64">
        <v>30201010106</v>
      </c>
      <c r="C396" s="65" t="s">
        <v>650</v>
      </c>
      <c r="D396" s="62">
        <v>0</v>
      </c>
      <c r="E396" s="62">
        <v>0</v>
      </c>
      <c r="F396" s="62">
        <v>40000000</v>
      </c>
      <c r="G396" s="62">
        <v>30000000</v>
      </c>
      <c r="H396" s="62">
        <v>0</v>
      </c>
      <c r="I396" s="62">
        <v>0</v>
      </c>
      <c r="J396" s="62">
        <v>0</v>
      </c>
      <c r="K396" s="62">
        <v>0</v>
      </c>
      <c r="L396" s="62">
        <v>40000000</v>
      </c>
      <c r="M396" s="62">
        <v>0</v>
      </c>
      <c r="N396" s="62">
        <v>0</v>
      </c>
      <c r="O396" s="62">
        <v>0</v>
      </c>
      <c r="P396" s="62">
        <v>110000000</v>
      </c>
      <c r="R396" s="62">
        <v>0</v>
      </c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>
        <f t="shared" si="229"/>
        <v>0</v>
      </c>
      <c r="AF396" s="16">
        <v>30201010106</v>
      </c>
      <c r="AG396" s="11" t="s">
        <v>650</v>
      </c>
      <c r="AH396" s="12">
        <f t="shared" ref="AH396" si="242">+AH397+AH398+AH399</f>
        <v>0</v>
      </c>
      <c r="AI396" s="62" t="e">
        <f t="shared" si="241"/>
        <v>#DIV/0!</v>
      </c>
      <c r="AJ396" s="62" t="e">
        <f t="shared" si="208"/>
        <v>#DIV/0!</v>
      </c>
      <c r="AK396" s="62">
        <f t="shared" si="209"/>
        <v>-1</v>
      </c>
      <c r="AL396" s="62">
        <f t="shared" si="210"/>
        <v>-1</v>
      </c>
      <c r="AM396" s="62" t="e">
        <f t="shared" si="211"/>
        <v>#DIV/0!</v>
      </c>
      <c r="AN396" s="62" t="e">
        <f t="shared" si="212"/>
        <v>#DIV/0!</v>
      </c>
      <c r="AO396" s="62" t="e">
        <f t="shared" si="213"/>
        <v>#DIV/0!</v>
      </c>
      <c r="AP396" s="62" t="e">
        <f t="shared" si="214"/>
        <v>#DIV/0!</v>
      </c>
      <c r="AQ396" s="62">
        <f t="shared" si="215"/>
        <v>-1</v>
      </c>
      <c r="AR396" s="62" t="e">
        <f t="shared" si="216"/>
        <v>#DIV/0!</v>
      </c>
      <c r="AS396" s="62" t="e">
        <f t="shared" si="217"/>
        <v>#DIV/0!</v>
      </c>
      <c r="AT396" s="62" t="e">
        <f t="shared" si="218"/>
        <v>#DIV/0!</v>
      </c>
      <c r="AU396" s="62">
        <f t="shared" si="219"/>
        <v>-1</v>
      </c>
    </row>
    <row r="397" spans="1:47" x14ac:dyDescent="0.25">
      <c r="A397" s="66">
        <v>2023</v>
      </c>
      <c r="B397" s="74">
        <v>3020101010601</v>
      </c>
      <c r="C397" s="68" t="s">
        <v>651</v>
      </c>
      <c r="D397" s="69"/>
      <c r="E397" s="69"/>
      <c r="F397" s="69"/>
      <c r="G397" s="69"/>
      <c r="H397" s="69"/>
      <c r="I397" s="69"/>
      <c r="J397" s="69"/>
      <c r="K397" s="69"/>
      <c r="L397" s="69">
        <v>40000000</v>
      </c>
      <c r="M397" s="69"/>
      <c r="N397" s="69"/>
      <c r="O397" s="69"/>
      <c r="P397" s="69">
        <v>40000000</v>
      </c>
      <c r="R397" s="69">
        <v>0</v>
      </c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>
        <f t="shared" si="229"/>
        <v>0</v>
      </c>
      <c r="AF397" s="48">
        <v>3020101010601</v>
      </c>
      <c r="AG397" s="30" t="s">
        <v>651</v>
      </c>
      <c r="AH397" s="31">
        <v>0</v>
      </c>
      <c r="AI397" s="69" t="e">
        <f t="shared" si="241"/>
        <v>#DIV/0!</v>
      </c>
      <c r="AJ397" s="69" t="e">
        <f t="shared" si="208"/>
        <v>#DIV/0!</v>
      </c>
      <c r="AK397" s="69" t="e">
        <f t="shared" si="209"/>
        <v>#DIV/0!</v>
      </c>
      <c r="AL397" s="69" t="e">
        <f t="shared" si="210"/>
        <v>#DIV/0!</v>
      </c>
      <c r="AM397" s="69" t="e">
        <f t="shared" si="211"/>
        <v>#DIV/0!</v>
      </c>
      <c r="AN397" s="69" t="e">
        <f t="shared" si="212"/>
        <v>#DIV/0!</v>
      </c>
      <c r="AO397" s="69" t="e">
        <f t="shared" si="213"/>
        <v>#DIV/0!</v>
      </c>
      <c r="AP397" s="69" t="e">
        <f t="shared" si="214"/>
        <v>#DIV/0!</v>
      </c>
      <c r="AQ397" s="69">
        <f t="shared" si="215"/>
        <v>-1</v>
      </c>
      <c r="AR397" s="69" t="e">
        <f t="shared" si="216"/>
        <v>#DIV/0!</v>
      </c>
      <c r="AS397" s="69" t="e">
        <f t="shared" si="217"/>
        <v>#DIV/0!</v>
      </c>
      <c r="AT397" s="69" t="e">
        <f t="shared" si="218"/>
        <v>#DIV/0!</v>
      </c>
      <c r="AU397" s="69">
        <f t="shared" si="219"/>
        <v>-1</v>
      </c>
    </row>
    <row r="398" spans="1:47" x14ac:dyDescent="0.25">
      <c r="A398" s="66">
        <v>2023</v>
      </c>
      <c r="B398" s="75">
        <v>3020101010602</v>
      </c>
      <c r="C398" s="68" t="s">
        <v>652</v>
      </c>
      <c r="D398" s="69"/>
      <c r="E398" s="69"/>
      <c r="F398" s="69"/>
      <c r="G398" s="69">
        <v>30000000</v>
      </c>
      <c r="H398" s="69"/>
      <c r="I398" s="69"/>
      <c r="J398" s="69"/>
      <c r="K398" s="69"/>
      <c r="L398" s="69"/>
      <c r="M398" s="69"/>
      <c r="N398" s="69"/>
      <c r="O398" s="69"/>
      <c r="P398" s="69">
        <v>30000000</v>
      </c>
      <c r="R398" s="69">
        <v>0</v>
      </c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>
        <f t="shared" si="229"/>
        <v>0</v>
      </c>
      <c r="AF398" s="49">
        <v>3020101010602</v>
      </c>
      <c r="AG398" s="30" t="s">
        <v>652</v>
      </c>
      <c r="AH398" s="31">
        <v>0</v>
      </c>
      <c r="AI398" s="69" t="e">
        <f t="shared" si="241"/>
        <v>#DIV/0!</v>
      </c>
      <c r="AJ398" s="69" t="e">
        <f t="shared" si="208"/>
        <v>#DIV/0!</v>
      </c>
      <c r="AK398" s="69" t="e">
        <f t="shared" si="209"/>
        <v>#DIV/0!</v>
      </c>
      <c r="AL398" s="69">
        <f t="shared" si="210"/>
        <v>-1</v>
      </c>
      <c r="AM398" s="69" t="e">
        <f t="shared" si="211"/>
        <v>#DIV/0!</v>
      </c>
      <c r="AN398" s="69" t="e">
        <f t="shared" si="212"/>
        <v>#DIV/0!</v>
      </c>
      <c r="AO398" s="69" t="e">
        <f t="shared" si="213"/>
        <v>#DIV/0!</v>
      </c>
      <c r="AP398" s="69" t="e">
        <f t="shared" si="214"/>
        <v>#DIV/0!</v>
      </c>
      <c r="AQ398" s="69" t="e">
        <f t="shared" si="215"/>
        <v>#DIV/0!</v>
      </c>
      <c r="AR398" s="69" t="e">
        <f t="shared" si="216"/>
        <v>#DIV/0!</v>
      </c>
      <c r="AS398" s="69" t="e">
        <f t="shared" si="217"/>
        <v>#DIV/0!</v>
      </c>
      <c r="AT398" s="69" t="e">
        <f t="shared" si="218"/>
        <v>#DIV/0!</v>
      </c>
      <c r="AU398" s="69">
        <f t="shared" si="219"/>
        <v>-1</v>
      </c>
    </row>
    <row r="399" spans="1:47" x14ac:dyDescent="0.25">
      <c r="A399" s="66">
        <v>2023</v>
      </c>
      <c r="B399" s="76">
        <v>3020101010603</v>
      </c>
      <c r="C399" s="68" t="s">
        <v>653</v>
      </c>
      <c r="D399" s="69"/>
      <c r="E399" s="69"/>
      <c r="F399" s="69">
        <v>40000000</v>
      </c>
      <c r="G399" s="69"/>
      <c r="H399" s="69"/>
      <c r="I399" s="69"/>
      <c r="J399" s="69"/>
      <c r="K399" s="69"/>
      <c r="L399" s="69"/>
      <c r="M399" s="69"/>
      <c r="N399" s="69"/>
      <c r="O399" s="69"/>
      <c r="P399" s="69">
        <v>40000000</v>
      </c>
      <c r="R399" s="69">
        <v>0</v>
      </c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>
        <f t="shared" si="229"/>
        <v>0</v>
      </c>
      <c r="AF399" s="50">
        <v>3020101010603</v>
      </c>
      <c r="AG399" s="30" t="s">
        <v>653</v>
      </c>
      <c r="AH399" s="31">
        <v>0</v>
      </c>
      <c r="AI399" s="69" t="e">
        <f t="shared" si="241"/>
        <v>#DIV/0!</v>
      </c>
      <c r="AJ399" s="69" t="e">
        <f t="shared" si="208"/>
        <v>#DIV/0!</v>
      </c>
      <c r="AK399" s="69">
        <f t="shared" si="209"/>
        <v>-1</v>
      </c>
      <c r="AL399" s="69" t="e">
        <f t="shared" si="210"/>
        <v>#DIV/0!</v>
      </c>
      <c r="AM399" s="69" t="e">
        <f t="shared" si="211"/>
        <v>#DIV/0!</v>
      </c>
      <c r="AN399" s="69" t="e">
        <f t="shared" si="212"/>
        <v>#DIV/0!</v>
      </c>
      <c r="AO399" s="69" t="e">
        <f t="shared" si="213"/>
        <v>#DIV/0!</v>
      </c>
      <c r="AP399" s="69" t="e">
        <f t="shared" si="214"/>
        <v>#DIV/0!</v>
      </c>
      <c r="AQ399" s="69" t="e">
        <f t="shared" si="215"/>
        <v>#DIV/0!</v>
      </c>
      <c r="AR399" s="69" t="e">
        <f t="shared" si="216"/>
        <v>#DIV/0!</v>
      </c>
      <c r="AS399" s="69" t="e">
        <f t="shared" si="217"/>
        <v>#DIV/0!</v>
      </c>
      <c r="AT399" s="69" t="e">
        <f t="shared" si="218"/>
        <v>#DIV/0!</v>
      </c>
      <c r="AU399" s="69">
        <f t="shared" si="219"/>
        <v>-1</v>
      </c>
    </row>
    <row r="400" spans="1:47" x14ac:dyDescent="0.25">
      <c r="A400" s="63">
        <v>2023</v>
      </c>
      <c r="B400" s="64">
        <v>30201010107</v>
      </c>
      <c r="C400" s="65" t="s">
        <v>654</v>
      </c>
      <c r="D400" s="62">
        <v>1183885403</v>
      </c>
      <c r="E400" s="62">
        <v>0</v>
      </c>
      <c r="F400" s="62">
        <v>0</v>
      </c>
      <c r="G400" s="62">
        <v>150000000</v>
      </c>
      <c r="H400" s="62">
        <v>0</v>
      </c>
      <c r="I400" s="62">
        <v>0</v>
      </c>
      <c r="J400" s="62">
        <v>0</v>
      </c>
      <c r="K400" s="62">
        <v>0</v>
      </c>
      <c r="L400" s="62">
        <v>80000000</v>
      </c>
      <c r="M400" s="62">
        <v>0</v>
      </c>
      <c r="N400" s="62">
        <v>0</v>
      </c>
      <c r="O400" s="62">
        <v>0</v>
      </c>
      <c r="P400" s="62">
        <v>1413885403</v>
      </c>
      <c r="R400" s="62">
        <v>0</v>
      </c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>
        <f t="shared" si="229"/>
        <v>0</v>
      </c>
      <c r="AF400" s="16">
        <v>30201010107</v>
      </c>
      <c r="AG400" s="11" t="s">
        <v>654</v>
      </c>
      <c r="AH400" s="12">
        <f t="shared" ref="AH400" si="243">+AH401+AH402+AH403</f>
        <v>0</v>
      </c>
      <c r="AI400" s="62">
        <f t="shared" si="241"/>
        <v>-1</v>
      </c>
      <c r="AJ400" s="62" t="e">
        <f t="shared" si="208"/>
        <v>#DIV/0!</v>
      </c>
      <c r="AK400" s="62" t="e">
        <f t="shared" si="209"/>
        <v>#DIV/0!</v>
      </c>
      <c r="AL400" s="62">
        <f t="shared" si="210"/>
        <v>-1</v>
      </c>
      <c r="AM400" s="62" t="e">
        <f t="shared" si="211"/>
        <v>#DIV/0!</v>
      </c>
      <c r="AN400" s="62" t="e">
        <f t="shared" si="212"/>
        <v>#DIV/0!</v>
      </c>
      <c r="AO400" s="62" t="e">
        <f t="shared" si="213"/>
        <v>#DIV/0!</v>
      </c>
      <c r="AP400" s="62" t="e">
        <f t="shared" si="214"/>
        <v>#DIV/0!</v>
      </c>
      <c r="AQ400" s="62">
        <f t="shared" si="215"/>
        <v>-1</v>
      </c>
      <c r="AR400" s="62" t="e">
        <f t="shared" si="216"/>
        <v>#DIV/0!</v>
      </c>
      <c r="AS400" s="62" t="e">
        <f t="shared" si="217"/>
        <v>#DIV/0!</v>
      </c>
      <c r="AT400" s="62" t="e">
        <f t="shared" si="218"/>
        <v>#DIV/0!</v>
      </c>
      <c r="AU400" s="62">
        <f t="shared" si="219"/>
        <v>-1</v>
      </c>
    </row>
    <row r="401" spans="1:47" x14ac:dyDescent="0.25">
      <c r="A401" s="66">
        <v>2023</v>
      </c>
      <c r="B401" s="74">
        <v>3020101010701</v>
      </c>
      <c r="C401" s="68" t="s">
        <v>655</v>
      </c>
      <c r="D401" s="69"/>
      <c r="E401" s="69"/>
      <c r="F401" s="69"/>
      <c r="G401" s="69"/>
      <c r="H401" s="69"/>
      <c r="I401" s="69"/>
      <c r="J401" s="69"/>
      <c r="K401" s="69"/>
      <c r="L401" s="69">
        <v>80000000</v>
      </c>
      <c r="M401" s="69"/>
      <c r="N401" s="69"/>
      <c r="O401" s="69"/>
      <c r="P401" s="69">
        <v>80000000</v>
      </c>
      <c r="R401" s="69">
        <v>0</v>
      </c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>
        <f t="shared" si="229"/>
        <v>0</v>
      </c>
      <c r="AF401" s="48">
        <v>3020101010701</v>
      </c>
      <c r="AG401" s="30" t="s">
        <v>655</v>
      </c>
      <c r="AH401" s="31">
        <v>0</v>
      </c>
      <c r="AI401" s="69" t="e">
        <f t="shared" si="241"/>
        <v>#DIV/0!</v>
      </c>
      <c r="AJ401" s="69" t="e">
        <f t="shared" si="208"/>
        <v>#DIV/0!</v>
      </c>
      <c r="AK401" s="69" t="e">
        <f t="shared" si="209"/>
        <v>#DIV/0!</v>
      </c>
      <c r="AL401" s="69" t="e">
        <f t="shared" si="210"/>
        <v>#DIV/0!</v>
      </c>
      <c r="AM401" s="69" t="e">
        <f t="shared" si="211"/>
        <v>#DIV/0!</v>
      </c>
      <c r="AN401" s="69" t="e">
        <f t="shared" si="212"/>
        <v>#DIV/0!</v>
      </c>
      <c r="AO401" s="69" t="e">
        <f t="shared" si="213"/>
        <v>#DIV/0!</v>
      </c>
      <c r="AP401" s="69" t="e">
        <f t="shared" si="214"/>
        <v>#DIV/0!</v>
      </c>
      <c r="AQ401" s="69">
        <f t="shared" si="215"/>
        <v>-1</v>
      </c>
      <c r="AR401" s="69" t="e">
        <f t="shared" si="216"/>
        <v>#DIV/0!</v>
      </c>
      <c r="AS401" s="69" t="e">
        <f t="shared" si="217"/>
        <v>#DIV/0!</v>
      </c>
      <c r="AT401" s="69" t="e">
        <f t="shared" si="218"/>
        <v>#DIV/0!</v>
      </c>
      <c r="AU401" s="69">
        <f t="shared" si="219"/>
        <v>-1</v>
      </c>
    </row>
    <row r="402" spans="1:47" x14ac:dyDescent="0.25">
      <c r="A402" s="66">
        <v>2023</v>
      </c>
      <c r="B402" s="75">
        <v>3020101010702</v>
      </c>
      <c r="C402" s="68" t="s">
        <v>656</v>
      </c>
      <c r="D402" s="69"/>
      <c r="E402" s="69"/>
      <c r="F402" s="69"/>
      <c r="G402" s="69">
        <v>150000000</v>
      </c>
      <c r="H402" s="69"/>
      <c r="I402" s="69"/>
      <c r="J402" s="69"/>
      <c r="K402" s="69"/>
      <c r="L402" s="69"/>
      <c r="M402" s="69"/>
      <c r="N402" s="69"/>
      <c r="O402" s="69"/>
      <c r="P402" s="69">
        <v>150000000</v>
      </c>
      <c r="R402" s="69">
        <v>0</v>
      </c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>
        <f t="shared" si="229"/>
        <v>0</v>
      </c>
      <c r="AF402" s="49">
        <v>3020101010702</v>
      </c>
      <c r="AG402" s="30" t="s">
        <v>656</v>
      </c>
      <c r="AH402" s="31">
        <v>0</v>
      </c>
      <c r="AI402" s="69" t="e">
        <f t="shared" si="241"/>
        <v>#DIV/0!</v>
      </c>
      <c r="AJ402" s="69" t="e">
        <f t="shared" si="208"/>
        <v>#DIV/0!</v>
      </c>
      <c r="AK402" s="69" t="e">
        <f t="shared" si="209"/>
        <v>#DIV/0!</v>
      </c>
      <c r="AL402" s="69">
        <f t="shared" si="210"/>
        <v>-1</v>
      </c>
      <c r="AM402" s="69" t="e">
        <f t="shared" si="211"/>
        <v>#DIV/0!</v>
      </c>
      <c r="AN402" s="69" t="e">
        <f t="shared" si="212"/>
        <v>#DIV/0!</v>
      </c>
      <c r="AO402" s="69" t="e">
        <f t="shared" si="213"/>
        <v>#DIV/0!</v>
      </c>
      <c r="AP402" s="69" t="e">
        <f t="shared" si="214"/>
        <v>#DIV/0!</v>
      </c>
      <c r="AQ402" s="69" t="e">
        <f t="shared" si="215"/>
        <v>#DIV/0!</v>
      </c>
      <c r="AR402" s="69" t="e">
        <f t="shared" si="216"/>
        <v>#DIV/0!</v>
      </c>
      <c r="AS402" s="69" t="e">
        <f t="shared" si="217"/>
        <v>#DIV/0!</v>
      </c>
      <c r="AT402" s="69" t="e">
        <f t="shared" si="218"/>
        <v>#DIV/0!</v>
      </c>
      <c r="AU402" s="69">
        <f t="shared" si="219"/>
        <v>-1</v>
      </c>
    </row>
    <row r="403" spans="1:47" x14ac:dyDescent="0.25">
      <c r="A403" s="66">
        <v>2023</v>
      </c>
      <c r="B403" s="76">
        <v>3020101010703</v>
      </c>
      <c r="C403" s="68" t="s">
        <v>657</v>
      </c>
      <c r="D403" s="69">
        <v>1183885403</v>
      </c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>
        <v>1183885403</v>
      </c>
      <c r="R403" s="69">
        <v>0</v>
      </c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>
        <f t="shared" si="229"/>
        <v>0</v>
      </c>
      <c r="AF403" s="50">
        <v>3020101010703</v>
      </c>
      <c r="AG403" s="30" t="s">
        <v>657</v>
      </c>
      <c r="AH403" s="31">
        <v>0</v>
      </c>
      <c r="AI403" s="69">
        <f t="shared" si="241"/>
        <v>-1</v>
      </c>
      <c r="AJ403" s="69" t="e">
        <f t="shared" si="208"/>
        <v>#DIV/0!</v>
      </c>
      <c r="AK403" s="69" t="e">
        <f t="shared" si="209"/>
        <v>#DIV/0!</v>
      </c>
      <c r="AL403" s="69" t="e">
        <f t="shared" si="210"/>
        <v>#DIV/0!</v>
      </c>
      <c r="AM403" s="69" t="e">
        <f t="shared" si="211"/>
        <v>#DIV/0!</v>
      </c>
      <c r="AN403" s="69" t="e">
        <f t="shared" si="212"/>
        <v>#DIV/0!</v>
      </c>
      <c r="AO403" s="69" t="e">
        <f t="shared" si="213"/>
        <v>#DIV/0!</v>
      </c>
      <c r="AP403" s="69" t="e">
        <f t="shared" si="214"/>
        <v>#DIV/0!</v>
      </c>
      <c r="AQ403" s="69" t="e">
        <f t="shared" si="215"/>
        <v>#DIV/0!</v>
      </c>
      <c r="AR403" s="69" t="e">
        <f t="shared" si="216"/>
        <v>#DIV/0!</v>
      </c>
      <c r="AS403" s="69" t="e">
        <f t="shared" si="217"/>
        <v>#DIV/0!</v>
      </c>
      <c r="AT403" s="69" t="e">
        <f t="shared" si="218"/>
        <v>#DIV/0!</v>
      </c>
      <c r="AU403" s="69">
        <f t="shared" si="219"/>
        <v>-1</v>
      </c>
    </row>
    <row r="404" spans="1:47" x14ac:dyDescent="0.25">
      <c r="A404" s="63">
        <v>2023</v>
      </c>
      <c r="B404" s="64">
        <v>30201010108</v>
      </c>
      <c r="C404" s="65" t="s">
        <v>658</v>
      </c>
      <c r="D404" s="62">
        <v>0</v>
      </c>
      <c r="E404" s="62">
        <v>0</v>
      </c>
      <c r="F404" s="62">
        <v>0</v>
      </c>
      <c r="G404" s="62">
        <v>0</v>
      </c>
      <c r="H404" s="62">
        <v>0</v>
      </c>
      <c r="I404" s="62">
        <v>0</v>
      </c>
      <c r="J404" s="62">
        <v>0</v>
      </c>
      <c r="K404" s="62">
        <v>0</v>
      </c>
      <c r="L404" s="62">
        <v>10000000</v>
      </c>
      <c r="M404" s="62">
        <v>0</v>
      </c>
      <c r="N404" s="62">
        <v>0</v>
      </c>
      <c r="O404" s="62">
        <v>0</v>
      </c>
      <c r="P404" s="62">
        <v>10000000</v>
      </c>
      <c r="R404" s="62">
        <v>0</v>
      </c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>
        <f t="shared" si="229"/>
        <v>0</v>
      </c>
      <c r="AF404" s="16">
        <v>30201010108</v>
      </c>
      <c r="AG404" s="11" t="s">
        <v>658</v>
      </c>
      <c r="AH404" s="12">
        <f t="shared" ref="AH404" si="244">+AH405</f>
        <v>0</v>
      </c>
      <c r="AI404" s="62" t="e">
        <f t="shared" si="241"/>
        <v>#DIV/0!</v>
      </c>
      <c r="AJ404" s="62" t="e">
        <f t="shared" si="208"/>
        <v>#DIV/0!</v>
      </c>
      <c r="AK404" s="62" t="e">
        <f t="shared" si="209"/>
        <v>#DIV/0!</v>
      </c>
      <c r="AL404" s="62" t="e">
        <f t="shared" si="210"/>
        <v>#DIV/0!</v>
      </c>
      <c r="AM404" s="62" t="e">
        <f t="shared" si="211"/>
        <v>#DIV/0!</v>
      </c>
      <c r="AN404" s="62" t="e">
        <f t="shared" si="212"/>
        <v>#DIV/0!</v>
      </c>
      <c r="AO404" s="62" t="e">
        <f t="shared" si="213"/>
        <v>#DIV/0!</v>
      </c>
      <c r="AP404" s="62" t="e">
        <f t="shared" si="214"/>
        <v>#DIV/0!</v>
      </c>
      <c r="AQ404" s="62">
        <f t="shared" si="215"/>
        <v>-1</v>
      </c>
      <c r="AR404" s="62" t="e">
        <f t="shared" si="216"/>
        <v>#DIV/0!</v>
      </c>
      <c r="AS404" s="62" t="e">
        <f t="shared" si="217"/>
        <v>#DIV/0!</v>
      </c>
      <c r="AT404" s="62" t="e">
        <f t="shared" si="218"/>
        <v>#DIV/0!</v>
      </c>
      <c r="AU404" s="62">
        <f t="shared" si="219"/>
        <v>-1</v>
      </c>
    </row>
    <row r="405" spans="1:47" x14ac:dyDescent="0.25">
      <c r="A405" s="66">
        <v>2023</v>
      </c>
      <c r="B405" s="74">
        <v>3020101010801</v>
      </c>
      <c r="C405" s="68" t="s">
        <v>659</v>
      </c>
      <c r="D405" s="69"/>
      <c r="E405" s="69"/>
      <c r="F405" s="69"/>
      <c r="G405" s="69"/>
      <c r="H405" s="69"/>
      <c r="I405" s="69"/>
      <c r="J405" s="69"/>
      <c r="K405" s="69"/>
      <c r="L405" s="69">
        <v>10000000</v>
      </c>
      <c r="M405" s="69"/>
      <c r="N405" s="69"/>
      <c r="O405" s="69"/>
      <c r="P405" s="69">
        <v>10000000</v>
      </c>
      <c r="R405" s="69">
        <v>0</v>
      </c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>
        <f t="shared" si="229"/>
        <v>0</v>
      </c>
      <c r="AF405" s="48">
        <v>3020101010801</v>
      </c>
      <c r="AG405" s="30" t="s">
        <v>659</v>
      </c>
      <c r="AH405" s="31">
        <v>0</v>
      </c>
      <c r="AI405" s="69" t="e">
        <f t="shared" si="241"/>
        <v>#DIV/0!</v>
      </c>
      <c r="AJ405" s="69" t="e">
        <f t="shared" si="208"/>
        <v>#DIV/0!</v>
      </c>
      <c r="AK405" s="69" t="e">
        <f t="shared" si="209"/>
        <v>#DIV/0!</v>
      </c>
      <c r="AL405" s="69" t="e">
        <f t="shared" si="210"/>
        <v>#DIV/0!</v>
      </c>
      <c r="AM405" s="69" t="e">
        <f t="shared" si="211"/>
        <v>#DIV/0!</v>
      </c>
      <c r="AN405" s="69" t="e">
        <f t="shared" si="212"/>
        <v>#DIV/0!</v>
      </c>
      <c r="AO405" s="69" t="e">
        <f t="shared" si="213"/>
        <v>#DIV/0!</v>
      </c>
      <c r="AP405" s="69" t="e">
        <f t="shared" si="214"/>
        <v>#DIV/0!</v>
      </c>
      <c r="AQ405" s="69">
        <f t="shared" si="215"/>
        <v>-1</v>
      </c>
      <c r="AR405" s="69" t="e">
        <f t="shared" si="216"/>
        <v>#DIV/0!</v>
      </c>
      <c r="AS405" s="69" t="e">
        <f t="shared" si="217"/>
        <v>#DIV/0!</v>
      </c>
      <c r="AT405" s="69" t="e">
        <f t="shared" si="218"/>
        <v>#DIV/0!</v>
      </c>
      <c r="AU405" s="69">
        <f t="shared" si="219"/>
        <v>-1</v>
      </c>
    </row>
    <row r="406" spans="1:47" x14ac:dyDescent="0.25">
      <c r="A406" s="63">
        <v>2023</v>
      </c>
      <c r="B406" s="64">
        <v>30201010109</v>
      </c>
      <c r="C406" s="65" t="s">
        <v>660</v>
      </c>
      <c r="D406" s="62">
        <v>0</v>
      </c>
      <c r="E406" s="62">
        <v>130000000</v>
      </c>
      <c r="F406" s="62">
        <v>0</v>
      </c>
      <c r="G406" s="62">
        <v>20000000</v>
      </c>
      <c r="H406" s="62">
        <v>0</v>
      </c>
      <c r="I406" s="62">
        <v>0</v>
      </c>
      <c r="J406" s="62">
        <v>0</v>
      </c>
      <c r="K406" s="62">
        <v>0</v>
      </c>
      <c r="L406" s="62">
        <v>0</v>
      </c>
      <c r="M406" s="62">
        <v>0</v>
      </c>
      <c r="N406" s="62">
        <v>0</v>
      </c>
      <c r="O406" s="62">
        <v>0</v>
      </c>
      <c r="P406" s="62">
        <v>150000000</v>
      </c>
      <c r="R406" s="62">
        <v>0</v>
      </c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>
        <f t="shared" si="229"/>
        <v>0</v>
      </c>
      <c r="AF406" s="16">
        <v>30201010109</v>
      </c>
      <c r="AG406" s="11" t="s">
        <v>660</v>
      </c>
      <c r="AH406" s="12">
        <f t="shared" ref="AH406" si="245">+AH407+AH408</f>
        <v>0</v>
      </c>
      <c r="AI406" s="62" t="e">
        <f t="shared" si="241"/>
        <v>#DIV/0!</v>
      </c>
      <c r="AJ406" s="62">
        <f t="shared" si="208"/>
        <v>-1</v>
      </c>
      <c r="AK406" s="62" t="e">
        <f t="shared" si="209"/>
        <v>#DIV/0!</v>
      </c>
      <c r="AL406" s="62">
        <f t="shared" si="210"/>
        <v>-1</v>
      </c>
      <c r="AM406" s="62" t="e">
        <f t="shared" si="211"/>
        <v>#DIV/0!</v>
      </c>
      <c r="AN406" s="62" t="e">
        <f t="shared" si="212"/>
        <v>#DIV/0!</v>
      </c>
      <c r="AO406" s="62" t="e">
        <f t="shared" si="213"/>
        <v>#DIV/0!</v>
      </c>
      <c r="AP406" s="62" t="e">
        <f t="shared" si="214"/>
        <v>#DIV/0!</v>
      </c>
      <c r="AQ406" s="62" t="e">
        <f t="shared" si="215"/>
        <v>#DIV/0!</v>
      </c>
      <c r="AR406" s="62" t="e">
        <f t="shared" si="216"/>
        <v>#DIV/0!</v>
      </c>
      <c r="AS406" s="62" t="e">
        <f t="shared" si="217"/>
        <v>#DIV/0!</v>
      </c>
      <c r="AT406" s="62" t="e">
        <f t="shared" si="218"/>
        <v>#DIV/0!</v>
      </c>
      <c r="AU406" s="62">
        <f t="shared" si="219"/>
        <v>-1</v>
      </c>
    </row>
    <row r="407" spans="1:47" x14ac:dyDescent="0.25">
      <c r="A407" s="66">
        <v>2023</v>
      </c>
      <c r="B407" s="75">
        <v>3020101010902</v>
      </c>
      <c r="C407" s="68" t="s">
        <v>661</v>
      </c>
      <c r="D407" s="69"/>
      <c r="E407" s="69"/>
      <c r="F407" s="69"/>
      <c r="G407" s="69">
        <v>20000000</v>
      </c>
      <c r="H407" s="69"/>
      <c r="I407" s="69"/>
      <c r="J407" s="69"/>
      <c r="K407" s="69"/>
      <c r="L407" s="69"/>
      <c r="M407" s="69"/>
      <c r="N407" s="69"/>
      <c r="O407" s="69"/>
      <c r="P407" s="69">
        <v>20000000</v>
      </c>
      <c r="R407" s="69">
        <v>0</v>
      </c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>
        <f t="shared" si="229"/>
        <v>0</v>
      </c>
      <c r="AF407" s="49">
        <v>3020101010902</v>
      </c>
      <c r="AG407" s="30" t="s">
        <v>661</v>
      </c>
      <c r="AH407" s="31">
        <v>0</v>
      </c>
      <c r="AI407" s="69" t="e">
        <f t="shared" si="241"/>
        <v>#DIV/0!</v>
      </c>
      <c r="AJ407" s="69" t="e">
        <f t="shared" si="208"/>
        <v>#DIV/0!</v>
      </c>
      <c r="AK407" s="69" t="e">
        <f t="shared" si="209"/>
        <v>#DIV/0!</v>
      </c>
      <c r="AL407" s="69">
        <f t="shared" si="210"/>
        <v>-1</v>
      </c>
      <c r="AM407" s="69" t="e">
        <f t="shared" si="211"/>
        <v>#DIV/0!</v>
      </c>
      <c r="AN407" s="69" t="e">
        <f t="shared" si="212"/>
        <v>#DIV/0!</v>
      </c>
      <c r="AO407" s="69" t="e">
        <f t="shared" si="213"/>
        <v>#DIV/0!</v>
      </c>
      <c r="AP407" s="69" t="e">
        <f t="shared" si="214"/>
        <v>#DIV/0!</v>
      </c>
      <c r="AQ407" s="69" t="e">
        <f t="shared" si="215"/>
        <v>#DIV/0!</v>
      </c>
      <c r="AR407" s="69" t="e">
        <f t="shared" si="216"/>
        <v>#DIV/0!</v>
      </c>
      <c r="AS407" s="69" t="e">
        <f t="shared" si="217"/>
        <v>#DIV/0!</v>
      </c>
      <c r="AT407" s="69" t="e">
        <f t="shared" si="218"/>
        <v>#DIV/0!</v>
      </c>
      <c r="AU407" s="69">
        <f t="shared" si="219"/>
        <v>-1</v>
      </c>
    </row>
    <row r="408" spans="1:47" x14ac:dyDescent="0.25">
      <c r="A408" s="66">
        <v>2023</v>
      </c>
      <c r="B408" s="76">
        <v>3020101010903</v>
      </c>
      <c r="C408" s="68" t="s">
        <v>662</v>
      </c>
      <c r="D408" s="69"/>
      <c r="E408" s="69">
        <v>130000000</v>
      </c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>
        <v>130000000</v>
      </c>
      <c r="R408" s="69">
        <v>0</v>
      </c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>
        <f t="shared" si="229"/>
        <v>0</v>
      </c>
      <c r="AF408" s="50">
        <v>3020101010903</v>
      </c>
      <c r="AG408" s="30" t="s">
        <v>662</v>
      </c>
      <c r="AH408" s="31">
        <v>0</v>
      </c>
      <c r="AI408" s="69" t="e">
        <f t="shared" si="241"/>
        <v>#DIV/0!</v>
      </c>
      <c r="AJ408" s="69">
        <f t="shared" ref="AJ408:AJ471" si="246">+(S408-E408)/E408</f>
        <v>-1</v>
      </c>
      <c r="AK408" s="69" t="e">
        <f t="shared" ref="AK408:AK471" si="247">+(T408-F408)/F408</f>
        <v>#DIV/0!</v>
      </c>
      <c r="AL408" s="69" t="e">
        <f t="shared" ref="AL408:AL471" si="248">+(U408-G408)/G408</f>
        <v>#DIV/0!</v>
      </c>
      <c r="AM408" s="69" t="e">
        <f t="shared" ref="AM408:AM471" si="249">+(V408-H408)/H408</f>
        <v>#DIV/0!</v>
      </c>
      <c r="AN408" s="69" t="e">
        <f t="shared" ref="AN408:AN471" si="250">+(W408-I408)/I408</f>
        <v>#DIV/0!</v>
      </c>
      <c r="AO408" s="69" t="e">
        <f t="shared" ref="AO408:AO471" si="251">+(X408-J408)/J408</f>
        <v>#DIV/0!</v>
      </c>
      <c r="AP408" s="69" t="e">
        <f t="shared" ref="AP408:AP471" si="252">+(Y408-K408)/K408</f>
        <v>#DIV/0!</v>
      </c>
      <c r="AQ408" s="69" t="e">
        <f t="shared" ref="AQ408:AQ471" si="253">+(Z408-L408)/L408</f>
        <v>#DIV/0!</v>
      </c>
      <c r="AR408" s="69" t="e">
        <f t="shared" ref="AR408:AR471" si="254">+(AA408-M408)/M408</f>
        <v>#DIV/0!</v>
      </c>
      <c r="AS408" s="69" t="e">
        <f t="shared" ref="AS408:AS471" si="255">+(AB408-N408)/N408</f>
        <v>#DIV/0!</v>
      </c>
      <c r="AT408" s="69" t="e">
        <f t="shared" ref="AT408:AT471" si="256">+(AC408-O408)/O408</f>
        <v>#DIV/0!</v>
      </c>
      <c r="AU408" s="69">
        <f t="shared" ref="AU408:AU471" si="257">+(AD408-P408)/P408</f>
        <v>-1</v>
      </c>
    </row>
    <row r="409" spans="1:47" x14ac:dyDescent="0.25">
      <c r="A409" s="63">
        <v>2023</v>
      </c>
      <c r="B409" s="64">
        <v>30201010110</v>
      </c>
      <c r="C409" s="65" t="s">
        <v>663</v>
      </c>
      <c r="D409" s="62">
        <v>0</v>
      </c>
      <c r="E409" s="62">
        <v>10000000</v>
      </c>
      <c r="F409" s="62">
        <v>0</v>
      </c>
      <c r="G409" s="62">
        <v>5000000</v>
      </c>
      <c r="H409" s="62">
        <v>0</v>
      </c>
      <c r="I409" s="62">
        <v>0</v>
      </c>
      <c r="J409" s="62">
        <v>0</v>
      </c>
      <c r="K409" s="62">
        <v>0</v>
      </c>
      <c r="L409" s="62">
        <v>0</v>
      </c>
      <c r="M409" s="62">
        <v>0</v>
      </c>
      <c r="N409" s="62">
        <v>0</v>
      </c>
      <c r="O409" s="62">
        <v>0</v>
      </c>
      <c r="P409" s="62">
        <v>15000000</v>
      </c>
      <c r="R409" s="62">
        <v>0</v>
      </c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>
        <f t="shared" si="229"/>
        <v>0</v>
      </c>
      <c r="AF409" s="16">
        <v>30201010110</v>
      </c>
      <c r="AG409" s="11" t="s">
        <v>663</v>
      </c>
      <c r="AH409" s="12">
        <f t="shared" ref="AH409" si="258">+AH410+AH411</f>
        <v>0</v>
      </c>
      <c r="AI409" s="62" t="e">
        <f t="shared" si="241"/>
        <v>#DIV/0!</v>
      </c>
      <c r="AJ409" s="62">
        <f t="shared" si="246"/>
        <v>-1</v>
      </c>
      <c r="AK409" s="62" t="e">
        <f t="shared" si="247"/>
        <v>#DIV/0!</v>
      </c>
      <c r="AL409" s="62">
        <f t="shared" si="248"/>
        <v>-1</v>
      </c>
      <c r="AM409" s="62" t="e">
        <f t="shared" si="249"/>
        <v>#DIV/0!</v>
      </c>
      <c r="AN409" s="62" t="e">
        <f t="shared" si="250"/>
        <v>#DIV/0!</v>
      </c>
      <c r="AO409" s="62" t="e">
        <f t="shared" si="251"/>
        <v>#DIV/0!</v>
      </c>
      <c r="AP409" s="62" t="e">
        <f t="shared" si="252"/>
        <v>#DIV/0!</v>
      </c>
      <c r="AQ409" s="62" t="e">
        <f t="shared" si="253"/>
        <v>#DIV/0!</v>
      </c>
      <c r="AR409" s="62" t="e">
        <f t="shared" si="254"/>
        <v>#DIV/0!</v>
      </c>
      <c r="AS409" s="62" t="e">
        <f t="shared" si="255"/>
        <v>#DIV/0!</v>
      </c>
      <c r="AT409" s="62" t="e">
        <f t="shared" si="256"/>
        <v>#DIV/0!</v>
      </c>
      <c r="AU409" s="62">
        <f t="shared" si="257"/>
        <v>-1</v>
      </c>
    </row>
    <row r="410" spans="1:47" x14ac:dyDescent="0.25">
      <c r="A410" s="66">
        <v>2023</v>
      </c>
      <c r="B410" s="75">
        <v>3020101011002</v>
      </c>
      <c r="C410" s="68" t="s">
        <v>664</v>
      </c>
      <c r="D410" s="69"/>
      <c r="E410" s="69"/>
      <c r="F410" s="69"/>
      <c r="G410" s="69">
        <v>5000000</v>
      </c>
      <c r="H410" s="69"/>
      <c r="I410" s="69"/>
      <c r="J410" s="69"/>
      <c r="K410" s="69"/>
      <c r="L410" s="69"/>
      <c r="M410" s="69"/>
      <c r="N410" s="69"/>
      <c r="O410" s="69"/>
      <c r="P410" s="69">
        <v>5000000</v>
      </c>
      <c r="R410" s="69">
        <v>0</v>
      </c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>
        <f t="shared" si="229"/>
        <v>0</v>
      </c>
      <c r="AF410" s="49">
        <v>3020101011002</v>
      </c>
      <c r="AG410" s="30" t="s">
        <v>664</v>
      </c>
      <c r="AH410" s="31">
        <v>0</v>
      </c>
      <c r="AI410" s="69" t="e">
        <f t="shared" si="241"/>
        <v>#DIV/0!</v>
      </c>
      <c r="AJ410" s="69" t="e">
        <f t="shared" si="246"/>
        <v>#DIV/0!</v>
      </c>
      <c r="AK410" s="69" t="e">
        <f t="shared" si="247"/>
        <v>#DIV/0!</v>
      </c>
      <c r="AL410" s="69">
        <f t="shared" si="248"/>
        <v>-1</v>
      </c>
      <c r="AM410" s="69" t="e">
        <f t="shared" si="249"/>
        <v>#DIV/0!</v>
      </c>
      <c r="AN410" s="69" t="e">
        <f t="shared" si="250"/>
        <v>#DIV/0!</v>
      </c>
      <c r="AO410" s="69" t="e">
        <f t="shared" si="251"/>
        <v>#DIV/0!</v>
      </c>
      <c r="AP410" s="69" t="e">
        <f t="shared" si="252"/>
        <v>#DIV/0!</v>
      </c>
      <c r="AQ410" s="69" t="e">
        <f t="shared" si="253"/>
        <v>#DIV/0!</v>
      </c>
      <c r="AR410" s="69" t="e">
        <f t="shared" si="254"/>
        <v>#DIV/0!</v>
      </c>
      <c r="AS410" s="69" t="e">
        <f t="shared" si="255"/>
        <v>#DIV/0!</v>
      </c>
      <c r="AT410" s="69" t="e">
        <f t="shared" si="256"/>
        <v>#DIV/0!</v>
      </c>
      <c r="AU410" s="69">
        <f t="shared" si="257"/>
        <v>-1</v>
      </c>
    </row>
    <row r="411" spans="1:47" x14ac:dyDescent="0.25">
      <c r="A411" s="66">
        <v>2023</v>
      </c>
      <c r="B411" s="76">
        <v>3020101011003</v>
      </c>
      <c r="C411" s="68" t="s">
        <v>665</v>
      </c>
      <c r="D411" s="69"/>
      <c r="E411" s="69">
        <v>10000000</v>
      </c>
      <c r="F411" s="69"/>
      <c r="G411" s="69">
        <v>0</v>
      </c>
      <c r="H411" s="69"/>
      <c r="I411" s="69"/>
      <c r="J411" s="69"/>
      <c r="K411" s="69"/>
      <c r="L411" s="69"/>
      <c r="M411" s="69"/>
      <c r="N411" s="69"/>
      <c r="O411" s="69"/>
      <c r="P411" s="69">
        <v>10000000</v>
      </c>
      <c r="R411" s="69">
        <v>0</v>
      </c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>
        <f t="shared" si="229"/>
        <v>0</v>
      </c>
      <c r="AF411" s="50">
        <v>3020101011003</v>
      </c>
      <c r="AG411" s="30" t="s">
        <v>665</v>
      </c>
      <c r="AH411" s="31">
        <v>0</v>
      </c>
      <c r="AI411" s="69" t="e">
        <f t="shared" si="241"/>
        <v>#DIV/0!</v>
      </c>
      <c r="AJ411" s="69">
        <f t="shared" si="246"/>
        <v>-1</v>
      </c>
      <c r="AK411" s="69" t="e">
        <f t="shared" si="247"/>
        <v>#DIV/0!</v>
      </c>
      <c r="AL411" s="69" t="e">
        <f t="shared" si="248"/>
        <v>#DIV/0!</v>
      </c>
      <c r="AM411" s="69" t="e">
        <f t="shared" si="249"/>
        <v>#DIV/0!</v>
      </c>
      <c r="AN411" s="69" t="e">
        <f t="shared" si="250"/>
        <v>#DIV/0!</v>
      </c>
      <c r="AO411" s="69" t="e">
        <f t="shared" si="251"/>
        <v>#DIV/0!</v>
      </c>
      <c r="AP411" s="69" t="e">
        <f t="shared" si="252"/>
        <v>#DIV/0!</v>
      </c>
      <c r="AQ411" s="69" t="e">
        <f t="shared" si="253"/>
        <v>#DIV/0!</v>
      </c>
      <c r="AR411" s="69" t="e">
        <f t="shared" si="254"/>
        <v>#DIV/0!</v>
      </c>
      <c r="AS411" s="69" t="e">
        <f t="shared" si="255"/>
        <v>#DIV/0!</v>
      </c>
      <c r="AT411" s="69" t="e">
        <f t="shared" si="256"/>
        <v>#DIV/0!</v>
      </c>
      <c r="AU411" s="69">
        <f t="shared" si="257"/>
        <v>-1</v>
      </c>
    </row>
    <row r="412" spans="1:47" x14ac:dyDescent="0.25">
      <c r="A412" s="63">
        <v>2023</v>
      </c>
      <c r="B412" s="64">
        <v>30201010111</v>
      </c>
      <c r="C412" s="65" t="s">
        <v>666</v>
      </c>
      <c r="D412" s="62">
        <v>0</v>
      </c>
      <c r="E412" s="62">
        <v>448000000</v>
      </c>
      <c r="F412" s="62">
        <v>0</v>
      </c>
      <c r="G412" s="62">
        <v>50000000</v>
      </c>
      <c r="H412" s="62">
        <v>0</v>
      </c>
      <c r="I412" s="62">
        <v>0</v>
      </c>
      <c r="J412" s="62">
        <v>0</v>
      </c>
      <c r="K412" s="62">
        <v>0</v>
      </c>
      <c r="L412" s="62">
        <v>100000000</v>
      </c>
      <c r="M412" s="62">
        <v>0</v>
      </c>
      <c r="N412" s="62">
        <v>0</v>
      </c>
      <c r="O412" s="62">
        <v>0</v>
      </c>
      <c r="P412" s="62">
        <v>598000000</v>
      </c>
      <c r="R412" s="62">
        <v>0</v>
      </c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>
        <f t="shared" si="229"/>
        <v>0</v>
      </c>
      <c r="AF412" s="16">
        <v>30201010111</v>
      </c>
      <c r="AG412" s="11" t="s">
        <v>666</v>
      </c>
      <c r="AH412" s="12">
        <f t="shared" ref="AH412" si="259">+AH413+AH414+AH415</f>
        <v>0</v>
      </c>
      <c r="AI412" s="62" t="e">
        <f t="shared" si="241"/>
        <v>#DIV/0!</v>
      </c>
      <c r="AJ412" s="62">
        <f t="shared" si="246"/>
        <v>-1</v>
      </c>
      <c r="AK412" s="62" t="e">
        <f t="shared" si="247"/>
        <v>#DIV/0!</v>
      </c>
      <c r="AL412" s="62">
        <f t="shared" si="248"/>
        <v>-1</v>
      </c>
      <c r="AM412" s="62" t="e">
        <f t="shared" si="249"/>
        <v>#DIV/0!</v>
      </c>
      <c r="AN412" s="62" t="e">
        <f t="shared" si="250"/>
        <v>#DIV/0!</v>
      </c>
      <c r="AO412" s="62" t="e">
        <f t="shared" si="251"/>
        <v>#DIV/0!</v>
      </c>
      <c r="AP412" s="62" t="e">
        <f t="shared" si="252"/>
        <v>#DIV/0!</v>
      </c>
      <c r="AQ412" s="62">
        <f t="shared" si="253"/>
        <v>-1</v>
      </c>
      <c r="AR412" s="62" t="e">
        <f t="shared" si="254"/>
        <v>#DIV/0!</v>
      </c>
      <c r="AS412" s="62" t="e">
        <f t="shared" si="255"/>
        <v>#DIV/0!</v>
      </c>
      <c r="AT412" s="62" t="e">
        <f t="shared" si="256"/>
        <v>#DIV/0!</v>
      </c>
      <c r="AU412" s="62">
        <f t="shared" si="257"/>
        <v>-1</v>
      </c>
    </row>
    <row r="413" spans="1:47" x14ac:dyDescent="0.25">
      <c r="A413" s="66">
        <v>2023</v>
      </c>
      <c r="B413" s="74">
        <v>3020101011101</v>
      </c>
      <c r="C413" s="68" t="s">
        <v>667</v>
      </c>
      <c r="D413" s="69"/>
      <c r="E413" s="69"/>
      <c r="F413" s="69"/>
      <c r="G413" s="69"/>
      <c r="H413" s="69"/>
      <c r="I413" s="69"/>
      <c r="J413" s="69"/>
      <c r="K413" s="69"/>
      <c r="L413" s="69">
        <v>100000000</v>
      </c>
      <c r="M413" s="69"/>
      <c r="N413" s="69"/>
      <c r="O413" s="69"/>
      <c r="P413" s="69">
        <v>100000000</v>
      </c>
      <c r="R413" s="69">
        <v>0</v>
      </c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>
        <f t="shared" si="229"/>
        <v>0</v>
      </c>
      <c r="AF413" s="48">
        <v>3020101011101</v>
      </c>
      <c r="AG413" s="30" t="s">
        <v>667</v>
      </c>
      <c r="AH413" s="31">
        <v>0</v>
      </c>
      <c r="AI413" s="69" t="e">
        <f t="shared" si="241"/>
        <v>#DIV/0!</v>
      </c>
      <c r="AJ413" s="69" t="e">
        <f t="shared" si="246"/>
        <v>#DIV/0!</v>
      </c>
      <c r="AK413" s="69" t="e">
        <f t="shared" si="247"/>
        <v>#DIV/0!</v>
      </c>
      <c r="AL413" s="69" t="e">
        <f t="shared" si="248"/>
        <v>#DIV/0!</v>
      </c>
      <c r="AM413" s="69" t="e">
        <f t="shared" si="249"/>
        <v>#DIV/0!</v>
      </c>
      <c r="AN413" s="69" t="e">
        <f t="shared" si="250"/>
        <v>#DIV/0!</v>
      </c>
      <c r="AO413" s="69" t="e">
        <f t="shared" si="251"/>
        <v>#DIV/0!</v>
      </c>
      <c r="AP413" s="69" t="e">
        <f t="shared" si="252"/>
        <v>#DIV/0!</v>
      </c>
      <c r="AQ413" s="69">
        <f t="shared" si="253"/>
        <v>-1</v>
      </c>
      <c r="AR413" s="69" t="e">
        <f t="shared" si="254"/>
        <v>#DIV/0!</v>
      </c>
      <c r="AS413" s="69" t="e">
        <f t="shared" si="255"/>
        <v>#DIV/0!</v>
      </c>
      <c r="AT413" s="69" t="e">
        <f t="shared" si="256"/>
        <v>#DIV/0!</v>
      </c>
      <c r="AU413" s="69">
        <f t="shared" si="257"/>
        <v>-1</v>
      </c>
    </row>
    <row r="414" spans="1:47" x14ac:dyDescent="0.25">
      <c r="A414" s="66">
        <v>2023</v>
      </c>
      <c r="B414" s="75">
        <v>3020101011102</v>
      </c>
      <c r="C414" s="68" t="s">
        <v>668</v>
      </c>
      <c r="D414" s="69"/>
      <c r="E414" s="69"/>
      <c r="F414" s="69"/>
      <c r="G414" s="69">
        <v>50000000</v>
      </c>
      <c r="H414" s="69"/>
      <c r="I414" s="69"/>
      <c r="J414" s="69"/>
      <c r="K414" s="69"/>
      <c r="L414" s="69"/>
      <c r="M414" s="69"/>
      <c r="N414" s="69"/>
      <c r="O414" s="69"/>
      <c r="P414" s="69">
        <v>50000000</v>
      </c>
      <c r="R414" s="69">
        <v>0</v>
      </c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>
        <f t="shared" si="229"/>
        <v>0</v>
      </c>
      <c r="AF414" s="49">
        <v>3020101011102</v>
      </c>
      <c r="AG414" s="30" t="s">
        <v>668</v>
      </c>
      <c r="AH414" s="31">
        <v>0</v>
      </c>
      <c r="AI414" s="69" t="e">
        <f t="shared" si="241"/>
        <v>#DIV/0!</v>
      </c>
      <c r="AJ414" s="69" t="e">
        <f t="shared" si="246"/>
        <v>#DIV/0!</v>
      </c>
      <c r="AK414" s="69" t="e">
        <f t="shared" si="247"/>
        <v>#DIV/0!</v>
      </c>
      <c r="AL414" s="69">
        <f t="shared" si="248"/>
        <v>-1</v>
      </c>
      <c r="AM414" s="69" t="e">
        <f t="shared" si="249"/>
        <v>#DIV/0!</v>
      </c>
      <c r="AN414" s="69" t="e">
        <f t="shared" si="250"/>
        <v>#DIV/0!</v>
      </c>
      <c r="AO414" s="69" t="e">
        <f t="shared" si="251"/>
        <v>#DIV/0!</v>
      </c>
      <c r="AP414" s="69" t="e">
        <f t="shared" si="252"/>
        <v>#DIV/0!</v>
      </c>
      <c r="AQ414" s="69" t="e">
        <f t="shared" si="253"/>
        <v>#DIV/0!</v>
      </c>
      <c r="AR414" s="69" t="e">
        <f t="shared" si="254"/>
        <v>#DIV/0!</v>
      </c>
      <c r="AS414" s="69" t="e">
        <f t="shared" si="255"/>
        <v>#DIV/0!</v>
      </c>
      <c r="AT414" s="69" t="e">
        <f t="shared" si="256"/>
        <v>#DIV/0!</v>
      </c>
      <c r="AU414" s="69">
        <f t="shared" si="257"/>
        <v>-1</v>
      </c>
    </row>
    <row r="415" spans="1:47" x14ac:dyDescent="0.25">
      <c r="A415" s="66">
        <v>2023</v>
      </c>
      <c r="B415" s="76">
        <v>3020101011103</v>
      </c>
      <c r="C415" s="68" t="s">
        <v>669</v>
      </c>
      <c r="D415" s="69"/>
      <c r="E415" s="69">
        <v>448000000</v>
      </c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>
        <v>448000000</v>
      </c>
      <c r="R415" s="69">
        <v>0</v>
      </c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>
        <f t="shared" si="229"/>
        <v>0</v>
      </c>
      <c r="AF415" s="50">
        <v>3020101011103</v>
      </c>
      <c r="AG415" s="30" t="s">
        <v>669</v>
      </c>
      <c r="AH415" s="31">
        <v>0</v>
      </c>
      <c r="AI415" s="69" t="e">
        <f t="shared" si="241"/>
        <v>#DIV/0!</v>
      </c>
      <c r="AJ415" s="69">
        <f t="shared" si="246"/>
        <v>-1</v>
      </c>
      <c r="AK415" s="69" t="e">
        <f t="shared" si="247"/>
        <v>#DIV/0!</v>
      </c>
      <c r="AL415" s="69" t="e">
        <f t="shared" si="248"/>
        <v>#DIV/0!</v>
      </c>
      <c r="AM415" s="69" t="e">
        <f t="shared" si="249"/>
        <v>#DIV/0!</v>
      </c>
      <c r="AN415" s="69" t="e">
        <f t="shared" si="250"/>
        <v>#DIV/0!</v>
      </c>
      <c r="AO415" s="69" t="e">
        <f t="shared" si="251"/>
        <v>#DIV/0!</v>
      </c>
      <c r="AP415" s="69" t="e">
        <f t="shared" si="252"/>
        <v>#DIV/0!</v>
      </c>
      <c r="AQ415" s="69" t="e">
        <f t="shared" si="253"/>
        <v>#DIV/0!</v>
      </c>
      <c r="AR415" s="69" t="e">
        <f t="shared" si="254"/>
        <v>#DIV/0!</v>
      </c>
      <c r="AS415" s="69" t="e">
        <f t="shared" si="255"/>
        <v>#DIV/0!</v>
      </c>
      <c r="AT415" s="69" t="e">
        <f t="shared" si="256"/>
        <v>#DIV/0!</v>
      </c>
      <c r="AU415" s="69">
        <f t="shared" si="257"/>
        <v>-1</v>
      </c>
    </row>
    <row r="416" spans="1:47" x14ac:dyDescent="0.25">
      <c r="A416" s="63">
        <v>2023</v>
      </c>
      <c r="B416" s="64">
        <v>30201010112</v>
      </c>
      <c r="C416" s="65" t="s">
        <v>670</v>
      </c>
      <c r="D416" s="62">
        <v>148000000</v>
      </c>
      <c r="E416" s="62">
        <v>0</v>
      </c>
      <c r="F416" s="62">
        <v>0</v>
      </c>
      <c r="G416" s="62">
        <v>0</v>
      </c>
      <c r="H416" s="62">
        <v>0</v>
      </c>
      <c r="I416" s="62">
        <v>0</v>
      </c>
      <c r="J416" s="62">
        <v>0</v>
      </c>
      <c r="K416" s="62">
        <v>0</v>
      </c>
      <c r="L416" s="62">
        <v>12000000</v>
      </c>
      <c r="M416" s="62">
        <v>0</v>
      </c>
      <c r="N416" s="62">
        <v>0</v>
      </c>
      <c r="O416" s="62">
        <v>0</v>
      </c>
      <c r="P416" s="62">
        <v>160000000</v>
      </c>
      <c r="R416" s="62">
        <v>0</v>
      </c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>
        <f t="shared" si="229"/>
        <v>0</v>
      </c>
      <c r="AF416" s="16">
        <v>30201010112</v>
      </c>
      <c r="AG416" s="11" t="s">
        <v>670</v>
      </c>
      <c r="AH416" s="12">
        <f t="shared" ref="AH416" si="260">+AH417+AH418</f>
        <v>0</v>
      </c>
      <c r="AI416" s="62">
        <f t="shared" si="241"/>
        <v>-1</v>
      </c>
      <c r="AJ416" s="62" t="e">
        <f t="shared" si="246"/>
        <v>#DIV/0!</v>
      </c>
      <c r="AK416" s="62" t="e">
        <f t="shared" si="247"/>
        <v>#DIV/0!</v>
      </c>
      <c r="AL416" s="62" t="e">
        <f t="shared" si="248"/>
        <v>#DIV/0!</v>
      </c>
      <c r="AM416" s="62" t="e">
        <f t="shared" si="249"/>
        <v>#DIV/0!</v>
      </c>
      <c r="AN416" s="62" t="e">
        <f t="shared" si="250"/>
        <v>#DIV/0!</v>
      </c>
      <c r="AO416" s="62" t="e">
        <f t="shared" si="251"/>
        <v>#DIV/0!</v>
      </c>
      <c r="AP416" s="62" t="e">
        <f t="shared" si="252"/>
        <v>#DIV/0!</v>
      </c>
      <c r="AQ416" s="62">
        <f t="shared" si="253"/>
        <v>-1</v>
      </c>
      <c r="AR416" s="62" t="e">
        <f t="shared" si="254"/>
        <v>#DIV/0!</v>
      </c>
      <c r="AS416" s="62" t="e">
        <f t="shared" si="255"/>
        <v>#DIV/0!</v>
      </c>
      <c r="AT416" s="62" t="e">
        <f t="shared" si="256"/>
        <v>#DIV/0!</v>
      </c>
      <c r="AU416" s="62">
        <f t="shared" si="257"/>
        <v>-1</v>
      </c>
    </row>
    <row r="417" spans="1:47" x14ac:dyDescent="0.25">
      <c r="A417" s="66">
        <v>2023</v>
      </c>
      <c r="B417" s="74">
        <v>3020101011201</v>
      </c>
      <c r="C417" s="68" t="s">
        <v>671</v>
      </c>
      <c r="D417" s="69"/>
      <c r="E417" s="69"/>
      <c r="F417" s="69"/>
      <c r="G417" s="69"/>
      <c r="H417" s="69"/>
      <c r="I417" s="69"/>
      <c r="J417" s="69"/>
      <c r="K417" s="69"/>
      <c r="L417" s="69">
        <v>12000000</v>
      </c>
      <c r="M417" s="69"/>
      <c r="N417" s="69"/>
      <c r="O417" s="69"/>
      <c r="P417" s="69">
        <v>12000000</v>
      </c>
      <c r="R417" s="69">
        <v>0</v>
      </c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>
        <f t="shared" si="229"/>
        <v>0</v>
      </c>
      <c r="AF417" s="48">
        <v>3020101011201</v>
      </c>
      <c r="AG417" s="30" t="s">
        <v>671</v>
      </c>
      <c r="AH417" s="31">
        <v>0</v>
      </c>
      <c r="AI417" s="69" t="e">
        <f t="shared" si="241"/>
        <v>#DIV/0!</v>
      </c>
      <c r="AJ417" s="69" t="e">
        <f t="shared" si="246"/>
        <v>#DIV/0!</v>
      </c>
      <c r="AK417" s="69" t="e">
        <f t="shared" si="247"/>
        <v>#DIV/0!</v>
      </c>
      <c r="AL417" s="69" t="e">
        <f t="shared" si="248"/>
        <v>#DIV/0!</v>
      </c>
      <c r="AM417" s="69" t="e">
        <f t="shared" si="249"/>
        <v>#DIV/0!</v>
      </c>
      <c r="AN417" s="69" t="e">
        <f t="shared" si="250"/>
        <v>#DIV/0!</v>
      </c>
      <c r="AO417" s="69" t="e">
        <f t="shared" si="251"/>
        <v>#DIV/0!</v>
      </c>
      <c r="AP417" s="69" t="e">
        <f t="shared" si="252"/>
        <v>#DIV/0!</v>
      </c>
      <c r="AQ417" s="69">
        <f t="shared" si="253"/>
        <v>-1</v>
      </c>
      <c r="AR417" s="69" t="e">
        <f t="shared" si="254"/>
        <v>#DIV/0!</v>
      </c>
      <c r="AS417" s="69" t="e">
        <f t="shared" si="255"/>
        <v>#DIV/0!</v>
      </c>
      <c r="AT417" s="69" t="e">
        <f t="shared" si="256"/>
        <v>#DIV/0!</v>
      </c>
      <c r="AU417" s="69">
        <f t="shared" si="257"/>
        <v>-1</v>
      </c>
    </row>
    <row r="418" spans="1:47" x14ac:dyDescent="0.25">
      <c r="A418" s="66">
        <v>2023</v>
      </c>
      <c r="B418" s="76">
        <v>3020101011203</v>
      </c>
      <c r="C418" s="68" t="s">
        <v>672</v>
      </c>
      <c r="D418" s="69">
        <v>148000000</v>
      </c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>
        <v>148000000</v>
      </c>
      <c r="R418" s="69">
        <v>0</v>
      </c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>
        <f t="shared" si="229"/>
        <v>0</v>
      </c>
      <c r="AF418" s="50">
        <v>3020101011203</v>
      </c>
      <c r="AG418" s="30" t="s">
        <v>672</v>
      </c>
      <c r="AH418" s="31">
        <v>0</v>
      </c>
      <c r="AI418" s="69">
        <f t="shared" si="241"/>
        <v>-1</v>
      </c>
      <c r="AJ418" s="69" t="e">
        <f t="shared" si="246"/>
        <v>#DIV/0!</v>
      </c>
      <c r="AK418" s="69" t="e">
        <f t="shared" si="247"/>
        <v>#DIV/0!</v>
      </c>
      <c r="AL418" s="69" t="e">
        <f t="shared" si="248"/>
        <v>#DIV/0!</v>
      </c>
      <c r="AM418" s="69" t="e">
        <f t="shared" si="249"/>
        <v>#DIV/0!</v>
      </c>
      <c r="AN418" s="69" t="e">
        <f t="shared" si="250"/>
        <v>#DIV/0!</v>
      </c>
      <c r="AO418" s="69" t="e">
        <f t="shared" si="251"/>
        <v>#DIV/0!</v>
      </c>
      <c r="AP418" s="69" t="e">
        <f t="shared" si="252"/>
        <v>#DIV/0!</v>
      </c>
      <c r="AQ418" s="69" t="e">
        <f t="shared" si="253"/>
        <v>#DIV/0!</v>
      </c>
      <c r="AR418" s="69" t="e">
        <f t="shared" si="254"/>
        <v>#DIV/0!</v>
      </c>
      <c r="AS418" s="69" t="e">
        <f t="shared" si="255"/>
        <v>#DIV/0!</v>
      </c>
      <c r="AT418" s="69" t="e">
        <f t="shared" si="256"/>
        <v>#DIV/0!</v>
      </c>
      <c r="AU418" s="69">
        <f t="shared" si="257"/>
        <v>-1</v>
      </c>
    </row>
    <row r="419" spans="1:47" x14ac:dyDescent="0.25">
      <c r="A419" s="66">
        <v>2023</v>
      </c>
      <c r="B419" s="76">
        <v>30201010113</v>
      </c>
      <c r="C419" s="68" t="s">
        <v>673</v>
      </c>
      <c r="D419" s="69">
        <v>13333333.333333334</v>
      </c>
      <c r="E419" s="69">
        <v>13333333.333333334</v>
      </c>
      <c r="F419" s="69">
        <v>13333333.333333334</v>
      </c>
      <c r="G419" s="69">
        <v>13333333.333333334</v>
      </c>
      <c r="H419" s="69">
        <v>13333333.333333334</v>
      </c>
      <c r="I419" s="69">
        <v>13333333.333333334</v>
      </c>
      <c r="J419" s="69"/>
      <c r="K419" s="69"/>
      <c r="L419" s="69"/>
      <c r="M419" s="69"/>
      <c r="N419" s="69"/>
      <c r="O419" s="69"/>
      <c r="P419" s="69">
        <v>80000000</v>
      </c>
      <c r="R419" s="69">
        <v>31464900</v>
      </c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>
        <f t="shared" si="229"/>
        <v>31464900</v>
      </c>
      <c r="AF419" s="50">
        <v>30201010113</v>
      </c>
      <c r="AG419" s="30" t="s">
        <v>673</v>
      </c>
      <c r="AH419" s="31">
        <v>31464900</v>
      </c>
      <c r="AI419" s="69">
        <f t="shared" si="241"/>
        <v>1.3598674999999998</v>
      </c>
      <c r="AJ419" s="69">
        <f t="shared" si="246"/>
        <v>-1</v>
      </c>
      <c r="AK419" s="69">
        <f t="shared" si="247"/>
        <v>-1</v>
      </c>
      <c r="AL419" s="69">
        <f t="shared" si="248"/>
        <v>-1</v>
      </c>
      <c r="AM419" s="69">
        <f t="shared" si="249"/>
        <v>-1</v>
      </c>
      <c r="AN419" s="69">
        <f t="shared" si="250"/>
        <v>-1</v>
      </c>
      <c r="AO419" s="69" t="e">
        <f t="shared" si="251"/>
        <v>#DIV/0!</v>
      </c>
      <c r="AP419" s="69" t="e">
        <f t="shared" si="252"/>
        <v>#DIV/0!</v>
      </c>
      <c r="AQ419" s="69" t="e">
        <f t="shared" si="253"/>
        <v>#DIV/0!</v>
      </c>
      <c r="AR419" s="69" t="e">
        <f t="shared" si="254"/>
        <v>#DIV/0!</v>
      </c>
      <c r="AS419" s="69" t="e">
        <f t="shared" si="255"/>
        <v>#DIV/0!</v>
      </c>
      <c r="AT419" s="69" t="e">
        <f t="shared" si="256"/>
        <v>#DIV/0!</v>
      </c>
      <c r="AU419" s="69">
        <f t="shared" si="257"/>
        <v>-0.60668875</v>
      </c>
    </row>
    <row r="420" spans="1:47" x14ac:dyDescent="0.25">
      <c r="A420" s="63">
        <v>2023</v>
      </c>
      <c r="B420" s="64">
        <v>3020102</v>
      </c>
      <c r="C420" s="65" t="s">
        <v>674</v>
      </c>
      <c r="D420" s="62">
        <v>860816750</v>
      </c>
      <c r="E420" s="62">
        <v>0</v>
      </c>
      <c r="F420" s="62">
        <v>100000000</v>
      </c>
      <c r="G420" s="62">
        <v>61669038</v>
      </c>
      <c r="H420" s="62">
        <v>0</v>
      </c>
      <c r="I420" s="62">
        <v>0</v>
      </c>
      <c r="J420" s="62">
        <v>0</v>
      </c>
      <c r="K420" s="62">
        <v>0</v>
      </c>
      <c r="L420" s="62">
        <v>77514212</v>
      </c>
      <c r="M420" s="62">
        <v>0</v>
      </c>
      <c r="N420" s="62">
        <v>0</v>
      </c>
      <c r="O420" s="62">
        <v>0</v>
      </c>
      <c r="P420" s="62">
        <v>1100000000</v>
      </c>
      <c r="R420" s="62">
        <v>0</v>
      </c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>
        <f t="shared" si="229"/>
        <v>0</v>
      </c>
      <c r="AF420" s="13">
        <v>3020102</v>
      </c>
      <c r="AG420" s="7" t="s">
        <v>674</v>
      </c>
      <c r="AH420" s="8">
        <f t="shared" ref="AH420" si="261">+AH421+AH425+AH429</f>
        <v>0</v>
      </c>
      <c r="AI420" s="62">
        <f t="shared" si="241"/>
        <v>-1</v>
      </c>
      <c r="AJ420" s="62" t="e">
        <f t="shared" si="246"/>
        <v>#DIV/0!</v>
      </c>
      <c r="AK420" s="62">
        <f t="shared" si="247"/>
        <v>-1</v>
      </c>
      <c r="AL420" s="62">
        <f t="shared" si="248"/>
        <v>-1</v>
      </c>
      <c r="AM420" s="62" t="e">
        <f t="shared" si="249"/>
        <v>#DIV/0!</v>
      </c>
      <c r="AN420" s="62" t="e">
        <f t="shared" si="250"/>
        <v>#DIV/0!</v>
      </c>
      <c r="AO420" s="62" t="e">
        <f t="shared" si="251"/>
        <v>#DIV/0!</v>
      </c>
      <c r="AP420" s="62" t="e">
        <f t="shared" si="252"/>
        <v>#DIV/0!</v>
      </c>
      <c r="AQ420" s="62">
        <f t="shared" si="253"/>
        <v>-1</v>
      </c>
      <c r="AR420" s="62" t="e">
        <f t="shared" si="254"/>
        <v>#DIV/0!</v>
      </c>
      <c r="AS420" s="62" t="e">
        <f t="shared" si="255"/>
        <v>#DIV/0!</v>
      </c>
      <c r="AT420" s="62" t="e">
        <f t="shared" si="256"/>
        <v>#DIV/0!</v>
      </c>
      <c r="AU420" s="62">
        <f t="shared" si="257"/>
        <v>-1</v>
      </c>
    </row>
    <row r="421" spans="1:47" x14ac:dyDescent="0.25">
      <c r="A421" s="63">
        <v>2023</v>
      </c>
      <c r="B421" s="64">
        <v>302010201</v>
      </c>
      <c r="C421" s="65" t="s">
        <v>675</v>
      </c>
      <c r="D421" s="62">
        <v>860816750</v>
      </c>
      <c r="E421" s="62">
        <v>0</v>
      </c>
      <c r="F421" s="62">
        <v>0</v>
      </c>
      <c r="G421" s="62">
        <v>40000000</v>
      </c>
      <c r="H421" s="62">
        <v>0</v>
      </c>
      <c r="I421" s="62">
        <v>0</v>
      </c>
      <c r="J421" s="62">
        <v>0</v>
      </c>
      <c r="K421" s="62">
        <v>0</v>
      </c>
      <c r="L421" s="62">
        <v>67514212</v>
      </c>
      <c r="M421" s="62">
        <v>0</v>
      </c>
      <c r="N421" s="62">
        <v>0</v>
      </c>
      <c r="O421" s="62">
        <v>0</v>
      </c>
      <c r="P421" s="62">
        <v>968330962</v>
      </c>
      <c r="R421" s="62">
        <v>0</v>
      </c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>
        <f t="shared" si="229"/>
        <v>0</v>
      </c>
      <c r="AF421" s="16">
        <v>302010201</v>
      </c>
      <c r="AG421" s="11" t="s">
        <v>675</v>
      </c>
      <c r="AH421" s="12">
        <f t="shared" ref="AH421" si="262">+AH422+AH423+AH424</f>
        <v>0</v>
      </c>
      <c r="AI421" s="62">
        <f t="shared" si="241"/>
        <v>-1</v>
      </c>
      <c r="AJ421" s="62" t="e">
        <f t="shared" si="246"/>
        <v>#DIV/0!</v>
      </c>
      <c r="AK421" s="62" t="e">
        <f t="shared" si="247"/>
        <v>#DIV/0!</v>
      </c>
      <c r="AL421" s="62">
        <f t="shared" si="248"/>
        <v>-1</v>
      </c>
      <c r="AM421" s="62" t="e">
        <f t="shared" si="249"/>
        <v>#DIV/0!</v>
      </c>
      <c r="AN421" s="62" t="e">
        <f t="shared" si="250"/>
        <v>#DIV/0!</v>
      </c>
      <c r="AO421" s="62" t="e">
        <f t="shared" si="251"/>
        <v>#DIV/0!</v>
      </c>
      <c r="AP421" s="62" t="e">
        <f t="shared" si="252"/>
        <v>#DIV/0!</v>
      </c>
      <c r="AQ421" s="62">
        <f t="shared" si="253"/>
        <v>-1</v>
      </c>
      <c r="AR421" s="62" t="e">
        <f t="shared" si="254"/>
        <v>#DIV/0!</v>
      </c>
      <c r="AS421" s="62" t="e">
        <f t="shared" si="255"/>
        <v>#DIV/0!</v>
      </c>
      <c r="AT421" s="62" t="e">
        <f t="shared" si="256"/>
        <v>#DIV/0!</v>
      </c>
      <c r="AU421" s="62">
        <f t="shared" si="257"/>
        <v>-1</v>
      </c>
    </row>
    <row r="422" spans="1:47" x14ac:dyDescent="0.25">
      <c r="A422" s="66">
        <v>2023</v>
      </c>
      <c r="B422" s="74">
        <v>30201020101</v>
      </c>
      <c r="C422" s="68" t="s">
        <v>676</v>
      </c>
      <c r="D422" s="69"/>
      <c r="E422" s="69"/>
      <c r="F422" s="69"/>
      <c r="G422" s="69"/>
      <c r="H422" s="69"/>
      <c r="I422" s="69"/>
      <c r="J422" s="69"/>
      <c r="K422" s="69"/>
      <c r="L422" s="69">
        <v>67514212</v>
      </c>
      <c r="M422" s="69"/>
      <c r="N422" s="69"/>
      <c r="O422" s="69"/>
      <c r="P422" s="69">
        <v>67514212</v>
      </c>
      <c r="R422" s="69">
        <v>0</v>
      </c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>
        <f t="shared" si="229"/>
        <v>0</v>
      </c>
      <c r="AF422" s="48">
        <v>30201020101</v>
      </c>
      <c r="AG422" s="30" t="s">
        <v>676</v>
      </c>
      <c r="AH422" s="31">
        <v>0</v>
      </c>
      <c r="AI422" s="69" t="e">
        <f t="shared" si="241"/>
        <v>#DIV/0!</v>
      </c>
      <c r="AJ422" s="69" t="e">
        <f t="shared" si="246"/>
        <v>#DIV/0!</v>
      </c>
      <c r="AK422" s="69" t="e">
        <f t="shared" si="247"/>
        <v>#DIV/0!</v>
      </c>
      <c r="AL422" s="69" t="e">
        <f t="shared" si="248"/>
        <v>#DIV/0!</v>
      </c>
      <c r="AM422" s="69" t="e">
        <f t="shared" si="249"/>
        <v>#DIV/0!</v>
      </c>
      <c r="AN422" s="69" t="e">
        <f t="shared" si="250"/>
        <v>#DIV/0!</v>
      </c>
      <c r="AO422" s="69" t="e">
        <f t="shared" si="251"/>
        <v>#DIV/0!</v>
      </c>
      <c r="AP422" s="69" t="e">
        <f t="shared" si="252"/>
        <v>#DIV/0!</v>
      </c>
      <c r="AQ422" s="69">
        <f t="shared" si="253"/>
        <v>-1</v>
      </c>
      <c r="AR422" s="69" t="e">
        <f t="shared" si="254"/>
        <v>#DIV/0!</v>
      </c>
      <c r="AS422" s="69" t="e">
        <f t="shared" si="255"/>
        <v>#DIV/0!</v>
      </c>
      <c r="AT422" s="69" t="e">
        <f t="shared" si="256"/>
        <v>#DIV/0!</v>
      </c>
      <c r="AU422" s="69">
        <f t="shared" si="257"/>
        <v>-1</v>
      </c>
    </row>
    <row r="423" spans="1:47" x14ac:dyDescent="0.25">
      <c r="A423" s="66">
        <v>2023</v>
      </c>
      <c r="B423" s="75">
        <v>30201020102</v>
      </c>
      <c r="C423" s="68" t="s">
        <v>677</v>
      </c>
      <c r="D423" s="69"/>
      <c r="E423" s="69"/>
      <c r="F423" s="69"/>
      <c r="G423" s="69">
        <v>40000000</v>
      </c>
      <c r="H423" s="69"/>
      <c r="I423" s="69"/>
      <c r="J423" s="69"/>
      <c r="K423" s="69"/>
      <c r="L423" s="69"/>
      <c r="M423" s="69"/>
      <c r="N423" s="69"/>
      <c r="O423" s="69"/>
      <c r="P423" s="69">
        <v>40000000</v>
      </c>
      <c r="R423" s="69">
        <v>0</v>
      </c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>
        <f t="shared" si="229"/>
        <v>0</v>
      </c>
      <c r="AF423" s="49">
        <v>30201020102</v>
      </c>
      <c r="AG423" s="30" t="s">
        <v>677</v>
      </c>
      <c r="AH423" s="31">
        <v>0</v>
      </c>
      <c r="AI423" s="69" t="e">
        <f t="shared" si="241"/>
        <v>#DIV/0!</v>
      </c>
      <c r="AJ423" s="69" t="e">
        <f t="shared" si="246"/>
        <v>#DIV/0!</v>
      </c>
      <c r="AK423" s="69" t="e">
        <f t="shared" si="247"/>
        <v>#DIV/0!</v>
      </c>
      <c r="AL423" s="69">
        <f t="shared" si="248"/>
        <v>-1</v>
      </c>
      <c r="AM423" s="69" t="e">
        <f t="shared" si="249"/>
        <v>#DIV/0!</v>
      </c>
      <c r="AN423" s="69" t="e">
        <f t="shared" si="250"/>
        <v>#DIV/0!</v>
      </c>
      <c r="AO423" s="69" t="e">
        <f t="shared" si="251"/>
        <v>#DIV/0!</v>
      </c>
      <c r="AP423" s="69" t="e">
        <f t="shared" si="252"/>
        <v>#DIV/0!</v>
      </c>
      <c r="AQ423" s="69" t="e">
        <f t="shared" si="253"/>
        <v>#DIV/0!</v>
      </c>
      <c r="AR423" s="69" t="e">
        <f t="shared" si="254"/>
        <v>#DIV/0!</v>
      </c>
      <c r="AS423" s="69" t="e">
        <f t="shared" si="255"/>
        <v>#DIV/0!</v>
      </c>
      <c r="AT423" s="69" t="e">
        <f t="shared" si="256"/>
        <v>#DIV/0!</v>
      </c>
      <c r="AU423" s="69">
        <f t="shared" si="257"/>
        <v>-1</v>
      </c>
    </row>
    <row r="424" spans="1:47" x14ac:dyDescent="0.25">
      <c r="A424" s="66">
        <v>2023</v>
      </c>
      <c r="B424" s="76">
        <v>30201020103</v>
      </c>
      <c r="C424" s="68" t="s">
        <v>678</v>
      </c>
      <c r="D424" s="69">
        <v>860816750</v>
      </c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>
        <v>860816750</v>
      </c>
      <c r="R424" s="69">
        <v>0</v>
      </c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>
        <f t="shared" si="229"/>
        <v>0</v>
      </c>
      <c r="AF424" s="50">
        <v>30201020103</v>
      </c>
      <c r="AG424" s="30" t="s">
        <v>678</v>
      </c>
      <c r="AH424" s="31">
        <v>0</v>
      </c>
      <c r="AI424" s="69">
        <f t="shared" si="241"/>
        <v>-1</v>
      </c>
      <c r="AJ424" s="69" t="e">
        <f t="shared" si="246"/>
        <v>#DIV/0!</v>
      </c>
      <c r="AK424" s="69" t="e">
        <f t="shared" si="247"/>
        <v>#DIV/0!</v>
      </c>
      <c r="AL424" s="69" t="e">
        <f t="shared" si="248"/>
        <v>#DIV/0!</v>
      </c>
      <c r="AM424" s="69" t="e">
        <f t="shared" si="249"/>
        <v>#DIV/0!</v>
      </c>
      <c r="AN424" s="69" t="e">
        <f t="shared" si="250"/>
        <v>#DIV/0!</v>
      </c>
      <c r="AO424" s="69" t="e">
        <f t="shared" si="251"/>
        <v>#DIV/0!</v>
      </c>
      <c r="AP424" s="69" t="e">
        <f t="shared" si="252"/>
        <v>#DIV/0!</v>
      </c>
      <c r="AQ424" s="69" t="e">
        <f t="shared" si="253"/>
        <v>#DIV/0!</v>
      </c>
      <c r="AR424" s="69" t="e">
        <f t="shared" si="254"/>
        <v>#DIV/0!</v>
      </c>
      <c r="AS424" s="69" t="e">
        <f t="shared" si="255"/>
        <v>#DIV/0!</v>
      </c>
      <c r="AT424" s="69" t="e">
        <f t="shared" si="256"/>
        <v>#DIV/0!</v>
      </c>
      <c r="AU424" s="69">
        <f t="shared" si="257"/>
        <v>-1</v>
      </c>
    </row>
    <row r="425" spans="1:47" x14ac:dyDescent="0.25">
      <c r="A425" s="63">
        <v>2023</v>
      </c>
      <c r="B425" s="64">
        <v>302010202</v>
      </c>
      <c r="C425" s="65" t="s">
        <v>679</v>
      </c>
      <c r="D425" s="62">
        <v>0</v>
      </c>
      <c r="E425" s="62">
        <v>0</v>
      </c>
      <c r="F425" s="62">
        <v>100000000</v>
      </c>
      <c r="G425" s="62">
        <v>4732727</v>
      </c>
      <c r="H425" s="62">
        <v>0</v>
      </c>
      <c r="I425" s="62">
        <v>0</v>
      </c>
      <c r="J425" s="62">
        <v>0</v>
      </c>
      <c r="K425" s="62">
        <v>0</v>
      </c>
      <c r="L425" s="62">
        <v>10000000</v>
      </c>
      <c r="M425" s="62">
        <v>0</v>
      </c>
      <c r="N425" s="62">
        <v>0</v>
      </c>
      <c r="O425" s="62">
        <v>0</v>
      </c>
      <c r="P425" s="62">
        <v>114732727</v>
      </c>
      <c r="R425" s="62">
        <v>0</v>
      </c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>
        <f t="shared" ref="AD425:AD482" si="263">SUM(R425:AC425)</f>
        <v>0</v>
      </c>
      <c r="AF425" s="16">
        <v>302010202</v>
      </c>
      <c r="AG425" s="11" t="s">
        <v>679</v>
      </c>
      <c r="AH425" s="12">
        <f t="shared" ref="AH425" si="264">+AH426+AH427+AH428</f>
        <v>0</v>
      </c>
      <c r="AI425" s="62" t="e">
        <f t="shared" si="241"/>
        <v>#DIV/0!</v>
      </c>
      <c r="AJ425" s="62" t="e">
        <f t="shared" si="246"/>
        <v>#DIV/0!</v>
      </c>
      <c r="AK425" s="62">
        <f t="shared" si="247"/>
        <v>-1</v>
      </c>
      <c r="AL425" s="62">
        <f t="shared" si="248"/>
        <v>-1</v>
      </c>
      <c r="AM425" s="62" t="e">
        <f t="shared" si="249"/>
        <v>#DIV/0!</v>
      </c>
      <c r="AN425" s="62" t="e">
        <f t="shared" si="250"/>
        <v>#DIV/0!</v>
      </c>
      <c r="AO425" s="62" t="e">
        <f t="shared" si="251"/>
        <v>#DIV/0!</v>
      </c>
      <c r="AP425" s="62" t="e">
        <f t="shared" si="252"/>
        <v>#DIV/0!</v>
      </c>
      <c r="AQ425" s="62">
        <f t="shared" si="253"/>
        <v>-1</v>
      </c>
      <c r="AR425" s="62" t="e">
        <f t="shared" si="254"/>
        <v>#DIV/0!</v>
      </c>
      <c r="AS425" s="62" t="e">
        <f t="shared" si="255"/>
        <v>#DIV/0!</v>
      </c>
      <c r="AT425" s="62" t="e">
        <f t="shared" si="256"/>
        <v>#DIV/0!</v>
      </c>
      <c r="AU425" s="62">
        <f t="shared" si="257"/>
        <v>-1</v>
      </c>
    </row>
    <row r="426" spans="1:47" x14ac:dyDescent="0.25">
      <c r="A426" s="66">
        <v>2023</v>
      </c>
      <c r="B426" s="74">
        <v>30201020201</v>
      </c>
      <c r="C426" s="68" t="s">
        <v>680</v>
      </c>
      <c r="D426" s="69"/>
      <c r="E426" s="69"/>
      <c r="F426" s="69"/>
      <c r="G426" s="69"/>
      <c r="H426" s="69"/>
      <c r="I426" s="69"/>
      <c r="J426" s="69"/>
      <c r="K426" s="69"/>
      <c r="L426" s="69">
        <v>10000000</v>
      </c>
      <c r="M426" s="69"/>
      <c r="N426" s="69"/>
      <c r="O426" s="69"/>
      <c r="P426" s="69">
        <v>10000000</v>
      </c>
      <c r="R426" s="69">
        <v>0</v>
      </c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>
        <f t="shared" si="263"/>
        <v>0</v>
      </c>
      <c r="AF426" s="48">
        <v>30201020201</v>
      </c>
      <c r="AG426" s="30" t="s">
        <v>680</v>
      </c>
      <c r="AH426" s="31">
        <v>0</v>
      </c>
      <c r="AI426" s="69" t="e">
        <f t="shared" si="241"/>
        <v>#DIV/0!</v>
      </c>
      <c r="AJ426" s="69" t="e">
        <f t="shared" si="246"/>
        <v>#DIV/0!</v>
      </c>
      <c r="AK426" s="69" t="e">
        <f t="shared" si="247"/>
        <v>#DIV/0!</v>
      </c>
      <c r="AL426" s="69" t="e">
        <f t="shared" si="248"/>
        <v>#DIV/0!</v>
      </c>
      <c r="AM426" s="69" t="e">
        <f t="shared" si="249"/>
        <v>#DIV/0!</v>
      </c>
      <c r="AN426" s="69" t="e">
        <f t="shared" si="250"/>
        <v>#DIV/0!</v>
      </c>
      <c r="AO426" s="69" t="e">
        <f t="shared" si="251"/>
        <v>#DIV/0!</v>
      </c>
      <c r="AP426" s="69" t="e">
        <f t="shared" si="252"/>
        <v>#DIV/0!</v>
      </c>
      <c r="AQ426" s="69">
        <f t="shared" si="253"/>
        <v>-1</v>
      </c>
      <c r="AR426" s="69" t="e">
        <f t="shared" si="254"/>
        <v>#DIV/0!</v>
      </c>
      <c r="AS426" s="69" t="e">
        <f t="shared" si="255"/>
        <v>#DIV/0!</v>
      </c>
      <c r="AT426" s="69" t="e">
        <f t="shared" si="256"/>
        <v>#DIV/0!</v>
      </c>
      <c r="AU426" s="69">
        <f t="shared" si="257"/>
        <v>-1</v>
      </c>
    </row>
    <row r="427" spans="1:47" x14ac:dyDescent="0.25">
      <c r="A427" s="66">
        <v>2023</v>
      </c>
      <c r="B427" s="75">
        <v>30201020202</v>
      </c>
      <c r="C427" s="68" t="s">
        <v>681</v>
      </c>
      <c r="D427" s="69"/>
      <c r="E427" s="69"/>
      <c r="F427" s="69"/>
      <c r="G427" s="69">
        <v>4732727</v>
      </c>
      <c r="H427" s="69"/>
      <c r="I427" s="69"/>
      <c r="J427" s="69"/>
      <c r="K427" s="69"/>
      <c r="L427" s="69">
        <v>0</v>
      </c>
      <c r="M427" s="69"/>
      <c r="N427" s="69"/>
      <c r="O427" s="69"/>
      <c r="P427" s="69">
        <v>4732727</v>
      </c>
      <c r="R427" s="69">
        <v>0</v>
      </c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>
        <f t="shared" si="263"/>
        <v>0</v>
      </c>
      <c r="AF427" s="49">
        <v>30201020202</v>
      </c>
      <c r="AG427" s="30" t="s">
        <v>681</v>
      </c>
      <c r="AH427" s="31">
        <v>0</v>
      </c>
      <c r="AI427" s="69" t="e">
        <f t="shared" si="241"/>
        <v>#DIV/0!</v>
      </c>
      <c r="AJ427" s="69" t="e">
        <f t="shared" si="246"/>
        <v>#DIV/0!</v>
      </c>
      <c r="AK427" s="69" t="e">
        <f t="shared" si="247"/>
        <v>#DIV/0!</v>
      </c>
      <c r="AL427" s="69">
        <f t="shared" si="248"/>
        <v>-1</v>
      </c>
      <c r="AM427" s="69" t="e">
        <f t="shared" si="249"/>
        <v>#DIV/0!</v>
      </c>
      <c r="AN427" s="69" t="e">
        <f t="shared" si="250"/>
        <v>#DIV/0!</v>
      </c>
      <c r="AO427" s="69" t="e">
        <f t="shared" si="251"/>
        <v>#DIV/0!</v>
      </c>
      <c r="AP427" s="69" t="e">
        <f t="shared" si="252"/>
        <v>#DIV/0!</v>
      </c>
      <c r="AQ427" s="69" t="e">
        <f t="shared" si="253"/>
        <v>#DIV/0!</v>
      </c>
      <c r="AR427" s="69" t="e">
        <f t="shared" si="254"/>
        <v>#DIV/0!</v>
      </c>
      <c r="AS427" s="69" t="e">
        <f t="shared" si="255"/>
        <v>#DIV/0!</v>
      </c>
      <c r="AT427" s="69" t="e">
        <f t="shared" si="256"/>
        <v>#DIV/0!</v>
      </c>
      <c r="AU427" s="69">
        <f t="shared" si="257"/>
        <v>-1</v>
      </c>
    </row>
    <row r="428" spans="1:47" x14ac:dyDescent="0.25">
      <c r="A428" s="66">
        <v>2023</v>
      </c>
      <c r="B428" s="76">
        <v>30201020203</v>
      </c>
      <c r="C428" s="68" t="s">
        <v>682</v>
      </c>
      <c r="D428" s="69"/>
      <c r="E428" s="69"/>
      <c r="F428" s="69">
        <v>100000000</v>
      </c>
      <c r="G428" s="69">
        <v>0</v>
      </c>
      <c r="H428" s="69"/>
      <c r="I428" s="69"/>
      <c r="J428" s="69"/>
      <c r="K428" s="69"/>
      <c r="L428" s="69"/>
      <c r="M428" s="69"/>
      <c r="N428" s="69"/>
      <c r="O428" s="69"/>
      <c r="P428" s="69">
        <v>100000000</v>
      </c>
      <c r="R428" s="69">
        <v>0</v>
      </c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>
        <f t="shared" si="263"/>
        <v>0</v>
      </c>
      <c r="AF428" s="50">
        <v>30201020203</v>
      </c>
      <c r="AG428" s="30" t="s">
        <v>682</v>
      </c>
      <c r="AH428" s="31">
        <v>0</v>
      </c>
      <c r="AI428" s="69" t="e">
        <f t="shared" si="241"/>
        <v>#DIV/0!</v>
      </c>
      <c r="AJ428" s="69" t="e">
        <f t="shared" si="246"/>
        <v>#DIV/0!</v>
      </c>
      <c r="AK428" s="69">
        <f t="shared" si="247"/>
        <v>-1</v>
      </c>
      <c r="AL428" s="69" t="e">
        <f t="shared" si="248"/>
        <v>#DIV/0!</v>
      </c>
      <c r="AM428" s="69" t="e">
        <f t="shared" si="249"/>
        <v>#DIV/0!</v>
      </c>
      <c r="AN428" s="69" t="e">
        <f t="shared" si="250"/>
        <v>#DIV/0!</v>
      </c>
      <c r="AO428" s="69" t="e">
        <f t="shared" si="251"/>
        <v>#DIV/0!</v>
      </c>
      <c r="AP428" s="69" t="e">
        <f t="shared" si="252"/>
        <v>#DIV/0!</v>
      </c>
      <c r="AQ428" s="69" t="e">
        <f t="shared" si="253"/>
        <v>#DIV/0!</v>
      </c>
      <c r="AR428" s="69" t="e">
        <f t="shared" si="254"/>
        <v>#DIV/0!</v>
      </c>
      <c r="AS428" s="69" t="e">
        <f t="shared" si="255"/>
        <v>#DIV/0!</v>
      </c>
      <c r="AT428" s="69" t="e">
        <f t="shared" si="256"/>
        <v>#DIV/0!</v>
      </c>
      <c r="AU428" s="69">
        <f t="shared" si="257"/>
        <v>-1</v>
      </c>
    </row>
    <row r="429" spans="1:47" x14ac:dyDescent="0.25">
      <c r="A429" s="63">
        <v>2023</v>
      </c>
      <c r="B429" s="64">
        <v>302010203</v>
      </c>
      <c r="C429" s="65" t="s">
        <v>683</v>
      </c>
      <c r="D429" s="62">
        <v>0</v>
      </c>
      <c r="E429" s="62">
        <v>0</v>
      </c>
      <c r="F429" s="62">
        <v>0</v>
      </c>
      <c r="G429" s="62">
        <v>16936311</v>
      </c>
      <c r="H429" s="62">
        <v>0</v>
      </c>
      <c r="I429" s="62">
        <v>0</v>
      </c>
      <c r="J429" s="62">
        <v>0</v>
      </c>
      <c r="K429" s="62">
        <v>0</v>
      </c>
      <c r="L429" s="62">
        <v>0</v>
      </c>
      <c r="M429" s="62">
        <v>0</v>
      </c>
      <c r="N429" s="62">
        <v>0</v>
      </c>
      <c r="O429" s="62">
        <v>0</v>
      </c>
      <c r="P429" s="62">
        <v>16936311</v>
      </c>
      <c r="R429" s="62">
        <v>0</v>
      </c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>
        <f t="shared" si="263"/>
        <v>0</v>
      </c>
      <c r="AF429" s="16">
        <v>302010203</v>
      </c>
      <c r="AG429" s="11" t="s">
        <v>683</v>
      </c>
      <c r="AH429" s="12">
        <f t="shared" ref="AH429" si="265">+AH430</f>
        <v>0</v>
      </c>
      <c r="AI429" s="62" t="e">
        <f t="shared" si="241"/>
        <v>#DIV/0!</v>
      </c>
      <c r="AJ429" s="62" t="e">
        <f t="shared" si="246"/>
        <v>#DIV/0!</v>
      </c>
      <c r="AK429" s="62" t="e">
        <f t="shared" si="247"/>
        <v>#DIV/0!</v>
      </c>
      <c r="AL429" s="62">
        <f t="shared" si="248"/>
        <v>-1</v>
      </c>
      <c r="AM429" s="62" t="e">
        <f t="shared" si="249"/>
        <v>#DIV/0!</v>
      </c>
      <c r="AN429" s="62" t="e">
        <f t="shared" si="250"/>
        <v>#DIV/0!</v>
      </c>
      <c r="AO429" s="62" t="e">
        <f t="shared" si="251"/>
        <v>#DIV/0!</v>
      </c>
      <c r="AP429" s="62" t="e">
        <f t="shared" si="252"/>
        <v>#DIV/0!</v>
      </c>
      <c r="AQ429" s="62" t="e">
        <f t="shared" si="253"/>
        <v>#DIV/0!</v>
      </c>
      <c r="AR429" s="62" t="e">
        <f t="shared" si="254"/>
        <v>#DIV/0!</v>
      </c>
      <c r="AS429" s="62" t="e">
        <f t="shared" si="255"/>
        <v>#DIV/0!</v>
      </c>
      <c r="AT429" s="62" t="e">
        <f t="shared" si="256"/>
        <v>#DIV/0!</v>
      </c>
      <c r="AU429" s="62">
        <f t="shared" si="257"/>
        <v>-1</v>
      </c>
    </row>
    <row r="430" spans="1:47" x14ac:dyDescent="0.25">
      <c r="A430" s="66">
        <v>2023</v>
      </c>
      <c r="B430" s="75">
        <v>30201020302</v>
      </c>
      <c r="C430" s="68" t="s">
        <v>684</v>
      </c>
      <c r="D430" s="69"/>
      <c r="E430" s="69"/>
      <c r="F430" s="69"/>
      <c r="G430" s="69">
        <v>16936311</v>
      </c>
      <c r="H430" s="69"/>
      <c r="I430" s="69"/>
      <c r="J430" s="69"/>
      <c r="K430" s="69"/>
      <c r="L430" s="69"/>
      <c r="M430" s="69"/>
      <c r="N430" s="69"/>
      <c r="O430" s="69"/>
      <c r="P430" s="69">
        <v>16936311</v>
      </c>
      <c r="R430" s="69">
        <v>0</v>
      </c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>
        <f t="shared" si="263"/>
        <v>0</v>
      </c>
      <c r="AF430" s="49">
        <v>30201020302</v>
      </c>
      <c r="AG430" s="30" t="s">
        <v>684</v>
      </c>
      <c r="AH430" s="31">
        <v>0</v>
      </c>
      <c r="AI430" s="69" t="e">
        <f t="shared" si="241"/>
        <v>#DIV/0!</v>
      </c>
      <c r="AJ430" s="69" t="e">
        <f t="shared" si="246"/>
        <v>#DIV/0!</v>
      </c>
      <c r="AK430" s="69" t="e">
        <f t="shared" si="247"/>
        <v>#DIV/0!</v>
      </c>
      <c r="AL430" s="69">
        <f t="shared" si="248"/>
        <v>-1</v>
      </c>
      <c r="AM430" s="69" t="e">
        <f t="shared" si="249"/>
        <v>#DIV/0!</v>
      </c>
      <c r="AN430" s="69" t="e">
        <f t="shared" si="250"/>
        <v>#DIV/0!</v>
      </c>
      <c r="AO430" s="69" t="e">
        <f t="shared" si="251"/>
        <v>#DIV/0!</v>
      </c>
      <c r="AP430" s="69" t="e">
        <f t="shared" si="252"/>
        <v>#DIV/0!</v>
      </c>
      <c r="AQ430" s="69" t="e">
        <f t="shared" si="253"/>
        <v>#DIV/0!</v>
      </c>
      <c r="AR430" s="69" t="e">
        <f t="shared" si="254"/>
        <v>#DIV/0!</v>
      </c>
      <c r="AS430" s="69" t="e">
        <f t="shared" si="255"/>
        <v>#DIV/0!</v>
      </c>
      <c r="AT430" s="69" t="e">
        <f t="shared" si="256"/>
        <v>#DIV/0!</v>
      </c>
      <c r="AU430" s="69">
        <f t="shared" si="257"/>
        <v>-1</v>
      </c>
    </row>
    <row r="431" spans="1:47" x14ac:dyDescent="0.25">
      <c r="A431" s="63">
        <v>2023</v>
      </c>
      <c r="B431" s="64">
        <v>3020103</v>
      </c>
      <c r="C431" s="65" t="s">
        <v>685</v>
      </c>
      <c r="D431" s="62">
        <v>0</v>
      </c>
      <c r="E431" s="62">
        <v>350000000</v>
      </c>
      <c r="F431" s="62">
        <v>235000000</v>
      </c>
      <c r="G431" s="62">
        <v>48000000</v>
      </c>
      <c r="H431" s="62">
        <v>0</v>
      </c>
      <c r="I431" s="62">
        <v>0</v>
      </c>
      <c r="J431" s="62">
        <v>0</v>
      </c>
      <c r="K431" s="62">
        <v>0</v>
      </c>
      <c r="L431" s="62">
        <v>45014212</v>
      </c>
      <c r="M431" s="62">
        <v>0</v>
      </c>
      <c r="N431" s="62">
        <v>0</v>
      </c>
      <c r="O431" s="62">
        <v>0</v>
      </c>
      <c r="P431" s="62">
        <v>678014212</v>
      </c>
      <c r="R431" s="62">
        <v>0</v>
      </c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>
        <f t="shared" si="263"/>
        <v>0</v>
      </c>
      <c r="AF431" s="13">
        <v>3020103</v>
      </c>
      <c r="AG431" s="7" t="s">
        <v>685</v>
      </c>
      <c r="AH431" s="8">
        <f t="shared" ref="AH431" si="266">+AH432+AH436+AH440+AH444+AH448</f>
        <v>0</v>
      </c>
      <c r="AI431" s="62" t="e">
        <f t="shared" si="241"/>
        <v>#DIV/0!</v>
      </c>
      <c r="AJ431" s="62">
        <f t="shared" si="246"/>
        <v>-1</v>
      </c>
      <c r="AK431" s="62">
        <f t="shared" si="247"/>
        <v>-1</v>
      </c>
      <c r="AL431" s="62">
        <f t="shared" si="248"/>
        <v>-1</v>
      </c>
      <c r="AM431" s="62" t="e">
        <f t="shared" si="249"/>
        <v>#DIV/0!</v>
      </c>
      <c r="AN431" s="62" t="e">
        <f t="shared" si="250"/>
        <v>#DIV/0!</v>
      </c>
      <c r="AO431" s="62" t="e">
        <f t="shared" si="251"/>
        <v>#DIV/0!</v>
      </c>
      <c r="AP431" s="62" t="e">
        <f t="shared" si="252"/>
        <v>#DIV/0!</v>
      </c>
      <c r="AQ431" s="62">
        <f t="shared" si="253"/>
        <v>-1</v>
      </c>
      <c r="AR431" s="62" t="e">
        <f t="shared" si="254"/>
        <v>#DIV/0!</v>
      </c>
      <c r="AS431" s="62" t="e">
        <f t="shared" si="255"/>
        <v>#DIV/0!</v>
      </c>
      <c r="AT431" s="62" t="e">
        <f t="shared" si="256"/>
        <v>#DIV/0!</v>
      </c>
      <c r="AU431" s="62">
        <f t="shared" si="257"/>
        <v>-1</v>
      </c>
    </row>
    <row r="432" spans="1:47" x14ac:dyDescent="0.25">
      <c r="A432" s="63">
        <v>2023</v>
      </c>
      <c r="B432" s="64">
        <v>302010301</v>
      </c>
      <c r="C432" s="65" t="s">
        <v>686</v>
      </c>
      <c r="D432" s="62">
        <v>0</v>
      </c>
      <c r="E432" s="62">
        <v>155000000</v>
      </c>
      <c r="F432" s="62">
        <v>0</v>
      </c>
      <c r="G432" s="62">
        <v>25000000</v>
      </c>
      <c r="H432" s="62">
        <v>0</v>
      </c>
      <c r="I432" s="62">
        <v>0</v>
      </c>
      <c r="J432" s="62">
        <v>0</v>
      </c>
      <c r="K432" s="62">
        <v>0</v>
      </c>
      <c r="L432" s="62">
        <v>20000000</v>
      </c>
      <c r="M432" s="62">
        <v>0</v>
      </c>
      <c r="N432" s="62">
        <v>0</v>
      </c>
      <c r="O432" s="62">
        <v>0</v>
      </c>
      <c r="P432" s="62">
        <v>200000000</v>
      </c>
      <c r="R432" s="62">
        <v>0</v>
      </c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>
        <f t="shared" si="263"/>
        <v>0</v>
      </c>
      <c r="AF432" s="16">
        <v>302010301</v>
      </c>
      <c r="AG432" s="11" t="s">
        <v>686</v>
      </c>
      <c r="AH432" s="12">
        <f t="shared" ref="AH432" si="267">+AH433+AH434+AH435</f>
        <v>0</v>
      </c>
      <c r="AI432" s="62" t="e">
        <f t="shared" si="241"/>
        <v>#DIV/0!</v>
      </c>
      <c r="AJ432" s="62">
        <f t="shared" si="246"/>
        <v>-1</v>
      </c>
      <c r="AK432" s="62" t="e">
        <f t="shared" si="247"/>
        <v>#DIV/0!</v>
      </c>
      <c r="AL432" s="62">
        <f t="shared" si="248"/>
        <v>-1</v>
      </c>
      <c r="AM432" s="62" t="e">
        <f t="shared" si="249"/>
        <v>#DIV/0!</v>
      </c>
      <c r="AN432" s="62" t="e">
        <f t="shared" si="250"/>
        <v>#DIV/0!</v>
      </c>
      <c r="AO432" s="62" t="e">
        <f t="shared" si="251"/>
        <v>#DIV/0!</v>
      </c>
      <c r="AP432" s="62" t="e">
        <f t="shared" si="252"/>
        <v>#DIV/0!</v>
      </c>
      <c r="AQ432" s="62">
        <f t="shared" si="253"/>
        <v>-1</v>
      </c>
      <c r="AR432" s="62" t="e">
        <f t="shared" si="254"/>
        <v>#DIV/0!</v>
      </c>
      <c r="AS432" s="62" t="e">
        <f t="shared" si="255"/>
        <v>#DIV/0!</v>
      </c>
      <c r="AT432" s="62" t="e">
        <f t="shared" si="256"/>
        <v>#DIV/0!</v>
      </c>
      <c r="AU432" s="62">
        <f t="shared" si="257"/>
        <v>-1</v>
      </c>
    </row>
    <row r="433" spans="1:47" x14ac:dyDescent="0.25">
      <c r="A433" s="66">
        <v>2023</v>
      </c>
      <c r="B433" s="74">
        <v>30201030101</v>
      </c>
      <c r="C433" s="68" t="s">
        <v>687</v>
      </c>
      <c r="D433" s="69"/>
      <c r="E433" s="69"/>
      <c r="F433" s="69"/>
      <c r="G433" s="69"/>
      <c r="H433" s="69"/>
      <c r="I433" s="69"/>
      <c r="J433" s="69"/>
      <c r="K433" s="69"/>
      <c r="L433" s="69">
        <v>20000000</v>
      </c>
      <c r="M433" s="69"/>
      <c r="N433" s="69"/>
      <c r="O433" s="69"/>
      <c r="P433" s="69">
        <v>20000000</v>
      </c>
      <c r="R433" s="69">
        <v>0</v>
      </c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>
        <f t="shared" si="263"/>
        <v>0</v>
      </c>
      <c r="AF433" s="48">
        <v>30201030101</v>
      </c>
      <c r="AG433" s="30" t="s">
        <v>687</v>
      </c>
      <c r="AH433" s="31">
        <v>0</v>
      </c>
      <c r="AI433" s="69" t="e">
        <f t="shared" si="241"/>
        <v>#DIV/0!</v>
      </c>
      <c r="AJ433" s="69" t="e">
        <f t="shared" si="246"/>
        <v>#DIV/0!</v>
      </c>
      <c r="AK433" s="69" t="e">
        <f t="shared" si="247"/>
        <v>#DIV/0!</v>
      </c>
      <c r="AL433" s="69" t="e">
        <f t="shared" si="248"/>
        <v>#DIV/0!</v>
      </c>
      <c r="AM433" s="69" t="e">
        <f t="shared" si="249"/>
        <v>#DIV/0!</v>
      </c>
      <c r="AN433" s="69" t="e">
        <f t="shared" si="250"/>
        <v>#DIV/0!</v>
      </c>
      <c r="AO433" s="69" t="e">
        <f t="shared" si="251"/>
        <v>#DIV/0!</v>
      </c>
      <c r="AP433" s="69" t="e">
        <f t="shared" si="252"/>
        <v>#DIV/0!</v>
      </c>
      <c r="AQ433" s="69">
        <f t="shared" si="253"/>
        <v>-1</v>
      </c>
      <c r="AR433" s="69" t="e">
        <f t="shared" si="254"/>
        <v>#DIV/0!</v>
      </c>
      <c r="AS433" s="69" t="e">
        <f t="shared" si="255"/>
        <v>#DIV/0!</v>
      </c>
      <c r="AT433" s="69" t="e">
        <f t="shared" si="256"/>
        <v>#DIV/0!</v>
      </c>
      <c r="AU433" s="69">
        <f t="shared" si="257"/>
        <v>-1</v>
      </c>
    </row>
    <row r="434" spans="1:47" x14ac:dyDescent="0.25">
      <c r="A434" s="66">
        <v>2023</v>
      </c>
      <c r="B434" s="75">
        <v>30201030102</v>
      </c>
      <c r="C434" s="68" t="s">
        <v>688</v>
      </c>
      <c r="D434" s="69"/>
      <c r="E434" s="69"/>
      <c r="F434" s="69"/>
      <c r="G434" s="69">
        <v>25000000</v>
      </c>
      <c r="H434" s="69"/>
      <c r="I434" s="69"/>
      <c r="J434" s="69"/>
      <c r="K434" s="69"/>
      <c r="L434" s="69"/>
      <c r="M434" s="69"/>
      <c r="N434" s="69"/>
      <c r="O434" s="69"/>
      <c r="P434" s="69">
        <v>25000000</v>
      </c>
      <c r="R434" s="69">
        <v>0</v>
      </c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>
        <f t="shared" si="263"/>
        <v>0</v>
      </c>
      <c r="AF434" s="49">
        <v>30201030102</v>
      </c>
      <c r="AG434" s="30" t="s">
        <v>688</v>
      </c>
      <c r="AH434" s="31">
        <v>0</v>
      </c>
      <c r="AI434" s="69" t="e">
        <f t="shared" si="241"/>
        <v>#DIV/0!</v>
      </c>
      <c r="AJ434" s="69" t="e">
        <f t="shared" si="246"/>
        <v>#DIV/0!</v>
      </c>
      <c r="AK434" s="69" t="e">
        <f t="shared" si="247"/>
        <v>#DIV/0!</v>
      </c>
      <c r="AL434" s="69">
        <f t="shared" si="248"/>
        <v>-1</v>
      </c>
      <c r="AM434" s="69" t="e">
        <f t="shared" si="249"/>
        <v>#DIV/0!</v>
      </c>
      <c r="AN434" s="69" t="e">
        <f t="shared" si="250"/>
        <v>#DIV/0!</v>
      </c>
      <c r="AO434" s="69" t="e">
        <f t="shared" si="251"/>
        <v>#DIV/0!</v>
      </c>
      <c r="AP434" s="69" t="e">
        <f t="shared" si="252"/>
        <v>#DIV/0!</v>
      </c>
      <c r="AQ434" s="69" t="e">
        <f t="shared" si="253"/>
        <v>#DIV/0!</v>
      </c>
      <c r="AR434" s="69" t="e">
        <f t="shared" si="254"/>
        <v>#DIV/0!</v>
      </c>
      <c r="AS434" s="69" t="e">
        <f t="shared" si="255"/>
        <v>#DIV/0!</v>
      </c>
      <c r="AT434" s="69" t="e">
        <f t="shared" si="256"/>
        <v>#DIV/0!</v>
      </c>
      <c r="AU434" s="69">
        <f t="shared" si="257"/>
        <v>-1</v>
      </c>
    </row>
    <row r="435" spans="1:47" x14ac:dyDescent="0.25">
      <c r="A435" s="66">
        <v>2023</v>
      </c>
      <c r="B435" s="76">
        <v>30201030103</v>
      </c>
      <c r="C435" s="68" t="s">
        <v>689</v>
      </c>
      <c r="D435" s="69"/>
      <c r="E435" s="69">
        <v>155000000</v>
      </c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>
        <v>155000000</v>
      </c>
      <c r="R435" s="69">
        <v>0</v>
      </c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>
        <f t="shared" si="263"/>
        <v>0</v>
      </c>
      <c r="AF435" s="50">
        <v>30201030103</v>
      </c>
      <c r="AG435" s="30" t="s">
        <v>689</v>
      </c>
      <c r="AH435" s="31">
        <v>0</v>
      </c>
      <c r="AI435" s="69" t="e">
        <f t="shared" si="241"/>
        <v>#DIV/0!</v>
      </c>
      <c r="AJ435" s="69">
        <f t="shared" si="246"/>
        <v>-1</v>
      </c>
      <c r="AK435" s="69" t="e">
        <f t="shared" si="247"/>
        <v>#DIV/0!</v>
      </c>
      <c r="AL435" s="69" t="e">
        <f t="shared" si="248"/>
        <v>#DIV/0!</v>
      </c>
      <c r="AM435" s="69" t="e">
        <f t="shared" si="249"/>
        <v>#DIV/0!</v>
      </c>
      <c r="AN435" s="69" t="e">
        <f t="shared" si="250"/>
        <v>#DIV/0!</v>
      </c>
      <c r="AO435" s="69" t="e">
        <f t="shared" si="251"/>
        <v>#DIV/0!</v>
      </c>
      <c r="AP435" s="69" t="e">
        <f t="shared" si="252"/>
        <v>#DIV/0!</v>
      </c>
      <c r="AQ435" s="69" t="e">
        <f t="shared" si="253"/>
        <v>#DIV/0!</v>
      </c>
      <c r="AR435" s="69" t="e">
        <f t="shared" si="254"/>
        <v>#DIV/0!</v>
      </c>
      <c r="AS435" s="69" t="e">
        <f t="shared" si="255"/>
        <v>#DIV/0!</v>
      </c>
      <c r="AT435" s="69" t="e">
        <f t="shared" si="256"/>
        <v>#DIV/0!</v>
      </c>
      <c r="AU435" s="69">
        <f t="shared" si="257"/>
        <v>-1</v>
      </c>
    </row>
    <row r="436" spans="1:47" x14ac:dyDescent="0.25">
      <c r="A436" s="63">
        <v>2023</v>
      </c>
      <c r="B436" s="64">
        <v>302010302</v>
      </c>
      <c r="C436" s="65" t="s">
        <v>690</v>
      </c>
      <c r="D436" s="62">
        <v>0</v>
      </c>
      <c r="E436" s="62">
        <v>175000000</v>
      </c>
      <c r="F436" s="62">
        <v>0</v>
      </c>
      <c r="G436" s="62">
        <v>10000000</v>
      </c>
      <c r="H436" s="62">
        <v>0</v>
      </c>
      <c r="I436" s="62">
        <v>0</v>
      </c>
      <c r="J436" s="62">
        <v>0</v>
      </c>
      <c r="K436" s="62">
        <v>0</v>
      </c>
      <c r="L436" s="62">
        <v>15000000</v>
      </c>
      <c r="M436" s="62">
        <v>0</v>
      </c>
      <c r="N436" s="62">
        <v>0</v>
      </c>
      <c r="O436" s="62">
        <v>0</v>
      </c>
      <c r="P436" s="62">
        <v>200000000</v>
      </c>
      <c r="R436" s="62">
        <v>0</v>
      </c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>
        <f t="shared" si="263"/>
        <v>0</v>
      </c>
      <c r="AF436" s="16">
        <v>302010302</v>
      </c>
      <c r="AG436" s="11" t="s">
        <v>690</v>
      </c>
      <c r="AH436" s="12">
        <f t="shared" ref="AH436" si="268">+AH437+AH438+AH439</f>
        <v>0</v>
      </c>
      <c r="AI436" s="62" t="e">
        <f t="shared" si="241"/>
        <v>#DIV/0!</v>
      </c>
      <c r="AJ436" s="62">
        <f t="shared" si="246"/>
        <v>-1</v>
      </c>
      <c r="AK436" s="62" t="e">
        <f t="shared" si="247"/>
        <v>#DIV/0!</v>
      </c>
      <c r="AL436" s="62">
        <f t="shared" si="248"/>
        <v>-1</v>
      </c>
      <c r="AM436" s="62" t="e">
        <f t="shared" si="249"/>
        <v>#DIV/0!</v>
      </c>
      <c r="AN436" s="62" t="e">
        <f t="shared" si="250"/>
        <v>#DIV/0!</v>
      </c>
      <c r="AO436" s="62" t="e">
        <f t="shared" si="251"/>
        <v>#DIV/0!</v>
      </c>
      <c r="AP436" s="62" t="e">
        <f t="shared" si="252"/>
        <v>#DIV/0!</v>
      </c>
      <c r="AQ436" s="62">
        <f t="shared" si="253"/>
        <v>-1</v>
      </c>
      <c r="AR436" s="62" t="e">
        <f t="shared" si="254"/>
        <v>#DIV/0!</v>
      </c>
      <c r="AS436" s="62" t="e">
        <f t="shared" si="255"/>
        <v>#DIV/0!</v>
      </c>
      <c r="AT436" s="62" t="e">
        <f t="shared" si="256"/>
        <v>#DIV/0!</v>
      </c>
      <c r="AU436" s="62">
        <f t="shared" si="257"/>
        <v>-1</v>
      </c>
    </row>
    <row r="437" spans="1:47" x14ac:dyDescent="0.25">
      <c r="A437" s="66">
        <v>2023</v>
      </c>
      <c r="B437" s="74">
        <v>30201030201</v>
      </c>
      <c r="C437" s="68" t="s">
        <v>691</v>
      </c>
      <c r="D437" s="69"/>
      <c r="E437" s="69"/>
      <c r="F437" s="69"/>
      <c r="G437" s="69"/>
      <c r="H437" s="69"/>
      <c r="I437" s="69"/>
      <c r="J437" s="69"/>
      <c r="K437" s="69"/>
      <c r="L437" s="69">
        <v>15000000</v>
      </c>
      <c r="M437" s="69"/>
      <c r="N437" s="69"/>
      <c r="O437" s="69"/>
      <c r="P437" s="69">
        <v>15000000</v>
      </c>
      <c r="R437" s="69">
        <v>0</v>
      </c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>
        <f t="shared" si="263"/>
        <v>0</v>
      </c>
      <c r="AF437" s="48">
        <v>30201030201</v>
      </c>
      <c r="AG437" s="30" t="s">
        <v>691</v>
      </c>
      <c r="AH437" s="31">
        <v>0</v>
      </c>
      <c r="AI437" s="69" t="e">
        <f t="shared" si="241"/>
        <v>#DIV/0!</v>
      </c>
      <c r="AJ437" s="69" t="e">
        <f t="shared" si="246"/>
        <v>#DIV/0!</v>
      </c>
      <c r="AK437" s="69" t="e">
        <f t="shared" si="247"/>
        <v>#DIV/0!</v>
      </c>
      <c r="AL437" s="69" t="e">
        <f t="shared" si="248"/>
        <v>#DIV/0!</v>
      </c>
      <c r="AM437" s="69" t="e">
        <f t="shared" si="249"/>
        <v>#DIV/0!</v>
      </c>
      <c r="AN437" s="69" t="e">
        <f t="shared" si="250"/>
        <v>#DIV/0!</v>
      </c>
      <c r="AO437" s="69" t="e">
        <f t="shared" si="251"/>
        <v>#DIV/0!</v>
      </c>
      <c r="AP437" s="69" t="e">
        <f t="shared" si="252"/>
        <v>#DIV/0!</v>
      </c>
      <c r="AQ437" s="69">
        <f t="shared" si="253"/>
        <v>-1</v>
      </c>
      <c r="AR437" s="69" t="e">
        <f t="shared" si="254"/>
        <v>#DIV/0!</v>
      </c>
      <c r="AS437" s="69" t="e">
        <f t="shared" si="255"/>
        <v>#DIV/0!</v>
      </c>
      <c r="AT437" s="69" t="e">
        <f t="shared" si="256"/>
        <v>#DIV/0!</v>
      </c>
      <c r="AU437" s="69">
        <f t="shared" si="257"/>
        <v>-1</v>
      </c>
    </row>
    <row r="438" spans="1:47" x14ac:dyDescent="0.25">
      <c r="A438" s="66">
        <v>2023</v>
      </c>
      <c r="B438" s="75">
        <v>30201030202</v>
      </c>
      <c r="C438" s="68" t="s">
        <v>692</v>
      </c>
      <c r="D438" s="69"/>
      <c r="E438" s="69"/>
      <c r="F438" s="69"/>
      <c r="G438" s="69">
        <v>10000000</v>
      </c>
      <c r="H438" s="69"/>
      <c r="I438" s="69"/>
      <c r="J438" s="69"/>
      <c r="K438" s="69"/>
      <c r="L438" s="69"/>
      <c r="M438" s="69"/>
      <c r="N438" s="69"/>
      <c r="O438" s="69"/>
      <c r="P438" s="69">
        <v>10000000</v>
      </c>
      <c r="R438" s="69">
        <v>0</v>
      </c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>
        <f t="shared" si="263"/>
        <v>0</v>
      </c>
      <c r="AF438" s="49">
        <v>30201030202</v>
      </c>
      <c r="AG438" s="30" t="s">
        <v>692</v>
      </c>
      <c r="AH438" s="31">
        <v>0</v>
      </c>
      <c r="AI438" s="69" t="e">
        <f t="shared" si="241"/>
        <v>#DIV/0!</v>
      </c>
      <c r="AJ438" s="69" t="e">
        <f t="shared" si="246"/>
        <v>#DIV/0!</v>
      </c>
      <c r="AK438" s="69" t="e">
        <f t="shared" si="247"/>
        <v>#DIV/0!</v>
      </c>
      <c r="AL438" s="69">
        <f t="shared" si="248"/>
        <v>-1</v>
      </c>
      <c r="AM438" s="69" t="e">
        <f t="shared" si="249"/>
        <v>#DIV/0!</v>
      </c>
      <c r="AN438" s="69" t="e">
        <f t="shared" si="250"/>
        <v>#DIV/0!</v>
      </c>
      <c r="AO438" s="69" t="e">
        <f t="shared" si="251"/>
        <v>#DIV/0!</v>
      </c>
      <c r="AP438" s="69" t="e">
        <f t="shared" si="252"/>
        <v>#DIV/0!</v>
      </c>
      <c r="AQ438" s="69" t="e">
        <f t="shared" si="253"/>
        <v>#DIV/0!</v>
      </c>
      <c r="AR438" s="69" t="e">
        <f t="shared" si="254"/>
        <v>#DIV/0!</v>
      </c>
      <c r="AS438" s="69" t="e">
        <f t="shared" si="255"/>
        <v>#DIV/0!</v>
      </c>
      <c r="AT438" s="69" t="e">
        <f t="shared" si="256"/>
        <v>#DIV/0!</v>
      </c>
      <c r="AU438" s="69">
        <f t="shared" si="257"/>
        <v>-1</v>
      </c>
    </row>
    <row r="439" spans="1:47" x14ac:dyDescent="0.25">
      <c r="A439" s="66">
        <v>2023</v>
      </c>
      <c r="B439" s="76">
        <v>30201030203</v>
      </c>
      <c r="C439" s="68" t="s">
        <v>693</v>
      </c>
      <c r="D439" s="69"/>
      <c r="E439" s="69">
        <v>175000000</v>
      </c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>
        <v>175000000</v>
      </c>
      <c r="R439" s="69">
        <v>0</v>
      </c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>
        <f t="shared" si="263"/>
        <v>0</v>
      </c>
      <c r="AF439" s="50">
        <v>30201030203</v>
      </c>
      <c r="AG439" s="30" t="s">
        <v>693</v>
      </c>
      <c r="AH439" s="31">
        <v>0</v>
      </c>
      <c r="AI439" s="69" t="e">
        <f t="shared" si="241"/>
        <v>#DIV/0!</v>
      </c>
      <c r="AJ439" s="69">
        <f t="shared" si="246"/>
        <v>-1</v>
      </c>
      <c r="AK439" s="69" t="e">
        <f t="shared" si="247"/>
        <v>#DIV/0!</v>
      </c>
      <c r="AL439" s="69" t="e">
        <f t="shared" si="248"/>
        <v>#DIV/0!</v>
      </c>
      <c r="AM439" s="69" t="e">
        <f t="shared" si="249"/>
        <v>#DIV/0!</v>
      </c>
      <c r="AN439" s="69" t="e">
        <f t="shared" si="250"/>
        <v>#DIV/0!</v>
      </c>
      <c r="AO439" s="69" t="e">
        <f t="shared" si="251"/>
        <v>#DIV/0!</v>
      </c>
      <c r="AP439" s="69" t="e">
        <f t="shared" si="252"/>
        <v>#DIV/0!</v>
      </c>
      <c r="AQ439" s="69" t="e">
        <f t="shared" si="253"/>
        <v>#DIV/0!</v>
      </c>
      <c r="AR439" s="69" t="e">
        <f t="shared" si="254"/>
        <v>#DIV/0!</v>
      </c>
      <c r="AS439" s="69" t="e">
        <f t="shared" si="255"/>
        <v>#DIV/0!</v>
      </c>
      <c r="AT439" s="69" t="e">
        <f t="shared" si="256"/>
        <v>#DIV/0!</v>
      </c>
      <c r="AU439" s="69">
        <f t="shared" si="257"/>
        <v>-1</v>
      </c>
    </row>
    <row r="440" spans="1:47" x14ac:dyDescent="0.25">
      <c r="A440" s="63">
        <v>2023</v>
      </c>
      <c r="B440" s="64">
        <v>302010303</v>
      </c>
      <c r="C440" s="65" t="s">
        <v>694</v>
      </c>
      <c r="D440" s="62">
        <v>0</v>
      </c>
      <c r="E440" s="62">
        <v>20000000</v>
      </c>
      <c r="F440" s="62">
        <v>0</v>
      </c>
      <c r="G440" s="62">
        <v>3000000</v>
      </c>
      <c r="H440" s="62">
        <v>0</v>
      </c>
      <c r="I440" s="62">
        <v>0</v>
      </c>
      <c r="J440" s="62">
        <v>0</v>
      </c>
      <c r="K440" s="62">
        <v>0</v>
      </c>
      <c r="L440" s="62">
        <v>5014212</v>
      </c>
      <c r="M440" s="62">
        <v>0</v>
      </c>
      <c r="N440" s="62">
        <v>0</v>
      </c>
      <c r="O440" s="62">
        <v>0</v>
      </c>
      <c r="P440" s="62">
        <v>28014212</v>
      </c>
      <c r="R440" s="62">
        <v>0</v>
      </c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>
        <f t="shared" si="263"/>
        <v>0</v>
      </c>
      <c r="AF440" s="16">
        <v>302010303</v>
      </c>
      <c r="AG440" s="11" t="s">
        <v>694</v>
      </c>
      <c r="AH440" s="12">
        <f t="shared" ref="AH440" si="269">+AH441+AH442+AH443</f>
        <v>0</v>
      </c>
      <c r="AI440" s="62" t="e">
        <f t="shared" si="241"/>
        <v>#DIV/0!</v>
      </c>
      <c r="AJ440" s="62">
        <f t="shared" si="246"/>
        <v>-1</v>
      </c>
      <c r="AK440" s="62" t="e">
        <f t="shared" si="247"/>
        <v>#DIV/0!</v>
      </c>
      <c r="AL440" s="62">
        <f t="shared" si="248"/>
        <v>-1</v>
      </c>
      <c r="AM440" s="62" t="e">
        <f t="shared" si="249"/>
        <v>#DIV/0!</v>
      </c>
      <c r="AN440" s="62" t="e">
        <f t="shared" si="250"/>
        <v>#DIV/0!</v>
      </c>
      <c r="AO440" s="62" t="e">
        <f t="shared" si="251"/>
        <v>#DIV/0!</v>
      </c>
      <c r="AP440" s="62" t="e">
        <f t="shared" si="252"/>
        <v>#DIV/0!</v>
      </c>
      <c r="AQ440" s="62">
        <f t="shared" si="253"/>
        <v>-1</v>
      </c>
      <c r="AR440" s="62" t="e">
        <f t="shared" si="254"/>
        <v>#DIV/0!</v>
      </c>
      <c r="AS440" s="62" t="e">
        <f t="shared" si="255"/>
        <v>#DIV/0!</v>
      </c>
      <c r="AT440" s="62" t="e">
        <f t="shared" si="256"/>
        <v>#DIV/0!</v>
      </c>
      <c r="AU440" s="62">
        <f t="shared" si="257"/>
        <v>-1</v>
      </c>
    </row>
    <row r="441" spans="1:47" x14ac:dyDescent="0.25">
      <c r="A441" s="66">
        <v>2023</v>
      </c>
      <c r="B441" s="74">
        <v>30201030301</v>
      </c>
      <c r="C441" s="68" t="s">
        <v>695</v>
      </c>
      <c r="D441" s="69"/>
      <c r="E441" s="69"/>
      <c r="F441" s="69"/>
      <c r="G441" s="69"/>
      <c r="H441" s="69"/>
      <c r="I441" s="69"/>
      <c r="J441" s="69"/>
      <c r="K441" s="69"/>
      <c r="L441" s="69">
        <v>5014212</v>
      </c>
      <c r="M441" s="69"/>
      <c r="N441" s="69"/>
      <c r="O441" s="69"/>
      <c r="P441" s="69">
        <v>5014212</v>
      </c>
      <c r="R441" s="69">
        <v>0</v>
      </c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>
        <f t="shared" si="263"/>
        <v>0</v>
      </c>
      <c r="AF441" s="48">
        <v>30201030301</v>
      </c>
      <c r="AG441" s="30" t="s">
        <v>695</v>
      </c>
      <c r="AH441" s="31">
        <v>0</v>
      </c>
      <c r="AI441" s="69" t="e">
        <f t="shared" si="241"/>
        <v>#DIV/0!</v>
      </c>
      <c r="AJ441" s="69" t="e">
        <f t="shared" si="246"/>
        <v>#DIV/0!</v>
      </c>
      <c r="AK441" s="69" t="e">
        <f t="shared" si="247"/>
        <v>#DIV/0!</v>
      </c>
      <c r="AL441" s="69" t="e">
        <f t="shared" si="248"/>
        <v>#DIV/0!</v>
      </c>
      <c r="AM441" s="69" t="e">
        <f t="shared" si="249"/>
        <v>#DIV/0!</v>
      </c>
      <c r="AN441" s="69" t="e">
        <f t="shared" si="250"/>
        <v>#DIV/0!</v>
      </c>
      <c r="AO441" s="69" t="e">
        <f t="shared" si="251"/>
        <v>#DIV/0!</v>
      </c>
      <c r="AP441" s="69" t="e">
        <f t="shared" si="252"/>
        <v>#DIV/0!</v>
      </c>
      <c r="AQ441" s="69">
        <f t="shared" si="253"/>
        <v>-1</v>
      </c>
      <c r="AR441" s="69" t="e">
        <f t="shared" si="254"/>
        <v>#DIV/0!</v>
      </c>
      <c r="AS441" s="69" t="e">
        <f t="shared" si="255"/>
        <v>#DIV/0!</v>
      </c>
      <c r="AT441" s="69" t="e">
        <f t="shared" si="256"/>
        <v>#DIV/0!</v>
      </c>
      <c r="AU441" s="69">
        <f t="shared" si="257"/>
        <v>-1</v>
      </c>
    </row>
    <row r="442" spans="1:47" x14ac:dyDescent="0.25">
      <c r="A442" s="66">
        <v>2023</v>
      </c>
      <c r="B442" s="75">
        <v>30201030302</v>
      </c>
      <c r="C442" s="68" t="s">
        <v>696</v>
      </c>
      <c r="D442" s="69"/>
      <c r="E442" s="69"/>
      <c r="F442" s="69"/>
      <c r="G442" s="69">
        <v>3000000</v>
      </c>
      <c r="H442" s="69"/>
      <c r="I442" s="69"/>
      <c r="J442" s="69"/>
      <c r="K442" s="69"/>
      <c r="L442" s="69"/>
      <c r="M442" s="69"/>
      <c r="N442" s="69"/>
      <c r="O442" s="69"/>
      <c r="P442" s="69">
        <v>3000000</v>
      </c>
      <c r="R442" s="69">
        <v>0</v>
      </c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>
        <f t="shared" si="263"/>
        <v>0</v>
      </c>
      <c r="AF442" s="49">
        <v>30201030302</v>
      </c>
      <c r="AG442" s="30" t="s">
        <v>696</v>
      </c>
      <c r="AH442" s="31">
        <v>0</v>
      </c>
      <c r="AI442" s="69" t="e">
        <f t="shared" si="241"/>
        <v>#DIV/0!</v>
      </c>
      <c r="AJ442" s="69" t="e">
        <f t="shared" si="246"/>
        <v>#DIV/0!</v>
      </c>
      <c r="AK442" s="69" t="e">
        <f t="shared" si="247"/>
        <v>#DIV/0!</v>
      </c>
      <c r="AL442" s="69">
        <f t="shared" si="248"/>
        <v>-1</v>
      </c>
      <c r="AM442" s="69" t="e">
        <f t="shared" si="249"/>
        <v>#DIV/0!</v>
      </c>
      <c r="AN442" s="69" t="e">
        <f t="shared" si="250"/>
        <v>#DIV/0!</v>
      </c>
      <c r="AO442" s="69" t="e">
        <f t="shared" si="251"/>
        <v>#DIV/0!</v>
      </c>
      <c r="AP442" s="69" t="e">
        <f t="shared" si="252"/>
        <v>#DIV/0!</v>
      </c>
      <c r="AQ442" s="69" t="e">
        <f t="shared" si="253"/>
        <v>#DIV/0!</v>
      </c>
      <c r="AR442" s="69" t="e">
        <f t="shared" si="254"/>
        <v>#DIV/0!</v>
      </c>
      <c r="AS442" s="69" t="e">
        <f t="shared" si="255"/>
        <v>#DIV/0!</v>
      </c>
      <c r="AT442" s="69" t="e">
        <f t="shared" si="256"/>
        <v>#DIV/0!</v>
      </c>
      <c r="AU442" s="69">
        <f t="shared" si="257"/>
        <v>-1</v>
      </c>
    </row>
    <row r="443" spans="1:47" x14ac:dyDescent="0.25">
      <c r="A443" s="66">
        <v>2023</v>
      </c>
      <c r="B443" s="76">
        <v>30201030303</v>
      </c>
      <c r="C443" s="68" t="s">
        <v>697</v>
      </c>
      <c r="D443" s="69"/>
      <c r="E443" s="69">
        <v>20000000</v>
      </c>
      <c r="F443" s="69"/>
      <c r="G443" s="69">
        <v>0</v>
      </c>
      <c r="H443" s="69"/>
      <c r="I443" s="69"/>
      <c r="J443" s="69"/>
      <c r="K443" s="69"/>
      <c r="L443" s="69"/>
      <c r="M443" s="69"/>
      <c r="N443" s="69"/>
      <c r="O443" s="69"/>
      <c r="P443" s="69">
        <v>20000000</v>
      </c>
      <c r="R443" s="69">
        <v>0</v>
      </c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>
        <f t="shared" si="263"/>
        <v>0</v>
      </c>
      <c r="AF443" s="50">
        <v>30201030303</v>
      </c>
      <c r="AG443" s="30" t="s">
        <v>697</v>
      </c>
      <c r="AH443" s="31">
        <v>0</v>
      </c>
      <c r="AI443" s="69" t="e">
        <f t="shared" si="241"/>
        <v>#DIV/0!</v>
      </c>
      <c r="AJ443" s="69">
        <f t="shared" si="246"/>
        <v>-1</v>
      </c>
      <c r="AK443" s="69" t="e">
        <f t="shared" si="247"/>
        <v>#DIV/0!</v>
      </c>
      <c r="AL443" s="69" t="e">
        <f t="shared" si="248"/>
        <v>#DIV/0!</v>
      </c>
      <c r="AM443" s="69" t="e">
        <f t="shared" si="249"/>
        <v>#DIV/0!</v>
      </c>
      <c r="AN443" s="69" t="e">
        <f t="shared" si="250"/>
        <v>#DIV/0!</v>
      </c>
      <c r="AO443" s="69" t="e">
        <f t="shared" si="251"/>
        <v>#DIV/0!</v>
      </c>
      <c r="AP443" s="69" t="e">
        <f t="shared" si="252"/>
        <v>#DIV/0!</v>
      </c>
      <c r="AQ443" s="69" t="e">
        <f t="shared" si="253"/>
        <v>#DIV/0!</v>
      </c>
      <c r="AR443" s="69" t="e">
        <f t="shared" si="254"/>
        <v>#DIV/0!</v>
      </c>
      <c r="AS443" s="69" t="e">
        <f t="shared" si="255"/>
        <v>#DIV/0!</v>
      </c>
      <c r="AT443" s="69" t="e">
        <f t="shared" si="256"/>
        <v>#DIV/0!</v>
      </c>
      <c r="AU443" s="69">
        <f t="shared" si="257"/>
        <v>-1</v>
      </c>
    </row>
    <row r="444" spans="1:47" x14ac:dyDescent="0.25">
      <c r="A444" s="63">
        <v>2023</v>
      </c>
      <c r="B444" s="64">
        <v>302010304</v>
      </c>
      <c r="C444" s="65" t="s">
        <v>698</v>
      </c>
      <c r="D444" s="62">
        <v>0</v>
      </c>
      <c r="E444" s="62">
        <v>0</v>
      </c>
      <c r="F444" s="62">
        <v>85000000</v>
      </c>
      <c r="G444" s="62">
        <v>10000000</v>
      </c>
      <c r="H444" s="62">
        <v>0</v>
      </c>
      <c r="I444" s="62">
        <v>0</v>
      </c>
      <c r="J444" s="62">
        <v>0</v>
      </c>
      <c r="K444" s="62">
        <v>0</v>
      </c>
      <c r="L444" s="62">
        <v>5000000</v>
      </c>
      <c r="M444" s="62">
        <v>0</v>
      </c>
      <c r="N444" s="62">
        <v>0</v>
      </c>
      <c r="O444" s="62">
        <v>0</v>
      </c>
      <c r="P444" s="62">
        <v>100000000</v>
      </c>
      <c r="R444" s="62">
        <v>0</v>
      </c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>
        <f t="shared" si="263"/>
        <v>0</v>
      </c>
      <c r="AF444" s="16">
        <v>302010304</v>
      </c>
      <c r="AG444" s="11" t="s">
        <v>698</v>
      </c>
      <c r="AH444" s="12">
        <f t="shared" ref="AH444" si="270">+AH445+AH446+AH447</f>
        <v>0</v>
      </c>
      <c r="AI444" s="62" t="e">
        <f t="shared" si="241"/>
        <v>#DIV/0!</v>
      </c>
      <c r="AJ444" s="62" t="e">
        <f t="shared" si="246"/>
        <v>#DIV/0!</v>
      </c>
      <c r="AK444" s="62">
        <f t="shared" si="247"/>
        <v>-1</v>
      </c>
      <c r="AL444" s="62">
        <f t="shared" si="248"/>
        <v>-1</v>
      </c>
      <c r="AM444" s="62" t="e">
        <f t="shared" si="249"/>
        <v>#DIV/0!</v>
      </c>
      <c r="AN444" s="62" t="e">
        <f t="shared" si="250"/>
        <v>#DIV/0!</v>
      </c>
      <c r="AO444" s="62" t="e">
        <f t="shared" si="251"/>
        <v>#DIV/0!</v>
      </c>
      <c r="AP444" s="62" t="e">
        <f t="shared" si="252"/>
        <v>#DIV/0!</v>
      </c>
      <c r="AQ444" s="62">
        <f t="shared" si="253"/>
        <v>-1</v>
      </c>
      <c r="AR444" s="62" t="e">
        <f t="shared" si="254"/>
        <v>#DIV/0!</v>
      </c>
      <c r="AS444" s="62" t="e">
        <f t="shared" si="255"/>
        <v>#DIV/0!</v>
      </c>
      <c r="AT444" s="62" t="e">
        <f t="shared" si="256"/>
        <v>#DIV/0!</v>
      </c>
      <c r="AU444" s="62">
        <f t="shared" si="257"/>
        <v>-1</v>
      </c>
    </row>
    <row r="445" spans="1:47" x14ac:dyDescent="0.25">
      <c r="A445" s="66">
        <v>2023</v>
      </c>
      <c r="B445" s="74">
        <v>30201030401</v>
      </c>
      <c r="C445" s="68" t="s">
        <v>699</v>
      </c>
      <c r="D445" s="69"/>
      <c r="E445" s="69"/>
      <c r="F445" s="69"/>
      <c r="G445" s="69"/>
      <c r="H445" s="69"/>
      <c r="I445" s="69"/>
      <c r="J445" s="69"/>
      <c r="K445" s="69"/>
      <c r="L445" s="69">
        <v>5000000</v>
      </c>
      <c r="M445" s="69"/>
      <c r="N445" s="69"/>
      <c r="O445" s="69"/>
      <c r="P445" s="69">
        <v>5000000</v>
      </c>
      <c r="R445" s="69">
        <v>0</v>
      </c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>
        <f t="shared" si="263"/>
        <v>0</v>
      </c>
      <c r="AF445" s="48">
        <v>30201030401</v>
      </c>
      <c r="AG445" s="30" t="s">
        <v>699</v>
      </c>
      <c r="AH445" s="31">
        <v>0</v>
      </c>
      <c r="AI445" s="69" t="e">
        <f t="shared" si="241"/>
        <v>#DIV/0!</v>
      </c>
      <c r="AJ445" s="69" t="e">
        <f t="shared" si="246"/>
        <v>#DIV/0!</v>
      </c>
      <c r="AK445" s="69" t="e">
        <f t="shared" si="247"/>
        <v>#DIV/0!</v>
      </c>
      <c r="AL445" s="69" t="e">
        <f t="shared" si="248"/>
        <v>#DIV/0!</v>
      </c>
      <c r="AM445" s="69" t="e">
        <f t="shared" si="249"/>
        <v>#DIV/0!</v>
      </c>
      <c r="AN445" s="69" t="e">
        <f t="shared" si="250"/>
        <v>#DIV/0!</v>
      </c>
      <c r="AO445" s="69" t="e">
        <f t="shared" si="251"/>
        <v>#DIV/0!</v>
      </c>
      <c r="AP445" s="69" t="e">
        <f t="shared" si="252"/>
        <v>#DIV/0!</v>
      </c>
      <c r="AQ445" s="69">
        <f t="shared" si="253"/>
        <v>-1</v>
      </c>
      <c r="AR445" s="69" t="e">
        <f t="shared" si="254"/>
        <v>#DIV/0!</v>
      </c>
      <c r="AS445" s="69" t="e">
        <f t="shared" si="255"/>
        <v>#DIV/0!</v>
      </c>
      <c r="AT445" s="69" t="e">
        <f t="shared" si="256"/>
        <v>#DIV/0!</v>
      </c>
      <c r="AU445" s="69">
        <f t="shared" si="257"/>
        <v>-1</v>
      </c>
    </row>
    <row r="446" spans="1:47" x14ac:dyDescent="0.25">
      <c r="A446" s="66">
        <v>2023</v>
      </c>
      <c r="B446" s="75">
        <v>30201030402</v>
      </c>
      <c r="C446" s="68" t="s">
        <v>700</v>
      </c>
      <c r="D446" s="69"/>
      <c r="E446" s="69"/>
      <c r="F446" s="69"/>
      <c r="G446" s="69">
        <v>10000000</v>
      </c>
      <c r="H446" s="69"/>
      <c r="I446" s="69"/>
      <c r="J446" s="69"/>
      <c r="K446" s="69"/>
      <c r="L446" s="69"/>
      <c r="M446" s="69"/>
      <c r="N446" s="69"/>
      <c r="O446" s="69"/>
      <c r="P446" s="69">
        <v>10000000</v>
      </c>
      <c r="R446" s="69">
        <v>0</v>
      </c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>
        <f t="shared" si="263"/>
        <v>0</v>
      </c>
      <c r="AF446" s="49">
        <v>30201030402</v>
      </c>
      <c r="AG446" s="30" t="s">
        <v>700</v>
      </c>
      <c r="AH446" s="31">
        <v>0</v>
      </c>
      <c r="AI446" s="69" t="e">
        <f t="shared" si="241"/>
        <v>#DIV/0!</v>
      </c>
      <c r="AJ446" s="69" t="e">
        <f t="shared" si="246"/>
        <v>#DIV/0!</v>
      </c>
      <c r="AK446" s="69" t="e">
        <f t="shared" si="247"/>
        <v>#DIV/0!</v>
      </c>
      <c r="AL446" s="69">
        <f t="shared" si="248"/>
        <v>-1</v>
      </c>
      <c r="AM446" s="69" t="e">
        <f t="shared" si="249"/>
        <v>#DIV/0!</v>
      </c>
      <c r="AN446" s="69" t="e">
        <f t="shared" si="250"/>
        <v>#DIV/0!</v>
      </c>
      <c r="AO446" s="69" t="e">
        <f t="shared" si="251"/>
        <v>#DIV/0!</v>
      </c>
      <c r="AP446" s="69" t="e">
        <f t="shared" si="252"/>
        <v>#DIV/0!</v>
      </c>
      <c r="AQ446" s="69" t="e">
        <f t="shared" si="253"/>
        <v>#DIV/0!</v>
      </c>
      <c r="AR446" s="69" t="e">
        <f t="shared" si="254"/>
        <v>#DIV/0!</v>
      </c>
      <c r="AS446" s="69" t="e">
        <f t="shared" si="255"/>
        <v>#DIV/0!</v>
      </c>
      <c r="AT446" s="69" t="e">
        <f t="shared" si="256"/>
        <v>#DIV/0!</v>
      </c>
      <c r="AU446" s="69">
        <f t="shared" si="257"/>
        <v>-1</v>
      </c>
    </row>
    <row r="447" spans="1:47" x14ac:dyDescent="0.25">
      <c r="A447" s="66">
        <v>2023</v>
      </c>
      <c r="B447" s="76">
        <v>30201030403</v>
      </c>
      <c r="C447" s="68" t="s">
        <v>701</v>
      </c>
      <c r="D447" s="69"/>
      <c r="E447" s="69"/>
      <c r="F447" s="69">
        <v>85000000</v>
      </c>
      <c r="G447" s="69"/>
      <c r="H447" s="69"/>
      <c r="I447" s="69"/>
      <c r="J447" s="69"/>
      <c r="K447" s="69"/>
      <c r="L447" s="69"/>
      <c r="M447" s="69"/>
      <c r="N447" s="69"/>
      <c r="O447" s="69"/>
      <c r="P447" s="69">
        <v>85000000</v>
      </c>
      <c r="R447" s="69">
        <v>0</v>
      </c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>
        <f t="shared" si="263"/>
        <v>0</v>
      </c>
      <c r="AF447" s="50">
        <v>30201030403</v>
      </c>
      <c r="AG447" s="30" t="s">
        <v>701</v>
      </c>
      <c r="AH447" s="31">
        <v>0</v>
      </c>
      <c r="AI447" s="69" t="e">
        <f t="shared" si="241"/>
        <v>#DIV/0!</v>
      </c>
      <c r="AJ447" s="69" t="e">
        <f t="shared" si="246"/>
        <v>#DIV/0!</v>
      </c>
      <c r="AK447" s="69">
        <f t="shared" si="247"/>
        <v>-1</v>
      </c>
      <c r="AL447" s="69" t="e">
        <f t="shared" si="248"/>
        <v>#DIV/0!</v>
      </c>
      <c r="AM447" s="69" t="e">
        <f t="shared" si="249"/>
        <v>#DIV/0!</v>
      </c>
      <c r="AN447" s="69" t="e">
        <f t="shared" si="250"/>
        <v>#DIV/0!</v>
      </c>
      <c r="AO447" s="69" t="e">
        <f t="shared" si="251"/>
        <v>#DIV/0!</v>
      </c>
      <c r="AP447" s="69" t="e">
        <f t="shared" si="252"/>
        <v>#DIV/0!</v>
      </c>
      <c r="AQ447" s="69" t="e">
        <f t="shared" si="253"/>
        <v>#DIV/0!</v>
      </c>
      <c r="AR447" s="69" t="e">
        <f t="shared" si="254"/>
        <v>#DIV/0!</v>
      </c>
      <c r="AS447" s="69" t="e">
        <f t="shared" si="255"/>
        <v>#DIV/0!</v>
      </c>
      <c r="AT447" s="69" t="e">
        <f t="shared" si="256"/>
        <v>#DIV/0!</v>
      </c>
      <c r="AU447" s="69">
        <f t="shared" si="257"/>
        <v>-1</v>
      </c>
    </row>
    <row r="448" spans="1:47" x14ac:dyDescent="0.25">
      <c r="A448" s="63">
        <v>2023</v>
      </c>
      <c r="B448" s="64">
        <v>302010304</v>
      </c>
      <c r="C448" s="65" t="s">
        <v>702</v>
      </c>
      <c r="D448" s="62">
        <v>0</v>
      </c>
      <c r="E448" s="62">
        <v>0</v>
      </c>
      <c r="F448" s="62">
        <v>150000000</v>
      </c>
      <c r="G448" s="62">
        <v>0</v>
      </c>
      <c r="H448" s="62">
        <v>0</v>
      </c>
      <c r="I448" s="62">
        <v>0</v>
      </c>
      <c r="J448" s="62">
        <v>0</v>
      </c>
      <c r="K448" s="62">
        <v>0</v>
      </c>
      <c r="L448" s="62">
        <v>0</v>
      </c>
      <c r="M448" s="62">
        <v>0</v>
      </c>
      <c r="N448" s="62">
        <v>0</v>
      </c>
      <c r="O448" s="62">
        <v>0</v>
      </c>
      <c r="P448" s="62">
        <v>150000000</v>
      </c>
      <c r="R448" s="62">
        <v>0</v>
      </c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>
        <f t="shared" si="263"/>
        <v>0</v>
      </c>
      <c r="AF448" s="16">
        <v>302010305</v>
      </c>
      <c r="AG448" s="11" t="s">
        <v>702</v>
      </c>
      <c r="AH448" s="12">
        <f t="shared" ref="AH448" si="271">+AH449</f>
        <v>0</v>
      </c>
      <c r="AI448" s="62" t="e">
        <f t="shared" si="241"/>
        <v>#DIV/0!</v>
      </c>
      <c r="AJ448" s="62" t="e">
        <f t="shared" si="246"/>
        <v>#DIV/0!</v>
      </c>
      <c r="AK448" s="62">
        <f t="shared" si="247"/>
        <v>-1</v>
      </c>
      <c r="AL448" s="62" t="e">
        <f t="shared" si="248"/>
        <v>#DIV/0!</v>
      </c>
      <c r="AM448" s="62" t="e">
        <f t="shared" si="249"/>
        <v>#DIV/0!</v>
      </c>
      <c r="AN448" s="62" t="e">
        <f t="shared" si="250"/>
        <v>#DIV/0!</v>
      </c>
      <c r="AO448" s="62" t="e">
        <f t="shared" si="251"/>
        <v>#DIV/0!</v>
      </c>
      <c r="AP448" s="62" t="e">
        <f t="shared" si="252"/>
        <v>#DIV/0!</v>
      </c>
      <c r="AQ448" s="62" t="e">
        <f t="shared" si="253"/>
        <v>#DIV/0!</v>
      </c>
      <c r="AR448" s="62" t="e">
        <f t="shared" si="254"/>
        <v>#DIV/0!</v>
      </c>
      <c r="AS448" s="62" t="e">
        <f t="shared" si="255"/>
        <v>#DIV/0!</v>
      </c>
      <c r="AT448" s="62" t="e">
        <f t="shared" si="256"/>
        <v>#DIV/0!</v>
      </c>
      <c r="AU448" s="62">
        <f t="shared" si="257"/>
        <v>-1</v>
      </c>
    </row>
    <row r="449" spans="1:47" x14ac:dyDescent="0.25">
      <c r="A449" s="66">
        <v>2023</v>
      </c>
      <c r="B449" s="76">
        <v>30201030403</v>
      </c>
      <c r="C449" s="68" t="s">
        <v>703</v>
      </c>
      <c r="D449" s="69"/>
      <c r="E449" s="69"/>
      <c r="F449" s="69">
        <v>150000000</v>
      </c>
      <c r="G449" s="69"/>
      <c r="H449" s="69"/>
      <c r="I449" s="69"/>
      <c r="J449" s="69"/>
      <c r="K449" s="69"/>
      <c r="L449" s="69">
        <v>0</v>
      </c>
      <c r="M449" s="69"/>
      <c r="N449" s="69"/>
      <c r="O449" s="69"/>
      <c r="P449" s="69">
        <v>150000000</v>
      </c>
      <c r="R449" s="69">
        <v>0</v>
      </c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>
        <f t="shared" si="263"/>
        <v>0</v>
      </c>
      <c r="AF449" s="50">
        <v>30201030503</v>
      </c>
      <c r="AG449" s="30" t="s">
        <v>703</v>
      </c>
      <c r="AH449" s="31">
        <v>0</v>
      </c>
      <c r="AI449" s="69" t="e">
        <f t="shared" si="241"/>
        <v>#DIV/0!</v>
      </c>
      <c r="AJ449" s="69" t="e">
        <f t="shared" si="246"/>
        <v>#DIV/0!</v>
      </c>
      <c r="AK449" s="69">
        <f t="shared" si="247"/>
        <v>-1</v>
      </c>
      <c r="AL449" s="69" t="e">
        <f t="shared" si="248"/>
        <v>#DIV/0!</v>
      </c>
      <c r="AM449" s="69" t="e">
        <f t="shared" si="249"/>
        <v>#DIV/0!</v>
      </c>
      <c r="AN449" s="69" t="e">
        <f t="shared" si="250"/>
        <v>#DIV/0!</v>
      </c>
      <c r="AO449" s="69" t="e">
        <f t="shared" si="251"/>
        <v>#DIV/0!</v>
      </c>
      <c r="AP449" s="69" t="e">
        <f t="shared" si="252"/>
        <v>#DIV/0!</v>
      </c>
      <c r="AQ449" s="69" t="e">
        <f t="shared" si="253"/>
        <v>#DIV/0!</v>
      </c>
      <c r="AR449" s="69" t="e">
        <f t="shared" si="254"/>
        <v>#DIV/0!</v>
      </c>
      <c r="AS449" s="69" t="e">
        <f t="shared" si="255"/>
        <v>#DIV/0!</v>
      </c>
      <c r="AT449" s="69" t="e">
        <f t="shared" si="256"/>
        <v>#DIV/0!</v>
      </c>
      <c r="AU449" s="69">
        <f t="shared" si="257"/>
        <v>-1</v>
      </c>
    </row>
    <row r="450" spans="1:47" x14ac:dyDescent="0.25">
      <c r="A450" s="63">
        <v>2023</v>
      </c>
      <c r="B450" s="64">
        <v>3020104</v>
      </c>
      <c r="C450" s="65" t="s">
        <v>704</v>
      </c>
      <c r="D450" s="62">
        <v>460000000</v>
      </c>
      <c r="E450" s="62">
        <v>130000000</v>
      </c>
      <c r="F450" s="62">
        <v>0</v>
      </c>
      <c r="G450" s="62">
        <v>85000000</v>
      </c>
      <c r="H450" s="62">
        <v>0</v>
      </c>
      <c r="I450" s="62">
        <v>0</v>
      </c>
      <c r="J450" s="62">
        <v>0</v>
      </c>
      <c r="K450" s="62">
        <v>0</v>
      </c>
      <c r="L450" s="62">
        <v>120000000</v>
      </c>
      <c r="M450" s="62">
        <v>0</v>
      </c>
      <c r="N450" s="62">
        <v>0</v>
      </c>
      <c r="O450" s="62">
        <v>0</v>
      </c>
      <c r="P450" s="62">
        <v>795000000</v>
      </c>
      <c r="R450" s="62">
        <v>0</v>
      </c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>
        <f t="shared" si="263"/>
        <v>0</v>
      </c>
      <c r="AF450" s="13">
        <v>3020104</v>
      </c>
      <c r="AG450" s="7" t="s">
        <v>704</v>
      </c>
      <c r="AH450" s="8">
        <f t="shared" ref="AH450" si="272">+AH451+AH455+AH459+AH462</f>
        <v>0</v>
      </c>
      <c r="AI450" s="62">
        <f t="shared" si="241"/>
        <v>-1</v>
      </c>
      <c r="AJ450" s="62">
        <f t="shared" si="246"/>
        <v>-1</v>
      </c>
      <c r="AK450" s="62" t="e">
        <f t="shared" si="247"/>
        <v>#DIV/0!</v>
      </c>
      <c r="AL450" s="62">
        <f t="shared" si="248"/>
        <v>-1</v>
      </c>
      <c r="AM450" s="62" t="e">
        <f t="shared" si="249"/>
        <v>#DIV/0!</v>
      </c>
      <c r="AN450" s="62" t="e">
        <f t="shared" si="250"/>
        <v>#DIV/0!</v>
      </c>
      <c r="AO450" s="62" t="e">
        <f t="shared" si="251"/>
        <v>#DIV/0!</v>
      </c>
      <c r="AP450" s="62" t="e">
        <f t="shared" si="252"/>
        <v>#DIV/0!</v>
      </c>
      <c r="AQ450" s="62">
        <f t="shared" si="253"/>
        <v>-1</v>
      </c>
      <c r="AR450" s="62" t="e">
        <f t="shared" si="254"/>
        <v>#DIV/0!</v>
      </c>
      <c r="AS450" s="62" t="e">
        <f t="shared" si="255"/>
        <v>#DIV/0!</v>
      </c>
      <c r="AT450" s="62" t="e">
        <f t="shared" si="256"/>
        <v>#DIV/0!</v>
      </c>
      <c r="AU450" s="62">
        <f t="shared" si="257"/>
        <v>-1</v>
      </c>
    </row>
    <row r="451" spans="1:47" x14ac:dyDescent="0.25">
      <c r="A451" s="63">
        <v>2023</v>
      </c>
      <c r="B451" s="64">
        <v>302010401</v>
      </c>
      <c r="C451" s="65" t="s">
        <v>705</v>
      </c>
      <c r="D451" s="62">
        <v>430000000</v>
      </c>
      <c r="E451" s="62">
        <v>0</v>
      </c>
      <c r="F451" s="62">
        <v>0</v>
      </c>
      <c r="G451" s="62">
        <v>30000000</v>
      </c>
      <c r="H451" s="62">
        <v>0</v>
      </c>
      <c r="I451" s="62">
        <v>0</v>
      </c>
      <c r="J451" s="62">
        <v>0</v>
      </c>
      <c r="K451" s="62">
        <v>0</v>
      </c>
      <c r="L451" s="62">
        <v>100000000</v>
      </c>
      <c r="M451" s="62">
        <v>0</v>
      </c>
      <c r="N451" s="62">
        <v>0</v>
      </c>
      <c r="O451" s="62">
        <v>0</v>
      </c>
      <c r="P451" s="62">
        <v>560000000</v>
      </c>
      <c r="R451" s="62">
        <v>0</v>
      </c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>
        <f t="shared" si="263"/>
        <v>0</v>
      </c>
      <c r="AF451" s="16">
        <v>302010401</v>
      </c>
      <c r="AG451" s="11" t="s">
        <v>705</v>
      </c>
      <c r="AH451" s="12">
        <f t="shared" ref="AH451" si="273">+AH452+AH453+AH454</f>
        <v>0</v>
      </c>
      <c r="AI451" s="62">
        <f t="shared" si="241"/>
        <v>-1</v>
      </c>
      <c r="AJ451" s="62" t="e">
        <f t="shared" si="246"/>
        <v>#DIV/0!</v>
      </c>
      <c r="AK451" s="62" t="e">
        <f t="shared" si="247"/>
        <v>#DIV/0!</v>
      </c>
      <c r="AL451" s="62">
        <f t="shared" si="248"/>
        <v>-1</v>
      </c>
      <c r="AM451" s="62" t="e">
        <f t="shared" si="249"/>
        <v>#DIV/0!</v>
      </c>
      <c r="AN451" s="62" t="e">
        <f t="shared" si="250"/>
        <v>#DIV/0!</v>
      </c>
      <c r="AO451" s="62" t="e">
        <f t="shared" si="251"/>
        <v>#DIV/0!</v>
      </c>
      <c r="AP451" s="62" t="e">
        <f t="shared" si="252"/>
        <v>#DIV/0!</v>
      </c>
      <c r="AQ451" s="62">
        <f t="shared" si="253"/>
        <v>-1</v>
      </c>
      <c r="AR451" s="62" t="e">
        <f t="shared" si="254"/>
        <v>#DIV/0!</v>
      </c>
      <c r="AS451" s="62" t="e">
        <f t="shared" si="255"/>
        <v>#DIV/0!</v>
      </c>
      <c r="AT451" s="62" t="e">
        <f t="shared" si="256"/>
        <v>#DIV/0!</v>
      </c>
      <c r="AU451" s="62">
        <f t="shared" si="257"/>
        <v>-1</v>
      </c>
    </row>
    <row r="452" spans="1:47" x14ac:dyDescent="0.25">
      <c r="A452" s="66">
        <v>2023</v>
      </c>
      <c r="B452" s="74">
        <v>30201040101</v>
      </c>
      <c r="C452" s="68" t="s">
        <v>706</v>
      </c>
      <c r="D452" s="69"/>
      <c r="E452" s="69"/>
      <c r="F452" s="69"/>
      <c r="G452" s="69"/>
      <c r="H452" s="69"/>
      <c r="I452" s="69"/>
      <c r="J452" s="69"/>
      <c r="K452" s="69"/>
      <c r="L452" s="69">
        <v>100000000</v>
      </c>
      <c r="M452" s="69"/>
      <c r="N452" s="69"/>
      <c r="O452" s="69"/>
      <c r="P452" s="69">
        <v>100000000</v>
      </c>
      <c r="R452" s="69">
        <v>0</v>
      </c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>
        <f t="shared" si="263"/>
        <v>0</v>
      </c>
      <c r="AF452" s="48">
        <v>30201040101</v>
      </c>
      <c r="AG452" s="30" t="s">
        <v>706</v>
      </c>
      <c r="AH452" s="31">
        <v>0</v>
      </c>
      <c r="AI452" s="69" t="e">
        <f t="shared" si="241"/>
        <v>#DIV/0!</v>
      </c>
      <c r="AJ452" s="69" t="e">
        <f t="shared" si="246"/>
        <v>#DIV/0!</v>
      </c>
      <c r="AK452" s="69" t="e">
        <f t="shared" si="247"/>
        <v>#DIV/0!</v>
      </c>
      <c r="AL452" s="69" t="e">
        <f t="shared" si="248"/>
        <v>#DIV/0!</v>
      </c>
      <c r="AM452" s="69" t="e">
        <f t="shared" si="249"/>
        <v>#DIV/0!</v>
      </c>
      <c r="AN452" s="69" t="e">
        <f t="shared" si="250"/>
        <v>#DIV/0!</v>
      </c>
      <c r="AO452" s="69" t="e">
        <f t="shared" si="251"/>
        <v>#DIV/0!</v>
      </c>
      <c r="AP452" s="69" t="e">
        <f t="shared" si="252"/>
        <v>#DIV/0!</v>
      </c>
      <c r="AQ452" s="69">
        <f t="shared" si="253"/>
        <v>-1</v>
      </c>
      <c r="AR452" s="69" t="e">
        <f t="shared" si="254"/>
        <v>#DIV/0!</v>
      </c>
      <c r="AS452" s="69" t="e">
        <f t="shared" si="255"/>
        <v>#DIV/0!</v>
      </c>
      <c r="AT452" s="69" t="e">
        <f t="shared" si="256"/>
        <v>#DIV/0!</v>
      </c>
      <c r="AU452" s="69">
        <f t="shared" si="257"/>
        <v>-1</v>
      </c>
    </row>
    <row r="453" spans="1:47" x14ac:dyDescent="0.25">
      <c r="A453" s="66">
        <v>2023</v>
      </c>
      <c r="B453" s="75">
        <v>30201040102</v>
      </c>
      <c r="C453" s="68" t="s">
        <v>707</v>
      </c>
      <c r="D453" s="69"/>
      <c r="E453" s="69"/>
      <c r="F453" s="69"/>
      <c r="G453" s="69">
        <v>30000000</v>
      </c>
      <c r="H453" s="69"/>
      <c r="I453" s="69"/>
      <c r="J453" s="69"/>
      <c r="K453" s="69"/>
      <c r="L453" s="69"/>
      <c r="M453" s="69"/>
      <c r="N453" s="69"/>
      <c r="O453" s="69"/>
      <c r="P453" s="69">
        <v>30000000</v>
      </c>
      <c r="R453" s="69">
        <v>0</v>
      </c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>
        <f t="shared" si="263"/>
        <v>0</v>
      </c>
      <c r="AF453" s="49">
        <v>30201040102</v>
      </c>
      <c r="AG453" s="30" t="s">
        <v>707</v>
      </c>
      <c r="AH453" s="31">
        <v>0</v>
      </c>
      <c r="AI453" s="69" t="e">
        <f t="shared" si="241"/>
        <v>#DIV/0!</v>
      </c>
      <c r="AJ453" s="69" t="e">
        <f t="shared" si="246"/>
        <v>#DIV/0!</v>
      </c>
      <c r="AK453" s="69" t="e">
        <f t="shared" si="247"/>
        <v>#DIV/0!</v>
      </c>
      <c r="AL453" s="69">
        <f t="shared" si="248"/>
        <v>-1</v>
      </c>
      <c r="AM453" s="69" t="e">
        <f t="shared" si="249"/>
        <v>#DIV/0!</v>
      </c>
      <c r="AN453" s="69" t="e">
        <f t="shared" si="250"/>
        <v>#DIV/0!</v>
      </c>
      <c r="AO453" s="69" t="e">
        <f t="shared" si="251"/>
        <v>#DIV/0!</v>
      </c>
      <c r="AP453" s="69" t="e">
        <f t="shared" si="252"/>
        <v>#DIV/0!</v>
      </c>
      <c r="AQ453" s="69" t="e">
        <f t="shared" si="253"/>
        <v>#DIV/0!</v>
      </c>
      <c r="AR453" s="69" t="e">
        <f t="shared" si="254"/>
        <v>#DIV/0!</v>
      </c>
      <c r="AS453" s="69" t="e">
        <f t="shared" si="255"/>
        <v>#DIV/0!</v>
      </c>
      <c r="AT453" s="69" t="e">
        <f t="shared" si="256"/>
        <v>#DIV/0!</v>
      </c>
      <c r="AU453" s="69">
        <f t="shared" si="257"/>
        <v>-1</v>
      </c>
    </row>
    <row r="454" spans="1:47" x14ac:dyDescent="0.25">
      <c r="A454" s="66">
        <v>2023</v>
      </c>
      <c r="B454" s="76">
        <v>30201040103</v>
      </c>
      <c r="C454" s="68" t="s">
        <v>708</v>
      </c>
      <c r="D454" s="69">
        <v>430000000</v>
      </c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>
        <v>430000000</v>
      </c>
      <c r="R454" s="69">
        <v>0</v>
      </c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>
        <f t="shared" si="263"/>
        <v>0</v>
      </c>
      <c r="AF454" s="50">
        <v>30201040103</v>
      </c>
      <c r="AG454" s="30" t="s">
        <v>708</v>
      </c>
      <c r="AH454" s="31">
        <v>0</v>
      </c>
      <c r="AI454" s="69">
        <f t="shared" si="241"/>
        <v>-1</v>
      </c>
      <c r="AJ454" s="69" t="e">
        <f t="shared" si="246"/>
        <v>#DIV/0!</v>
      </c>
      <c r="AK454" s="69" t="e">
        <f t="shared" si="247"/>
        <v>#DIV/0!</v>
      </c>
      <c r="AL454" s="69" t="e">
        <f t="shared" si="248"/>
        <v>#DIV/0!</v>
      </c>
      <c r="AM454" s="69" t="e">
        <f t="shared" si="249"/>
        <v>#DIV/0!</v>
      </c>
      <c r="AN454" s="69" t="e">
        <f t="shared" si="250"/>
        <v>#DIV/0!</v>
      </c>
      <c r="AO454" s="69" t="e">
        <f t="shared" si="251"/>
        <v>#DIV/0!</v>
      </c>
      <c r="AP454" s="69" t="e">
        <f t="shared" si="252"/>
        <v>#DIV/0!</v>
      </c>
      <c r="AQ454" s="69" t="e">
        <f t="shared" si="253"/>
        <v>#DIV/0!</v>
      </c>
      <c r="AR454" s="69" t="e">
        <f t="shared" si="254"/>
        <v>#DIV/0!</v>
      </c>
      <c r="AS454" s="69" t="e">
        <f t="shared" si="255"/>
        <v>#DIV/0!</v>
      </c>
      <c r="AT454" s="69" t="e">
        <f t="shared" si="256"/>
        <v>#DIV/0!</v>
      </c>
      <c r="AU454" s="69">
        <f t="shared" si="257"/>
        <v>-1</v>
      </c>
    </row>
    <row r="455" spans="1:47" x14ac:dyDescent="0.25">
      <c r="A455" s="63">
        <v>2023</v>
      </c>
      <c r="B455" s="64">
        <v>302010402</v>
      </c>
      <c r="C455" s="65" t="s">
        <v>709</v>
      </c>
      <c r="D455" s="62">
        <v>0</v>
      </c>
      <c r="E455" s="62">
        <v>100000000</v>
      </c>
      <c r="F455" s="62">
        <v>0</v>
      </c>
      <c r="G455" s="62">
        <v>25000000</v>
      </c>
      <c r="H455" s="62">
        <v>0</v>
      </c>
      <c r="I455" s="62">
        <v>0</v>
      </c>
      <c r="J455" s="62">
        <v>0</v>
      </c>
      <c r="K455" s="62">
        <v>0</v>
      </c>
      <c r="L455" s="62">
        <v>15000000</v>
      </c>
      <c r="M455" s="62">
        <v>0</v>
      </c>
      <c r="N455" s="62">
        <v>0</v>
      </c>
      <c r="O455" s="62">
        <v>0</v>
      </c>
      <c r="P455" s="62">
        <v>140000000</v>
      </c>
      <c r="R455" s="62">
        <v>0</v>
      </c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>
        <f t="shared" si="263"/>
        <v>0</v>
      </c>
      <c r="AF455" s="16">
        <v>302010402</v>
      </c>
      <c r="AG455" s="11" t="s">
        <v>709</v>
      </c>
      <c r="AH455" s="12">
        <f t="shared" ref="AH455" si="274">+AH456+AH457+AH458</f>
        <v>0</v>
      </c>
      <c r="AI455" s="62" t="e">
        <f t="shared" si="241"/>
        <v>#DIV/0!</v>
      </c>
      <c r="AJ455" s="62">
        <f t="shared" si="246"/>
        <v>-1</v>
      </c>
      <c r="AK455" s="62" t="e">
        <f t="shared" si="247"/>
        <v>#DIV/0!</v>
      </c>
      <c r="AL455" s="62">
        <f t="shared" si="248"/>
        <v>-1</v>
      </c>
      <c r="AM455" s="62" t="e">
        <f t="shared" si="249"/>
        <v>#DIV/0!</v>
      </c>
      <c r="AN455" s="62" t="e">
        <f t="shared" si="250"/>
        <v>#DIV/0!</v>
      </c>
      <c r="AO455" s="62" t="e">
        <f t="shared" si="251"/>
        <v>#DIV/0!</v>
      </c>
      <c r="AP455" s="62" t="e">
        <f t="shared" si="252"/>
        <v>#DIV/0!</v>
      </c>
      <c r="AQ455" s="62">
        <f t="shared" si="253"/>
        <v>-1</v>
      </c>
      <c r="AR455" s="62" t="e">
        <f t="shared" si="254"/>
        <v>#DIV/0!</v>
      </c>
      <c r="AS455" s="62" t="e">
        <f t="shared" si="255"/>
        <v>#DIV/0!</v>
      </c>
      <c r="AT455" s="62" t="e">
        <f t="shared" si="256"/>
        <v>#DIV/0!</v>
      </c>
      <c r="AU455" s="62">
        <f t="shared" si="257"/>
        <v>-1</v>
      </c>
    </row>
    <row r="456" spans="1:47" x14ac:dyDescent="0.25">
      <c r="A456" s="66">
        <v>2023</v>
      </c>
      <c r="B456" s="74">
        <v>30201040201</v>
      </c>
      <c r="C456" s="68" t="s">
        <v>710</v>
      </c>
      <c r="D456" s="69"/>
      <c r="E456" s="69"/>
      <c r="F456" s="69"/>
      <c r="G456" s="69"/>
      <c r="H456" s="69"/>
      <c r="I456" s="69"/>
      <c r="J456" s="69"/>
      <c r="K456" s="69"/>
      <c r="L456" s="69">
        <v>15000000</v>
      </c>
      <c r="M456" s="69"/>
      <c r="N456" s="69"/>
      <c r="O456" s="69"/>
      <c r="P456" s="69">
        <v>15000000</v>
      </c>
      <c r="R456" s="69">
        <v>0</v>
      </c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>
        <f t="shared" si="263"/>
        <v>0</v>
      </c>
      <c r="AF456" s="48">
        <v>30201040201</v>
      </c>
      <c r="AG456" s="30" t="s">
        <v>710</v>
      </c>
      <c r="AH456" s="31">
        <v>0</v>
      </c>
      <c r="AI456" s="69" t="e">
        <f t="shared" si="241"/>
        <v>#DIV/0!</v>
      </c>
      <c r="AJ456" s="69" t="e">
        <f t="shared" si="246"/>
        <v>#DIV/0!</v>
      </c>
      <c r="AK456" s="69" t="e">
        <f t="shared" si="247"/>
        <v>#DIV/0!</v>
      </c>
      <c r="AL456" s="69" t="e">
        <f t="shared" si="248"/>
        <v>#DIV/0!</v>
      </c>
      <c r="AM456" s="69" t="e">
        <f t="shared" si="249"/>
        <v>#DIV/0!</v>
      </c>
      <c r="AN456" s="69" t="e">
        <f t="shared" si="250"/>
        <v>#DIV/0!</v>
      </c>
      <c r="AO456" s="69" t="e">
        <f t="shared" si="251"/>
        <v>#DIV/0!</v>
      </c>
      <c r="AP456" s="69" t="e">
        <f t="shared" si="252"/>
        <v>#DIV/0!</v>
      </c>
      <c r="AQ456" s="69">
        <f t="shared" si="253"/>
        <v>-1</v>
      </c>
      <c r="AR456" s="69" t="e">
        <f t="shared" si="254"/>
        <v>#DIV/0!</v>
      </c>
      <c r="AS456" s="69" t="e">
        <f t="shared" si="255"/>
        <v>#DIV/0!</v>
      </c>
      <c r="AT456" s="69" t="e">
        <f t="shared" si="256"/>
        <v>#DIV/0!</v>
      </c>
      <c r="AU456" s="69">
        <f t="shared" si="257"/>
        <v>-1</v>
      </c>
    </row>
    <row r="457" spans="1:47" x14ac:dyDescent="0.25">
      <c r="A457" s="66">
        <v>2023</v>
      </c>
      <c r="B457" s="75">
        <v>30201040202</v>
      </c>
      <c r="C457" s="68" t="s">
        <v>711</v>
      </c>
      <c r="D457" s="69"/>
      <c r="E457" s="69"/>
      <c r="F457" s="69"/>
      <c r="G457" s="69">
        <v>25000000</v>
      </c>
      <c r="H457" s="69"/>
      <c r="I457" s="69"/>
      <c r="J457" s="69"/>
      <c r="K457" s="69"/>
      <c r="L457" s="69"/>
      <c r="M457" s="69"/>
      <c r="N457" s="69"/>
      <c r="O457" s="69"/>
      <c r="P457" s="69">
        <v>25000000</v>
      </c>
      <c r="R457" s="69">
        <v>0</v>
      </c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>
        <f t="shared" si="263"/>
        <v>0</v>
      </c>
      <c r="AF457" s="49">
        <v>30201040202</v>
      </c>
      <c r="AG457" s="30" t="s">
        <v>711</v>
      </c>
      <c r="AH457" s="31">
        <v>0</v>
      </c>
      <c r="AI457" s="69" t="e">
        <f t="shared" ref="AI457:AI512" si="275">+(R457-D457)/D457</f>
        <v>#DIV/0!</v>
      </c>
      <c r="AJ457" s="69" t="e">
        <f t="shared" si="246"/>
        <v>#DIV/0!</v>
      </c>
      <c r="AK457" s="69" t="e">
        <f t="shared" si="247"/>
        <v>#DIV/0!</v>
      </c>
      <c r="AL457" s="69">
        <f t="shared" si="248"/>
        <v>-1</v>
      </c>
      <c r="AM457" s="69" t="e">
        <f t="shared" si="249"/>
        <v>#DIV/0!</v>
      </c>
      <c r="AN457" s="69" t="e">
        <f t="shared" si="250"/>
        <v>#DIV/0!</v>
      </c>
      <c r="AO457" s="69" t="e">
        <f t="shared" si="251"/>
        <v>#DIV/0!</v>
      </c>
      <c r="AP457" s="69" t="e">
        <f t="shared" si="252"/>
        <v>#DIV/0!</v>
      </c>
      <c r="AQ457" s="69" t="e">
        <f t="shared" si="253"/>
        <v>#DIV/0!</v>
      </c>
      <c r="AR457" s="69" t="e">
        <f t="shared" si="254"/>
        <v>#DIV/0!</v>
      </c>
      <c r="AS457" s="69" t="e">
        <f t="shared" si="255"/>
        <v>#DIV/0!</v>
      </c>
      <c r="AT457" s="69" t="e">
        <f t="shared" si="256"/>
        <v>#DIV/0!</v>
      </c>
      <c r="AU457" s="69">
        <f t="shared" si="257"/>
        <v>-1</v>
      </c>
    </row>
    <row r="458" spans="1:47" x14ac:dyDescent="0.25">
      <c r="A458" s="66">
        <v>2023</v>
      </c>
      <c r="B458" s="76">
        <v>30201040203</v>
      </c>
      <c r="C458" s="68" t="s">
        <v>712</v>
      </c>
      <c r="D458" s="69"/>
      <c r="E458" s="69">
        <v>100000000</v>
      </c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>
        <v>100000000</v>
      </c>
      <c r="R458" s="69">
        <v>0</v>
      </c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>
        <f t="shared" si="263"/>
        <v>0</v>
      </c>
      <c r="AF458" s="50">
        <v>30201040203</v>
      </c>
      <c r="AG458" s="30" t="s">
        <v>712</v>
      </c>
      <c r="AH458" s="31">
        <v>0</v>
      </c>
      <c r="AI458" s="69" t="e">
        <f t="shared" si="275"/>
        <v>#DIV/0!</v>
      </c>
      <c r="AJ458" s="69">
        <f t="shared" si="246"/>
        <v>-1</v>
      </c>
      <c r="AK458" s="69" t="e">
        <f t="shared" si="247"/>
        <v>#DIV/0!</v>
      </c>
      <c r="AL458" s="69" t="e">
        <f t="shared" si="248"/>
        <v>#DIV/0!</v>
      </c>
      <c r="AM458" s="69" t="e">
        <f t="shared" si="249"/>
        <v>#DIV/0!</v>
      </c>
      <c r="AN458" s="69" t="e">
        <f t="shared" si="250"/>
        <v>#DIV/0!</v>
      </c>
      <c r="AO458" s="69" t="e">
        <f t="shared" si="251"/>
        <v>#DIV/0!</v>
      </c>
      <c r="AP458" s="69" t="e">
        <f t="shared" si="252"/>
        <v>#DIV/0!</v>
      </c>
      <c r="AQ458" s="69" t="e">
        <f t="shared" si="253"/>
        <v>#DIV/0!</v>
      </c>
      <c r="AR458" s="69" t="e">
        <f t="shared" si="254"/>
        <v>#DIV/0!</v>
      </c>
      <c r="AS458" s="69" t="e">
        <f t="shared" si="255"/>
        <v>#DIV/0!</v>
      </c>
      <c r="AT458" s="69" t="e">
        <f t="shared" si="256"/>
        <v>#DIV/0!</v>
      </c>
      <c r="AU458" s="69">
        <f t="shared" si="257"/>
        <v>-1</v>
      </c>
    </row>
    <row r="459" spans="1:47" x14ac:dyDescent="0.25">
      <c r="A459" s="63">
        <v>2023</v>
      </c>
      <c r="B459" s="64">
        <v>302010403</v>
      </c>
      <c r="C459" s="65" t="s">
        <v>713</v>
      </c>
      <c r="D459" s="62">
        <v>30000000</v>
      </c>
      <c r="E459" s="62">
        <v>0</v>
      </c>
      <c r="F459" s="62">
        <v>0</v>
      </c>
      <c r="G459" s="62">
        <v>10000000</v>
      </c>
      <c r="H459" s="62">
        <v>0</v>
      </c>
      <c r="I459" s="62">
        <v>0</v>
      </c>
      <c r="J459" s="62">
        <v>0</v>
      </c>
      <c r="K459" s="62">
        <v>0</v>
      </c>
      <c r="L459" s="62">
        <v>0</v>
      </c>
      <c r="M459" s="62">
        <v>0</v>
      </c>
      <c r="N459" s="62">
        <v>0</v>
      </c>
      <c r="O459" s="62">
        <v>0</v>
      </c>
      <c r="P459" s="62">
        <v>40000000</v>
      </c>
      <c r="R459" s="62">
        <v>0</v>
      </c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>
        <f t="shared" si="263"/>
        <v>0</v>
      </c>
      <c r="AF459" s="16">
        <v>302010403</v>
      </c>
      <c r="AG459" s="11" t="s">
        <v>713</v>
      </c>
      <c r="AH459" s="12">
        <f t="shared" ref="AH459" si="276">+AH460+AH461</f>
        <v>0</v>
      </c>
      <c r="AI459" s="62">
        <f t="shared" si="275"/>
        <v>-1</v>
      </c>
      <c r="AJ459" s="62" t="e">
        <f t="shared" si="246"/>
        <v>#DIV/0!</v>
      </c>
      <c r="AK459" s="62" t="e">
        <f t="shared" si="247"/>
        <v>#DIV/0!</v>
      </c>
      <c r="AL459" s="62">
        <f t="shared" si="248"/>
        <v>-1</v>
      </c>
      <c r="AM459" s="62" t="e">
        <f t="shared" si="249"/>
        <v>#DIV/0!</v>
      </c>
      <c r="AN459" s="62" t="e">
        <f t="shared" si="250"/>
        <v>#DIV/0!</v>
      </c>
      <c r="AO459" s="62" t="e">
        <f t="shared" si="251"/>
        <v>#DIV/0!</v>
      </c>
      <c r="AP459" s="62" t="e">
        <f t="shared" si="252"/>
        <v>#DIV/0!</v>
      </c>
      <c r="AQ459" s="62" t="e">
        <f t="shared" si="253"/>
        <v>#DIV/0!</v>
      </c>
      <c r="AR459" s="62" t="e">
        <f t="shared" si="254"/>
        <v>#DIV/0!</v>
      </c>
      <c r="AS459" s="62" t="e">
        <f t="shared" si="255"/>
        <v>#DIV/0!</v>
      </c>
      <c r="AT459" s="62" t="e">
        <f t="shared" si="256"/>
        <v>#DIV/0!</v>
      </c>
      <c r="AU459" s="62">
        <f t="shared" si="257"/>
        <v>-1</v>
      </c>
    </row>
    <row r="460" spans="1:47" x14ac:dyDescent="0.25">
      <c r="A460" s="66">
        <v>2023</v>
      </c>
      <c r="B460" s="75">
        <v>30201040302</v>
      </c>
      <c r="C460" s="68" t="s">
        <v>714</v>
      </c>
      <c r="D460" s="69"/>
      <c r="E460" s="69"/>
      <c r="F460" s="69"/>
      <c r="G460" s="69">
        <v>10000000</v>
      </c>
      <c r="H460" s="69"/>
      <c r="I460" s="69"/>
      <c r="J460" s="69"/>
      <c r="K460" s="69"/>
      <c r="L460" s="69"/>
      <c r="M460" s="69"/>
      <c r="N460" s="69"/>
      <c r="O460" s="69"/>
      <c r="P460" s="69">
        <v>10000000</v>
      </c>
      <c r="R460" s="69">
        <v>0</v>
      </c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>
        <f t="shared" si="263"/>
        <v>0</v>
      </c>
      <c r="AF460" s="49">
        <v>30201040302</v>
      </c>
      <c r="AG460" s="30" t="s">
        <v>714</v>
      </c>
      <c r="AH460" s="31">
        <v>0</v>
      </c>
      <c r="AI460" s="69" t="e">
        <f t="shared" si="275"/>
        <v>#DIV/0!</v>
      </c>
      <c r="AJ460" s="69" t="e">
        <f t="shared" si="246"/>
        <v>#DIV/0!</v>
      </c>
      <c r="AK460" s="69" t="e">
        <f t="shared" si="247"/>
        <v>#DIV/0!</v>
      </c>
      <c r="AL460" s="69">
        <f t="shared" si="248"/>
        <v>-1</v>
      </c>
      <c r="AM460" s="69" t="e">
        <f t="shared" si="249"/>
        <v>#DIV/0!</v>
      </c>
      <c r="AN460" s="69" t="e">
        <f t="shared" si="250"/>
        <v>#DIV/0!</v>
      </c>
      <c r="AO460" s="69" t="e">
        <f t="shared" si="251"/>
        <v>#DIV/0!</v>
      </c>
      <c r="AP460" s="69" t="e">
        <f t="shared" si="252"/>
        <v>#DIV/0!</v>
      </c>
      <c r="AQ460" s="69" t="e">
        <f t="shared" si="253"/>
        <v>#DIV/0!</v>
      </c>
      <c r="AR460" s="69" t="e">
        <f t="shared" si="254"/>
        <v>#DIV/0!</v>
      </c>
      <c r="AS460" s="69" t="e">
        <f t="shared" si="255"/>
        <v>#DIV/0!</v>
      </c>
      <c r="AT460" s="69" t="e">
        <f t="shared" si="256"/>
        <v>#DIV/0!</v>
      </c>
      <c r="AU460" s="69">
        <f t="shared" si="257"/>
        <v>-1</v>
      </c>
    </row>
    <row r="461" spans="1:47" x14ac:dyDescent="0.25">
      <c r="A461" s="66">
        <v>2023</v>
      </c>
      <c r="B461" s="76">
        <v>30201040303</v>
      </c>
      <c r="C461" s="68" t="s">
        <v>715</v>
      </c>
      <c r="D461" s="69">
        <v>30000000</v>
      </c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>
        <v>30000000</v>
      </c>
      <c r="R461" s="69">
        <v>0</v>
      </c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>
        <f t="shared" si="263"/>
        <v>0</v>
      </c>
      <c r="AF461" s="50">
        <v>30201040303</v>
      </c>
      <c r="AG461" s="30" t="s">
        <v>715</v>
      </c>
      <c r="AH461" s="31">
        <v>0</v>
      </c>
      <c r="AI461" s="69">
        <f t="shared" si="275"/>
        <v>-1</v>
      </c>
      <c r="AJ461" s="69" t="e">
        <f t="shared" si="246"/>
        <v>#DIV/0!</v>
      </c>
      <c r="AK461" s="69" t="e">
        <f t="shared" si="247"/>
        <v>#DIV/0!</v>
      </c>
      <c r="AL461" s="69" t="e">
        <f t="shared" si="248"/>
        <v>#DIV/0!</v>
      </c>
      <c r="AM461" s="69" t="e">
        <f t="shared" si="249"/>
        <v>#DIV/0!</v>
      </c>
      <c r="AN461" s="69" t="e">
        <f t="shared" si="250"/>
        <v>#DIV/0!</v>
      </c>
      <c r="AO461" s="69" t="e">
        <f t="shared" si="251"/>
        <v>#DIV/0!</v>
      </c>
      <c r="AP461" s="69" t="e">
        <f t="shared" si="252"/>
        <v>#DIV/0!</v>
      </c>
      <c r="AQ461" s="69" t="e">
        <f t="shared" si="253"/>
        <v>#DIV/0!</v>
      </c>
      <c r="AR461" s="69" t="e">
        <f t="shared" si="254"/>
        <v>#DIV/0!</v>
      </c>
      <c r="AS461" s="69" t="e">
        <f t="shared" si="255"/>
        <v>#DIV/0!</v>
      </c>
      <c r="AT461" s="69" t="e">
        <f t="shared" si="256"/>
        <v>#DIV/0!</v>
      </c>
      <c r="AU461" s="69">
        <f t="shared" si="257"/>
        <v>-1</v>
      </c>
    </row>
    <row r="462" spans="1:47" x14ac:dyDescent="0.25">
      <c r="A462" s="63">
        <v>2023</v>
      </c>
      <c r="B462" s="64">
        <v>302010404</v>
      </c>
      <c r="C462" s="65" t="s">
        <v>716</v>
      </c>
      <c r="D462" s="62">
        <v>0</v>
      </c>
      <c r="E462" s="62">
        <v>30000000</v>
      </c>
      <c r="F462" s="62">
        <v>0</v>
      </c>
      <c r="G462" s="62">
        <v>20000000</v>
      </c>
      <c r="H462" s="62">
        <v>0</v>
      </c>
      <c r="I462" s="62">
        <v>0</v>
      </c>
      <c r="J462" s="62">
        <v>0</v>
      </c>
      <c r="K462" s="62">
        <v>0</v>
      </c>
      <c r="L462" s="62">
        <v>5000000</v>
      </c>
      <c r="M462" s="62">
        <v>0</v>
      </c>
      <c r="N462" s="62">
        <v>0</v>
      </c>
      <c r="O462" s="62">
        <v>0</v>
      </c>
      <c r="P462" s="62">
        <v>55000000</v>
      </c>
      <c r="R462" s="62">
        <v>0</v>
      </c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>
        <f t="shared" si="263"/>
        <v>0</v>
      </c>
      <c r="AF462" s="16">
        <v>302010404</v>
      </c>
      <c r="AG462" s="11" t="s">
        <v>716</v>
      </c>
      <c r="AH462" s="12">
        <f t="shared" ref="AH462" si="277">+AH463+AH464+AH465</f>
        <v>0</v>
      </c>
      <c r="AI462" s="62" t="e">
        <f t="shared" si="275"/>
        <v>#DIV/0!</v>
      </c>
      <c r="AJ462" s="62">
        <f t="shared" si="246"/>
        <v>-1</v>
      </c>
      <c r="AK462" s="62" t="e">
        <f t="shared" si="247"/>
        <v>#DIV/0!</v>
      </c>
      <c r="AL462" s="62">
        <f t="shared" si="248"/>
        <v>-1</v>
      </c>
      <c r="AM462" s="62" t="e">
        <f t="shared" si="249"/>
        <v>#DIV/0!</v>
      </c>
      <c r="AN462" s="62" t="e">
        <f t="shared" si="250"/>
        <v>#DIV/0!</v>
      </c>
      <c r="AO462" s="62" t="e">
        <f t="shared" si="251"/>
        <v>#DIV/0!</v>
      </c>
      <c r="AP462" s="62" t="e">
        <f t="shared" si="252"/>
        <v>#DIV/0!</v>
      </c>
      <c r="AQ462" s="62">
        <f t="shared" si="253"/>
        <v>-1</v>
      </c>
      <c r="AR462" s="62" t="e">
        <f t="shared" si="254"/>
        <v>#DIV/0!</v>
      </c>
      <c r="AS462" s="62" t="e">
        <f t="shared" si="255"/>
        <v>#DIV/0!</v>
      </c>
      <c r="AT462" s="62" t="e">
        <f t="shared" si="256"/>
        <v>#DIV/0!</v>
      </c>
      <c r="AU462" s="62">
        <f t="shared" si="257"/>
        <v>-1</v>
      </c>
    </row>
    <row r="463" spans="1:47" x14ac:dyDescent="0.25">
      <c r="A463" s="66">
        <v>2023</v>
      </c>
      <c r="B463" s="74">
        <v>30201040401</v>
      </c>
      <c r="C463" s="68" t="s">
        <v>717</v>
      </c>
      <c r="D463" s="69"/>
      <c r="E463" s="69"/>
      <c r="F463" s="69"/>
      <c r="G463" s="69"/>
      <c r="H463" s="69"/>
      <c r="I463" s="69"/>
      <c r="J463" s="69"/>
      <c r="K463" s="69"/>
      <c r="L463" s="69">
        <v>5000000</v>
      </c>
      <c r="M463" s="69"/>
      <c r="N463" s="69"/>
      <c r="O463" s="69"/>
      <c r="P463" s="69">
        <v>5000000</v>
      </c>
      <c r="R463" s="69">
        <v>0</v>
      </c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>
        <f t="shared" si="263"/>
        <v>0</v>
      </c>
      <c r="AF463" s="48">
        <v>30201040401</v>
      </c>
      <c r="AG463" s="30" t="s">
        <v>717</v>
      </c>
      <c r="AH463" s="31">
        <v>0</v>
      </c>
      <c r="AI463" s="69" t="e">
        <f t="shared" si="275"/>
        <v>#DIV/0!</v>
      </c>
      <c r="AJ463" s="69" t="e">
        <f t="shared" si="246"/>
        <v>#DIV/0!</v>
      </c>
      <c r="AK463" s="69" t="e">
        <f t="shared" si="247"/>
        <v>#DIV/0!</v>
      </c>
      <c r="AL463" s="69" t="e">
        <f t="shared" si="248"/>
        <v>#DIV/0!</v>
      </c>
      <c r="AM463" s="69" t="e">
        <f t="shared" si="249"/>
        <v>#DIV/0!</v>
      </c>
      <c r="AN463" s="69" t="e">
        <f t="shared" si="250"/>
        <v>#DIV/0!</v>
      </c>
      <c r="AO463" s="69" t="e">
        <f t="shared" si="251"/>
        <v>#DIV/0!</v>
      </c>
      <c r="AP463" s="69" t="e">
        <f t="shared" si="252"/>
        <v>#DIV/0!</v>
      </c>
      <c r="AQ463" s="69">
        <f t="shared" si="253"/>
        <v>-1</v>
      </c>
      <c r="AR463" s="69" t="e">
        <f t="shared" si="254"/>
        <v>#DIV/0!</v>
      </c>
      <c r="AS463" s="69" t="e">
        <f t="shared" si="255"/>
        <v>#DIV/0!</v>
      </c>
      <c r="AT463" s="69" t="e">
        <f t="shared" si="256"/>
        <v>#DIV/0!</v>
      </c>
      <c r="AU463" s="69">
        <f t="shared" si="257"/>
        <v>-1</v>
      </c>
    </row>
    <row r="464" spans="1:47" x14ac:dyDescent="0.25">
      <c r="A464" s="66">
        <v>2023</v>
      </c>
      <c r="B464" s="75">
        <v>30201040402</v>
      </c>
      <c r="C464" s="68" t="s">
        <v>718</v>
      </c>
      <c r="D464" s="69"/>
      <c r="E464" s="69"/>
      <c r="F464" s="69"/>
      <c r="G464" s="69">
        <v>20000000</v>
      </c>
      <c r="H464" s="69"/>
      <c r="I464" s="69"/>
      <c r="J464" s="69"/>
      <c r="K464" s="69"/>
      <c r="L464" s="69"/>
      <c r="M464" s="69"/>
      <c r="N464" s="69"/>
      <c r="O464" s="69"/>
      <c r="P464" s="69">
        <v>20000000</v>
      </c>
      <c r="R464" s="69">
        <v>0</v>
      </c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>
        <f t="shared" si="263"/>
        <v>0</v>
      </c>
      <c r="AF464" s="49">
        <v>30201040402</v>
      </c>
      <c r="AG464" s="30" t="s">
        <v>718</v>
      </c>
      <c r="AH464" s="31">
        <v>0</v>
      </c>
      <c r="AI464" s="69" t="e">
        <f t="shared" si="275"/>
        <v>#DIV/0!</v>
      </c>
      <c r="AJ464" s="69" t="e">
        <f t="shared" si="246"/>
        <v>#DIV/0!</v>
      </c>
      <c r="AK464" s="69" t="e">
        <f t="shared" si="247"/>
        <v>#DIV/0!</v>
      </c>
      <c r="AL464" s="69">
        <f t="shared" si="248"/>
        <v>-1</v>
      </c>
      <c r="AM464" s="69" t="e">
        <f t="shared" si="249"/>
        <v>#DIV/0!</v>
      </c>
      <c r="AN464" s="69" t="e">
        <f t="shared" si="250"/>
        <v>#DIV/0!</v>
      </c>
      <c r="AO464" s="69" t="e">
        <f t="shared" si="251"/>
        <v>#DIV/0!</v>
      </c>
      <c r="AP464" s="69" t="e">
        <f t="shared" si="252"/>
        <v>#DIV/0!</v>
      </c>
      <c r="AQ464" s="69" t="e">
        <f t="shared" si="253"/>
        <v>#DIV/0!</v>
      </c>
      <c r="AR464" s="69" t="e">
        <f t="shared" si="254"/>
        <v>#DIV/0!</v>
      </c>
      <c r="AS464" s="69" t="e">
        <f t="shared" si="255"/>
        <v>#DIV/0!</v>
      </c>
      <c r="AT464" s="69" t="e">
        <f t="shared" si="256"/>
        <v>#DIV/0!</v>
      </c>
      <c r="AU464" s="69">
        <f t="shared" si="257"/>
        <v>-1</v>
      </c>
    </row>
    <row r="465" spans="1:47" x14ac:dyDescent="0.25">
      <c r="A465" s="66">
        <v>2023</v>
      </c>
      <c r="B465" s="76">
        <v>30201040403</v>
      </c>
      <c r="C465" s="68" t="s">
        <v>719</v>
      </c>
      <c r="D465" s="69"/>
      <c r="E465" s="69">
        <v>30000000</v>
      </c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>
        <v>30000000</v>
      </c>
      <c r="R465" s="69">
        <v>0</v>
      </c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>
        <f t="shared" si="263"/>
        <v>0</v>
      </c>
      <c r="AF465" s="50">
        <v>30201040403</v>
      </c>
      <c r="AG465" s="30" t="s">
        <v>719</v>
      </c>
      <c r="AH465" s="31">
        <v>0</v>
      </c>
      <c r="AI465" s="69" t="e">
        <f t="shared" si="275"/>
        <v>#DIV/0!</v>
      </c>
      <c r="AJ465" s="69">
        <f t="shared" si="246"/>
        <v>-1</v>
      </c>
      <c r="AK465" s="69" t="e">
        <f t="shared" si="247"/>
        <v>#DIV/0!</v>
      </c>
      <c r="AL465" s="69" t="e">
        <f t="shared" si="248"/>
        <v>#DIV/0!</v>
      </c>
      <c r="AM465" s="69" t="e">
        <f t="shared" si="249"/>
        <v>#DIV/0!</v>
      </c>
      <c r="AN465" s="69" t="e">
        <f t="shared" si="250"/>
        <v>#DIV/0!</v>
      </c>
      <c r="AO465" s="69" t="e">
        <f t="shared" si="251"/>
        <v>#DIV/0!</v>
      </c>
      <c r="AP465" s="69" t="e">
        <f t="shared" si="252"/>
        <v>#DIV/0!</v>
      </c>
      <c r="AQ465" s="69" t="e">
        <f t="shared" si="253"/>
        <v>#DIV/0!</v>
      </c>
      <c r="AR465" s="69" t="e">
        <f t="shared" si="254"/>
        <v>#DIV/0!</v>
      </c>
      <c r="AS465" s="69" t="e">
        <f t="shared" si="255"/>
        <v>#DIV/0!</v>
      </c>
      <c r="AT465" s="69" t="e">
        <f t="shared" si="256"/>
        <v>#DIV/0!</v>
      </c>
      <c r="AU465" s="69">
        <f t="shared" si="257"/>
        <v>-1</v>
      </c>
    </row>
    <row r="466" spans="1:47" x14ac:dyDescent="0.25">
      <c r="A466" s="63">
        <v>2023</v>
      </c>
      <c r="B466" s="64">
        <v>30202</v>
      </c>
      <c r="C466" s="65" t="s">
        <v>720</v>
      </c>
      <c r="D466" s="62">
        <v>0</v>
      </c>
      <c r="E466" s="62">
        <v>225000000</v>
      </c>
      <c r="F466" s="62">
        <v>0</v>
      </c>
      <c r="G466" s="62">
        <v>0</v>
      </c>
      <c r="H466" s="62">
        <v>0</v>
      </c>
      <c r="I466" s="62">
        <v>0</v>
      </c>
      <c r="J466" s="62">
        <v>0</v>
      </c>
      <c r="K466" s="62">
        <v>0</v>
      </c>
      <c r="L466" s="62">
        <v>75000000</v>
      </c>
      <c r="M466" s="62">
        <v>0</v>
      </c>
      <c r="N466" s="62">
        <v>0</v>
      </c>
      <c r="O466" s="62">
        <v>0</v>
      </c>
      <c r="P466" s="62">
        <v>300000000</v>
      </c>
      <c r="R466" s="62">
        <v>0</v>
      </c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>
        <f t="shared" si="263"/>
        <v>0</v>
      </c>
      <c r="AF466" s="13">
        <v>30202</v>
      </c>
      <c r="AG466" s="7" t="s">
        <v>720</v>
      </c>
      <c r="AH466" s="8">
        <f t="shared" ref="AH466" si="278">+AH467</f>
        <v>0</v>
      </c>
      <c r="AI466" s="62" t="e">
        <f t="shared" si="275"/>
        <v>#DIV/0!</v>
      </c>
      <c r="AJ466" s="62">
        <f t="shared" si="246"/>
        <v>-1</v>
      </c>
      <c r="AK466" s="62" t="e">
        <f t="shared" si="247"/>
        <v>#DIV/0!</v>
      </c>
      <c r="AL466" s="62" t="e">
        <f t="shared" si="248"/>
        <v>#DIV/0!</v>
      </c>
      <c r="AM466" s="62" t="e">
        <f t="shared" si="249"/>
        <v>#DIV/0!</v>
      </c>
      <c r="AN466" s="62" t="e">
        <f t="shared" si="250"/>
        <v>#DIV/0!</v>
      </c>
      <c r="AO466" s="62" t="e">
        <f t="shared" si="251"/>
        <v>#DIV/0!</v>
      </c>
      <c r="AP466" s="62" t="e">
        <f t="shared" si="252"/>
        <v>#DIV/0!</v>
      </c>
      <c r="AQ466" s="62">
        <f t="shared" si="253"/>
        <v>-1</v>
      </c>
      <c r="AR466" s="62" t="e">
        <f t="shared" si="254"/>
        <v>#DIV/0!</v>
      </c>
      <c r="AS466" s="62" t="e">
        <f t="shared" si="255"/>
        <v>#DIV/0!</v>
      </c>
      <c r="AT466" s="62" t="e">
        <f t="shared" si="256"/>
        <v>#DIV/0!</v>
      </c>
      <c r="AU466" s="62">
        <f t="shared" si="257"/>
        <v>-1</v>
      </c>
    </row>
    <row r="467" spans="1:47" x14ac:dyDescent="0.25">
      <c r="A467" s="63">
        <v>2023</v>
      </c>
      <c r="B467" s="64">
        <v>3020201</v>
      </c>
      <c r="C467" s="65" t="s">
        <v>721</v>
      </c>
      <c r="D467" s="62">
        <v>0</v>
      </c>
      <c r="E467" s="62">
        <v>225000000</v>
      </c>
      <c r="F467" s="62">
        <v>0</v>
      </c>
      <c r="G467" s="62">
        <v>0</v>
      </c>
      <c r="H467" s="62">
        <v>0</v>
      </c>
      <c r="I467" s="62">
        <v>0</v>
      </c>
      <c r="J467" s="62">
        <v>0</v>
      </c>
      <c r="K467" s="62">
        <v>0</v>
      </c>
      <c r="L467" s="62">
        <v>75000000</v>
      </c>
      <c r="M467" s="62">
        <v>0</v>
      </c>
      <c r="N467" s="62">
        <v>0</v>
      </c>
      <c r="O467" s="62">
        <v>0</v>
      </c>
      <c r="P467" s="62">
        <v>300000000</v>
      </c>
      <c r="R467" s="62">
        <v>0</v>
      </c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>
        <f t="shared" si="263"/>
        <v>0</v>
      </c>
      <c r="AF467" s="13">
        <v>3020201</v>
      </c>
      <c r="AG467" s="7" t="s">
        <v>721</v>
      </c>
      <c r="AH467" s="8">
        <f t="shared" ref="AH467" si="279">+AH468+AH471</f>
        <v>0</v>
      </c>
      <c r="AI467" s="62" t="e">
        <f t="shared" si="275"/>
        <v>#DIV/0!</v>
      </c>
      <c r="AJ467" s="62">
        <f t="shared" si="246"/>
        <v>-1</v>
      </c>
      <c r="AK467" s="62" t="e">
        <f t="shared" si="247"/>
        <v>#DIV/0!</v>
      </c>
      <c r="AL467" s="62" t="e">
        <f t="shared" si="248"/>
        <v>#DIV/0!</v>
      </c>
      <c r="AM467" s="62" t="e">
        <f t="shared" si="249"/>
        <v>#DIV/0!</v>
      </c>
      <c r="AN467" s="62" t="e">
        <f t="shared" si="250"/>
        <v>#DIV/0!</v>
      </c>
      <c r="AO467" s="62" t="e">
        <f t="shared" si="251"/>
        <v>#DIV/0!</v>
      </c>
      <c r="AP467" s="62" t="e">
        <f t="shared" si="252"/>
        <v>#DIV/0!</v>
      </c>
      <c r="AQ467" s="62">
        <f t="shared" si="253"/>
        <v>-1</v>
      </c>
      <c r="AR467" s="62" t="e">
        <f t="shared" si="254"/>
        <v>#DIV/0!</v>
      </c>
      <c r="AS467" s="62" t="e">
        <f t="shared" si="255"/>
        <v>#DIV/0!</v>
      </c>
      <c r="AT467" s="62" t="e">
        <f t="shared" si="256"/>
        <v>#DIV/0!</v>
      </c>
      <c r="AU467" s="62">
        <f t="shared" si="257"/>
        <v>-1</v>
      </c>
    </row>
    <row r="468" spans="1:47" x14ac:dyDescent="0.25">
      <c r="A468" s="63">
        <v>2023</v>
      </c>
      <c r="B468" s="64">
        <v>302020101</v>
      </c>
      <c r="C468" s="65" t="s">
        <v>722</v>
      </c>
      <c r="D468" s="62">
        <v>0</v>
      </c>
      <c r="E468" s="62">
        <v>150000000</v>
      </c>
      <c r="F468" s="62">
        <v>0</v>
      </c>
      <c r="G468" s="62">
        <v>0</v>
      </c>
      <c r="H468" s="62">
        <v>0</v>
      </c>
      <c r="I468" s="62">
        <v>0</v>
      </c>
      <c r="J468" s="62">
        <v>0</v>
      </c>
      <c r="K468" s="62">
        <v>0</v>
      </c>
      <c r="L468" s="62">
        <v>50000000</v>
      </c>
      <c r="M468" s="62">
        <v>0</v>
      </c>
      <c r="N468" s="62">
        <v>0</v>
      </c>
      <c r="O468" s="62">
        <v>0</v>
      </c>
      <c r="P468" s="62">
        <v>200000000</v>
      </c>
      <c r="R468" s="62">
        <v>0</v>
      </c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>
        <f t="shared" si="263"/>
        <v>0</v>
      </c>
      <c r="AF468" s="16">
        <v>302020101</v>
      </c>
      <c r="AG468" s="11" t="s">
        <v>722</v>
      </c>
      <c r="AH468" s="12">
        <f t="shared" ref="AH468" si="280">+AH469+AH470</f>
        <v>0</v>
      </c>
      <c r="AI468" s="62" t="e">
        <f t="shared" si="275"/>
        <v>#DIV/0!</v>
      </c>
      <c r="AJ468" s="62">
        <f t="shared" si="246"/>
        <v>-1</v>
      </c>
      <c r="AK468" s="62" t="e">
        <f t="shared" si="247"/>
        <v>#DIV/0!</v>
      </c>
      <c r="AL468" s="62" t="e">
        <f t="shared" si="248"/>
        <v>#DIV/0!</v>
      </c>
      <c r="AM468" s="62" t="e">
        <f t="shared" si="249"/>
        <v>#DIV/0!</v>
      </c>
      <c r="AN468" s="62" t="e">
        <f t="shared" si="250"/>
        <v>#DIV/0!</v>
      </c>
      <c r="AO468" s="62" t="e">
        <f t="shared" si="251"/>
        <v>#DIV/0!</v>
      </c>
      <c r="AP468" s="62" t="e">
        <f t="shared" si="252"/>
        <v>#DIV/0!</v>
      </c>
      <c r="AQ468" s="62">
        <f t="shared" si="253"/>
        <v>-1</v>
      </c>
      <c r="AR468" s="62" t="e">
        <f t="shared" si="254"/>
        <v>#DIV/0!</v>
      </c>
      <c r="AS468" s="62" t="e">
        <f t="shared" si="255"/>
        <v>#DIV/0!</v>
      </c>
      <c r="AT468" s="62" t="e">
        <f t="shared" si="256"/>
        <v>#DIV/0!</v>
      </c>
      <c r="AU468" s="62">
        <f t="shared" si="257"/>
        <v>-1</v>
      </c>
    </row>
    <row r="469" spans="1:47" x14ac:dyDescent="0.25">
      <c r="A469" s="66">
        <v>2023</v>
      </c>
      <c r="B469" s="74">
        <v>30202010101</v>
      </c>
      <c r="C469" s="68" t="s">
        <v>723</v>
      </c>
      <c r="D469" s="69"/>
      <c r="E469" s="69"/>
      <c r="F469" s="69"/>
      <c r="G469" s="69"/>
      <c r="H469" s="69"/>
      <c r="I469" s="69"/>
      <c r="J469" s="69"/>
      <c r="K469" s="69"/>
      <c r="L469" s="69">
        <v>50000000</v>
      </c>
      <c r="M469" s="69"/>
      <c r="N469" s="69"/>
      <c r="O469" s="69"/>
      <c r="P469" s="69">
        <v>50000000</v>
      </c>
      <c r="R469" s="69">
        <v>0</v>
      </c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>
        <f t="shared" si="263"/>
        <v>0</v>
      </c>
      <c r="AF469" s="48">
        <v>30202010101</v>
      </c>
      <c r="AG469" s="30" t="s">
        <v>723</v>
      </c>
      <c r="AH469" s="31">
        <v>0</v>
      </c>
      <c r="AI469" s="69" t="e">
        <f t="shared" si="275"/>
        <v>#DIV/0!</v>
      </c>
      <c r="AJ469" s="69" t="e">
        <f t="shared" si="246"/>
        <v>#DIV/0!</v>
      </c>
      <c r="AK469" s="69" t="e">
        <f t="shared" si="247"/>
        <v>#DIV/0!</v>
      </c>
      <c r="AL469" s="69" t="e">
        <f t="shared" si="248"/>
        <v>#DIV/0!</v>
      </c>
      <c r="AM469" s="69" t="e">
        <f t="shared" si="249"/>
        <v>#DIV/0!</v>
      </c>
      <c r="AN469" s="69" t="e">
        <f t="shared" si="250"/>
        <v>#DIV/0!</v>
      </c>
      <c r="AO469" s="69" t="e">
        <f t="shared" si="251"/>
        <v>#DIV/0!</v>
      </c>
      <c r="AP469" s="69" t="e">
        <f t="shared" si="252"/>
        <v>#DIV/0!</v>
      </c>
      <c r="AQ469" s="69">
        <f t="shared" si="253"/>
        <v>-1</v>
      </c>
      <c r="AR469" s="69" t="e">
        <f t="shared" si="254"/>
        <v>#DIV/0!</v>
      </c>
      <c r="AS469" s="69" t="e">
        <f t="shared" si="255"/>
        <v>#DIV/0!</v>
      </c>
      <c r="AT469" s="69" t="e">
        <f t="shared" si="256"/>
        <v>#DIV/0!</v>
      </c>
      <c r="AU469" s="69">
        <f t="shared" si="257"/>
        <v>-1</v>
      </c>
    </row>
    <row r="470" spans="1:47" x14ac:dyDescent="0.25">
      <c r="A470" s="66">
        <v>2023</v>
      </c>
      <c r="B470" s="76">
        <v>30202010103</v>
      </c>
      <c r="C470" s="68" t="s">
        <v>724</v>
      </c>
      <c r="D470" s="69"/>
      <c r="E470" s="69">
        <v>150000000</v>
      </c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>
        <v>150000000</v>
      </c>
      <c r="R470" s="69">
        <v>0</v>
      </c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>
        <f t="shared" si="263"/>
        <v>0</v>
      </c>
      <c r="AF470" s="50">
        <v>30202010103</v>
      </c>
      <c r="AG470" s="30" t="s">
        <v>724</v>
      </c>
      <c r="AH470" s="31">
        <v>0</v>
      </c>
      <c r="AI470" s="69" t="e">
        <f t="shared" si="275"/>
        <v>#DIV/0!</v>
      </c>
      <c r="AJ470" s="69">
        <f t="shared" si="246"/>
        <v>-1</v>
      </c>
      <c r="AK470" s="69" t="e">
        <f t="shared" si="247"/>
        <v>#DIV/0!</v>
      </c>
      <c r="AL470" s="69" t="e">
        <f t="shared" si="248"/>
        <v>#DIV/0!</v>
      </c>
      <c r="AM470" s="69" t="e">
        <f t="shared" si="249"/>
        <v>#DIV/0!</v>
      </c>
      <c r="AN470" s="69" t="e">
        <f t="shared" si="250"/>
        <v>#DIV/0!</v>
      </c>
      <c r="AO470" s="69" t="e">
        <f t="shared" si="251"/>
        <v>#DIV/0!</v>
      </c>
      <c r="AP470" s="69" t="e">
        <f t="shared" si="252"/>
        <v>#DIV/0!</v>
      </c>
      <c r="AQ470" s="69" t="e">
        <f t="shared" si="253"/>
        <v>#DIV/0!</v>
      </c>
      <c r="AR470" s="69" t="e">
        <f t="shared" si="254"/>
        <v>#DIV/0!</v>
      </c>
      <c r="AS470" s="69" t="e">
        <f t="shared" si="255"/>
        <v>#DIV/0!</v>
      </c>
      <c r="AT470" s="69" t="e">
        <f t="shared" si="256"/>
        <v>#DIV/0!</v>
      </c>
      <c r="AU470" s="69">
        <f t="shared" si="257"/>
        <v>-1</v>
      </c>
    </row>
    <row r="471" spans="1:47" x14ac:dyDescent="0.25">
      <c r="A471" s="63">
        <v>2023</v>
      </c>
      <c r="B471" s="64">
        <v>302020102</v>
      </c>
      <c r="C471" s="65" t="s">
        <v>725</v>
      </c>
      <c r="D471" s="62">
        <v>0</v>
      </c>
      <c r="E471" s="62">
        <v>75000000</v>
      </c>
      <c r="F471" s="62">
        <v>0</v>
      </c>
      <c r="G471" s="62">
        <v>0</v>
      </c>
      <c r="H471" s="62">
        <v>0</v>
      </c>
      <c r="I471" s="62">
        <v>0</v>
      </c>
      <c r="J471" s="62">
        <v>0</v>
      </c>
      <c r="K471" s="62">
        <v>0</v>
      </c>
      <c r="L471" s="62">
        <v>25000000</v>
      </c>
      <c r="M471" s="62">
        <v>0</v>
      </c>
      <c r="N471" s="62">
        <v>0</v>
      </c>
      <c r="O471" s="62">
        <v>0</v>
      </c>
      <c r="P471" s="62">
        <v>100000000</v>
      </c>
      <c r="R471" s="62">
        <v>0</v>
      </c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>
        <f t="shared" si="263"/>
        <v>0</v>
      </c>
      <c r="AF471" s="16">
        <v>302020102</v>
      </c>
      <c r="AG471" s="11" t="s">
        <v>725</v>
      </c>
      <c r="AH471" s="12">
        <v>0</v>
      </c>
      <c r="AI471" s="62" t="e">
        <f t="shared" si="275"/>
        <v>#DIV/0!</v>
      </c>
      <c r="AJ471" s="62">
        <f t="shared" si="246"/>
        <v>-1</v>
      </c>
      <c r="AK471" s="62" t="e">
        <f t="shared" si="247"/>
        <v>#DIV/0!</v>
      </c>
      <c r="AL471" s="62" t="e">
        <f t="shared" si="248"/>
        <v>#DIV/0!</v>
      </c>
      <c r="AM471" s="62" t="e">
        <f t="shared" si="249"/>
        <v>#DIV/0!</v>
      </c>
      <c r="AN471" s="62" t="e">
        <f t="shared" si="250"/>
        <v>#DIV/0!</v>
      </c>
      <c r="AO471" s="62" t="e">
        <f t="shared" si="251"/>
        <v>#DIV/0!</v>
      </c>
      <c r="AP471" s="62" t="e">
        <f t="shared" si="252"/>
        <v>#DIV/0!</v>
      </c>
      <c r="AQ471" s="62">
        <f t="shared" si="253"/>
        <v>-1</v>
      </c>
      <c r="AR471" s="62" t="e">
        <f t="shared" si="254"/>
        <v>#DIV/0!</v>
      </c>
      <c r="AS471" s="62" t="e">
        <f t="shared" si="255"/>
        <v>#DIV/0!</v>
      </c>
      <c r="AT471" s="62" t="e">
        <f t="shared" si="256"/>
        <v>#DIV/0!</v>
      </c>
      <c r="AU471" s="62">
        <f t="shared" si="257"/>
        <v>-1</v>
      </c>
    </row>
    <row r="472" spans="1:47" x14ac:dyDescent="0.25">
      <c r="A472" s="66">
        <v>2023</v>
      </c>
      <c r="B472" s="74">
        <v>30202010201</v>
      </c>
      <c r="C472" s="68" t="s">
        <v>726</v>
      </c>
      <c r="D472" s="69"/>
      <c r="E472" s="69"/>
      <c r="F472" s="69"/>
      <c r="G472" s="69"/>
      <c r="H472" s="69"/>
      <c r="I472" s="69"/>
      <c r="J472" s="69"/>
      <c r="K472" s="69"/>
      <c r="L472" s="69">
        <v>25000000</v>
      </c>
      <c r="M472" s="69"/>
      <c r="N472" s="69"/>
      <c r="O472" s="69"/>
      <c r="P472" s="69">
        <v>25000000</v>
      </c>
      <c r="R472" s="69">
        <v>0</v>
      </c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>
        <f t="shared" si="263"/>
        <v>0</v>
      </c>
      <c r="AF472" s="48">
        <v>30202010201</v>
      </c>
      <c r="AG472" s="30" t="s">
        <v>726</v>
      </c>
      <c r="AH472" s="31">
        <v>0</v>
      </c>
      <c r="AI472" s="69" t="e">
        <f t="shared" si="275"/>
        <v>#DIV/0!</v>
      </c>
      <c r="AJ472" s="69" t="e">
        <f t="shared" ref="AJ472:AJ512" si="281">+(S472-E472)/E472</f>
        <v>#DIV/0!</v>
      </c>
      <c r="AK472" s="69" t="e">
        <f t="shared" ref="AK472:AK512" si="282">+(T472-F472)/F472</f>
        <v>#DIV/0!</v>
      </c>
      <c r="AL472" s="69" t="e">
        <f t="shared" ref="AL472:AL512" si="283">+(U472-G472)/G472</f>
        <v>#DIV/0!</v>
      </c>
      <c r="AM472" s="69" t="e">
        <f t="shared" ref="AM472:AM512" si="284">+(V472-H472)/H472</f>
        <v>#DIV/0!</v>
      </c>
      <c r="AN472" s="69" t="e">
        <f t="shared" ref="AN472:AN512" si="285">+(W472-I472)/I472</f>
        <v>#DIV/0!</v>
      </c>
      <c r="AO472" s="69" t="e">
        <f t="shared" ref="AO472:AO512" si="286">+(X472-J472)/J472</f>
        <v>#DIV/0!</v>
      </c>
      <c r="AP472" s="69" t="e">
        <f t="shared" ref="AP472:AP512" si="287">+(Y472-K472)/K472</f>
        <v>#DIV/0!</v>
      </c>
      <c r="AQ472" s="69">
        <f t="shared" ref="AQ472:AQ512" si="288">+(Z472-L472)/L472</f>
        <v>-1</v>
      </c>
      <c r="AR472" s="69" t="e">
        <f t="shared" ref="AR472:AR512" si="289">+(AA472-M472)/M472</f>
        <v>#DIV/0!</v>
      </c>
      <c r="AS472" s="69" t="e">
        <f t="shared" ref="AS472:AS512" si="290">+(AB472-N472)/N472</f>
        <v>#DIV/0!</v>
      </c>
      <c r="AT472" s="69" t="e">
        <f t="shared" ref="AT472:AT512" si="291">+(AC472-O472)/O472</f>
        <v>#DIV/0!</v>
      </c>
      <c r="AU472" s="69">
        <f t="shared" ref="AU472:AU512" si="292">+(AD472-P472)/P472</f>
        <v>-1</v>
      </c>
    </row>
    <row r="473" spans="1:47" x14ac:dyDescent="0.25">
      <c r="A473" s="66">
        <v>2023</v>
      </c>
      <c r="B473" s="76">
        <v>30202010203</v>
      </c>
      <c r="C473" s="68" t="s">
        <v>727</v>
      </c>
      <c r="D473" s="69"/>
      <c r="E473" s="69">
        <v>75000000</v>
      </c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>
        <v>75000000</v>
      </c>
      <c r="R473" s="69">
        <v>0</v>
      </c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>
        <f t="shared" si="263"/>
        <v>0</v>
      </c>
      <c r="AF473" s="50">
        <v>30202010203</v>
      </c>
      <c r="AG473" s="30" t="s">
        <v>727</v>
      </c>
      <c r="AH473" s="31">
        <v>0</v>
      </c>
      <c r="AI473" s="69" t="e">
        <f t="shared" si="275"/>
        <v>#DIV/0!</v>
      </c>
      <c r="AJ473" s="69">
        <f t="shared" si="281"/>
        <v>-1</v>
      </c>
      <c r="AK473" s="69" t="e">
        <f t="shared" si="282"/>
        <v>#DIV/0!</v>
      </c>
      <c r="AL473" s="69" t="e">
        <f t="shared" si="283"/>
        <v>#DIV/0!</v>
      </c>
      <c r="AM473" s="69" t="e">
        <f t="shared" si="284"/>
        <v>#DIV/0!</v>
      </c>
      <c r="AN473" s="69" t="e">
        <f t="shared" si="285"/>
        <v>#DIV/0!</v>
      </c>
      <c r="AO473" s="69" t="e">
        <f t="shared" si="286"/>
        <v>#DIV/0!</v>
      </c>
      <c r="AP473" s="69" t="e">
        <f t="shared" si="287"/>
        <v>#DIV/0!</v>
      </c>
      <c r="AQ473" s="69" t="e">
        <f t="shared" si="288"/>
        <v>#DIV/0!</v>
      </c>
      <c r="AR473" s="69" t="e">
        <f t="shared" si="289"/>
        <v>#DIV/0!</v>
      </c>
      <c r="AS473" s="69" t="e">
        <f t="shared" si="290"/>
        <v>#DIV/0!</v>
      </c>
      <c r="AT473" s="69" t="e">
        <f t="shared" si="291"/>
        <v>#DIV/0!</v>
      </c>
      <c r="AU473" s="69">
        <f t="shared" si="292"/>
        <v>-1</v>
      </c>
    </row>
    <row r="474" spans="1:47" x14ac:dyDescent="0.25">
      <c r="A474" s="63">
        <v>2023</v>
      </c>
      <c r="B474" s="64">
        <v>30203</v>
      </c>
      <c r="C474" s="65" t="s">
        <v>728</v>
      </c>
      <c r="D474" s="62">
        <v>0</v>
      </c>
      <c r="E474" s="62">
        <v>80178280.836975098</v>
      </c>
      <c r="F474" s="62">
        <v>0</v>
      </c>
      <c r="G474" s="62">
        <v>0</v>
      </c>
      <c r="H474" s="62">
        <v>0</v>
      </c>
      <c r="I474" s="62">
        <v>0</v>
      </c>
      <c r="J474" s="62">
        <v>0</v>
      </c>
      <c r="K474" s="62">
        <v>0</v>
      </c>
      <c r="L474" s="62">
        <v>15000000</v>
      </c>
      <c r="M474" s="62">
        <v>0</v>
      </c>
      <c r="N474" s="62">
        <v>0</v>
      </c>
      <c r="O474" s="62">
        <v>0</v>
      </c>
      <c r="P474" s="62">
        <v>95178280.836975098</v>
      </c>
      <c r="R474" s="62">
        <v>0</v>
      </c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>
        <f t="shared" si="263"/>
        <v>0</v>
      </c>
      <c r="AF474" s="13">
        <v>30203</v>
      </c>
      <c r="AG474" s="7" t="s">
        <v>728</v>
      </c>
      <c r="AH474" s="8">
        <f t="shared" ref="AH474:AH475" si="293">+AH475</f>
        <v>0</v>
      </c>
      <c r="AI474" s="62" t="e">
        <f t="shared" si="275"/>
        <v>#DIV/0!</v>
      </c>
      <c r="AJ474" s="62">
        <f t="shared" si="281"/>
        <v>-1</v>
      </c>
      <c r="AK474" s="62" t="e">
        <f t="shared" si="282"/>
        <v>#DIV/0!</v>
      </c>
      <c r="AL474" s="62" t="e">
        <f t="shared" si="283"/>
        <v>#DIV/0!</v>
      </c>
      <c r="AM474" s="62" t="e">
        <f t="shared" si="284"/>
        <v>#DIV/0!</v>
      </c>
      <c r="AN474" s="62" t="e">
        <f t="shared" si="285"/>
        <v>#DIV/0!</v>
      </c>
      <c r="AO474" s="62" t="e">
        <f t="shared" si="286"/>
        <v>#DIV/0!</v>
      </c>
      <c r="AP474" s="62" t="e">
        <f t="shared" si="287"/>
        <v>#DIV/0!</v>
      </c>
      <c r="AQ474" s="62">
        <f t="shared" si="288"/>
        <v>-1</v>
      </c>
      <c r="AR474" s="62" t="e">
        <f t="shared" si="289"/>
        <v>#DIV/0!</v>
      </c>
      <c r="AS474" s="62" t="e">
        <f t="shared" si="290"/>
        <v>#DIV/0!</v>
      </c>
      <c r="AT474" s="62" t="e">
        <f t="shared" si="291"/>
        <v>#DIV/0!</v>
      </c>
      <c r="AU474" s="62">
        <f t="shared" si="292"/>
        <v>-1</v>
      </c>
    </row>
    <row r="475" spans="1:47" x14ac:dyDescent="0.25">
      <c r="A475" s="63">
        <v>2023</v>
      </c>
      <c r="B475" s="64">
        <v>3020301</v>
      </c>
      <c r="C475" s="65" t="s">
        <v>729</v>
      </c>
      <c r="D475" s="62">
        <v>0</v>
      </c>
      <c r="E475" s="62">
        <v>80178280.836975098</v>
      </c>
      <c r="F475" s="62">
        <v>0</v>
      </c>
      <c r="G475" s="62">
        <v>0</v>
      </c>
      <c r="H475" s="62">
        <v>0</v>
      </c>
      <c r="I475" s="62">
        <v>0</v>
      </c>
      <c r="J475" s="62">
        <v>0</v>
      </c>
      <c r="K475" s="62">
        <v>0</v>
      </c>
      <c r="L475" s="62">
        <v>15000000</v>
      </c>
      <c r="M475" s="62">
        <v>0</v>
      </c>
      <c r="N475" s="62">
        <v>0</v>
      </c>
      <c r="O475" s="62">
        <v>0</v>
      </c>
      <c r="P475" s="62">
        <v>95178280.836975098</v>
      </c>
      <c r="R475" s="62">
        <v>0</v>
      </c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>
        <f t="shared" si="263"/>
        <v>0</v>
      </c>
      <c r="AF475" s="13">
        <v>3020301</v>
      </c>
      <c r="AG475" s="7" t="s">
        <v>729</v>
      </c>
      <c r="AH475" s="8">
        <f t="shared" si="293"/>
        <v>0</v>
      </c>
      <c r="AI475" s="62" t="e">
        <f t="shared" si="275"/>
        <v>#DIV/0!</v>
      </c>
      <c r="AJ475" s="62">
        <f t="shared" si="281"/>
        <v>-1</v>
      </c>
      <c r="AK475" s="62" t="e">
        <f t="shared" si="282"/>
        <v>#DIV/0!</v>
      </c>
      <c r="AL475" s="62" t="e">
        <f t="shared" si="283"/>
        <v>#DIV/0!</v>
      </c>
      <c r="AM475" s="62" t="e">
        <f t="shared" si="284"/>
        <v>#DIV/0!</v>
      </c>
      <c r="AN475" s="62" t="e">
        <f t="shared" si="285"/>
        <v>#DIV/0!</v>
      </c>
      <c r="AO475" s="62" t="e">
        <f t="shared" si="286"/>
        <v>#DIV/0!</v>
      </c>
      <c r="AP475" s="62" t="e">
        <f t="shared" si="287"/>
        <v>#DIV/0!</v>
      </c>
      <c r="AQ475" s="62">
        <f t="shared" si="288"/>
        <v>-1</v>
      </c>
      <c r="AR475" s="62" t="e">
        <f t="shared" si="289"/>
        <v>#DIV/0!</v>
      </c>
      <c r="AS475" s="62" t="e">
        <f t="shared" si="290"/>
        <v>#DIV/0!</v>
      </c>
      <c r="AT475" s="62" t="e">
        <f t="shared" si="291"/>
        <v>#DIV/0!</v>
      </c>
      <c r="AU475" s="62">
        <f t="shared" si="292"/>
        <v>-1</v>
      </c>
    </row>
    <row r="476" spans="1:47" x14ac:dyDescent="0.25">
      <c r="A476" s="63">
        <v>2023</v>
      </c>
      <c r="B476" s="64">
        <v>302030101</v>
      </c>
      <c r="C476" s="65" t="s">
        <v>730</v>
      </c>
      <c r="D476" s="62">
        <v>0</v>
      </c>
      <c r="E476" s="62">
        <v>80178280.836975098</v>
      </c>
      <c r="F476" s="62">
        <v>0</v>
      </c>
      <c r="G476" s="62">
        <v>0</v>
      </c>
      <c r="H476" s="62">
        <v>0</v>
      </c>
      <c r="I476" s="62">
        <v>0</v>
      </c>
      <c r="J476" s="62">
        <v>0</v>
      </c>
      <c r="K476" s="62">
        <v>0</v>
      </c>
      <c r="L476" s="62">
        <v>15000000</v>
      </c>
      <c r="M476" s="62">
        <v>0</v>
      </c>
      <c r="N476" s="62">
        <v>0</v>
      </c>
      <c r="O476" s="62">
        <v>0</v>
      </c>
      <c r="P476" s="62">
        <v>95178280.836975098</v>
      </c>
      <c r="R476" s="62">
        <v>0</v>
      </c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>
        <f t="shared" si="263"/>
        <v>0</v>
      </c>
      <c r="AF476" s="16">
        <v>302030101</v>
      </c>
      <c r="AG476" s="11" t="s">
        <v>730</v>
      </c>
      <c r="AH476" s="12">
        <f t="shared" ref="AH476" si="294">+AH477+AH478</f>
        <v>0</v>
      </c>
      <c r="AI476" s="62" t="e">
        <f t="shared" si="275"/>
        <v>#DIV/0!</v>
      </c>
      <c r="AJ476" s="62">
        <f t="shared" si="281"/>
        <v>-1</v>
      </c>
      <c r="AK476" s="62" t="e">
        <f t="shared" si="282"/>
        <v>#DIV/0!</v>
      </c>
      <c r="AL476" s="62" t="e">
        <f t="shared" si="283"/>
        <v>#DIV/0!</v>
      </c>
      <c r="AM476" s="62" t="e">
        <f t="shared" si="284"/>
        <v>#DIV/0!</v>
      </c>
      <c r="AN476" s="62" t="e">
        <f t="shared" si="285"/>
        <v>#DIV/0!</v>
      </c>
      <c r="AO476" s="62" t="e">
        <f t="shared" si="286"/>
        <v>#DIV/0!</v>
      </c>
      <c r="AP476" s="62" t="e">
        <f t="shared" si="287"/>
        <v>#DIV/0!</v>
      </c>
      <c r="AQ476" s="62">
        <f t="shared" si="288"/>
        <v>-1</v>
      </c>
      <c r="AR476" s="62" t="e">
        <f t="shared" si="289"/>
        <v>#DIV/0!</v>
      </c>
      <c r="AS476" s="62" t="e">
        <f t="shared" si="290"/>
        <v>#DIV/0!</v>
      </c>
      <c r="AT476" s="62" t="e">
        <f t="shared" si="291"/>
        <v>#DIV/0!</v>
      </c>
      <c r="AU476" s="62">
        <f t="shared" si="292"/>
        <v>-1</v>
      </c>
    </row>
    <row r="477" spans="1:47" x14ac:dyDescent="0.25">
      <c r="A477" s="66">
        <v>2023</v>
      </c>
      <c r="B477" s="74">
        <v>30203010101</v>
      </c>
      <c r="C477" s="68" t="s">
        <v>731</v>
      </c>
      <c r="D477" s="69"/>
      <c r="E477" s="69">
        <v>0</v>
      </c>
      <c r="F477" s="69"/>
      <c r="G477" s="69"/>
      <c r="H477" s="69"/>
      <c r="I477" s="69"/>
      <c r="J477" s="69"/>
      <c r="K477" s="69"/>
      <c r="L477" s="69">
        <v>15000000</v>
      </c>
      <c r="M477" s="69"/>
      <c r="N477" s="69"/>
      <c r="O477" s="69"/>
      <c r="P477" s="69">
        <v>15000000</v>
      </c>
      <c r="R477" s="69">
        <v>0</v>
      </c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>
        <f t="shared" si="263"/>
        <v>0</v>
      </c>
      <c r="AF477" s="48">
        <v>30203010101</v>
      </c>
      <c r="AG477" s="30" t="s">
        <v>731</v>
      </c>
      <c r="AH477" s="31">
        <v>0</v>
      </c>
      <c r="AI477" s="69" t="e">
        <f t="shared" si="275"/>
        <v>#DIV/0!</v>
      </c>
      <c r="AJ477" s="69" t="e">
        <f t="shared" si="281"/>
        <v>#DIV/0!</v>
      </c>
      <c r="AK477" s="69" t="e">
        <f t="shared" si="282"/>
        <v>#DIV/0!</v>
      </c>
      <c r="AL477" s="69" t="e">
        <f t="shared" si="283"/>
        <v>#DIV/0!</v>
      </c>
      <c r="AM477" s="69" t="e">
        <f t="shared" si="284"/>
        <v>#DIV/0!</v>
      </c>
      <c r="AN477" s="69" t="e">
        <f t="shared" si="285"/>
        <v>#DIV/0!</v>
      </c>
      <c r="AO477" s="69" t="e">
        <f t="shared" si="286"/>
        <v>#DIV/0!</v>
      </c>
      <c r="AP477" s="69" t="e">
        <f t="shared" si="287"/>
        <v>#DIV/0!</v>
      </c>
      <c r="AQ477" s="69">
        <f t="shared" si="288"/>
        <v>-1</v>
      </c>
      <c r="AR477" s="69" t="e">
        <f t="shared" si="289"/>
        <v>#DIV/0!</v>
      </c>
      <c r="AS477" s="69" t="e">
        <f t="shared" si="290"/>
        <v>#DIV/0!</v>
      </c>
      <c r="AT477" s="69" t="e">
        <f t="shared" si="291"/>
        <v>#DIV/0!</v>
      </c>
      <c r="AU477" s="69">
        <f t="shared" si="292"/>
        <v>-1</v>
      </c>
    </row>
    <row r="478" spans="1:47" x14ac:dyDescent="0.25">
      <c r="A478" s="66">
        <v>2023</v>
      </c>
      <c r="B478" s="74">
        <v>30203010103</v>
      </c>
      <c r="C478" s="68" t="s">
        <v>732</v>
      </c>
      <c r="D478" s="69"/>
      <c r="E478" s="69">
        <v>80178280.836975098</v>
      </c>
      <c r="F478" s="69"/>
      <c r="G478" s="69"/>
      <c r="H478" s="69"/>
      <c r="I478" s="69"/>
      <c r="J478" s="69"/>
      <c r="K478" s="69"/>
      <c r="L478" s="69">
        <v>0</v>
      </c>
      <c r="M478" s="69"/>
      <c r="N478" s="69"/>
      <c r="O478" s="69"/>
      <c r="P478" s="69">
        <v>80178280.836975098</v>
      </c>
      <c r="R478" s="69">
        <v>0</v>
      </c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>
        <f t="shared" si="263"/>
        <v>0</v>
      </c>
      <c r="AF478" s="50">
        <v>30203010103</v>
      </c>
      <c r="AG478" s="30" t="s">
        <v>732</v>
      </c>
      <c r="AH478" s="31">
        <v>0</v>
      </c>
      <c r="AI478" s="69" t="e">
        <f t="shared" si="275"/>
        <v>#DIV/0!</v>
      </c>
      <c r="AJ478" s="69">
        <f t="shared" si="281"/>
        <v>-1</v>
      </c>
      <c r="AK478" s="69" t="e">
        <f t="shared" si="282"/>
        <v>#DIV/0!</v>
      </c>
      <c r="AL478" s="69" t="e">
        <f t="shared" si="283"/>
        <v>#DIV/0!</v>
      </c>
      <c r="AM478" s="69" t="e">
        <f t="shared" si="284"/>
        <v>#DIV/0!</v>
      </c>
      <c r="AN478" s="69" t="e">
        <f t="shared" si="285"/>
        <v>#DIV/0!</v>
      </c>
      <c r="AO478" s="69" t="e">
        <f t="shared" si="286"/>
        <v>#DIV/0!</v>
      </c>
      <c r="AP478" s="69" t="e">
        <f t="shared" si="287"/>
        <v>#DIV/0!</v>
      </c>
      <c r="AQ478" s="69" t="e">
        <f t="shared" si="288"/>
        <v>#DIV/0!</v>
      </c>
      <c r="AR478" s="69" t="e">
        <f t="shared" si="289"/>
        <v>#DIV/0!</v>
      </c>
      <c r="AS478" s="69" t="e">
        <f t="shared" si="290"/>
        <v>#DIV/0!</v>
      </c>
      <c r="AT478" s="69" t="e">
        <f t="shared" si="291"/>
        <v>#DIV/0!</v>
      </c>
      <c r="AU478" s="69">
        <f t="shared" si="292"/>
        <v>-1</v>
      </c>
    </row>
    <row r="479" spans="1:47" x14ac:dyDescent="0.25">
      <c r="A479" s="63" t="s">
        <v>853</v>
      </c>
      <c r="B479" s="64">
        <v>303</v>
      </c>
      <c r="C479" s="65" t="s">
        <v>733</v>
      </c>
      <c r="D479" s="62">
        <v>0</v>
      </c>
      <c r="E479" s="62">
        <v>235500000</v>
      </c>
      <c r="F479" s="62">
        <v>0</v>
      </c>
      <c r="G479" s="62">
        <v>10000000</v>
      </c>
      <c r="H479" s="62">
        <v>235500000</v>
      </c>
      <c r="I479" s="62">
        <v>0</v>
      </c>
      <c r="J479" s="62">
        <v>0</v>
      </c>
      <c r="K479" s="62">
        <v>235500000</v>
      </c>
      <c r="L479" s="62">
        <v>15500000</v>
      </c>
      <c r="M479" s="62">
        <v>0</v>
      </c>
      <c r="N479" s="62">
        <v>235500000</v>
      </c>
      <c r="O479" s="62">
        <v>0</v>
      </c>
      <c r="P479" s="62">
        <v>967500000</v>
      </c>
      <c r="R479" s="62">
        <v>0</v>
      </c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>
        <f t="shared" si="263"/>
        <v>0</v>
      </c>
      <c r="AF479" s="13">
        <v>303</v>
      </c>
      <c r="AG479" s="7" t="s">
        <v>733</v>
      </c>
      <c r="AH479" s="8">
        <f t="shared" ref="AH479" si="295">+AH480</f>
        <v>0</v>
      </c>
      <c r="AI479" s="62" t="e">
        <f t="shared" si="275"/>
        <v>#DIV/0!</v>
      </c>
      <c r="AJ479" s="62">
        <f t="shared" si="281"/>
        <v>-1</v>
      </c>
      <c r="AK479" s="62" t="e">
        <f t="shared" si="282"/>
        <v>#DIV/0!</v>
      </c>
      <c r="AL479" s="62">
        <f t="shared" si="283"/>
        <v>-1</v>
      </c>
      <c r="AM479" s="62">
        <f t="shared" si="284"/>
        <v>-1</v>
      </c>
      <c r="AN479" s="62" t="e">
        <f t="shared" si="285"/>
        <v>#DIV/0!</v>
      </c>
      <c r="AO479" s="62" t="e">
        <f t="shared" si="286"/>
        <v>#DIV/0!</v>
      </c>
      <c r="AP479" s="62">
        <f t="shared" si="287"/>
        <v>-1</v>
      </c>
      <c r="AQ479" s="62">
        <f t="shared" si="288"/>
        <v>-1</v>
      </c>
      <c r="AR479" s="62" t="e">
        <f t="shared" si="289"/>
        <v>#DIV/0!</v>
      </c>
      <c r="AS479" s="62">
        <f t="shared" si="290"/>
        <v>-1</v>
      </c>
      <c r="AT479" s="62" t="e">
        <f t="shared" si="291"/>
        <v>#DIV/0!</v>
      </c>
      <c r="AU479" s="62">
        <f t="shared" si="292"/>
        <v>-1</v>
      </c>
    </row>
    <row r="480" spans="1:47" x14ac:dyDescent="0.25">
      <c r="A480" s="63">
        <v>2023</v>
      </c>
      <c r="B480" s="64">
        <v>30301</v>
      </c>
      <c r="C480" s="65" t="s">
        <v>734</v>
      </c>
      <c r="D480" s="62">
        <v>0</v>
      </c>
      <c r="E480" s="62">
        <v>235500000</v>
      </c>
      <c r="F480" s="62">
        <v>0</v>
      </c>
      <c r="G480" s="62">
        <v>10000000</v>
      </c>
      <c r="H480" s="62">
        <v>235500000</v>
      </c>
      <c r="I480" s="62">
        <v>0</v>
      </c>
      <c r="J480" s="62">
        <v>0</v>
      </c>
      <c r="K480" s="62">
        <v>235500000</v>
      </c>
      <c r="L480" s="62">
        <v>15500000</v>
      </c>
      <c r="M480" s="62">
        <v>0</v>
      </c>
      <c r="N480" s="62">
        <v>235500000</v>
      </c>
      <c r="O480" s="62">
        <v>0</v>
      </c>
      <c r="P480" s="62">
        <v>967500000</v>
      </c>
      <c r="R480" s="62">
        <v>0</v>
      </c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>
        <f t="shared" si="263"/>
        <v>0</v>
      </c>
      <c r="AF480" s="13">
        <v>30301</v>
      </c>
      <c r="AG480" s="7" t="s">
        <v>734</v>
      </c>
      <c r="AH480" s="8">
        <f t="shared" ref="AH480" si="296">+AH481+AH484</f>
        <v>0</v>
      </c>
      <c r="AI480" s="62" t="e">
        <f t="shared" si="275"/>
        <v>#DIV/0!</v>
      </c>
      <c r="AJ480" s="62">
        <f t="shared" si="281"/>
        <v>-1</v>
      </c>
      <c r="AK480" s="62" t="e">
        <f t="shared" si="282"/>
        <v>#DIV/0!</v>
      </c>
      <c r="AL480" s="62">
        <f t="shared" si="283"/>
        <v>-1</v>
      </c>
      <c r="AM480" s="62">
        <f t="shared" si="284"/>
        <v>-1</v>
      </c>
      <c r="AN480" s="62" t="e">
        <f t="shared" si="285"/>
        <v>#DIV/0!</v>
      </c>
      <c r="AO480" s="62" t="e">
        <f t="shared" si="286"/>
        <v>#DIV/0!</v>
      </c>
      <c r="AP480" s="62">
        <f t="shared" si="287"/>
        <v>-1</v>
      </c>
      <c r="AQ480" s="62">
        <f t="shared" si="288"/>
        <v>-1</v>
      </c>
      <c r="AR480" s="62" t="e">
        <f t="shared" si="289"/>
        <v>#DIV/0!</v>
      </c>
      <c r="AS480" s="62">
        <f t="shared" si="290"/>
        <v>-1</v>
      </c>
      <c r="AT480" s="62" t="e">
        <f t="shared" si="291"/>
        <v>#DIV/0!</v>
      </c>
      <c r="AU480" s="62">
        <f t="shared" si="292"/>
        <v>-1</v>
      </c>
    </row>
    <row r="481" spans="1:47" x14ac:dyDescent="0.25">
      <c r="A481" s="63">
        <v>2023</v>
      </c>
      <c r="B481" s="64">
        <v>3030101</v>
      </c>
      <c r="C481" s="65" t="s">
        <v>735</v>
      </c>
      <c r="D481" s="62">
        <v>0</v>
      </c>
      <c r="E481" s="62">
        <v>0</v>
      </c>
      <c r="F481" s="62">
        <v>0</v>
      </c>
      <c r="G481" s="62">
        <v>0</v>
      </c>
      <c r="H481" s="62">
        <v>0</v>
      </c>
      <c r="I481" s="62">
        <v>0</v>
      </c>
      <c r="J481" s="62">
        <v>0</v>
      </c>
      <c r="K481" s="62">
        <v>0</v>
      </c>
      <c r="L481" s="62">
        <v>5500000</v>
      </c>
      <c r="M481" s="62">
        <v>0</v>
      </c>
      <c r="N481" s="62">
        <v>0</v>
      </c>
      <c r="O481" s="62">
        <v>0</v>
      </c>
      <c r="P481" s="62">
        <v>5500000</v>
      </c>
      <c r="R481" s="62">
        <v>0</v>
      </c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>
        <f t="shared" si="263"/>
        <v>0</v>
      </c>
      <c r="AF481" s="13">
        <v>3030101</v>
      </c>
      <c r="AG481" s="7" t="s">
        <v>735</v>
      </c>
      <c r="AH481" s="8">
        <f t="shared" ref="AH481:AH482" si="297">+AH482</f>
        <v>0</v>
      </c>
      <c r="AI481" s="62" t="e">
        <f t="shared" si="275"/>
        <v>#DIV/0!</v>
      </c>
      <c r="AJ481" s="62" t="e">
        <f t="shared" si="281"/>
        <v>#DIV/0!</v>
      </c>
      <c r="AK481" s="62" t="e">
        <f t="shared" si="282"/>
        <v>#DIV/0!</v>
      </c>
      <c r="AL481" s="62" t="e">
        <f t="shared" si="283"/>
        <v>#DIV/0!</v>
      </c>
      <c r="AM481" s="62" t="e">
        <f t="shared" si="284"/>
        <v>#DIV/0!</v>
      </c>
      <c r="AN481" s="62" t="e">
        <f t="shared" si="285"/>
        <v>#DIV/0!</v>
      </c>
      <c r="AO481" s="62" t="e">
        <f t="shared" si="286"/>
        <v>#DIV/0!</v>
      </c>
      <c r="AP481" s="62" t="e">
        <f t="shared" si="287"/>
        <v>#DIV/0!</v>
      </c>
      <c r="AQ481" s="62">
        <f t="shared" si="288"/>
        <v>-1</v>
      </c>
      <c r="AR481" s="62" t="e">
        <f t="shared" si="289"/>
        <v>#DIV/0!</v>
      </c>
      <c r="AS481" s="62" t="e">
        <f t="shared" si="290"/>
        <v>#DIV/0!</v>
      </c>
      <c r="AT481" s="62" t="e">
        <f t="shared" si="291"/>
        <v>#DIV/0!</v>
      </c>
      <c r="AU481" s="62">
        <f t="shared" si="292"/>
        <v>-1</v>
      </c>
    </row>
    <row r="482" spans="1:47" x14ac:dyDescent="0.25">
      <c r="A482" s="63">
        <v>2023</v>
      </c>
      <c r="B482" s="64">
        <v>303010101</v>
      </c>
      <c r="C482" s="65" t="s">
        <v>736</v>
      </c>
      <c r="D482" s="62">
        <v>0</v>
      </c>
      <c r="E482" s="62">
        <v>0</v>
      </c>
      <c r="F482" s="62">
        <v>0</v>
      </c>
      <c r="G482" s="62">
        <v>0</v>
      </c>
      <c r="H482" s="62">
        <v>0</v>
      </c>
      <c r="I482" s="62">
        <v>0</v>
      </c>
      <c r="J482" s="62">
        <v>0</v>
      </c>
      <c r="K482" s="62">
        <v>0</v>
      </c>
      <c r="L482" s="62">
        <v>5500000</v>
      </c>
      <c r="M482" s="62">
        <v>0</v>
      </c>
      <c r="N482" s="62">
        <v>0</v>
      </c>
      <c r="O482" s="62">
        <v>0</v>
      </c>
      <c r="P482" s="62">
        <v>5500000</v>
      </c>
      <c r="R482" s="62">
        <v>0</v>
      </c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>
        <f t="shared" si="263"/>
        <v>0</v>
      </c>
      <c r="AF482" s="16">
        <v>303010101</v>
      </c>
      <c r="AG482" s="11" t="s">
        <v>736</v>
      </c>
      <c r="AH482" s="12">
        <f t="shared" si="297"/>
        <v>0</v>
      </c>
      <c r="AI482" s="62" t="e">
        <f t="shared" si="275"/>
        <v>#DIV/0!</v>
      </c>
      <c r="AJ482" s="62" t="e">
        <f t="shared" si="281"/>
        <v>#DIV/0!</v>
      </c>
      <c r="AK482" s="62" t="e">
        <f t="shared" si="282"/>
        <v>#DIV/0!</v>
      </c>
      <c r="AL482" s="62" t="e">
        <f t="shared" si="283"/>
        <v>#DIV/0!</v>
      </c>
      <c r="AM482" s="62" t="e">
        <f t="shared" si="284"/>
        <v>#DIV/0!</v>
      </c>
      <c r="AN482" s="62" t="e">
        <f t="shared" si="285"/>
        <v>#DIV/0!</v>
      </c>
      <c r="AO482" s="62" t="e">
        <f t="shared" si="286"/>
        <v>#DIV/0!</v>
      </c>
      <c r="AP482" s="62" t="e">
        <f t="shared" si="287"/>
        <v>#DIV/0!</v>
      </c>
      <c r="AQ482" s="62">
        <f t="shared" si="288"/>
        <v>-1</v>
      </c>
      <c r="AR482" s="62" t="e">
        <f t="shared" si="289"/>
        <v>#DIV/0!</v>
      </c>
      <c r="AS482" s="62" t="e">
        <f t="shared" si="290"/>
        <v>#DIV/0!</v>
      </c>
      <c r="AT482" s="62" t="e">
        <f t="shared" si="291"/>
        <v>#DIV/0!</v>
      </c>
      <c r="AU482" s="62">
        <f t="shared" si="292"/>
        <v>-1</v>
      </c>
    </row>
    <row r="483" spans="1:47" x14ac:dyDescent="0.25">
      <c r="A483" s="66">
        <v>2023</v>
      </c>
      <c r="B483" s="74">
        <v>30301010101</v>
      </c>
      <c r="C483" s="68" t="s">
        <v>737</v>
      </c>
      <c r="D483" s="69"/>
      <c r="E483" s="69"/>
      <c r="F483" s="69"/>
      <c r="G483" s="69"/>
      <c r="H483" s="69"/>
      <c r="I483" s="69"/>
      <c r="J483" s="69"/>
      <c r="K483" s="69"/>
      <c r="L483" s="69">
        <v>5500000</v>
      </c>
      <c r="M483" s="69"/>
      <c r="N483" s="69"/>
      <c r="O483" s="69"/>
      <c r="P483" s="69">
        <v>5500000</v>
      </c>
      <c r="R483" s="69">
        <v>0</v>
      </c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>
        <f t="shared" ref="AD483:AD512" si="298">SUM(R483:AC483)</f>
        <v>0</v>
      </c>
      <c r="AF483" s="48">
        <v>30301010101</v>
      </c>
      <c r="AG483" s="30" t="s">
        <v>737</v>
      </c>
      <c r="AH483" s="31">
        <v>0</v>
      </c>
      <c r="AI483" s="69" t="e">
        <f t="shared" si="275"/>
        <v>#DIV/0!</v>
      </c>
      <c r="AJ483" s="69" t="e">
        <f t="shared" si="281"/>
        <v>#DIV/0!</v>
      </c>
      <c r="AK483" s="69" t="e">
        <f t="shared" si="282"/>
        <v>#DIV/0!</v>
      </c>
      <c r="AL483" s="69" t="e">
        <f t="shared" si="283"/>
        <v>#DIV/0!</v>
      </c>
      <c r="AM483" s="69" t="e">
        <f t="shared" si="284"/>
        <v>#DIV/0!</v>
      </c>
      <c r="AN483" s="69" t="e">
        <f t="shared" si="285"/>
        <v>#DIV/0!</v>
      </c>
      <c r="AO483" s="69" t="e">
        <f t="shared" si="286"/>
        <v>#DIV/0!</v>
      </c>
      <c r="AP483" s="69" t="e">
        <f t="shared" si="287"/>
        <v>#DIV/0!</v>
      </c>
      <c r="AQ483" s="69">
        <f t="shared" si="288"/>
        <v>-1</v>
      </c>
      <c r="AR483" s="69" t="e">
        <f t="shared" si="289"/>
        <v>#DIV/0!</v>
      </c>
      <c r="AS483" s="69" t="e">
        <f t="shared" si="290"/>
        <v>#DIV/0!</v>
      </c>
      <c r="AT483" s="69" t="e">
        <f t="shared" si="291"/>
        <v>#DIV/0!</v>
      </c>
      <c r="AU483" s="69">
        <f t="shared" si="292"/>
        <v>-1</v>
      </c>
    </row>
    <row r="484" spans="1:47" x14ac:dyDescent="0.25">
      <c r="A484" s="63">
        <v>2023</v>
      </c>
      <c r="B484" s="64">
        <v>3030102</v>
      </c>
      <c r="C484" s="65" t="s">
        <v>738</v>
      </c>
      <c r="D484" s="62">
        <v>0</v>
      </c>
      <c r="E484" s="62">
        <v>235500000</v>
      </c>
      <c r="F484" s="62">
        <v>0</v>
      </c>
      <c r="G484" s="62">
        <v>10000000</v>
      </c>
      <c r="H484" s="62">
        <v>235500000</v>
      </c>
      <c r="I484" s="62">
        <v>0</v>
      </c>
      <c r="J484" s="62">
        <v>0</v>
      </c>
      <c r="K484" s="62">
        <v>235500000</v>
      </c>
      <c r="L484" s="62">
        <v>10000000</v>
      </c>
      <c r="M484" s="62">
        <v>0</v>
      </c>
      <c r="N484" s="62">
        <v>235500000</v>
      </c>
      <c r="O484" s="62">
        <v>0</v>
      </c>
      <c r="P484" s="62">
        <v>962000000</v>
      </c>
      <c r="R484" s="62">
        <v>0</v>
      </c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>
        <f t="shared" si="298"/>
        <v>0</v>
      </c>
      <c r="AF484" s="13">
        <v>3030102</v>
      </c>
      <c r="AG484" s="7" t="s">
        <v>738</v>
      </c>
      <c r="AH484" s="8">
        <f t="shared" ref="AH484" si="299">+AH485</f>
        <v>0</v>
      </c>
      <c r="AI484" s="62" t="e">
        <f t="shared" si="275"/>
        <v>#DIV/0!</v>
      </c>
      <c r="AJ484" s="62">
        <f t="shared" si="281"/>
        <v>-1</v>
      </c>
      <c r="AK484" s="62" t="e">
        <f t="shared" si="282"/>
        <v>#DIV/0!</v>
      </c>
      <c r="AL484" s="62">
        <f t="shared" si="283"/>
        <v>-1</v>
      </c>
      <c r="AM484" s="62">
        <f t="shared" si="284"/>
        <v>-1</v>
      </c>
      <c r="AN484" s="62" t="e">
        <f t="shared" si="285"/>
        <v>#DIV/0!</v>
      </c>
      <c r="AO484" s="62" t="e">
        <f t="shared" si="286"/>
        <v>#DIV/0!</v>
      </c>
      <c r="AP484" s="62">
        <f t="shared" si="287"/>
        <v>-1</v>
      </c>
      <c r="AQ484" s="62">
        <f t="shared" si="288"/>
        <v>-1</v>
      </c>
      <c r="AR484" s="62" t="e">
        <f t="shared" si="289"/>
        <v>#DIV/0!</v>
      </c>
      <c r="AS484" s="62">
        <f t="shared" si="290"/>
        <v>-1</v>
      </c>
      <c r="AT484" s="62" t="e">
        <f t="shared" si="291"/>
        <v>#DIV/0!</v>
      </c>
      <c r="AU484" s="62">
        <f t="shared" si="292"/>
        <v>-1</v>
      </c>
    </row>
    <row r="485" spans="1:47" x14ac:dyDescent="0.25">
      <c r="A485" s="63">
        <v>2023</v>
      </c>
      <c r="B485" s="64">
        <v>303010201</v>
      </c>
      <c r="C485" s="65" t="s">
        <v>739</v>
      </c>
      <c r="D485" s="62">
        <v>0</v>
      </c>
      <c r="E485" s="62">
        <v>235500000</v>
      </c>
      <c r="F485" s="62">
        <v>0</v>
      </c>
      <c r="G485" s="62">
        <v>10000000</v>
      </c>
      <c r="H485" s="62">
        <v>235500000</v>
      </c>
      <c r="I485" s="62">
        <v>0</v>
      </c>
      <c r="J485" s="62">
        <v>0</v>
      </c>
      <c r="K485" s="62">
        <v>235500000</v>
      </c>
      <c r="L485" s="62">
        <v>10000000</v>
      </c>
      <c r="M485" s="62">
        <v>0</v>
      </c>
      <c r="N485" s="62">
        <v>235500000</v>
      </c>
      <c r="O485" s="62">
        <v>0</v>
      </c>
      <c r="P485" s="62">
        <v>962000000</v>
      </c>
      <c r="R485" s="62">
        <v>0</v>
      </c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>
        <f t="shared" si="298"/>
        <v>0</v>
      </c>
      <c r="AF485" s="16">
        <v>303010201</v>
      </c>
      <c r="AG485" s="11" t="s">
        <v>739</v>
      </c>
      <c r="AH485" s="12">
        <f t="shared" ref="AH485" si="300">+AH486+AH487+AH488</f>
        <v>0</v>
      </c>
      <c r="AI485" s="62" t="e">
        <f t="shared" si="275"/>
        <v>#DIV/0!</v>
      </c>
      <c r="AJ485" s="62">
        <f t="shared" si="281"/>
        <v>-1</v>
      </c>
      <c r="AK485" s="62" t="e">
        <f t="shared" si="282"/>
        <v>#DIV/0!</v>
      </c>
      <c r="AL485" s="62">
        <f t="shared" si="283"/>
        <v>-1</v>
      </c>
      <c r="AM485" s="62">
        <f t="shared" si="284"/>
        <v>-1</v>
      </c>
      <c r="AN485" s="62" t="e">
        <f t="shared" si="285"/>
        <v>#DIV/0!</v>
      </c>
      <c r="AO485" s="62" t="e">
        <f t="shared" si="286"/>
        <v>#DIV/0!</v>
      </c>
      <c r="AP485" s="62">
        <f t="shared" si="287"/>
        <v>-1</v>
      </c>
      <c r="AQ485" s="62">
        <f t="shared" si="288"/>
        <v>-1</v>
      </c>
      <c r="AR485" s="62" t="e">
        <f t="shared" si="289"/>
        <v>#DIV/0!</v>
      </c>
      <c r="AS485" s="62">
        <f t="shared" si="290"/>
        <v>-1</v>
      </c>
      <c r="AT485" s="62" t="e">
        <f t="shared" si="291"/>
        <v>#DIV/0!</v>
      </c>
      <c r="AU485" s="62">
        <f t="shared" si="292"/>
        <v>-1</v>
      </c>
    </row>
    <row r="486" spans="1:47" x14ac:dyDescent="0.25">
      <c r="A486" s="66">
        <v>2023</v>
      </c>
      <c r="B486" s="74">
        <v>30301020101</v>
      </c>
      <c r="C486" s="68" t="s">
        <v>740</v>
      </c>
      <c r="D486" s="69"/>
      <c r="E486" s="69"/>
      <c r="F486" s="69"/>
      <c r="G486" s="69"/>
      <c r="H486" s="69"/>
      <c r="I486" s="69"/>
      <c r="J486" s="69"/>
      <c r="K486" s="69"/>
      <c r="L486" s="69">
        <v>10000000</v>
      </c>
      <c r="M486" s="69"/>
      <c r="N486" s="69"/>
      <c r="O486" s="69"/>
      <c r="P486" s="69">
        <v>10000000</v>
      </c>
      <c r="R486" s="69">
        <v>0</v>
      </c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>
        <f t="shared" si="298"/>
        <v>0</v>
      </c>
      <c r="AF486" s="48">
        <v>30301020101</v>
      </c>
      <c r="AG486" s="30" t="s">
        <v>740</v>
      </c>
      <c r="AH486" s="31">
        <v>0</v>
      </c>
      <c r="AI486" s="69" t="e">
        <f t="shared" si="275"/>
        <v>#DIV/0!</v>
      </c>
      <c r="AJ486" s="69" t="e">
        <f t="shared" si="281"/>
        <v>#DIV/0!</v>
      </c>
      <c r="AK486" s="69" t="e">
        <f t="shared" si="282"/>
        <v>#DIV/0!</v>
      </c>
      <c r="AL486" s="69" t="e">
        <f t="shared" si="283"/>
        <v>#DIV/0!</v>
      </c>
      <c r="AM486" s="69" t="e">
        <f t="shared" si="284"/>
        <v>#DIV/0!</v>
      </c>
      <c r="AN486" s="69" t="e">
        <f t="shared" si="285"/>
        <v>#DIV/0!</v>
      </c>
      <c r="AO486" s="69" t="e">
        <f t="shared" si="286"/>
        <v>#DIV/0!</v>
      </c>
      <c r="AP486" s="69" t="e">
        <f t="shared" si="287"/>
        <v>#DIV/0!</v>
      </c>
      <c r="AQ486" s="69">
        <f t="shared" si="288"/>
        <v>-1</v>
      </c>
      <c r="AR486" s="69" t="e">
        <f t="shared" si="289"/>
        <v>#DIV/0!</v>
      </c>
      <c r="AS486" s="69" t="e">
        <f t="shared" si="290"/>
        <v>#DIV/0!</v>
      </c>
      <c r="AT486" s="69" t="e">
        <f t="shared" si="291"/>
        <v>#DIV/0!</v>
      </c>
      <c r="AU486" s="69">
        <f t="shared" si="292"/>
        <v>-1</v>
      </c>
    </row>
    <row r="487" spans="1:47" x14ac:dyDescent="0.25">
      <c r="A487" s="66">
        <v>2023</v>
      </c>
      <c r="B487" s="75">
        <v>30301020102</v>
      </c>
      <c r="C487" s="68" t="s">
        <v>741</v>
      </c>
      <c r="D487" s="69"/>
      <c r="E487" s="69"/>
      <c r="F487" s="69"/>
      <c r="G487" s="69">
        <v>10000000</v>
      </c>
      <c r="H487" s="69"/>
      <c r="I487" s="69"/>
      <c r="J487" s="69"/>
      <c r="K487" s="69"/>
      <c r="L487" s="69"/>
      <c r="M487" s="69"/>
      <c r="N487" s="69"/>
      <c r="O487" s="69"/>
      <c r="P487" s="69">
        <v>10000000</v>
      </c>
      <c r="R487" s="69">
        <v>0</v>
      </c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>
        <f t="shared" si="298"/>
        <v>0</v>
      </c>
      <c r="AF487" s="49">
        <v>30301020102</v>
      </c>
      <c r="AG487" s="30" t="s">
        <v>741</v>
      </c>
      <c r="AH487" s="31">
        <v>0</v>
      </c>
      <c r="AI487" s="69" t="e">
        <f t="shared" si="275"/>
        <v>#DIV/0!</v>
      </c>
      <c r="AJ487" s="69" t="e">
        <f t="shared" si="281"/>
        <v>#DIV/0!</v>
      </c>
      <c r="AK487" s="69" t="e">
        <f t="shared" si="282"/>
        <v>#DIV/0!</v>
      </c>
      <c r="AL487" s="69">
        <f t="shared" si="283"/>
        <v>-1</v>
      </c>
      <c r="AM487" s="69" t="e">
        <f t="shared" si="284"/>
        <v>#DIV/0!</v>
      </c>
      <c r="AN487" s="69" t="e">
        <f t="shared" si="285"/>
        <v>#DIV/0!</v>
      </c>
      <c r="AO487" s="69" t="e">
        <f t="shared" si="286"/>
        <v>#DIV/0!</v>
      </c>
      <c r="AP487" s="69" t="e">
        <f t="shared" si="287"/>
        <v>#DIV/0!</v>
      </c>
      <c r="AQ487" s="69" t="e">
        <f t="shared" si="288"/>
        <v>#DIV/0!</v>
      </c>
      <c r="AR487" s="69" t="e">
        <f t="shared" si="289"/>
        <v>#DIV/0!</v>
      </c>
      <c r="AS487" s="69" t="e">
        <f t="shared" si="290"/>
        <v>#DIV/0!</v>
      </c>
      <c r="AT487" s="69" t="e">
        <f t="shared" si="291"/>
        <v>#DIV/0!</v>
      </c>
      <c r="AU487" s="69">
        <f t="shared" si="292"/>
        <v>-1</v>
      </c>
    </row>
    <row r="488" spans="1:47" x14ac:dyDescent="0.25">
      <c r="A488" s="66">
        <v>2023</v>
      </c>
      <c r="B488" s="76">
        <v>30301020103</v>
      </c>
      <c r="C488" s="68" t="s">
        <v>742</v>
      </c>
      <c r="D488" s="69"/>
      <c r="E488" s="69">
        <v>235500000</v>
      </c>
      <c r="F488" s="69"/>
      <c r="G488" s="69"/>
      <c r="H488" s="69">
        <v>235500000</v>
      </c>
      <c r="I488" s="69"/>
      <c r="J488" s="69"/>
      <c r="K488" s="69">
        <v>235500000</v>
      </c>
      <c r="L488" s="69"/>
      <c r="M488" s="69"/>
      <c r="N488" s="69">
        <v>235500000</v>
      </c>
      <c r="O488" s="69"/>
      <c r="P488" s="69">
        <v>942000000</v>
      </c>
      <c r="R488" s="69">
        <v>0</v>
      </c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>
        <f t="shared" si="298"/>
        <v>0</v>
      </c>
      <c r="AF488" s="50">
        <v>30301020103</v>
      </c>
      <c r="AG488" s="30" t="s">
        <v>742</v>
      </c>
      <c r="AH488" s="31">
        <v>0</v>
      </c>
      <c r="AI488" s="69" t="e">
        <f t="shared" si="275"/>
        <v>#DIV/0!</v>
      </c>
      <c r="AJ488" s="69">
        <f t="shared" si="281"/>
        <v>-1</v>
      </c>
      <c r="AK488" s="69" t="e">
        <f t="shared" si="282"/>
        <v>#DIV/0!</v>
      </c>
      <c r="AL488" s="69" t="e">
        <f t="shared" si="283"/>
        <v>#DIV/0!</v>
      </c>
      <c r="AM488" s="69">
        <f t="shared" si="284"/>
        <v>-1</v>
      </c>
      <c r="AN488" s="69" t="e">
        <f t="shared" si="285"/>
        <v>#DIV/0!</v>
      </c>
      <c r="AO488" s="69" t="e">
        <f t="shared" si="286"/>
        <v>#DIV/0!</v>
      </c>
      <c r="AP488" s="69">
        <f t="shared" si="287"/>
        <v>-1</v>
      </c>
      <c r="AQ488" s="69" t="e">
        <f t="shared" si="288"/>
        <v>#DIV/0!</v>
      </c>
      <c r="AR488" s="69" t="e">
        <f t="shared" si="289"/>
        <v>#DIV/0!</v>
      </c>
      <c r="AS488" s="69">
        <f t="shared" si="290"/>
        <v>-1</v>
      </c>
      <c r="AT488" s="69" t="e">
        <f t="shared" si="291"/>
        <v>#DIV/0!</v>
      </c>
      <c r="AU488" s="69">
        <f t="shared" si="292"/>
        <v>-1</v>
      </c>
    </row>
    <row r="489" spans="1:47" x14ac:dyDescent="0.25">
      <c r="A489" s="63">
        <v>2023</v>
      </c>
      <c r="B489" s="64">
        <v>304</v>
      </c>
      <c r="C489" s="65" t="s">
        <v>743</v>
      </c>
      <c r="D489" s="62">
        <v>0</v>
      </c>
      <c r="E489" s="62">
        <v>108611265.10419083</v>
      </c>
      <c r="F489" s="62">
        <v>85000000</v>
      </c>
      <c r="G489" s="62">
        <v>510000000</v>
      </c>
      <c r="H489" s="62">
        <v>0</v>
      </c>
      <c r="I489" s="62">
        <v>545900000</v>
      </c>
      <c r="J489" s="62">
        <v>0</v>
      </c>
      <c r="K489" s="62">
        <v>0</v>
      </c>
      <c r="L489" s="62">
        <v>2816478047</v>
      </c>
      <c r="M489" s="62">
        <v>0</v>
      </c>
      <c r="N489" s="62">
        <v>0</v>
      </c>
      <c r="O489" s="62">
        <v>0</v>
      </c>
      <c r="P489" s="62">
        <v>4065989312.1041908</v>
      </c>
      <c r="R489" s="62">
        <v>0</v>
      </c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>
        <f t="shared" si="298"/>
        <v>0</v>
      </c>
      <c r="AF489" s="13">
        <v>304</v>
      </c>
      <c r="AG489" s="7" t="s">
        <v>743</v>
      </c>
      <c r="AH489" s="8">
        <f t="shared" ref="AH489" si="301">+AH490+AH509</f>
        <v>0</v>
      </c>
      <c r="AI489" s="62" t="e">
        <f t="shared" si="275"/>
        <v>#DIV/0!</v>
      </c>
      <c r="AJ489" s="62">
        <f t="shared" si="281"/>
        <v>-1</v>
      </c>
      <c r="AK489" s="62">
        <f t="shared" si="282"/>
        <v>-1</v>
      </c>
      <c r="AL489" s="62">
        <f t="shared" si="283"/>
        <v>-1</v>
      </c>
      <c r="AM489" s="62" t="e">
        <f t="shared" si="284"/>
        <v>#DIV/0!</v>
      </c>
      <c r="AN489" s="62">
        <f t="shared" si="285"/>
        <v>-1</v>
      </c>
      <c r="AO489" s="62" t="e">
        <f t="shared" si="286"/>
        <v>#DIV/0!</v>
      </c>
      <c r="AP489" s="62" t="e">
        <f t="shared" si="287"/>
        <v>#DIV/0!</v>
      </c>
      <c r="AQ489" s="62">
        <f t="shared" si="288"/>
        <v>-1</v>
      </c>
      <c r="AR489" s="62" t="e">
        <f t="shared" si="289"/>
        <v>#DIV/0!</v>
      </c>
      <c r="AS489" s="62" t="e">
        <f t="shared" si="290"/>
        <v>#DIV/0!</v>
      </c>
      <c r="AT489" s="62" t="e">
        <f t="shared" si="291"/>
        <v>#DIV/0!</v>
      </c>
      <c r="AU489" s="62">
        <f t="shared" si="292"/>
        <v>-1</v>
      </c>
    </row>
    <row r="490" spans="1:47" x14ac:dyDescent="0.25">
      <c r="A490" s="63">
        <v>2023</v>
      </c>
      <c r="B490" s="64">
        <v>30401</v>
      </c>
      <c r="C490" s="65" t="s">
        <v>744</v>
      </c>
      <c r="D490" s="62">
        <v>0</v>
      </c>
      <c r="E490" s="62">
        <v>108611265.10419083</v>
      </c>
      <c r="F490" s="62">
        <v>85000000</v>
      </c>
      <c r="G490" s="62">
        <v>510000000</v>
      </c>
      <c r="H490" s="62">
        <v>0</v>
      </c>
      <c r="I490" s="62">
        <v>0</v>
      </c>
      <c r="J490" s="62">
        <v>0</v>
      </c>
      <c r="K490" s="62">
        <v>0</v>
      </c>
      <c r="L490" s="62">
        <v>2816478047</v>
      </c>
      <c r="M490" s="62">
        <v>0</v>
      </c>
      <c r="N490" s="62">
        <v>0</v>
      </c>
      <c r="O490" s="62">
        <v>0</v>
      </c>
      <c r="P490" s="62">
        <v>3520089312.1041908</v>
      </c>
      <c r="R490" s="62">
        <v>0</v>
      </c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>
        <f t="shared" si="298"/>
        <v>0</v>
      </c>
      <c r="AF490" s="13">
        <v>30401</v>
      </c>
      <c r="AG490" s="7" t="s">
        <v>744</v>
      </c>
      <c r="AH490" s="8">
        <f t="shared" ref="AH490" si="302">+AH491</f>
        <v>0</v>
      </c>
      <c r="AI490" s="62" t="e">
        <f t="shared" si="275"/>
        <v>#DIV/0!</v>
      </c>
      <c r="AJ490" s="62">
        <f t="shared" si="281"/>
        <v>-1</v>
      </c>
      <c r="AK490" s="62">
        <f t="shared" si="282"/>
        <v>-1</v>
      </c>
      <c r="AL490" s="62">
        <f t="shared" si="283"/>
        <v>-1</v>
      </c>
      <c r="AM490" s="62" t="e">
        <f t="shared" si="284"/>
        <v>#DIV/0!</v>
      </c>
      <c r="AN490" s="62" t="e">
        <f t="shared" si="285"/>
        <v>#DIV/0!</v>
      </c>
      <c r="AO490" s="62" t="e">
        <f t="shared" si="286"/>
        <v>#DIV/0!</v>
      </c>
      <c r="AP490" s="62" t="e">
        <f t="shared" si="287"/>
        <v>#DIV/0!</v>
      </c>
      <c r="AQ490" s="62">
        <f t="shared" si="288"/>
        <v>-1</v>
      </c>
      <c r="AR490" s="62" t="e">
        <f t="shared" si="289"/>
        <v>#DIV/0!</v>
      </c>
      <c r="AS490" s="62" t="e">
        <f t="shared" si="290"/>
        <v>#DIV/0!</v>
      </c>
      <c r="AT490" s="62" t="e">
        <f t="shared" si="291"/>
        <v>#DIV/0!</v>
      </c>
      <c r="AU490" s="62">
        <f t="shared" si="292"/>
        <v>-1</v>
      </c>
    </row>
    <row r="491" spans="1:47" x14ac:dyDescent="0.25">
      <c r="A491" s="63">
        <v>2023</v>
      </c>
      <c r="B491" s="64">
        <v>3040101</v>
      </c>
      <c r="C491" s="65" t="s">
        <v>745</v>
      </c>
      <c r="D491" s="62">
        <v>0</v>
      </c>
      <c r="E491" s="62">
        <v>108611265.10419083</v>
      </c>
      <c r="F491" s="62">
        <v>85000000</v>
      </c>
      <c r="G491" s="62">
        <v>510000000</v>
      </c>
      <c r="H491" s="62">
        <v>0</v>
      </c>
      <c r="I491" s="62">
        <v>0</v>
      </c>
      <c r="J491" s="62">
        <v>0</v>
      </c>
      <c r="K491" s="62">
        <v>0</v>
      </c>
      <c r="L491" s="62">
        <v>2816478047</v>
      </c>
      <c r="M491" s="62">
        <v>0</v>
      </c>
      <c r="N491" s="62">
        <v>0</v>
      </c>
      <c r="O491" s="62">
        <v>0</v>
      </c>
      <c r="P491" s="62">
        <v>3520089312.1041908</v>
      </c>
      <c r="R491" s="62">
        <v>0</v>
      </c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>
        <f t="shared" si="298"/>
        <v>0</v>
      </c>
      <c r="AF491" s="13">
        <v>3040101</v>
      </c>
      <c r="AG491" s="7" t="s">
        <v>745</v>
      </c>
      <c r="AH491" s="8">
        <f t="shared" ref="AH491" si="303">+AH492+AH495+AH498+AH500+AH504+AH507</f>
        <v>0</v>
      </c>
      <c r="AI491" s="62" t="e">
        <f t="shared" si="275"/>
        <v>#DIV/0!</v>
      </c>
      <c r="AJ491" s="62">
        <f t="shared" si="281"/>
        <v>-1</v>
      </c>
      <c r="AK491" s="62">
        <f t="shared" si="282"/>
        <v>-1</v>
      </c>
      <c r="AL491" s="62">
        <f t="shared" si="283"/>
        <v>-1</v>
      </c>
      <c r="AM491" s="62" t="e">
        <f t="shared" si="284"/>
        <v>#DIV/0!</v>
      </c>
      <c r="AN491" s="62" t="e">
        <f t="shared" si="285"/>
        <v>#DIV/0!</v>
      </c>
      <c r="AO491" s="62" t="e">
        <f t="shared" si="286"/>
        <v>#DIV/0!</v>
      </c>
      <c r="AP491" s="62" t="e">
        <f t="shared" si="287"/>
        <v>#DIV/0!</v>
      </c>
      <c r="AQ491" s="62">
        <f t="shared" si="288"/>
        <v>-1</v>
      </c>
      <c r="AR491" s="62" t="e">
        <f t="shared" si="289"/>
        <v>#DIV/0!</v>
      </c>
      <c r="AS491" s="62" t="e">
        <f t="shared" si="290"/>
        <v>#DIV/0!</v>
      </c>
      <c r="AT491" s="62" t="e">
        <f t="shared" si="291"/>
        <v>#DIV/0!</v>
      </c>
      <c r="AU491" s="62">
        <f t="shared" si="292"/>
        <v>-1</v>
      </c>
    </row>
    <row r="492" spans="1:47" x14ac:dyDescent="0.25">
      <c r="A492" s="63">
        <v>2023</v>
      </c>
      <c r="B492" s="64">
        <v>304010101</v>
      </c>
      <c r="C492" s="65" t="s">
        <v>746</v>
      </c>
      <c r="D492" s="62">
        <v>0</v>
      </c>
      <c r="E492" s="62">
        <v>0</v>
      </c>
      <c r="F492" s="62">
        <v>5000000</v>
      </c>
      <c r="G492" s="62">
        <v>0</v>
      </c>
      <c r="H492" s="62">
        <v>0</v>
      </c>
      <c r="I492" s="62">
        <v>0</v>
      </c>
      <c r="J492" s="62">
        <v>0</v>
      </c>
      <c r="K492" s="62">
        <v>0</v>
      </c>
      <c r="L492" s="62">
        <v>10000000</v>
      </c>
      <c r="M492" s="62">
        <v>0</v>
      </c>
      <c r="N492" s="62">
        <v>0</v>
      </c>
      <c r="O492" s="62">
        <v>0</v>
      </c>
      <c r="P492" s="62">
        <v>15000000</v>
      </c>
      <c r="R492" s="62">
        <v>0</v>
      </c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>
        <f t="shared" si="298"/>
        <v>0</v>
      </c>
      <c r="AF492" s="16">
        <v>304010101</v>
      </c>
      <c r="AG492" s="11" t="s">
        <v>746</v>
      </c>
      <c r="AH492" s="12">
        <f t="shared" ref="AH492" si="304">+AH493+AH494</f>
        <v>0</v>
      </c>
      <c r="AI492" s="62" t="e">
        <f t="shared" si="275"/>
        <v>#DIV/0!</v>
      </c>
      <c r="AJ492" s="62" t="e">
        <f t="shared" si="281"/>
        <v>#DIV/0!</v>
      </c>
      <c r="AK492" s="62">
        <f t="shared" si="282"/>
        <v>-1</v>
      </c>
      <c r="AL492" s="62" t="e">
        <f t="shared" si="283"/>
        <v>#DIV/0!</v>
      </c>
      <c r="AM492" s="62" t="e">
        <f t="shared" si="284"/>
        <v>#DIV/0!</v>
      </c>
      <c r="AN492" s="62" t="e">
        <f t="shared" si="285"/>
        <v>#DIV/0!</v>
      </c>
      <c r="AO492" s="62" t="e">
        <f t="shared" si="286"/>
        <v>#DIV/0!</v>
      </c>
      <c r="AP492" s="62" t="e">
        <f t="shared" si="287"/>
        <v>#DIV/0!</v>
      </c>
      <c r="AQ492" s="62">
        <f t="shared" si="288"/>
        <v>-1</v>
      </c>
      <c r="AR492" s="62" t="e">
        <f t="shared" si="289"/>
        <v>#DIV/0!</v>
      </c>
      <c r="AS492" s="62" t="e">
        <f t="shared" si="290"/>
        <v>#DIV/0!</v>
      </c>
      <c r="AT492" s="62" t="e">
        <f t="shared" si="291"/>
        <v>#DIV/0!</v>
      </c>
      <c r="AU492" s="62">
        <f t="shared" si="292"/>
        <v>-1</v>
      </c>
    </row>
    <row r="493" spans="1:47" x14ac:dyDescent="0.25">
      <c r="A493" s="66">
        <v>2023</v>
      </c>
      <c r="B493" s="74">
        <v>30401010101</v>
      </c>
      <c r="C493" s="68" t="s">
        <v>747</v>
      </c>
      <c r="D493" s="69"/>
      <c r="E493" s="69"/>
      <c r="F493" s="69"/>
      <c r="G493" s="69"/>
      <c r="H493" s="69"/>
      <c r="I493" s="69"/>
      <c r="J493" s="69"/>
      <c r="K493" s="69"/>
      <c r="L493" s="69">
        <v>10000000</v>
      </c>
      <c r="M493" s="69"/>
      <c r="N493" s="69"/>
      <c r="O493" s="69"/>
      <c r="P493" s="69">
        <v>10000000</v>
      </c>
      <c r="R493" s="69">
        <v>0</v>
      </c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>
        <f t="shared" si="298"/>
        <v>0</v>
      </c>
      <c r="AF493" s="48">
        <v>30401010101</v>
      </c>
      <c r="AG493" s="30" t="s">
        <v>747</v>
      </c>
      <c r="AH493" s="31">
        <v>0</v>
      </c>
      <c r="AI493" s="69" t="e">
        <f t="shared" si="275"/>
        <v>#DIV/0!</v>
      </c>
      <c r="AJ493" s="69" t="e">
        <f t="shared" si="281"/>
        <v>#DIV/0!</v>
      </c>
      <c r="AK493" s="69" t="e">
        <f t="shared" si="282"/>
        <v>#DIV/0!</v>
      </c>
      <c r="AL493" s="69" t="e">
        <f t="shared" si="283"/>
        <v>#DIV/0!</v>
      </c>
      <c r="AM493" s="69" t="e">
        <f t="shared" si="284"/>
        <v>#DIV/0!</v>
      </c>
      <c r="AN493" s="69" t="e">
        <f t="shared" si="285"/>
        <v>#DIV/0!</v>
      </c>
      <c r="AO493" s="69" t="e">
        <f t="shared" si="286"/>
        <v>#DIV/0!</v>
      </c>
      <c r="AP493" s="69" t="e">
        <f t="shared" si="287"/>
        <v>#DIV/0!</v>
      </c>
      <c r="AQ493" s="69">
        <f t="shared" si="288"/>
        <v>-1</v>
      </c>
      <c r="AR493" s="69" t="e">
        <f t="shared" si="289"/>
        <v>#DIV/0!</v>
      </c>
      <c r="AS493" s="69" t="e">
        <f t="shared" si="290"/>
        <v>#DIV/0!</v>
      </c>
      <c r="AT493" s="69" t="e">
        <f t="shared" si="291"/>
        <v>#DIV/0!</v>
      </c>
      <c r="AU493" s="69">
        <f t="shared" si="292"/>
        <v>-1</v>
      </c>
    </row>
    <row r="494" spans="1:47" x14ac:dyDescent="0.25">
      <c r="A494" s="66">
        <v>2023</v>
      </c>
      <c r="B494" s="75">
        <v>30401010102</v>
      </c>
      <c r="C494" s="68" t="s">
        <v>748</v>
      </c>
      <c r="D494" s="69"/>
      <c r="E494" s="69"/>
      <c r="F494" s="69">
        <v>5000000</v>
      </c>
      <c r="G494" s="69"/>
      <c r="H494" s="69"/>
      <c r="I494" s="69"/>
      <c r="J494" s="69"/>
      <c r="K494" s="69"/>
      <c r="L494" s="69">
        <v>0</v>
      </c>
      <c r="M494" s="69"/>
      <c r="N494" s="69"/>
      <c r="O494" s="69"/>
      <c r="P494" s="69">
        <v>5000000</v>
      </c>
      <c r="R494" s="69">
        <v>0</v>
      </c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>
        <f t="shared" si="298"/>
        <v>0</v>
      </c>
      <c r="AF494" s="49">
        <v>30401010102</v>
      </c>
      <c r="AG494" s="30" t="s">
        <v>748</v>
      </c>
      <c r="AH494" s="31">
        <v>0</v>
      </c>
      <c r="AI494" s="69" t="e">
        <f t="shared" si="275"/>
        <v>#DIV/0!</v>
      </c>
      <c r="AJ494" s="69" t="e">
        <f t="shared" si="281"/>
        <v>#DIV/0!</v>
      </c>
      <c r="AK494" s="69">
        <f t="shared" si="282"/>
        <v>-1</v>
      </c>
      <c r="AL494" s="69" t="e">
        <f t="shared" si="283"/>
        <v>#DIV/0!</v>
      </c>
      <c r="AM494" s="69" t="e">
        <f t="shared" si="284"/>
        <v>#DIV/0!</v>
      </c>
      <c r="AN494" s="69" t="e">
        <f t="shared" si="285"/>
        <v>#DIV/0!</v>
      </c>
      <c r="AO494" s="69" t="e">
        <f t="shared" si="286"/>
        <v>#DIV/0!</v>
      </c>
      <c r="AP494" s="69" t="e">
        <f t="shared" si="287"/>
        <v>#DIV/0!</v>
      </c>
      <c r="AQ494" s="69" t="e">
        <f t="shared" si="288"/>
        <v>#DIV/0!</v>
      </c>
      <c r="AR494" s="69" t="e">
        <f t="shared" si="289"/>
        <v>#DIV/0!</v>
      </c>
      <c r="AS494" s="69" t="e">
        <f t="shared" si="290"/>
        <v>#DIV/0!</v>
      </c>
      <c r="AT494" s="69" t="e">
        <f t="shared" si="291"/>
        <v>#DIV/0!</v>
      </c>
      <c r="AU494" s="69">
        <f t="shared" si="292"/>
        <v>-1</v>
      </c>
    </row>
    <row r="495" spans="1:47" x14ac:dyDescent="0.25">
      <c r="A495" s="63">
        <v>2023</v>
      </c>
      <c r="B495" s="64">
        <v>304010102</v>
      </c>
      <c r="C495" s="65" t="s">
        <v>749</v>
      </c>
      <c r="D495" s="62">
        <v>0</v>
      </c>
      <c r="E495" s="62">
        <v>0</v>
      </c>
      <c r="F495" s="62">
        <v>80000000</v>
      </c>
      <c r="G495" s="62">
        <v>0</v>
      </c>
      <c r="H495" s="62">
        <v>0</v>
      </c>
      <c r="I495" s="62">
        <v>0</v>
      </c>
      <c r="J495" s="62">
        <v>0</v>
      </c>
      <c r="K495" s="62">
        <v>0</v>
      </c>
      <c r="L495" s="62">
        <v>100000000</v>
      </c>
      <c r="M495" s="62">
        <v>0</v>
      </c>
      <c r="N495" s="62">
        <v>0</v>
      </c>
      <c r="O495" s="62">
        <v>0</v>
      </c>
      <c r="P495" s="62">
        <v>180000000</v>
      </c>
      <c r="R495" s="62">
        <v>0</v>
      </c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>
        <f t="shared" si="298"/>
        <v>0</v>
      </c>
      <c r="AF495" s="16">
        <v>304010102</v>
      </c>
      <c r="AG495" s="11" t="s">
        <v>749</v>
      </c>
      <c r="AH495" s="12">
        <f t="shared" ref="AH495" si="305">+AH496+AH497</f>
        <v>0</v>
      </c>
      <c r="AI495" s="62" t="e">
        <f t="shared" si="275"/>
        <v>#DIV/0!</v>
      </c>
      <c r="AJ495" s="62" t="e">
        <f t="shared" si="281"/>
        <v>#DIV/0!</v>
      </c>
      <c r="AK495" s="62">
        <f t="shared" si="282"/>
        <v>-1</v>
      </c>
      <c r="AL495" s="62" t="e">
        <f t="shared" si="283"/>
        <v>#DIV/0!</v>
      </c>
      <c r="AM495" s="62" t="e">
        <f t="shared" si="284"/>
        <v>#DIV/0!</v>
      </c>
      <c r="AN495" s="62" t="e">
        <f t="shared" si="285"/>
        <v>#DIV/0!</v>
      </c>
      <c r="AO495" s="62" t="e">
        <f t="shared" si="286"/>
        <v>#DIV/0!</v>
      </c>
      <c r="AP495" s="62" t="e">
        <f t="shared" si="287"/>
        <v>#DIV/0!</v>
      </c>
      <c r="AQ495" s="62">
        <f t="shared" si="288"/>
        <v>-1</v>
      </c>
      <c r="AR495" s="62" t="e">
        <f t="shared" si="289"/>
        <v>#DIV/0!</v>
      </c>
      <c r="AS495" s="62" t="e">
        <f t="shared" si="290"/>
        <v>#DIV/0!</v>
      </c>
      <c r="AT495" s="62" t="e">
        <f t="shared" si="291"/>
        <v>#DIV/0!</v>
      </c>
      <c r="AU495" s="62">
        <f t="shared" si="292"/>
        <v>-1</v>
      </c>
    </row>
    <row r="496" spans="1:47" x14ac:dyDescent="0.25">
      <c r="A496" s="66">
        <v>2023</v>
      </c>
      <c r="B496" s="74">
        <v>30401010201</v>
      </c>
      <c r="C496" s="68" t="s">
        <v>750</v>
      </c>
      <c r="D496" s="69"/>
      <c r="E496" s="69"/>
      <c r="F496" s="69"/>
      <c r="G496" s="69"/>
      <c r="H496" s="69"/>
      <c r="I496" s="69"/>
      <c r="J496" s="69"/>
      <c r="K496" s="69"/>
      <c r="L496" s="69">
        <v>100000000</v>
      </c>
      <c r="M496" s="69"/>
      <c r="N496" s="69"/>
      <c r="O496" s="69"/>
      <c r="P496" s="69">
        <v>100000000</v>
      </c>
      <c r="R496" s="69">
        <v>0</v>
      </c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>
        <f t="shared" si="298"/>
        <v>0</v>
      </c>
      <c r="AF496" s="48">
        <v>30401010201</v>
      </c>
      <c r="AG496" s="30" t="s">
        <v>750</v>
      </c>
      <c r="AH496" s="31">
        <v>0</v>
      </c>
      <c r="AI496" s="69" t="e">
        <f t="shared" si="275"/>
        <v>#DIV/0!</v>
      </c>
      <c r="AJ496" s="69" t="e">
        <f t="shared" si="281"/>
        <v>#DIV/0!</v>
      </c>
      <c r="AK496" s="69" t="e">
        <f t="shared" si="282"/>
        <v>#DIV/0!</v>
      </c>
      <c r="AL496" s="69" t="e">
        <f t="shared" si="283"/>
        <v>#DIV/0!</v>
      </c>
      <c r="AM496" s="69" t="e">
        <f t="shared" si="284"/>
        <v>#DIV/0!</v>
      </c>
      <c r="AN496" s="69" t="e">
        <f t="shared" si="285"/>
        <v>#DIV/0!</v>
      </c>
      <c r="AO496" s="69" t="e">
        <f t="shared" si="286"/>
        <v>#DIV/0!</v>
      </c>
      <c r="AP496" s="69" t="e">
        <f t="shared" si="287"/>
        <v>#DIV/0!</v>
      </c>
      <c r="AQ496" s="69">
        <f t="shared" si="288"/>
        <v>-1</v>
      </c>
      <c r="AR496" s="69" t="e">
        <f t="shared" si="289"/>
        <v>#DIV/0!</v>
      </c>
      <c r="AS496" s="69" t="e">
        <f t="shared" si="290"/>
        <v>#DIV/0!</v>
      </c>
      <c r="AT496" s="69" t="e">
        <f t="shared" si="291"/>
        <v>#DIV/0!</v>
      </c>
      <c r="AU496" s="69">
        <f t="shared" si="292"/>
        <v>-1</v>
      </c>
    </row>
    <row r="497" spans="1:47" x14ac:dyDescent="0.25">
      <c r="A497" s="66">
        <v>2023</v>
      </c>
      <c r="B497" s="75">
        <v>30401010202</v>
      </c>
      <c r="C497" s="68" t="s">
        <v>751</v>
      </c>
      <c r="D497" s="69"/>
      <c r="E497" s="69"/>
      <c r="F497" s="69">
        <v>80000000</v>
      </c>
      <c r="G497" s="69"/>
      <c r="H497" s="69"/>
      <c r="I497" s="69"/>
      <c r="J497" s="69"/>
      <c r="K497" s="69"/>
      <c r="L497" s="69"/>
      <c r="M497" s="69"/>
      <c r="N497" s="69"/>
      <c r="O497" s="69"/>
      <c r="P497" s="69">
        <v>80000000</v>
      </c>
      <c r="R497" s="69">
        <v>0</v>
      </c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>
        <f t="shared" si="298"/>
        <v>0</v>
      </c>
      <c r="AF497" s="49">
        <v>30401010202</v>
      </c>
      <c r="AG497" s="30" t="s">
        <v>751</v>
      </c>
      <c r="AH497" s="31">
        <v>0</v>
      </c>
      <c r="AI497" s="69" t="e">
        <f t="shared" si="275"/>
        <v>#DIV/0!</v>
      </c>
      <c r="AJ497" s="69" t="e">
        <f t="shared" si="281"/>
        <v>#DIV/0!</v>
      </c>
      <c r="AK497" s="69">
        <f t="shared" si="282"/>
        <v>-1</v>
      </c>
      <c r="AL497" s="69" t="e">
        <f t="shared" si="283"/>
        <v>#DIV/0!</v>
      </c>
      <c r="AM497" s="69" t="e">
        <f t="shared" si="284"/>
        <v>#DIV/0!</v>
      </c>
      <c r="AN497" s="69" t="e">
        <f t="shared" si="285"/>
        <v>#DIV/0!</v>
      </c>
      <c r="AO497" s="69" t="e">
        <f t="shared" si="286"/>
        <v>#DIV/0!</v>
      </c>
      <c r="AP497" s="69" t="e">
        <f t="shared" si="287"/>
        <v>#DIV/0!</v>
      </c>
      <c r="AQ497" s="69" t="e">
        <f t="shared" si="288"/>
        <v>#DIV/0!</v>
      </c>
      <c r="AR497" s="69" t="e">
        <f t="shared" si="289"/>
        <v>#DIV/0!</v>
      </c>
      <c r="AS497" s="69" t="e">
        <f t="shared" si="290"/>
        <v>#DIV/0!</v>
      </c>
      <c r="AT497" s="69" t="e">
        <f t="shared" si="291"/>
        <v>#DIV/0!</v>
      </c>
      <c r="AU497" s="69">
        <f t="shared" si="292"/>
        <v>-1</v>
      </c>
    </row>
    <row r="498" spans="1:47" x14ac:dyDescent="0.25">
      <c r="A498" s="63">
        <v>2023</v>
      </c>
      <c r="B498" s="64">
        <v>304010104</v>
      </c>
      <c r="C498" s="65" t="s">
        <v>752</v>
      </c>
      <c r="D498" s="62">
        <v>0</v>
      </c>
      <c r="E498" s="62">
        <v>0</v>
      </c>
      <c r="F498" s="62">
        <v>0</v>
      </c>
      <c r="G498" s="62">
        <v>20000000</v>
      </c>
      <c r="H498" s="62">
        <v>0</v>
      </c>
      <c r="I498" s="62">
        <v>0</v>
      </c>
      <c r="J498" s="62">
        <v>0</v>
      </c>
      <c r="K498" s="62">
        <v>0</v>
      </c>
      <c r="L498" s="62">
        <v>0</v>
      </c>
      <c r="M498" s="62">
        <v>0</v>
      </c>
      <c r="N498" s="62">
        <v>0</v>
      </c>
      <c r="O498" s="62">
        <v>0</v>
      </c>
      <c r="P498" s="62">
        <v>20000000</v>
      </c>
      <c r="R498" s="62">
        <v>0</v>
      </c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>
        <f t="shared" si="298"/>
        <v>0</v>
      </c>
      <c r="AF498" s="16">
        <v>304010104</v>
      </c>
      <c r="AG498" s="11" t="s">
        <v>752</v>
      </c>
      <c r="AH498" s="12">
        <f t="shared" ref="AH498" si="306">+AH499</f>
        <v>0</v>
      </c>
      <c r="AI498" s="62" t="e">
        <f t="shared" si="275"/>
        <v>#DIV/0!</v>
      </c>
      <c r="AJ498" s="62" t="e">
        <f t="shared" si="281"/>
        <v>#DIV/0!</v>
      </c>
      <c r="AK498" s="62" t="e">
        <f t="shared" si="282"/>
        <v>#DIV/0!</v>
      </c>
      <c r="AL498" s="62">
        <f t="shared" si="283"/>
        <v>-1</v>
      </c>
      <c r="AM498" s="62" t="e">
        <f t="shared" si="284"/>
        <v>#DIV/0!</v>
      </c>
      <c r="AN498" s="62" t="e">
        <f t="shared" si="285"/>
        <v>#DIV/0!</v>
      </c>
      <c r="AO498" s="62" t="e">
        <f t="shared" si="286"/>
        <v>#DIV/0!</v>
      </c>
      <c r="AP498" s="62" t="e">
        <f t="shared" si="287"/>
        <v>#DIV/0!</v>
      </c>
      <c r="AQ498" s="62" t="e">
        <f t="shared" si="288"/>
        <v>#DIV/0!</v>
      </c>
      <c r="AR498" s="62" t="e">
        <f t="shared" si="289"/>
        <v>#DIV/0!</v>
      </c>
      <c r="AS498" s="62" t="e">
        <f t="shared" si="290"/>
        <v>#DIV/0!</v>
      </c>
      <c r="AT498" s="62" t="e">
        <f t="shared" si="291"/>
        <v>#DIV/0!</v>
      </c>
      <c r="AU498" s="62">
        <f t="shared" si="292"/>
        <v>-1</v>
      </c>
    </row>
    <row r="499" spans="1:47" x14ac:dyDescent="0.25">
      <c r="A499" s="66">
        <v>2023</v>
      </c>
      <c r="B499" s="75">
        <v>30401010402</v>
      </c>
      <c r="C499" s="68" t="s">
        <v>753</v>
      </c>
      <c r="D499" s="69"/>
      <c r="E499" s="69"/>
      <c r="F499" s="69"/>
      <c r="G499" s="69">
        <v>20000000</v>
      </c>
      <c r="H499" s="69"/>
      <c r="I499" s="69"/>
      <c r="J499" s="69"/>
      <c r="K499" s="69"/>
      <c r="L499" s="69"/>
      <c r="M499" s="69"/>
      <c r="N499" s="69"/>
      <c r="O499" s="69"/>
      <c r="P499" s="69">
        <v>20000000</v>
      </c>
      <c r="R499" s="69">
        <v>0</v>
      </c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>
        <f t="shared" si="298"/>
        <v>0</v>
      </c>
      <c r="AF499" s="49">
        <v>30401010402</v>
      </c>
      <c r="AG499" s="30" t="s">
        <v>753</v>
      </c>
      <c r="AH499" s="31">
        <v>0</v>
      </c>
      <c r="AI499" s="69" t="e">
        <f t="shared" si="275"/>
        <v>#DIV/0!</v>
      </c>
      <c r="AJ499" s="69" t="e">
        <f t="shared" si="281"/>
        <v>#DIV/0!</v>
      </c>
      <c r="AK499" s="69" t="e">
        <f t="shared" si="282"/>
        <v>#DIV/0!</v>
      </c>
      <c r="AL499" s="69">
        <f t="shared" si="283"/>
        <v>-1</v>
      </c>
      <c r="AM499" s="69" t="e">
        <f t="shared" si="284"/>
        <v>#DIV/0!</v>
      </c>
      <c r="AN499" s="69" t="e">
        <f t="shared" si="285"/>
        <v>#DIV/0!</v>
      </c>
      <c r="AO499" s="69" t="e">
        <f t="shared" si="286"/>
        <v>#DIV/0!</v>
      </c>
      <c r="AP499" s="69" t="e">
        <f t="shared" si="287"/>
        <v>#DIV/0!</v>
      </c>
      <c r="AQ499" s="69" t="e">
        <f t="shared" si="288"/>
        <v>#DIV/0!</v>
      </c>
      <c r="AR499" s="69" t="e">
        <f t="shared" si="289"/>
        <v>#DIV/0!</v>
      </c>
      <c r="AS499" s="69" t="e">
        <f t="shared" si="290"/>
        <v>#DIV/0!</v>
      </c>
      <c r="AT499" s="69" t="e">
        <f t="shared" si="291"/>
        <v>#DIV/0!</v>
      </c>
      <c r="AU499" s="69">
        <f t="shared" si="292"/>
        <v>-1</v>
      </c>
    </row>
    <row r="500" spans="1:47" x14ac:dyDescent="0.25">
      <c r="A500" s="63">
        <v>2023</v>
      </c>
      <c r="B500" s="64">
        <v>304010105</v>
      </c>
      <c r="C500" s="65" t="s">
        <v>754</v>
      </c>
      <c r="D500" s="62">
        <v>0</v>
      </c>
      <c r="E500" s="62">
        <v>0</v>
      </c>
      <c r="F500" s="62">
        <v>0</v>
      </c>
      <c r="G500" s="62">
        <v>150000000</v>
      </c>
      <c r="H500" s="62">
        <v>0</v>
      </c>
      <c r="I500" s="62">
        <v>0</v>
      </c>
      <c r="J500" s="62">
        <v>0</v>
      </c>
      <c r="K500" s="62">
        <v>0</v>
      </c>
      <c r="L500" s="62">
        <v>2456478047</v>
      </c>
      <c r="M500" s="62">
        <v>0</v>
      </c>
      <c r="N500" s="62">
        <v>0</v>
      </c>
      <c r="O500" s="62">
        <v>0</v>
      </c>
      <c r="P500" s="62">
        <v>2606478047</v>
      </c>
      <c r="R500" s="62">
        <v>0</v>
      </c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>
        <f t="shared" si="298"/>
        <v>0</v>
      </c>
      <c r="AF500" s="16">
        <v>304010105</v>
      </c>
      <c r="AG500" s="11" t="s">
        <v>754</v>
      </c>
      <c r="AH500" s="12">
        <f t="shared" ref="AH500" si="307">+AH501+AH502+AH503</f>
        <v>0</v>
      </c>
      <c r="AI500" s="62" t="e">
        <f t="shared" si="275"/>
        <v>#DIV/0!</v>
      </c>
      <c r="AJ500" s="62" t="e">
        <f t="shared" si="281"/>
        <v>#DIV/0!</v>
      </c>
      <c r="AK500" s="62" t="e">
        <f t="shared" si="282"/>
        <v>#DIV/0!</v>
      </c>
      <c r="AL500" s="62">
        <f t="shared" si="283"/>
        <v>-1</v>
      </c>
      <c r="AM500" s="62" t="e">
        <f t="shared" si="284"/>
        <v>#DIV/0!</v>
      </c>
      <c r="AN500" s="62" t="e">
        <f t="shared" si="285"/>
        <v>#DIV/0!</v>
      </c>
      <c r="AO500" s="62" t="e">
        <f t="shared" si="286"/>
        <v>#DIV/0!</v>
      </c>
      <c r="AP500" s="62" t="e">
        <f t="shared" si="287"/>
        <v>#DIV/0!</v>
      </c>
      <c r="AQ500" s="62">
        <f t="shared" si="288"/>
        <v>-1</v>
      </c>
      <c r="AR500" s="62" t="e">
        <f t="shared" si="289"/>
        <v>#DIV/0!</v>
      </c>
      <c r="AS500" s="62" t="e">
        <f t="shared" si="290"/>
        <v>#DIV/0!</v>
      </c>
      <c r="AT500" s="62" t="e">
        <f t="shared" si="291"/>
        <v>#DIV/0!</v>
      </c>
      <c r="AU500" s="62">
        <f t="shared" si="292"/>
        <v>-1</v>
      </c>
    </row>
    <row r="501" spans="1:47" x14ac:dyDescent="0.25">
      <c r="A501" s="66">
        <v>2023</v>
      </c>
      <c r="B501" s="74">
        <v>30401010501</v>
      </c>
      <c r="C501" s="68" t="s">
        <v>755</v>
      </c>
      <c r="D501" s="69"/>
      <c r="E501" s="69"/>
      <c r="F501" s="69"/>
      <c r="G501" s="69"/>
      <c r="H501" s="69"/>
      <c r="I501" s="69"/>
      <c r="J501" s="69"/>
      <c r="K501" s="69"/>
      <c r="L501" s="69">
        <v>2456478047</v>
      </c>
      <c r="M501" s="69"/>
      <c r="N501" s="69"/>
      <c r="O501" s="69"/>
      <c r="P501" s="69">
        <v>2456478047</v>
      </c>
      <c r="R501" s="69">
        <v>0</v>
      </c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>
        <f t="shared" si="298"/>
        <v>0</v>
      </c>
      <c r="AF501" s="48">
        <v>30401010501</v>
      </c>
      <c r="AG501" s="30" t="s">
        <v>755</v>
      </c>
      <c r="AH501" s="31">
        <v>0</v>
      </c>
      <c r="AI501" s="69" t="e">
        <f t="shared" si="275"/>
        <v>#DIV/0!</v>
      </c>
      <c r="AJ501" s="69" t="e">
        <f t="shared" si="281"/>
        <v>#DIV/0!</v>
      </c>
      <c r="AK501" s="69" t="e">
        <f t="shared" si="282"/>
        <v>#DIV/0!</v>
      </c>
      <c r="AL501" s="69" t="e">
        <f t="shared" si="283"/>
        <v>#DIV/0!</v>
      </c>
      <c r="AM501" s="69" t="e">
        <f t="shared" si="284"/>
        <v>#DIV/0!</v>
      </c>
      <c r="AN501" s="69" t="e">
        <f t="shared" si="285"/>
        <v>#DIV/0!</v>
      </c>
      <c r="AO501" s="69" t="e">
        <f t="shared" si="286"/>
        <v>#DIV/0!</v>
      </c>
      <c r="AP501" s="69" t="e">
        <f t="shared" si="287"/>
        <v>#DIV/0!</v>
      </c>
      <c r="AQ501" s="69">
        <f t="shared" si="288"/>
        <v>-1</v>
      </c>
      <c r="AR501" s="69" t="e">
        <f t="shared" si="289"/>
        <v>#DIV/0!</v>
      </c>
      <c r="AS501" s="69" t="e">
        <f t="shared" si="290"/>
        <v>#DIV/0!</v>
      </c>
      <c r="AT501" s="69" t="e">
        <f t="shared" si="291"/>
        <v>#DIV/0!</v>
      </c>
      <c r="AU501" s="69">
        <f t="shared" si="292"/>
        <v>-1</v>
      </c>
    </row>
    <row r="502" spans="1:47" x14ac:dyDescent="0.25">
      <c r="A502" s="66">
        <v>2023</v>
      </c>
      <c r="B502" s="75">
        <v>30401010502</v>
      </c>
      <c r="C502" s="68" t="s">
        <v>756</v>
      </c>
      <c r="D502" s="69"/>
      <c r="E502" s="69"/>
      <c r="F502" s="69"/>
      <c r="G502" s="69">
        <v>150000000</v>
      </c>
      <c r="H502" s="69"/>
      <c r="I502" s="69"/>
      <c r="J502" s="69"/>
      <c r="K502" s="69"/>
      <c r="L502" s="69"/>
      <c r="M502" s="69"/>
      <c r="N502" s="69"/>
      <c r="O502" s="69"/>
      <c r="P502" s="69">
        <v>150000000</v>
      </c>
      <c r="R502" s="69">
        <v>0</v>
      </c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>
        <f t="shared" si="298"/>
        <v>0</v>
      </c>
      <c r="AF502" s="49">
        <v>30401010502</v>
      </c>
      <c r="AG502" s="30" t="s">
        <v>756</v>
      </c>
      <c r="AH502" s="31">
        <v>0</v>
      </c>
      <c r="AI502" s="69" t="e">
        <f t="shared" si="275"/>
        <v>#DIV/0!</v>
      </c>
      <c r="AJ502" s="69" t="e">
        <f t="shared" si="281"/>
        <v>#DIV/0!</v>
      </c>
      <c r="AK502" s="69" t="e">
        <f t="shared" si="282"/>
        <v>#DIV/0!</v>
      </c>
      <c r="AL502" s="69">
        <f t="shared" si="283"/>
        <v>-1</v>
      </c>
      <c r="AM502" s="69" t="e">
        <f t="shared" si="284"/>
        <v>#DIV/0!</v>
      </c>
      <c r="AN502" s="69" t="e">
        <f t="shared" si="285"/>
        <v>#DIV/0!</v>
      </c>
      <c r="AO502" s="69" t="e">
        <f t="shared" si="286"/>
        <v>#DIV/0!</v>
      </c>
      <c r="AP502" s="69" t="e">
        <f t="shared" si="287"/>
        <v>#DIV/0!</v>
      </c>
      <c r="AQ502" s="69" t="e">
        <f t="shared" si="288"/>
        <v>#DIV/0!</v>
      </c>
      <c r="AR502" s="69" t="e">
        <f t="shared" si="289"/>
        <v>#DIV/0!</v>
      </c>
      <c r="AS502" s="69" t="e">
        <f t="shared" si="290"/>
        <v>#DIV/0!</v>
      </c>
      <c r="AT502" s="69" t="e">
        <f t="shared" si="291"/>
        <v>#DIV/0!</v>
      </c>
      <c r="AU502" s="69">
        <f t="shared" si="292"/>
        <v>-1</v>
      </c>
    </row>
    <row r="503" spans="1:47" x14ac:dyDescent="0.25">
      <c r="A503" s="66"/>
      <c r="B503" s="50">
        <v>30401010503</v>
      </c>
      <c r="C503" s="30" t="s">
        <v>757</v>
      </c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29"/>
      <c r="R503" s="69">
        <v>0</v>
      </c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29"/>
      <c r="AF503" s="50">
        <v>30401010503</v>
      </c>
      <c r="AG503" s="30" t="s">
        <v>757</v>
      </c>
      <c r="AH503" s="31">
        <v>0</v>
      </c>
      <c r="AI503" s="69" t="e">
        <f t="shared" si="275"/>
        <v>#DIV/0!</v>
      </c>
      <c r="AJ503" s="69" t="e">
        <f t="shared" si="281"/>
        <v>#DIV/0!</v>
      </c>
      <c r="AK503" s="69" t="e">
        <f t="shared" si="282"/>
        <v>#DIV/0!</v>
      </c>
      <c r="AL503" s="69" t="e">
        <f t="shared" si="283"/>
        <v>#DIV/0!</v>
      </c>
      <c r="AM503" s="69" t="e">
        <f t="shared" si="284"/>
        <v>#DIV/0!</v>
      </c>
      <c r="AN503" s="69" t="e">
        <f t="shared" si="285"/>
        <v>#DIV/0!</v>
      </c>
      <c r="AO503" s="69" t="e">
        <f t="shared" si="286"/>
        <v>#DIV/0!</v>
      </c>
      <c r="AP503" s="69" t="e">
        <f t="shared" si="287"/>
        <v>#DIV/0!</v>
      </c>
      <c r="AQ503" s="69" t="e">
        <f t="shared" si="288"/>
        <v>#DIV/0!</v>
      </c>
      <c r="AR503" s="69" t="e">
        <f t="shared" si="289"/>
        <v>#DIV/0!</v>
      </c>
      <c r="AS503" s="69" t="e">
        <f t="shared" si="290"/>
        <v>#DIV/0!</v>
      </c>
      <c r="AT503" s="69" t="e">
        <f t="shared" si="291"/>
        <v>#DIV/0!</v>
      </c>
      <c r="AU503" s="69" t="e">
        <f t="shared" si="292"/>
        <v>#DIV/0!</v>
      </c>
    </row>
    <row r="504" spans="1:47" x14ac:dyDescent="0.25">
      <c r="A504" s="63">
        <v>2023</v>
      </c>
      <c r="B504" s="64">
        <v>304010106</v>
      </c>
      <c r="C504" s="65" t="s">
        <v>758</v>
      </c>
      <c r="D504" s="62">
        <v>0</v>
      </c>
      <c r="E504" s="62">
        <v>108611265.10419083</v>
      </c>
      <c r="F504" s="62">
        <v>0</v>
      </c>
      <c r="G504" s="62">
        <v>340000000</v>
      </c>
      <c r="H504" s="62">
        <v>0</v>
      </c>
      <c r="I504" s="62">
        <v>0</v>
      </c>
      <c r="J504" s="62">
        <v>0</v>
      </c>
      <c r="K504" s="62">
        <v>0</v>
      </c>
      <c r="L504" s="62">
        <v>0</v>
      </c>
      <c r="M504" s="62">
        <v>0</v>
      </c>
      <c r="N504" s="62">
        <v>0</v>
      </c>
      <c r="O504" s="62">
        <v>0</v>
      </c>
      <c r="P504" s="62">
        <v>448611265.10419083</v>
      </c>
      <c r="R504" s="62">
        <v>0</v>
      </c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>
        <f t="shared" si="298"/>
        <v>0</v>
      </c>
      <c r="AF504" s="16">
        <v>304010106</v>
      </c>
      <c r="AG504" s="11" t="s">
        <v>758</v>
      </c>
      <c r="AH504" s="12">
        <f t="shared" ref="AH504" si="308">+AH505+AH506</f>
        <v>0</v>
      </c>
      <c r="AI504" s="62" t="e">
        <f t="shared" si="275"/>
        <v>#DIV/0!</v>
      </c>
      <c r="AJ504" s="62">
        <f t="shared" si="281"/>
        <v>-1</v>
      </c>
      <c r="AK504" s="62" t="e">
        <f t="shared" si="282"/>
        <v>#DIV/0!</v>
      </c>
      <c r="AL504" s="62">
        <f t="shared" si="283"/>
        <v>-1</v>
      </c>
      <c r="AM504" s="62" t="e">
        <f t="shared" si="284"/>
        <v>#DIV/0!</v>
      </c>
      <c r="AN504" s="62" t="e">
        <f t="shared" si="285"/>
        <v>#DIV/0!</v>
      </c>
      <c r="AO504" s="62" t="e">
        <f t="shared" si="286"/>
        <v>#DIV/0!</v>
      </c>
      <c r="AP504" s="62" t="e">
        <f t="shared" si="287"/>
        <v>#DIV/0!</v>
      </c>
      <c r="AQ504" s="62" t="e">
        <f t="shared" si="288"/>
        <v>#DIV/0!</v>
      </c>
      <c r="AR504" s="62" t="e">
        <f t="shared" si="289"/>
        <v>#DIV/0!</v>
      </c>
      <c r="AS504" s="62" t="e">
        <f t="shared" si="290"/>
        <v>#DIV/0!</v>
      </c>
      <c r="AT504" s="62" t="e">
        <f t="shared" si="291"/>
        <v>#DIV/0!</v>
      </c>
      <c r="AU504" s="62">
        <f t="shared" si="292"/>
        <v>-1</v>
      </c>
    </row>
    <row r="505" spans="1:47" x14ac:dyDescent="0.25">
      <c r="A505" s="66">
        <v>2023</v>
      </c>
      <c r="B505" s="75">
        <v>30401010602</v>
      </c>
      <c r="C505" s="68" t="s">
        <v>759</v>
      </c>
      <c r="D505" s="69"/>
      <c r="E505" s="69"/>
      <c r="F505" s="69"/>
      <c r="G505" s="69">
        <v>340000000</v>
      </c>
      <c r="H505" s="69"/>
      <c r="I505" s="69"/>
      <c r="J505" s="69"/>
      <c r="K505" s="69"/>
      <c r="L505" s="69"/>
      <c r="M505" s="69"/>
      <c r="N505" s="69"/>
      <c r="O505" s="69"/>
      <c r="P505" s="69">
        <v>340000000</v>
      </c>
      <c r="R505" s="69">
        <v>0</v>
      </c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>
        <f t="shared" si="298"/>
        <v>0</v>
      </c>
      <c r="AF505" s="49">
        <v>30401010602</v>
      </c>
      <c r="AG505" s="30" t="s">
        <v>759</v>
      </c>
      <c r="AH505" s="31">
        <v>0</v>
      </c>
      <c r="AI505" s="69" t="e">
        <f t="shared" si="275"/>
        <v>#DIV/0!</v>
      </c>
      <c r="AJ505" s="69" t="e">
        <f t="shared" si="281"/>
        <v>#DIV/0!</v>
      </c>
      <c r="AK505" s="69" t="e">
        <f t="shared" si="282"/>
        <v>#DIV/0!</v>
      </c>
      <c r="AL505" s="69">
        <f t="shared" si="283"/>
        <v>-1</v>
      </c>
      <c r="AM505" s="69" t="e">
        <f t="shared" si="284"/>
        <v>#DIV/0!</v>
      </c>
      <c r="AN505" s="69" t="e">
        <f t="shared" si="285"/>
        <v>#DIV/0!</v>
      </c>
      <c r="AO505" s="69" t="e">
        <f t="shared" si="286"/>
        <v>#DIV/0!</v>
      </c>
      <c r="AP505" s="69" t="e">
        <f t="shared" si="287"/>
        <v>#DIV/0!</v>
      </c>
      <c r="AQ505" s="69" t="e">
        <f t="shared" si="288"/>
        <v>#DIV/0!</v>
      </c>
      <c r="AR505" s="69" t="e">
        <f t="shared" si="289"/>
        <v>#DIV/0!</v>
      </c>
      <c r="AS505" s="69" t="e">
        <f t="shared" si="290"/>
        <v>#DIV/0!</v>
      </c>
      <c r="AT505" s="69" t="e">
        <f t="shared" si="291"/>
        <v>#DIV/0!</v>
      </c>
      <c r="AU505" s="69">
        <f t="shared" si="292"/>
        <v>-1</v>
      </c>
    </row>
    <row r="506" spans="1:47" x14ac:dyDescent="0.25">
      <c r="A506" s="66">
        <v>2023</v>
      </c>
      <c r="B506" s="76">
        <v>30401010603</v>
      </c>
      <c r="C506" s="68" t="s">
        <v>760</v>
      </c>
      <c r="D506" s="69"/>
      <c r="E506" s="69">
        <v>108611265.10419083</v>
      </c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>
        <v>108611265.10419083</v>
      </c>
      <c r="R506" s="69">
        <v>0</v>
      </c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>
        <f t="shared" si="298"/>
        <v>0</v>
      </c>
      <c r="AF506" s="50">
        <v>30401010603</v>
      </c>
      <c r="AG506" s="30" t="s">
        <v>760</v>
      </c>
      <c r="AH506" s="31">
        <v>0</v>
      </c>
      <c r="AI506" s="69" t="e">
        <f t="shared" si="275"/>
        <v>#DIV/0!</v>
      </c>
      <c r="AJ506" s="69">
        <f t="shared" si="281"/>
        <v>-1</v>
      </c>
      <c r="AK506" s="69" t="e">
        <f t="shared" si="282"/>
        <v>#DIV/0!</v>
      </c>
      <c r="AL506" s="69" t="e">
        <f t="shared" si="283"/>
        <v>#DIV/0!</v>
      </c>
      <c r="AM506" s="69" t="e">
        <f t="shared" si="284"/>
        <v>#DIV/0!</v>
      </c>
      <c r="AN506" s="69" t="e">
        <f t="shared" si="285"/>
        <v>#DIV/0!</v>
      </c>
      <c r="AO506" s="69" t="e">
        <f t="shared" si="286"/>
        <v>#DIV/0!</v>
      </c>
      <c r="AP506" s="69" t="e">
        <f t="shared" si="287"/>
        <v>#DIV/0!</v>
      </c>
      <c r="AQ506" s="69" t="e">
        <f t="shared" si="288"/>
        <v>#DIV/0!</v>
      </c>
      <c r="AR506" s="69" t="e">
        <f t="shared" si="289"/>
        <v>#DIV/0!</v>
      </c>
      <c r="AS506" s="69" t="e">
        <f t="shared" si="290"/>
        <v>#DIV/0!</v>
      </c>
      <c r="AT506" s="69" t="e">
        <f t="shared" si="291"/>
        <v>#DIV/0!</v>
      </c>
      <c r="AU506" s="69">
        <f t="shared" si="292"/>
        <v>-1</v>
      </c>
    </row>
    <row r="507" spans="1:47" x14ac:dyDescent="0.25">
      <c r="A507" s="63">
        <v>2023</v>
      </c>
      <c r="B507" s="64">
        <v>304010107</v>
      </c>
      <c r="C507" s="65" t="s">
        <v>761</v>
      </c>
      <c r="D507" s="62">
        <v>0</v>
      </c>
      <c r="E507" s="62">
        <v>0</v>
      </c>
      <c r="F507" s="62">
        <v>0</v>
      </c>
      <c r="G507" s="62">
        <v>0</v>
      </c>
      <c r="H507" s="62">
        <v>0</v>
      </c>
      <c r="I507" s="62">
        <v>0</v>
      </c>
      <c r="J507" s="62">
        <v>0</v>
      </c>
      <c r="K507" s="62">
        <v>0</v>
      </c>
      <c r="L507" s="62">
        <v>250000000</v>
      </c>
      <c r="M507" s="62">
        <v>0</v>
      </c>
      <c r="N507" s="62">
        <v>0</v>
      </c>
      <c r="O507" s="62">
        <v>0</v>
      </c>
      <c r="P507" s="62">
        <v>250000000</v>
      </c>
      <c r="R507" s="62">
        <v>0</v>
      </c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>
        <f t="shared" si="298"/>
        <v>0</v>
      </c>
      <c r="AF507" s="16">
        <v>304010107</v>
      </c>
      <c r="AG507" s="11" t="s">
        <v>761</v>
      </c>
      <c r="AH507" s="12">
        <f t="shared" ref="AH507" si="309">+AH508</f>
        <v>0</v>
      </c>
      <c r="AI507" s="62" t="e">
        <f t="shared" si="275"/>
        <v>#DIV/0!</v>
      </c>
      <c r="AJ507" s="62" t="e">
        <f t="shared" si="281"/>
        <v>#DIV/0!</v>
      </c>
      <c r="AK507" s="62" t="e">
        <f t="shared" si="282"/>
        <v>#DIV/0!</v>
      </c>
      <c r="AL507" s="62" t="e">
        <f t="shared" si="283"/>
        <v>#DIV/0!</v>
      </c>
      <c r="AM507" s="62" t="e">
        <f t="shared" si="284"/>
        <v>#DIV/0!</v>
      </c>
      <c r="AN507" s="62" t="e">
        <f t="shared" si="285"/>
        <v>#DIV/0!</v>
      </c>
      <c r="AO507" s="62" t="e">
        <f t="shared" si="286"/>
        <v>#DIV/0!</v>
      </c>
      <c r="AP507" s="62" t="e">
        <f t="shared" si="287"/>
        <v>#DIV/0!</v>
      </c>
      <c r="AQ507" s="62">
        <f t="shared" si="288"/>
        <v>-1</v>
      </c>
      <c r="AR507" s="62" t="e">
        <f t="shared" si="289"/>
        <v>#DIV/0!</v>
      </c>
      <c r="AS507" s="62" t="e">
        <f t="shared" si="290"/>
        <v>#DIV/0!</v>
      </c>
      <c r="AT507" s="62" t="e">
        <f t="shared" si="291"/>
        <v>#DIV/0!</v>
      </c>
      <c r="AU507" s="62">
        <f t="shared" si="292"/>
        <v>-1</v>
      </c>
    </row>
    <row r="508" spans="1:47" x14ac:dyDescent="0.25">
      <c r="A508" s="66">
        <v>2023</v>
      </c>
      <c r="B508" s="74">
        <v>30401010701</v>
      </c>
      <c r="C508" s="68" t="s">
        <v>762</v>
      </c>
      <c r="D508" s="69"/>
      <c r="E508" s="69"/>
      <c r="F508" s="69"/>
      <c r="G508" s="69"/>
      <c r="H508" s="69"/>
      <c r="I508" s="69"/>
      <c r="J508" s="69"/>
      <c r="K508" s="69"/>
      <c r="L508" s="69">
        <v>250000000</v>
      </c>
      <c r="M508" s="69"/>
      <c r="N508" s="69"/>
      <c r="O508" s="69"/>
      <c r="P508" s="69">
        <v>250000000</v>
      </c>
      <c r="R508" s="69">
        <v>0</v>
      </c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>
        <f t="shared" si="298"/>
        <v>0</v>
      </c>
      <c r="AF508" s="48">
        <v>30401010701</v>
      </c>
      <c r="AG508" s="30" t="s">
        <v>762</v>
      </c>
      <c r="AH508" s="31">
        <v>0</v>
      </c>
      <c r="AI508" s="69" t="e">
        <f t="shared" si="275"/>
        <v>#DIV/0!</v>
      </c>
      <c r="AJ508" s="69" t="e">
        <f t="shared" si="281"/>
        <v>#DIV/0!</v>
      </c>
      <c r="AK508" s="69" t="e">
        <f t="shared" si="282"/>
        <v>#DIV/0!</v>
      </c>
      <c r="AL508" s="69" t="e">
        <f t="shared" si="283"/>
        <v>#DIV/0!</v>
      </c>
      <c r="AM508" s="69" t="e">
        <f t="shared" si="284"/>
        <v>#DIV/0!</v>
      </c>
      <c r="AN508" s="69" t="e">
        <f t="shared" si="285"/>
        <v>#DIV/0!</v>
      </c>
      <c r="AO508" s="69" t="e">
        <f t="shared" si="286"/>
        <v>#DIV/0!</v>
      </c>
      <c r="AP508" s="69" t="e">
        <f t="shared" si="287"/>
        <v>#DIV/0!</v>
      </c>
      <c r="AQ508" s="69">
        <f t="shared" si="288"/>
        <v>-1</v>
      </c>
      <c r="AR508" s="69" t="e">
        <f t="shared" si="289"/>
        <v>#DIV/0!</v>
      </c>
      <c r="AS508" s="69" t="e">
        <f t="shared" si="290"/>
        <v>#DIV/0!</v>
      </c>
      <c r="AT508" s="69" t="e">
        <f t="shared" si="291"/>
        <v>#DIV/0!</v>
      </c>
      <c r="AU508" s="69">
        <f t="shared" si="292"/>
        <v>-1</v>
      </c>
    </row>
    <row r="509" spans="1:47" x14ac:dyDescent="0.25">
      <c r="A509" s="63">
        <v>2023</v>
      </c>
      <c r="B509" s="64">
        <v>30402</v>
      </c>
      <c r="C509" s="65" t="s">
        <v>763</v>
      </c>
      <c r="D509" s="62">
        <v>0</v>
      </c>
      <c r="E509" s="62">
        <v>0</v>
      </c>
      <c r="F509" s="62">
        <v>0</v>
      </c>
      <c r="G509" s="62">
        <v>0</v>
      </c>
      <c r="H509" s="62">
        <v>0</v>
      </c>
      <c r="I509" s="62">
        <v>545900000</v>
      </c>
      <c r="J509" s="62">
        <v>0</v>
      </c>
      <c r="K509" s="62">
        <v>0</v>
      </c>
      <c r="L509" s="62">
        <v>0</v>
      </c>
      <c r="M509" s="62">
        <v>0</v>
      </c>
      <c r="N509" s="62">
        <v>0</v>
      </c>
      <c r="O509" s="62">
        <v>0</v>
      </c>
      <c r="P509" s="62">
        <v>545900000</v>
      </c>
      <c r="R509" s="62">
        <v>0</v>
      </c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>
        <f t="shared" si="298"/>
        <v>0</v>
      </c>
      <c r="AF509" s="13">
        <v>30402</v>
      </c>
      <c r="AG509" s="7" t="s">
        <v>763</v>
      </c>
      <c r="AH509" s="8">
        <f t="shared" ref="AH509:AH511" si="310">+AH510</f>
        <v>0</v>
      </c>
      <c r="AI509" s="62" t="e">
        <f t="shared" si="275"/>
        <v>#DIV/0!</v>
      </c>
      <c r="AJ509" s="62" t="e">
        <f t="shared" si="281"/>
        <v>#DIV/0!</v>
      </c>
      <c r="AK509" s="62" t="e">
        <f t="shared" si="282"/>
        <v>#DIV/0!</v>
      </c>
      <c r="AL509" s="62" t="e">
        <f t="shared" si="283"/>
        <v>#DIV/0!</v>
      </c>
      <c r="AM509" s="62" t="e">
        <f t="shared" si="284"/>
        <v>#DIV/0!</v>
      </c>
      <c r="AN509" s="62">
        <f t="shared" si="285"/>
        <v>-1</v>
      </c>
      <c r="AO509" s="62" t="e">
        <f t="shared" si="286"/>
        <v>#DIV/0!</v>
      </c>
      <c r="AP509" s="62" t="e">
        <f t="shared" si="287"/>
        <v>#DIV/0!</v>
      </c>
      <c r="AQ509" s="62" t="e">
        <f t="shared" si="288"/>
        <v>#DIV/0!</v>
      </c>
      <c r="AR509" s="62" t="e">
        <f t="shared" si="289"/>
        <v>#DIV/0!</v>
      </c>
      <c r="AS509" s="62" t="e">
        <f t="shared" si="290"/>
        <v>#DIV/0!</v>
      </c>
      <c r="AT509" s="62" t="e">
        <f t="shared" si="291"/>
        <v>#DIV/0!</v>
      </c>
      <c r="AU509" s="62">
        <f t="shared" si="292"/>
        <v>-1</v>
      </c>
    </row>
    <row r="510" spans="1:47" x14ac:dyDescent="0.25">
      <c r="A510" s="63">
        <v>2023</v>
      </c>
      <c r="B510" s="64">
        <v>3040201</v>
      </c>
      <c r="C510" s="65" t="s">
        <v>764</v>
      </c>
      <c r="D510" s="62">
        <v>0</v>
      </c>
      <c r="E510" s="62">
        <v>0</v>
      </c>
      <c r="F510" s="62">
        <v>0</v>
      </c>
      <c r="G510" s="62">
        <v>0</v>
      </c>
      <c r="H510" s="62">
        <v>0</v>
      </c>
      <c r="I510" s="62">
        <v>545900000</v>
      </c>
      <c r="J510" s="62">
        <v>0</v>
      </c>
      <c r="K510" s="62">
        <v>0</v>
      </c>
      <c r="L510" s="62">
        <v>0</v>
      </c>
      <c r="M510" s="62">
        <v>0</v>
      </c>
      <c r="N510" s="62">
        <v>0</v>
      </c>
      <c r="O510" s="62">
        <v>0</v>
      </c>
      <c r="P510" s="62">
        <v>545900000</v>
      </c>
      <c r="R510" s="62">
        <v>0</v>
      </c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>
        <f t="shared" si="298"/>
        <v>0</v>
      </c>
      <c r="AF510" s="13">
        <v>3040201</v>
      </c>
      <c r="AG510" s="7" t="s">
        <v>764</v>
      </c>
      <c r="AH510" s="8">
        <f t="shared" si="310"/>
        <v>0</v>
      </c>
      <c r="AI510" s="62" t="e">
        <f t="shared" si="275"/>
        <v>#DIV/0!</v>
      </c>
      <c r="AJ510" s="62" t="e">
        <f t="shared" si="281"/>
        <v>#DIV/0!</v>
      </c>
      <c r="AK510" s="62" t="e">
        <f t="shared" si="282"/>
        <v>#DIV/0!</v>
      </c>
      <c r="AL510" s="62" t="e">
        <f t="shared" si="283"/>
        <v>#DIV/0!</v>
      </c>
      <c r="AM510" s="62" t="e">
        <f t="shared" si="284"/>
        <v>#DIV/0!</v>
      </c>
      <c r="AN510" s="62">
        <f t="shared" si="285"/>
        <v>-1</v>
      </c>
      <c r="AO510" s="62" t="e">
        <f t="shared" si="286"/>
        <v>#DIV/0!</v>
      </c>
      <c r="AP510" s="62" t="e">
        <f t="shared" si="287"/>
        <v>#DIV/0!</v>
      </c>
      <c r="AQ510" s="62" t="e">
        <f t="shared" si="288"/>
        <v>#DIV/0!</v>
      </c>
      <c r="AR510" s="62" t="e">
        <f t="shared" si="289"/>
        <v>#DIV/0!</v>
      </c>
      <c r="AS510" s="62" t="e">
        <f t="shared" si="290"/>
        <v>#DIV/0!</v>
      </c>
      <c r="AT510" s="62" t="e">
        <f t="shared" si="291"/>
        <v>#DIV/0!</v>
      </c>
      <c r="AU510" s="62">
        <f t="shared" si="292"/>
        <v>-1</v>
      </c>
    </row>
    <row r="511" spans="1:47" x14ac:dyDescent="0.25">
      <c r="A511" s="63">
        <v>2023</v>
      </c>
      <c r="B511" s="64">
        <v>304020101</v>
      </c>
      <c r="C511" s="65" t="s">
        <v>765</v>
      </c>
      <c r="D511" s="62">
        <v>0</v>
      </c>
      <c r="E511" s="62">
        <v>0</v>
      </c>
      <c r="F511" s="62">
        <v>0</v>
      </c>
      <c r="G511" s="62">
        <v>0</v>
      </c>
      <c r="H511" s="62">
        <v>0</v>
      </c>
      <c r="I511" s="62">
        <v>545900000</v>
      </c>
      <c r="J511" s="62">
        <v>0</v>
      </c>
      <c r="K511" s="62">
        <v>0</v>
      </c>
      <c r="L511" s="62">
        <v>0</v>
      </c>
      <c r="M511" s="62">
        <v>0</v>
      </c>
      <c r="N511" s="62">
        <v>0</v>
      </c>
      <c r="O511" s="62">
        <v>0</v>
      </c>
      <c r="P511" s="62">
        <v>545900000</v>
      </c>
      <c r="R511" s="62">
        <v>0</v>
      </c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>
        <f t="shared" si="298"/>
        <v>0</v>
      </c>
      <c r="AF511" s="16">
        <v>304020101</v>
      </c>
      <c r="AG511" s="11" t="s">
        <v>765</v>
      </c>
      <c r="AH511" s="12">
        <f t="shared" si="310"/>
        <v>0</v>
      </c>
      <c r="AI511" s="62" t="e">
        <f t="shared" si="275"/>
        <v>#DIV/0!</v>
      </c>
      <c r="AJ511" s="62" t="e">
        <f t="shared" si="281"/>
        <v>#DIV/0!</v>
      </c>
      <c r="AK511" s="62" t="e">
        <f t="shared" si="282"/>
        <v>#DIV/0!</v>
      </c>
      <c r="AL511" s="62" t="e">
        <f t="shared" si="283"/>
        <v>#DIV/0!</v>
      </c>
      <c r="AM511" s="62" t="e">
        <f t="shared" si="284"/>
        <v>#DIV/0!</v>
      </c>
      <c r="AN511" s="62">
        <f t="shared" si="285"/>
        <v>-1</v>
      </c>
      <c r="AO511" s="62" t="e">
        <f t="shared" si="286"/>
        <v>#DIV/0!</v>
      </c>
      <c r="AP511" s="62" t="e">
        <f t="shared" si="287"/>
        <v>#DIV/0!</v>
      </c>
      <c r="AQ511" s="62" t="e">
        <f t="shared" si="288"/>
        <v>#DIV/0!</v>
      </c>
      <c r="AR511" s="62" t="e">
        <f t="shared" si="289"/>
        <v>#DIV/0!</v>
      </c>
      <c r="AS511" s="62" t="e">
        <f t="shared" si="290"/>
        <v>#DIV/0!</v>
      </c>
      <c r="AT511" s="62" t="e">
        <f t="shared" si="291"/>
        <v>#DIV/0!</v>
      </c>
      <c r="AU511" s="62">
        <f t="shared" si="292"/>
        <v>-1</v>
      </c>
    </row>
    <row r="512" spans="1:47" x14ac:dyDescent="0.25">
      <c r="A512" s="66">
        <v>2023</v>
      </c>
      <c r="B512" s="67">
        <v>30402010104</v>
      </c>
      <c r="C512" s="68" t="s">
        <v>766</v>
      </c>
      <c r="D512" s="69"/>
      <c r="E512" s="69"/>
      <c r="F512" s="69"/>
      <c r="G512" s="69"/>
      <c r="H512" s="69"/>
      <c r="I512" s="69">
        <v>545900000</v>
      </c>
      <c r="J512" s="69"/>
      <c r="K512" s="69"/>
      <c r="L512" s="69"/>
      <c r="M512" s="69"/>
      <c r="N512" s="69"/>
      <c r="O512" s="69"/>
      <c r="P512" s="69">
        <v>545900000</v>
      </c>
      <c r="R512" s="69">
        <v>0</v>
      </c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>
        <f t="shared" si="298"/>
        <v>0</v>
      </c>
      <c r="AF512" s="51">
        <v>30402010104</v>
      </c>
      <c r="AG512" s="30" t="s">
        <v>766</v>
      </c>
      <c r="AH512" s="31">
        <v>0</v>
      </c>
      <c r="AI512" s="69" t="e">
        <f t="shared" si="275"/>
        <v>#DIV/0!</v>
      </c>
      <c r="AJ512" s="69" t="e">
        <f t="shared" si="281"/>
        <v>#DIV/0!</v>
      </c>
      <c r="AK512" s="69" t="e">
        <f t="shared" si="282"/>
        <v>#DIV/0!</v>
      </c>
      <c r="AL512" s="69" t="e">
        <f t="shared" si="283"/>
        <v>#DIV/0!</v>
      </c>
      <c r="AM512" s="69" t="e">
        <f t="shared" si="284"/>
        <v>#DIV/0!</v>
      </c>
      <c r="AN512" s="69">
        <f t="shared" si="285"/>
        <v>-1</v>
      </c>
      <c r="AO512" s="69" t="e">
        <f t="shared" si="286"/>
        <v>#DIV/0!</v>
      </c>
      <c r="AP512" s="69" t="e">
        <f t="shared" si="287"/>
        <v>#DIV/0!</v>
      </c>
      <c r="AQ512" s="69" t="e">
        <f t="shared" si="288"/>
        <v>#DIV/0!</v>
      </c>
      <c r="AR512" s="69" t="e">
        <f t="shared" si="289"/>
        <v>#DIV/0!</v>
      </c>
      <c r="AS512" s="69" t="e">
        <f t="shared" si="290"/>
        <v>#DIV/0!</v>
      </c>
      <c r="AT512" s="69" t="e">
        <f t="shared" si="291"/>
        <v>#DIV/0!</v>
      </c>
      <c r="AU512" s="69">
        <f t="shared" si="292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55" t="s">
        <v>809</v>
      </c>
      <c r="B1" s="56" t="s">
        <v>810</v>
      </c>
      <c r="C1" s="57" t="s">
        <v>811</v>
      </c>
      <c r="D1" s="57" t="s">
        <v>812</v>
      </c>
      <c r="E1" s="57" t="s">
        <v>813</v>
      </c>
      <c r="F1" s="57" t="s">
        <v>814</v>
      </c>
      <c r="G1" s="57" t="s">
        <v>815</v>
      </c>
      <c r="H1" s="57" t="s">
        <v>816</v>
      </c>
      <c r="I1" s="57" t="s">
        <v>817</v>
      </c>
      <c r="J1" s="57" t="s">
        <v>818</v>
      </c>
      <c r="K1" s="57" t="s">
        <v>819</v>
      </c>
      <c r="L1" s="57" t="s">
        <v>820</v>
      </c>
      <c r="M1" s="57" t="s">
        <v>821</v>
      </c>
      <c r="N1" s="57" t="s">
        <v>822</v>
      </c>
      <c r="O1" s="57" t="s">
        <v>823</v>
      </c>
      <c r="Q1" s="57" t="s">
        <v>811</v>
      </c>
      <c r="R1" s="57" t="s">
        <v>812</v>
      </c>
      <c r="S1" s="57" t="s">
        <v>813</v>
      </c>
      <c r="T1" s="57" t="s">
        <v>814</v>
      </c>
      <c r="U1" s="57" t="s">
        <v>815</v>
      </c>
      <c r="V1" s="57" t="s">
        <v>816</v>
      </c>
      <c r="W1" s="57" t="s">
        <v>817</v>
      </c>
      <c r="X1" s="57" t="s">
        <v>818</v>
      </c>
      <c r="Y1" s="57" t="s">
        <v>819</v>
      </c>
      <c r="Z1" s="57" t="s">
        <v>820</v>
      </c>
      <c r="AA1" s="57" t="s">
        <v>821</v>
      </c>
      <c r="AB1" s="57" t="s">
        <v>822</v>
      </c>
      <c r="AC1" s="57" t="s">
        <v>823</v>
      </c>
      <c r="AE1" s="173" t="s">
        <v>0</v>
      </c>
      <c r="AF1" s="174" t="s">
        <v>1</v>
      </c>
      <c r="AG1" s="174" t="s">
        <v>860</v>
      </c>
    </row>
    <row r="2" spans="1:33" x14ac:dyDescent="0.25">
      <c r="A2" s="59">
        <v>0</v>
      </c>
      <c r="B2" s="60" t="s">
        <v>863</v>
      </c>
      <c r="C2" s="61">
        <f t="shared" ref="C2:N2" si="0">+C3+C411</f>
        <v>6474059551.5278721</v>
      </c>
      <c r="D2" s="61">
        <f t="shared" si="0"/>
        <v>29772888495.732624</v>
      </c>
      <c r="E2" s="61">
        <f t="shared" si="0"/>
        <v>22085493992.000385</v>
      </c>
      <c r="F2" s="61">
        <f t="shared" si="0"/>
        <v>6909949683.5278721</v>
      </c>
      <c r="G2" s="61">
        <f t="shared" si="0"/>
        <v>6884062450.6035728</v>
      </c>
      <c r="H2" s="61">
        <f t="shared" si="0"/>
        <v>17682925750.776871</v>
      </c>
      <c r="I2" s="61">
        <f t="shared" si="0"/>
        <v>20946926913.902901</v>
      </c>
      <c r="J2" s="61">
        <f t="shared" si="0"/>
        <v>24056619908.466133</v>
      </c>
      <c r="K2" s="61">
        <f t="shared" si="0"/>
        <v>15175002608.967871</v>
      </c>
      <c r="L2" s="61">
        <f t="shared" si="0"/>
        <v>6223715480.367918</v>
      </c>
      <c r="M2" s="61">
        <f t="shared" si="0"/>
        <v>7293840434.1093807</v>
      </c>
      <c r="N2" s="61">
        <f t="shared" si="0"/>
        <v>22085817039.190811</v>
      </c>
      <c r="O2" s="61">
        <f t="shared" ref="O2:O54" si="1">SUM(C2:N2)</f>
        <v>185591302309.17419</v>
      </c>
      <c r="Q2" s="61">
        <f t="shared" ref="Q2:AB2" si="2">+Q3+Q411</f>
        <v>5619469488.9099998</v>
      </c>
      <c r="R2" s="61">
        <f t="shared" si="2"/>
        <v>0</v>
      </c>
      <c r="S2" s="61">
        <f t="shared" si="2"/>
        <v>0</v>
      </c>
      <c r="T2" s="61">
        <f t="shared" si="2"/>
        <v>0</v>
      </c>
      <c r="U2" s="61">
        <f t="shared" si="2"/>
        <v>0</v>
      </c>
      <c r="V2" s="61">
        <f t="shared" si="2"/>
        <v>0</v>
      </c>
      <c r="W2" s="61">
        <f t="shared" si="2"/>
        <v>0</v>
      </c>
      <c r="X2" s="61">
        <f t="shared" si="2"/>
        <v>0</v>
      </c>
      <c r="Y2" s="61">
        <f t="shared" si="2"/>
        <v>0</v>
      </c>
      <c r="Z2" s="61">
        <f t="shared" si="2"/>
        <v>0</v>
      </c>
      <c r="AA2" s="61">
        <f t="shared" si="2"/>
        <v>0</v>
      </c>
      <c r="AB2" s="61">
        <f t="shared" si="2"/>
        <v>0</v>
      </c>
      <c r="AC2" s="61">
        <f t="shared" ref="AC2:AC54" si="3">SUM(Q2:AB2)</f>
        <v>5619469488.9099998</v>
      </c>
      <c r="AE2" s="177"/>
      <c r="AF2" s="178" t="s">
        <v>863</v>
      </c>
      <c r="AG2" s="179">
        <v>5253617170.9099998</v>
      </c>
    </row>
    <row r="3" spans="1:33" x14ac:dyDescent="0.25">
      <c r="A3" s="64">
        <v>1</v>
      </c>
      <c r="B3" s="65" t="s">
        <v>864</v>
      </c>
      <c r="C3" s="62">
        <f t="shared" ref="C3:N3" si="4">+C4</f>
        <v>6432187923.1705723</v>
      </c>
      <c r="D3" s="62">
        <f t="shared" si="4"/>
        <v>29731016867.375324</v>
      </c>
      <c r="E3" s="62">
        <f t="shared" si="4"/>
        <v>22043622363.643085</v>
      </c>
      <c r="F3" s="62">
        <f t="shared" si="4"/>
        <v>6868078055.1705723</v>
      </c>
      <c r="G3" s="62">
        <f t="shared" si="4"/>
        <v>6842190822.246273</v>
      </c>
      <c r="H3" s="62">
        <f t="shared" si="4"/>
        <v>17641054122.419571</v>
      </c>
      <c r="I3" s="62">
        <f t="shared" si="4"/>
        <v>20905055285.545601</v>
      </c>
      <c r="J3" s="62">
        <f t="shared" si="4"/>
        <v>24014748280.108833</v>
      </c>
      <c r="K3" s="62">
        <f t="shared" si="4"/>
        <v>15133130980.610571</v>
      </c>
      <c r="L3" s="62">
        <f t="shared" si="4"/>
        <v>6181843852.0106182</v>
      </c>
      <c r="M3" s="62">
        <f t="shared" si="4"/>
        <v>7251968805.7520809</v>
      </c>
      <c r="N3" s="62">
        <f t="shared" si="4"/>
        <v>22043945410.833511</v>
      </c>
      <c r="O3" s="62">
        <f t="shared" si="1"/>
        <v>185088842768.8866</v>
      </c>
      <c r="Q3" s="62">
        <f t="shared" ref="Q3:AB3" si="5">+Q4</f>
        <v>5401659430</v>
      </c>
      <c r="R3" s="62">
        <f t="shared" si="5"/>
        <v>0</v>
      </c>
      <c r="S3" s="62">
        <f t="shared" si="5"/>
        <v>0</v>
      </c>
      <c r="T3" s="62">
        <f t="shared" si="5"/>
        <v>0</v>
      </c>
      <c r="U3" s="62">
        <f t="shared" si="5"/>
        <v>0</v>
      </c>
      <c r="V3" s="62">
        <f t="shared" si="5"/>
        <v>0</v>
      </c>
      <c r="W3" s="62">
        <f t="shared" si="5"/>
        <v>0</v>
      </c>
      <c r="X3" s="62">
        <f t="shared" si="5"/>
        <v>0</v>
      </c>
      <c r="Y3" s="62">
        <f t="shared" si="5"/>
        <v>0</v>
      </c>
      <c r="Z3" s="62">
        <f t="shared" si="5"/>
        <v>0</v>
      </c>
      <c r="AA3" s="62">
        <f t="shared" si="5"/>
        <v>0</v>
      </c>
      <c r="AB3" s="62">
        <f t="shared" si="5"/>
        <v>0</v>
      </c>
      <c r="AC3" s="62">
        <f t="shared" si="3"/>
        <v>5401659430</v>
      </c>
      <c r="AE3" s="177">
        <v>1</v>
      </c>
      <c r="AF3" s="178" t="s">
        <v>864</v>
      </c>
      <c r="AG3" s="179">
        <v>5253617170.9099998</v>
      </c>
    </row>
    <row r="4" spans="1:33" x14ac:dyDescent="0.25">
      <c r="A4" s="64">
        <v>102</v>
      </c>
      <c r="B4" s="65" t="s">
        <v>866</v>
      </c>
      <c r="C4" s="62">
        <f t="shared" ref="C4:N4" si="6">+C17+C34+C48+C379+C406+C5</f>
        <v>6432187923.1705723</v>
      </c>
      <c r="D4" s="62">
        <f t="shared" si="6"/>
        <v>29731016867.375324</v>
      </c>
      <c r="E4" s="62">
        <f t="shared" si="6"/>
        <v>22043622363.643085</v>
      </c>
      <c r="F4" s="62">
        <f t="shared" si="6"/>
        <v>6868078055.1705723</v>
      </c>
      <c r="G4" s="62">
        <f t="shared" si="6"/>
        <v>6842190822.246273</v>
      </c>
      <c r="H4" s="62">
        <f t="shared" si="6"/>
        <v>17641054122.419571</v>
      </c>
      <c r="I4" s="62">
        <f t="shared" si="6"/>
        <v>20905055285.545601</v>
      </c>
      <c r="J4" s="62">
        <f t="shared" si="6"/>
        <v>24014748280.108833</v>
      </c>
      <c r="K4" s="62">
        <f t="shared" si="6"/>
        <v>15133130980.610571</v>
      </c>
      <c r="L4" s="62">
        <f t="shared" si="6"/>
        <v>6181843852.0106182</v>
      </c>
      <c r="M4" s="62">
        <f t="shared" si="6"/>
        <v>7251968805.7520809</v>
      </c>
      <c r="N4" s="62">
        <f t="shared" si="6"/>
        <v>22043945410.833511</v>
      </c>
      <c r="O4" s="62">
        <f t="shared" si="1"/>
        <v>185088842768.8866</v>
      </c>
      <c r="Q4" s="62">
        <f t="shared" ref="Q4:AB4" si="7">+Q17+Q34+Q48+Q379+Q406+Q5</f>
        <v>5401659430</v>
      </c>
      <c r="R4" s="62">
        <f t="shared" si="7"/>
        <v>0</v>
      </c>
      <c r="S4" s="62">
        <f t="shared" si="7"/>
        <v>0</v>
      </c>
      <c r="T4" s="62">
        <f t="shared" si="7"/>
        <v>0</v>
      </c>
      <c r="U4" s="62">
        <f t="shared" si="7"/>
        <v>0</v>
      </c>
      <c r="V4" s="62">
        <f t="shared" si="7"/>
        <v>0</v>
      </c>
      <c r="W4" s="62">
        <f t="shared" si="7"/>
        <v>0</v>
      </c>
      <c r="X4" s="62">
        <f t="shared" si="7"/>
        <v>0</v>
      </c>
      <c r="Y4" s="62">
        <f t="shared" si="7"/>
        <v>0</v>
      </c>
      <c r="Z4" s="62">
        <f t="shared" si="7"/>
        <v>0</v>
      </c>
      <c r="AA4" s="62">
        <f t="shared" si="7"/>
        <v>0</v>
      </c>
      <c r="AB4" s="62">
        <f t="shared" si="7"/>
        <v>0</v>
      </c>
      <c r="AC4" s="62">
        <f t="shared" si="3"/>
        <v>5401659430</v>
      </c>
      <c r="AE4" s="178" t="s">
        <v>865</v>
      </c>
      <c r="AF4" s="178" t="s">
        <v>866</v>
      </c>
      <c r="AG4" s="179">
        <v>5035807112</v>
      </c>
    </row>
    <row r="5" spans="1:33" x14ac:dyDescent="0.25">
      <c r="A5" s="64">
        <v>1021</v>
      </c>
      <c r="B5" s="65" t="s">
        <v>574</v>
      </c>
      <c r="C5" s="62">
        <f t="shared" ref="C5:N5" si="8">+C6</f>
        <v>0</v>
      </c>
      <c r="D5" s="62">
        <f t="shared" si="8"/>
        <v>0</v>
      </c>
      <c r="E5" s="62">
        <f t="shared" si="8"/>
        <v>2756669037.6200004</v>
      </c>
      <c r="F5" s="62">
        <f t="shared" si="8"/>
        <v>0</v>
      </c>
      <c r="G5" s="62">
        <f t="shared" si="8"/>
        <v>0</v>
      </c>
      <c r="H5" s="62">
        <f t="shared" si="8"/>
        <v>190000000</v>
      </c>
      <c r="I5" s="62">
        <f t="shared" si="8"/>
        <v>0</v>
      </c>
      <c r="J5" s="62">
        <f t="shared" si="8"/>
        <v>0</v>
      </c>
      <c r="K5" s="62">
        <f t="shared" si="8"/>
        <v>0</v>
      </c>
      <c r="L5" s="62">
        <f t="shared" si="8"/>
        <v>215750000</v>
      </c>
      <c r="M5" s="62">
        <f t="shared" si="8"/>
        <v>0</v>
      </c>
      <c r="N5" s="62">
        <f t="shared" si="8"/>
        <v>5150000</v>
      </c>
      <c r="O5" s="62">
        <f t="shared" si="1"/>
        <v>3167569037.6200004</v>
      </c>
      <c r="Q5" s="62">
        <f t="shared" ref="Q5:AB5" si="9">+Q6</f>
        <v>0</v>
      </c>
      <c r="R5" s="62">
        <f t="shared" si="9"/>
        <v>0</v>
      </c>
      <c r="S5" s="62">
        <f t="shared" si="9"/>
        <v>0</v>
      </c>
      <c r="T5" s="62">
        <f t="shared" si="9"/>
        <v>0</v>
      </c>
      <c r="U5" s="62">
        <f t="shared" si="9"/>
        <v>0</v>
      </c>
      <c r="V5" s="62">
        <f t="shared" si="9"/>
        <v>0</v>
      </c>
      <c r="W5" s="62">
        <f t="shared" si="9"/>
        <v>0</v>
      </c>
      <c r="X5" s="62">
        <f t="shared" si="9"/>
        <v>0</v>
      </c>
      <c r="Y5" s="62">
        <f t="shared" si="9"/>
        <v>0</v>
      </c>
      <c r="Z5" s="62">
        <f t="shared" si="9"/>
        <v>0</v>
      </c>
      <c r="AA5" s="62">
        <f t="shared" si="9"/>
        <v>0</v>
      </c>
      <c r="AB5" s="62">
        <f t="shared" si="9"/>
        <v>0</v>
      </c>
      <c r="AC5" s="62">
        <f t="shared" si="3"/>
        <v>0</v>
      </c>
      <c r="AE5" s="178" t="s">
        <v>867</v>
      </c>
      <c r="AF5" s="178" t="s">
        <v>574</v>
      </c>
      <c r="AG5" s="179">
        <v>0</v>
      </c>
    </row>
    <row r="6" spans="1:33" x14ac:dyDescent="0.25">
      <c r="A6" s="59">
        <v>102102</v>
      </c>
      <c r="B6" s="60" t="s">
        <v>869</v>
      </c>
      <c r="C6" s="61">
        <f t="shared" ref="C6:N6" si="10">+C7+C14</f>
        <v>0</v>
      </c>
      <c r="D6" s="61">
        <f t="shared" si="10"/>
        <v>0</v>
      </c>
      <c r="E6" s="61">
        <f t="shared" si="10"/>
        <v>2756669037.6200004</v>
      </c>
      <c r="F6" s="61">
        <f t="shared" si="10"/>
        <v>0</v>
      </c>
      <c r="G6" s="61">
        <f t="shared" si="10"/>
        <v>0</v>
      </c>
      <c r="H6" s="61">
        <f t="shared" si="10"/>
        <v>190000000</v>
      </c>
      <c r="I6" s="61">
        <f t="shared" si="10"/>
        <v>0</v>
      </c>
      <c r="J6" s="61">
        <f t="shared" si="10"/>
        <v>0</v>
      </c>
      <c r="K6" s="61">
        <f t="shared" si="10"/>
        <v>0</v>
      </c>
      <c r="L6" s="61">
        <f t="shared" si="10"/>
        <v>215750000</v>
      </c>
      <c r="M6" s="61">
        <f t="shared" si="10"/>
        <v>0</v>
      </c>
      <c r="N6" s="61">
        <f t="shared" si="10"/>
        <v>5150000</v>
      </c>
      <c r="O6" s="61">
        <f t="shared" si="1"/>
        <v>3167569037.6200004</v>
      </c>
      <c r="Q6" s="61">
        <f t="shared" ref="Q6:AB6" si="11">+Q7+Q14</f>
        <v>0</v>
      </c>
      <c r="R6" s="61">
        <f t="shared" si="11"/>
        <v>0</v>
      </c>
      <c r="S6" s="61">
        <f t="shared" si="11"/>
        <v>0</v>
      </c>
      <c r="T6" s="61">
        <f t="shared" si="11"/>
        <v>0</v>
      </c>
      <c r="U6" s="61">
        <f t="shared" si="11"/>
        <v>0</v>
      </c>
      <c r="V6" s="61">
        <f t="shared" si="11"/>
        <v>0</v>
      </c>
      <c r="W6" s="61">
        <f t="shared" si="11"/>
        <v>0</v>
      </c>
      <c r="X6" s="61">
        <f t="shared" si="11"/>
        <v>0</v>
      </c>
      <c r="Y6" s="61">
        <f t="shared" si="11"/>
        <v>0</v>
      </c>
      <c r="Z6" s="61">
        <f t="shared" si="11"/>
        <v>0</v>
      </c>
      <c r="AA6" s="61">
        <f t="shared" si="11"/>
        <v>0</v>
      </c>
      <c r="AB6" s="61">
        <f t="shared" si="11"/>
        <v>0</v>
      </c>
      <c r="AC6" s="61">
        <f t="shared" si="3"/>
        <v>0</v>
      </c>
      <c r="AE6" s="178" t="s">
        <v>868</v>
      </c>
      <c r="AF6" s="178" t="s">
        <v>869</v>
      </c>
      <c r="AG6" s="179">
        <v>0</v>
      </c>
    </row>
    <row r="7" spans="1:33" x14ac:dyDescent="0.25">
      <c r="A7" s="64">
        <v>10210201</v>
      </c>
      <c r="B7" s="65" t="s">
        <v>871</v>
      </c>
      <c r="C7" s="62">
        <f t="shared" ref="C7:N8" si="12">+C8</f>
        <v>0</v>
      </c>
      <c r="D7" s="62">
        <f t="shared" si="12"/>
        <v>0</v>
      </c>
      <c r="E7" s="62">
        <f t="shared" si="12"/>
        <v>2756669037.6200004</v>
      </c>
      <c r="F7" s="62">
        <f t="shared" si="12"/>
        <v>0</v>
      </c>
      <c r="G7" s="62">
        <f t="shared" si="12"/>
        <v>0</v>
      </c>
      <c r="H7" s="62">
        <f t="shared" si="12"/>
        <v>190000000</v>
      </c>
      <c r="I7" s="62">
        <f t="shared" si="12"/>
        <v>0</v>
      </c>
      <c r="J7" s="62">
        <f t="shared" si="12"/>
        <v>0</v>
      </c>
      <c r="K7" s="62">
        <f t="shared" si="12"/>
        <v>0</v>
      </c>
      <c r="L7" s="62">
        <f t="shared" si="12"/>
        <v>215750000</v>
      </c>
      <c r="M7" s="62">
        <f t="shared" si="12"/>
        <v>0</v>
      </c>
      <c r="N7" s="62">
        <f t="shared" si="12"/>
        <v>5150000</v>
      </c>
      <c r="O7" s="62">
        <f t="shared" si="1"/>
        <v>3167569037.6200004</v>
      </c>
      <c r="Q7" s="62">
        <f t="shared" ref="Q7:AB8" si="13">+Q8</f>
        <v>0</v>
      </c>
      <c r="R7" s="62">
        <f t="shared" si="13"/>
        <v>0</v>
      </c>
      <c r="S7" s="62">
        <f t="shared" si="13"/>
        <v>0</v>
      </c>
      <c r="T7" s="62">
        <f t="shared" si="13"/>
        <v>0</v>
      </c>
      <c r="U7" s="62">
        <f t="shared" si="13"/>
        <v>0</v>
      </c>
      <c r="V7" s="62">
        <f t="shared" si="13"/>
        <v>0</v>
      </c>
      <c r="W7" s="62">
        <f t="shared" si="13"/>
        <v>0</v>
      </c>
      <c r="X7" s="62">
        <f t="shared" si="13"/>
        <v>0</v>
      </c>
      <c r="Y7" s="62">
        <f t="shared" si="13"/>
        <v>0</v>
      </c>
      <c r="Z7" s="62">
        <f t="shared" si="13"/>
        <v>0</v>
      </c>
      <c r="AA7" s="62">
        <f t="shared" si="13"/>
        <v>0</v>
      </c>
      <c r="AB7" s="62">
        <f t="shared" si="13"/>
        <v>0</v>
      </c>
      <c r="AC7" s="62">
        <f t="shared" si="3"/>
        <v>0</v>
      </c>
      <c r="AE7" s="178" t="s">
        <v>870</v>
      </c>
      <c r="AF7" s="178" t="s">
        <v>871</v>
      </c>
      <c r="AG7" s="179">
        <v>0</v>
      </c>
    </row>
    <row r="8" spans="1:33" x14ac:dyDescent="0.25">
      <c r="A8" s="64">
        <v>102102011</v>
      </c>
      <c r="B8" s="65" t="s">
        <v>871</v>
      </c>
      <c r="C8" s="62">
        <f t="shared" si="12"/>
        <v>0</v>
      </c>
      <c r="D8" s="62">
        <f t="shared" si="12"/>
        <v>0</v>
      </c>
      <c r="E8" s="62">
        <f t="shared" si="12"/>
        <v>2756669037.6200004</v>
      </c>
      <c r="F8" s="62">
        <f t="shared" si="12"/>
        <v>0</v>
      </c>
      <c r="G8" s="62">
        <f t="shared" si="12"/>
        <v>0</v>
      </c>
      <c r="H8" s="62">
        <f t="shared" si="12"/>
        <v>190000000</v>
      </c>
      <c r="I8" s="62">
        <f t="shared" si="12"/>
        <v>0</v>
      </c>
      <c r="J8" s="62">
        <f t="shared" si="12"/>
        <v>0</v>
      </c>
      <c r="K8" s="62">
        <f t="shared" si="12"/>
        <v>0</v>
      </c>
      <c r="L8" s="62">
        <f t="shared" si="12"/>
        <v>215750000</v>
      </c>
      <c r="M8" s="62">
        <f t="shared" si="12"/>
        <v>0</v>
      </c>
      <c r="N8" s="62">
        <f t="shared" si="12"/>
        <v>5150000</v>
      </c>
      <c r="O8" s="62">
        <f t="shared" si="1"/>
        <v>3167569037.6200004</v>
      </c>
      <c r="Q8" s="62">
        <f t="shared" si="13"/>
        <v>0</v>
      </c>
      <c r="R8" s="62">
        <f t="shared" si="13"/>
        <v>0</v>
      </c>
      <c r="S8" s="62">
        <f t="shared" si="13"/>
        <v>0</v>
      </c>
      <c r="T8" s="62">
        <f t="shared" si="13"/>
        <v>0</v>
      </c>
      <c r="U8" s="62">
        <f t="shared" si="13"/>
        <v>0</v>
      </c>
      <c r="V8" s="62">
        <f t="shared" si="13"/>
        <v>0</v>
      </c>
      <c r="W8" s="62">
        <f t="shared" si="13"/>
        <v>0</v>
      </c>
      <c r="X8" s="62">
        <f t="shared" si="13"/>
        <v>0</v>
      </c>
      <c r="Y8" s="62">
        <f t="shared" si="13"/>
        <v>0</v>
      </c>
      <c r="Z8" s="62">
        <f t="shared" si="13"/>
        <v>0</v>
      </c>
      <c r="AA8" s="62">
        <f t="shared" si="13"/>
        <v>0</v>
      </c>
      <c r="AB8" s="62">
        <f t="shared" si="13"/>
        <v>0</v>
      </c>
      <c r="AC8" s="62">
        <f t="shared" si="3"/>
        <v>0</v>
      </c>
      <c r="AE8" s="178" t="s">
        <v>872</v>
      </c>
      <c r="AF8" s="178" t="s">
        <v>871</v>
      </c>
      <c r="AG8" s="179">
        <v>0</v>
      </c>
    </row>
    <row r="9" spans="1:33" x14ac:dyDescent="0.25">
      <c r="A9" s="64">
        <v>10210201101</v>
      </c>
      <c r="B9" s="65" t="s">
        <v>871</v>
      </c>
      <c r="C9" s="62">
        <f t="shared" ref="C9:N9" si="14">+C10+C11</f>
        <v>0</v>
      </c>
      <c r="D9" s="62">
        <f t="shared" si="14"/>
        <v>0</v>
      </c>
      <c r="E9" s="62">
        <f t="shared" si="14"/>
        <v>2756669037.6200004</v>
      </c>
      <c r="F9" s="62">
        <f t="shared" si="14"/>
        <v>0</v>
      </c>
      <c r="G9" s="62">
        <f t="shared" si="14"/>
        <v>0</v>
      </c>
      <c r="H9" s="62">
        <f t="shared" si="14"/>
        <v>190000000</v>
      </c>
      <c r="I9" s="62">
        <f t="shared" si="14"/>
        <v>0</v>
      </c>
      <c r="J9" s="62">
        <f t="shared" si="14"/>
        <v>0</v>
      </c>
      <c r="K9" s="62">
        <f t="shared" si="14"/>
        <v>0</v>
      </c>
      <c r="L9" s="62">
        <f t="shared" si="14"/>
        <v>215750000</v>
      </c>
      <c r="M9" s="62">
        <f t="shared" si="14"/>
        <v>0</v>
      </c>
      <c r="N9" s="62">
        <f t="shared" si="14"/>
        <v>5150000</v>
      </c>
      <c r="O9" s="62">
        <f t="shared" si="1"/>
        <v>3167569037.6200004</v>
      </c>
      <c r="Q9" s="62">
        <f t="shared" ref="Q9:AB9" si="15">+Q10+Q11</f>
        <v>0</v>
      </c>
      <c r="R9" s="62">
        <f t="shared" si="15"/>
        <v>0</v>
      </c>
      <c r="S9" s="62">
        <f t="shared" si="15"/>
        <v>0</v>
      </c>
      <c r="T9" s="62">
        <f t="shared" si="15"/>
        <v>0</v>
      </c>
      <c r="U9" s="62">
        <f t="shared" si="15"/>
        <v>0</v>
      </c>
      <c r="V9" s="62">
        <f t="shared" si="15"/>
        <v>0</v>
      </c>
      <c r="W9" s="62">
        <f t="shared" si="15"/>
        <v>0</v>
      </c>
      <c r="X9" s="62">
        <f t="shared" si="15"/>
        <v>0</v>
      </c>
      <c r="Y9" s="62">
        <f t="shared" si="15"/>
        <v>0</v>
      </c>
      <c r="Z9" s="62">
        <f t="shared" si="15"/>
        <v>0</v>
      </c>
      <c r="AA9" s="62">
        <f t="shared" si="15"/>
        <v>0</v>
      </c>
      <c r="AB9" s="62">
        <f t="shared" si="15"/>
        <v>0</v>
      </c>
      <c r="AC9" s="62">
        <f t="shared" si="3"/>
        <v>0</v>
      </c>
      <c r="AE9" s="97" t="s">
        <v>873</v>
      </c>
      <c r="AF9" s="97" t="s">
        <v>871</v>
      </c>
      <c r="AG9" s="156">
        <v>0</v>
      </c>
    </row>
    <row r="10" spans="1:33" x14ac:dyDescent="0.25">
      <c r="A10" s="67">
        <v>1021020110101</v>
      </c>
      <c r="B10" s="68" t="s">
        <v>1124</v>
      </c>
      <c r="C10" s="69">
        <v>0</v>
      </c>
      <c r="D10" s="69">
        <v>0</v>
      </c>
      <c r="E10" s="69">
        <v>2621669037.6200004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f t="shared" si="1"/>
        <v>2621669037.6200004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f t="shared" si="3"/>
        <v>0</v>
      </c>
      <c r="AE10" s="100" t="s">
        <v>874</v>
      </c>
      <c r="AF10" s="100" t="s">
        <v>802</v>
      </c>
      <c r="AG10" s="157"/>
    </row>
    <row r="11" spans="1:33" x14ac:dyDescent="0.25">
      <c r="A11" s="64">
        <v>1021020110102</v>
      </c>
      <c r="B11" s="65" t="s">
        <v>1125</v>
      </c>
      <c r="C11" s="62">
        <f t="shared" ref="C11:N11" si="16">+C12+C13</f>
        <v>0</v>
      </c>
      <c r="D11" s="62">
        <f t="shared" si="16"/>
        <v>0</v>
      </c>
      <c r="E11" s="62">
        <f t="shared" si="16"/>
        <v>135000000</v>
      </c>
      <c r="F11" s="62">
        <f t="shared" si="16"/>
        <v>0</v>
      </c>
      <c r="G11" s="62">
        <f t="shared" si="16"/>
        <v>0</v>
      </c>
      <c r="H11" s="62">
        <f t="shared" si="16"/>
        <v>190000000</v>
      </c>
      <c r="I11" s="62">
        <f t="shared" si="16"/>
        <v>0</v>
      </c>
      <c r="J11" s="62">
        <f t="shared" si="16"/>
        <v>0</v>
      </c>
      <c r="K11" s="62">
        <f t="shared" si="16"/>
        <v>0</v>
      </c>
      <c r="L11" s="62">
        <f t="shared" si="16"/>
        <v>215750000</v>
      </c>
      <c r="M11" s="62">
        <f t="shared" si="16"/>
        <v>0</v>
      </c>
      <c r="N11" s="62">
        <f t="shared" si="16"/>
        <v>5150000</v>
      </c>
      <c r="O11" s="62">
        <f t="shared" si="1"/>
        <v>545900000</v>
      </c>
      <c r="Q11" s="62">
        <f t="shared" ref="Q11:AB11" si="17">+Q12+Q13</f>
        <v>0</v>
      </c>
      <c r="R11" s="62">
        <f t="shared" si="17"/>
        <v>0</v>
      </c>
      <c r="S11" s="62">
        <f t="shared" si="17"/>
        <v>0</v>
      </c>
      <c r="T11" s="62">
        <f t="shared" si="17"/>
        <v>0</v>
      </c>
      <c r="U11" s="62">
        <f t="shared" si="17"/>
        <v>0</v>
      </c>
      <c r="V11" s="62">
        <f t="shared" si="17"/>
        <v>0</v>
      </c>
      <c r="W11" s="62">
        <f t="shared" si="17"/>
        <v>0</v>
      </c>
      <c r="X11" s="62">
        <f t="shared" si="17"/>
        <v>0</v>
      </c>
      <c r="Y11" s="62">
        <f t="shared" si="17"/>
        <v>0</v>
      </c>
      <c r="Z11" s="62">
        <f t="shared" si="17"/>
        <v>0</v>
      </c>
      <c r="AA11" s="62">
        <f t="shared" si="17"/>
        <v>0</v>
      </c>
      <c r="AB11" s="62">
        <f t="shared" si="17"/>
        <v>0</v>
      </c>
      <c r="AC11" s="62">
        <f t="shared" si="3"/>
        <v>0</v>
      </c>
      <c r="AE11" s="100" t="s">
        <v>875</v>
      </c>
      <c r="AF11" s="100" t="s">
        <v>876</v>
      </c>
      <c r="AG11" s="157">
        <v>0</v>
      </c>
    </row>
    <row r="12" spans="1:33" x14ac:dyDescent="0.25">
      <c r="A12" s="67">
        <v>102102011010200</v>
      </c>
      <c r="B12" s="68" t="s">
        <v>878</v>
      </c>
      <c r="C12" s="69">
        <v>0</v>
      </c>
      <c r="D12" s="69">
        <v>0</v>
      </c>
      <c r="E12" s="69">
        <v>120000000</v>
      </c>
      <c r="F12" s="69">
        <v>0</v>
      </c>
      <c r="G12" s="69">
        <v>0</v>
      </c>
      <c r="H12" s="69">
        <v>180000000</v>
      </c>
      <c r="I12" s="69">
        <v>0</v>
      </c>
      <c r="J12" s="69">
        <v>0</v>
      </c>
      <c r="K12" s="69">
        <v>0</v>
      </c>
      <c r="L12" s="69">
        <v>205750000</v>
      </c>
      <c r="M12" s="69">
        <v>0</v>
      </c>
      <c r="N12" s="69">
        <v>5150000</v>
      </c>
      <c r="O12" s="69">
        <f t="shared" si="1"/>
        <v>510900000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f t="shared" si="3"/>
        <v>0</v>
      </c>
      <c r="AE12" s="110" t="s">
        <v>877</v>
      </c>
      <c r="AF12" s="110" t="s">
        <v>878</v>
      </c>
      <c r="AG12" s="159"/>
    </row>
    <row r="13" spans="1:33" x14ac:dyDescent="0.25">
      <c r="A13" s="67">
        <v>102102011020200</v>
      </c>
      <c r="B13" s="68" t="s">
        <v>880</v>
      </c>
      <c r="C13" s="69">
        <v>0</v>
      </c>
      <c r="D13" s="69">
        <v>0</v>
      </c>
      <c r="E13" s="69">
        <v>15000000</v>
      </c>
      <c r="F13" s="69">
        <v>0</v>
      </c>
      <c r="G13" s="69">
        <v>0</v>
      </c>
      <c r="H13" s="69">
        <v>10000000</v>
      </c>
      <c r="I13" s="69">
        <v>0</v>
      </c>
      <c r="J13" s="69">
        <v>0</v>
      </c>
      <c r="K13" s="69">
        <v>0</v>
      </c>
      <c r="L13" s="69">
        <v>10000000</v>
      </c>
      <c r="M13" s="69">
        <v>0</v>
      </c>
      <c r="N13" s="69">
        <v>0</v>
      </c>
      <c r="O13" s="69">
        <f t="shared" si="1"/>
        <v>35000000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f t="shared" si="3"/>
        <v>0</v>
      </c>
      <c r="AE13" s="110" t="s">
        <v>879</v>
      </c>
      <c r="AF13" s="110" t="s">
        <v>880</v>
      </c>
      <c r="AG13" s="159"/>
    </row>
    <row r="14" spans="1:33" x14ac:dyDescent="0.25">
      <c r="A14" s="59">
        <v>10210202</v>
      </c>
      <c r="B14" s="60" t="s">
        <v>1126</v>
      </c>
      <c r="C14" s="61">
        <f t="shared" ref="C14:N15" si="18">+C15</f>
        <v>0</v>
      </c>
      <c r="D14" s="61">
        <f t="shared" si="18"/>
        <v>0</v>
      </c>
      <c r="E14" s="61">
        <f t="shared" si="18"/>
        <v>0</v>
      </c>
      <c r="F14" s="61">
        <f t="shared" si="18"/>
        <v>0</v>
      </c>
      <c r="G14" s="61">
        <f t="shared" si="18"/>
        <v>0</v>
      </c>
      <c r="H14" s="61">
        <f t="shared" si="18"/>
        <v>0</v>
      </c>
      <c r="I14" s="61">
        <f t="shared" si="18"/>
        <v>0</v>
      </c>
      <c r="J14" s="61">
        <f t="shared" si="18"/>
        <v>0</v>
      </c>
      <c r="K14" s="61">
        <f t="shared" si="18"/>
        <v>0</v>
      </c>
      <c r="L14" s="61">
        <f t="shared" si="18"/>
        <v>0</v>
      </c>
      <c r="M14" s="61">
        <f t="shared" si="18"/>
        <v>0</v>
      </c>
      <c r="N14" s="61">
        <f t="shared" si="18"/>
        <v>0</v>
      </c>
      <c r="O14" s="61">
        <f t="shared" si="1"/>
        <v>0</v>
      </c>
      <c r="Q14" s="61">
        <f t="shared" ref="Q14:AB15" si="19">+Q15</f>
        <v>0</v>
      </c>
      <c r="R14" s="61">
        <f t="shared" si="19"/>
        <v>0</v>
      </c>
      <c r="S14" s="61">
        <f t="shared" si="19"/>
        <v>0</v>
      </c>
      <c r="T14" s="61">
        <f t="shared" si="19"/>
        <v>0</v>
      </c>
      <c r="U14" s="61">
        <f t="shared" si="19"/>
        <v>0</v>
      </c>
      <c r="V14" s="61">
        <f t="shared" si="19"/>
        <v>0</v>
      </c>
      <c r="W14" s="61">
        <f t="shared" si="19"/>
        <v>0</v>
      </c>
      <c r="X14" s="61">
        <f t="shared" si="19"/>
        <v>0</v>
      </c>
      <c r="Y14" s="61">
        <f t="shared" si="19"/>
        <v>0</v>
      </c>
      <c r="Z14" s="61">
        <f t="shared" si="19"/>
        <v>0</v>
      </c>
      <c r="AA14" s="61">
        <f t="shared" si="19"/>
        <v>0</v>
      </c>
      <c r="AB14" s="61">
        <f t="shared" si="19"/>
        <v>0</v>
      </c>
      <c r="AC14" s="61">
        <f t="shared" si="3"/>
        <v>0</v>
      </c>
      <c r="AE14" s="110"/>
      <c r="AF14" s="110"/>
      <c r="AG14" s="159"/>
    </row>
    <row r="15" spans="1:33" x14ac:dyDescent="0.25">
      <c r="A15" s="64">
        <v>102102021</v>
      </c>
      <c r="B15" s="65" t="s">
        <v>1126</v>
      </c>
      <c r="C15" s="62">
        <f t="shared" si="18"/>
        <v>0</v>
      </c>
      <c r="D15" s="62">
        <f t="shared" si="18"/>
        <v>0</v>
      </c>
      <c r="E15" s="62">
        <f t="shared" si="18"/>
        <v>0</v>
      </c>
      <c r="F15" s="62">
        <f t="shared" si="18"/>
        <v>0</v>
      </c>
      <c r="G15" s="62">
        <f t="shared" si="18"/>
        <v>0</v>
      </c>
      <c r="H15" s="62">
        <f t="shared" si="18"/>
        <v>0</v>
      </c>
      <c r="I15" s="62">
        <f t="shared" si="18"/>
        <v>0</v>
      </c>
      <c r="J15" s="62">
        <f t="shared" si="18"/>
        <v>0</v>
      </c>
      <c r="K15" s="62">
        <f t="shared" si="18"/>
        <v>0</v>
      </c>
      <c r="L15" s="62">
        <f t="shared" si="18"/>
        <v>0</v>
      </c>
      <c r="M15" s="62">
        <f t="shared" si="18"/>
        <v>0</v>
      </c>
      <c r="N15" s="62">
        <f t="shared" si="18"/>
        <v>0</v>
      </c>
      <c r="O15" s="62">
        <f t="shared" si="1"/>
        <v>0</v>
      </c>
      <c r="Q15" s="62">
        <f t="shared" si="19"/>
        <v>0</v>
      </c>
      <c r="R15" s="62">
        <f t="shared" si="19"/>
        <v>0</v>
      </c>
      <c r="S15" s="62">
        <f t="shared" si="19"/>
        <v>0</v>
      </c>
      <c r="T15" s="62">
        <f t="shared" si="19"/>
        <v>0</v>
      </c>
      <c r="U15" s="62">
        <f t="shared" si="19"/>
        <v>0</v>
      </c>
      <c r="V15" s="62">
        <f t="shared" si="19"/>
        <v>0</v>
      </c>
      <c r="W15" s="62">
        <f t="shared" si="19"/>
        <v>0</v>
      </c>
      <c r="X15" s="62">
        <f t="shared" si="19"/>
        <v>0</v>
      </c>
      <c r="Y15" s="62">
        <f t="shared" si="19"/>
        <v>0</v>
      </c>
      <c r="Z15" s="62">
        <f t="shared" si="19"/>
        <v>0</v>
      </c>
      <c r="AA15" s="62">
        <f t="shared" si="19"/>
        <v>0</v>
      </c>
      <c r="AB15" s="62">
        <f t="shared" si="19"/>
        <v>0</v>
      </c>
      <c r="AC15" s="62">
        <f t="shared" si="3"/>
        <v>0</v>
      </c>
      <c r="AE15" s="110"/>
      <c r="AF15" s="110"/>
      <c r="AG15" s="159"/>
    </row>
    <row r="16" spans="1:33" x14ac:dyDescent="0.25">
      <c r="A16" s="67">
        <v>10210202101</v>
      </c>
      <c r="B16" s="68" t="s">
        <v>1126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>
        <f t="shared" si="1"/>
        <v>0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>
        <f t="shared" si="3"/>
        <v>0</v>
      </c>
      <c r="AE16" s="110"/>
      <c r="AF16" s="110"/>
      <c r="AG16" s="159"/>
    </row>
    <row r="17" spans="1:33" x14ac:dyDescent="0.25">
      <c r="A17" s="59">
        <v>1022</v>
      </c>
      <c r="B17" s="60" t="s">
        <v>569</v>
      </c>
      <c r="C17" s="61">
        <f>+C18+C22</f>
        <v>556746020</v>
      </c>
      <c r="D17" s="61">
        <f t="shared" ref="D17:N17" si="20">+D18+D22</f>
        <v>16338058950.510002</v>
      </c>
      <c r="E17" s="61">
        <f t="shared" si="20"/>
        <v>12989427624.970001</v>
      </c>
      <c r="F17" s="61">
        <f t="shared" si="20"/>
        <v>901804675</v>
      </c>
      <c r="G17" s="61">
        <f t="shared" si="20"/>
        <v>447666420</v>
      </c>
      <c r="H17" s="61">
        <f t="shared" si="20"/>
        <v>1605273123.5</v>
      </c>
      <c r="I17" s="61">
        <f t="shared" si="20"/>
        <v>13434284968.110004</v>
      </c>
      <c r="J17" s="61">
        <f t="shared" si="20"/>
        <v>14407873889.23</v>
      </c>
      <c r="K17" s="61">
        <f t="shared" si="20"/>
        <v>1836471522.5</v>
      </c>
      <c r="L17" s="61">
        <f t="shared" si="20"/>
        <v>175294400</v>
      </c>
      <c r="M17" s="61">
        <f t="shared" si="20"/>
        <v>1395195282.5</v>
      </c>
      <c r="N17" s="61">
        <f t="shared" si="20"/>
        <v>249352809</v>
      </c>
      <c r="O17" s="61">
        <f t="shared" si="1"/>
        <v>64337449685.320007</v>
      </c>
      <c r="Q17" s="61">
        <f>+Q18+Q22</f>
        <v>5035807112</v>
      </c>
      <c r="R17" s="61">
        <f t="shared" ref="R17:AB17" si="21">+R18+R22</f>
        <v>0</v>
      </c>
      <c r="S17" s="61">
        <f t="shared" si="21"/>
        <v>0</v>
      </c>
      <c r="T17" s="61">
        <f t="shared" si="21"/>
        <v>0</v>
      </c>
      <c r="U17" s="61">
        <f t="shared" si="21"/>
        <v>0</v>
      </c>
      <c r="V17" s="61">
        <f t="shared" si="21"/>
        <v>0</v>
      </c>
      <c r="W17" s="61">
        <f t="shared" si="21"/>
        <v>0</v>
      </c>
      <c r="X17" s="61">
        <f t="shared" si="21"/>
        <v>0</v>
      </c>
      <c r="Y17" s="61">
        <f t="shared" si="21"/>
        <v>0</v>
      </c>
      <c r="Z17" s="61">
        <f t="shared" si="21"/>
        <v>0</v>
      </c>
      <c r="AA17" s="61">
        <f t="shared" si="21"/>
        <v>0</v>
      </c>
      <c r="AB17" s="61">
        <f t="shared" si="21"/>
        <v>0</v>
      </c>
      <c r="AC17" s="61">
        <f t="shared" si="3"/>
        <v>5035807112</v>
      </c>
      <c r="AE17" s="178" t="s">
        <v>881</v>
      </c>
      <c r="AF17" s="178" t="s">
        <v>569</v>
      </c>
      <c r="AG17" s="179">
        <v>5035807112</v>
      </c>
    </row>
    <row r="18" spans="1:33" x14ac:dyDescent="0.25">
      <c r="A18" s="64">
        <v>102201</v>
      </c>
      <c r="B18" s="65" t="s">
        <v>883</v>
      </c>
      <c r="C18" s="62">
        <f t="shared" ref="C18:N20" si="22">+C19</f>
        <v>0</v>
      </c>
      <c r="D18" s="62">
        <f t="shared" si="22"/>
        <v>0</v>
      </c>
      <c r="E18" s="62">
        <f t="shared" si="22"/>
        <v>0</v>
      </c>
      <c r="F18" s="62">
        <f t="shared" si="22"/>
        <v>0</v>
      </c>
      <c r="G18" s="62">
        <f t="shared" si="22"/>
        <v>0</v>
      </c>
      <c r="H18" s="62">
        <f t="shared" si="22"/>
        <v>0</v>
      </c>
      <c r="I18" s="62">
        <f t="shared" si="22"/>
        <v>0</v>
      </c>
      <c r="J18" s="62">
        <f t="shared" si="22"/>
        <v>0</v>
      </c>
      <c r="K18" s="62">
        <f t="shared" si="22"/>
        <v>0</v>
      </c>
      <c r="L18" s="62">
        <f t="shared" si="22"/>
        <v>0</v>
      </c>
      <c r="M18" s="62">
        <f t="shared" si="22"/>
        <v>0</v>
      </c>
      <c r="N18" s="62">
        <f t="shared" si="22"/>
        <v>0</v>
      </c>
      <c r="O18" s="62">
        <f t="shared" si="1"/>
        <v>0</v>
      </c>
      <c r="Q18" s="62">
        <f t="shared" ref="Q18:AB20" si="23">+Q19</f>
        <v>0</v>
      </c>
      <c r="R18" s="62">
        <f t="shared" si="23"/>
        <v>0</v>
      </c>
      <c r="S18" s="62">
        <f t="shared" si="23"/>
        <v>0</v>
      </c>
      <c r="T18" s="62">
        <f t="shared" si="23"/>
        <v>0</v>
      </c>
      <c r="U18" s="62">
        <f t="shared" si="23"/>
        <v>0</v>
      </c>
      <c r="V18" s="62">
        <f t="shared" si="23"/>
        <v>0</v>
      </c>
      <c r="W18" s="62">
        <f t="shared" si="23"/>
        <v>0</v>
      </c>
      <c r="X18" s="62">
        <f t="shared" si="23"/>
        <v>0</v>
      </c>
      <c r="Y18" s="62">
        <f t="shared" si="23"/>
        <v>0</v>
      </c>
      <c r="Z18" s="62">
        <f t="shared" si="23"/>
        <v>0</v>
      </c>
      <c r="AA18" s="62">
        <f t="shared" si="23"/>
        <v>0</v>
      </c>
      <c r="AB18" s="62">
        <f t="shared" si="23"/>
        <v>0</v>
      </c>
      <c r="AC18" s="62">
        <f t="shared" si="3"/>
        <v>0</v>
      </c>
      <c r="AE18" s="178" t="s">
        <v>882</v>
      </c>
      <c r="AF18" s="178" t="s">
        <v>883</v>
      </c>
      <c r="AG18" s="179">
        <v>0</v>
      </c>
    </row>
    <row r="19" spans="1:33" x14ac:dyDescent="0.25">
      <c r="A19" s="64">
        <v>10220101</v>
      </c>
      <c r="B19" s="65" t="s">
        <v>883</v>
      </c>
      <c r="C19" s="62">
        <f t="shared" si="22"/>
        <v>0</v>
      </c>
      <c r="D19" s="62">
        <f t="shared" si="22"/>
        <v>0</v>
      </c>
      <c r="E19" s="62">
        <f t="shared" si="22"/>
        <v>0</v>
      </c>
      <c r="F19" s="62">
        <f t="shared" si="22"/>
        <v>0</v>
      </c>
      <c r="G19" s="62">
        <f t="shared" si="22"/>
        <v>0</v>
      </c>
      <c r="H19" s="62">
        <f t="shared" si="22"/>
        <v>0</v>
      </c>
      <c r="I19" s="62">
        <f t="shared" si="22"/>
        <v>0</v>
      </c>
      <c r="J19" s="62">
        <f t="shared" si="22"/>
        <v>0</v>
      </c>
      <c r="K19" s="62">
        <f t="shared" si="22"/>
        <v>0</v>
      </c>
      <c r="L19" s="62">
        <f t="shared" si="22"/>
        <v>0</v>
      </c>
      <c r="M19" s="62">
        <f t="shared" si="22"/>
        <v>0</v>
      </c>
      <c r="N19" s="62">
        <f t="shared" si="22"/>
        <v>0</v>
      </c>
      <c r="O19" s="62">
        <f t="shared" si="1"/>
        <v>0</v>
      </c>
      <c r="Q19" s="62">
        <f t="shared" si="23"/>
        <v>0</v>
      </c>
      <c r="R19" s="62">
        <f t="shared" si="23"/>
        <v>0</v>
      </c>
      <c r="S19" s="62">
        <f t="shared" si="23"/>
        <v>0</v>
      </c>
      <c r="T19" s="62">
        <f t="shared" si="23"/>
        <v>0</v>
      </c>
      <c r="U19" s="62">
        <f t="shared" si="23"/>
        <v>0</v>
      </c>
      <c r="V19" s="62">
        <f t="shared" si="23"/>
        <v>0</v>
      </c>
      <c r="W19" s="62">
        <f t="shared" si="23"/>
        <v>0</v>
      </c>
      <c r="X19" s="62">
        <f t="shared" si="23"/>
        <v>0</v>
      </c>
      <c r="Y19" s="62">
        <f t="shared" si="23"/>
        <v>0</v>
      </c>
      <c r="Z19" s="62">
        <f t="shared" si="23"/>
        <v>0</v>
      </c>
      <c r="AA19" s="62">
        <f t="shared" si="23"/>
        <v>0</v>
      </c>
      <c r="AB19" s="62">
        <f t="shared" si="23"/>
        <v>0</v>
      </c>
      <c r="AC19" s="62">
        <f t="shared" si="3"/>
        <v>0</v>
      </c>
      <c r="AE19" s="178" t="s">
        <v>884</v>
      </c>
      <c r="AF19" s="178" t="s">
        <v>883</v>
      </c>
      <c r="AG19" s="179">
        <v>0</v>
      </c>
    </row>
    <row r="20" spans="1:33" x14ac:dyDescent="0.25">
      <c r="A20" s="64">
        <v>102201011</v>
      </c>
      <c r="B20" s="65" t="s">
        <v>883</v>
      </c>
      <c r="C20" s="62">
        <f t="shared" si="22"/>
        <v>0</v>
      </c>
      <c r="D20" s="62">
        <f t="shared" si="22"/>
        <v>0</v>
      </c>
      <c r="E20" s="62">
        <f t="shared" si="22"/>
        <v>0</v>
      </c>
      <c r="F20" s="62">
        <f t="shared" si="22"/>
        <v>0</v>
      </c>
      <c r="G20" s="62">
        <f t="shared" si="22"/>
        <v>0</v>
      </c>
      <c r="H20" s="62">
        <f t="shared" si="22"/>
        <v>0</v>
      </c>
      <c r="I20" s="62">
        <f t="shared" si="22"/>
        <v>0</v>
      </c>
      <c r="J20" s="62">
        <f t="shared" si="22"/>
        <v>0</v>
      </c>
      <c r="K20" s="62">
        <f t="shared" si="22"/>
        <v>0</v>
      </c>
      <c r="L20" s="62">
        <f t="shared" si="22"/>
        <v>0</v>
      </c>
      <c r="M20" s="62">
        <f t="shared" si="22"/>
        <v>0</v>
      </c>
      <c r="N20" s="62">
        <f t="shared" si="22"/>
        <v>0</v>
      </c>
      <c r="O20" s="62">
        <f t="shared" si="1"/>
        <v>0</v>
      </c>
      <c r="Q20" s="62">
        <f t="shared" si="23"/>
        <v>0</v>
      </c>
      <c r="R20" s="62">
        <f t="shared" si="23"/>
        <v>0</v>
      </c>
      <c r="S20" s="62">
        <f t="shared" si="23"/>
        <v>0</v>
      </c>
      <c r="T20" s="62">
        <f t="shared" si="23"/>
        <v>0</v>
      </c>
      <c r="U20" s="62">
        <f t="shared" si="23"/>
        <v>0</v>
      </c>
      <c r="V20" s="62">
        <f t="shared" si="23"/>
        <v>0</v>
      </c>
      <c r="W20" s="62">
        <f t="shared" si="23"/>
        <v>0</v>
      </c>
      <c r="X20" s="62">
        <f t="shared" si="23"/>
        <v>0</v>
      </c>
      <c r="Y20" s="62">
        <f t="shared" si="23"/>
        <v>0</v>
      </c>
      <c r="Z20" s="62">
        <f t="shared" si="23"/>
        <v>0</v>
      </c>
      <c r="AA20" s="62">
        <f t="shared" si="23"/>
        <v>0</v>
      </c>
      <c r="AB20" s="62">
        <f t="shared" si="23"/>
        <v>0</v>
      </c>
      <c r="AC20" s="62">
        <f t="shared" si="3"/>
        <v>0</v>
      </c>
      <c r="AE20" s="97" t="s">
        <v>885</v>
      </c>
      <c r="AF20" s="97" t="s">
        <v>883</v>
      </c>
      <c r="AG20" s="156">
        <v>0</v>
      </c>
    </row>
    <row r="21" spans="1:33" x14ac:dyDescent="0.25">
      <c r="A21" s="67">
        <v>10220101101</v>
      </c>
      <c r="B21" s="68" t="s">
        <v>887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>
        <f t="shared" si="1"/>
        <v>0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>
        <f t="shared" si="3"/>
        <v>0</v>
      </c>
      <c r="AE21" s="112" t="s">
        <v>886</v>
      </c>
      <c r="AF21" s="112" t="s">
        <v>887</v>
      </c>
      <c r="AG21" s="161"/>
    </row>
    <row r="22" spans="1:33" x14ac:dyDescent="0.25">
      <c r="A22" s="59">
        <v>102202</v>
      </c>
      <c r="B22" s="60" t="s">
        <v>889</v>
      </c>
      <c r="C22" s="61">
        <f t="shared" ref="C22:N22" si="24">+C23</f>
        <v>556746020</v>
      </c>
      <c r="D22" s="61">
        <f t="shared" si="24"/>
        <v>16338058950.510002</v>
      </c>
      <c r="E22" s="61">
        <f t="shared" si="24"/>
        <v>12989427624.970001</v>
      </c>
      <c r="F22" s="61">
        <f t="shared" si="24"/>
        <v>901804675</v>
      </c>
      <c r="G22" s="61">
        <f t="shared" si="24"/>
        <v>447666420</v>
      </c>
      <c r="H22" s="61">
        <f t="shared" si="24"/>
        <v>1605273123.5</v>
      </c>
      <c r="I22" s="61">
        <f t="shared" si="24"/>
        <v>13434284968.110004</v>
      </c>
      <c r="J22" s="61">
        <f t="shared" si="24"/>
        <v>14407873889.23</v>
      </c>
      <c r="K22" s="61">
        <f t="shared" si="24"/>
        <v>1836471522.5</v>
      </c>
      <c r="L22" s="61">
        <f t="shared" si="24"/>
        <v>175294400</v>
      </c>
      <c r="M22" s="61">
        <f t="shared" si="24"/>
        <v>1395195282.5</v>
      </c>
      <c r="N22" s="61">
        <f t="shared" si="24"/>
        <v>249352809</v>
      </c>
      <c r="O22" s="61">
        <f t="shared" si="1"/>
        <v>64337449685.320007</v>
      </c>
      <c r="Q22" s="61">
        <f t="shared" ref="Q22:AB22" si="25">+Q23</f>
        <v>5035807112</v>
      </c>
      <c r="R22" s="61">
        <f t="shared" si="25"/>
        <v>0</v>
      </c>
      <c r="S22" s="61">
        <f t="shared" si="25"/>
        <v>0</v>
      </c>
      <c r="T22" s="61">
        <f t="shared" si="25"/>
        <v>0</v>
      </c>
      <c r="U22" s="61">
        <f t="shared" si="25"/>
        <v>0</v>
      </c>
      <c r="V22" s="61">
        <f t="shared" si="25"/>
        <v>0</v>
      </c>
      <c r="W22" s="61">
        <f t="shared" si="25"/>
        <v>0</v>
      </c>
      <c r="X22" s="61">
        <f t="shared" si="25"/>
        <v>0</v>
      </c>
      <c r="Y22" s="61">
        <f t="shared" si="25"/>
        <v>0</v>
      </c>
      <c r="Z22" s="61">
        <f t="shared" si="25"/>
        <v>0</v>
      </c>
      <c r="AA22" s="61">
        <f t="shared" si="25"/>
        <v>0</v>
      </c>
      <c r="AB22" s="61">
        <f t="shared" si="25"/>
        <v>0</v>
      </c>
      <c r="AC22" s="61">
        <f t="shared" si="3"/>
        <v>5035807112</v>
      </c>
      <c r="AE22" s="178" t="s">
        <v>888</v>
      </c>
      <c r="AF22" s="178" t="s">
        <v>889</v>
      </c>
      <c r="AG22" s="179">
        <v>5035807112</v>
      </c>
    </row>
    <row r="23" spans="1:33" x14ac:dyDescent="0.25">
      <c r="A23" s="64">
        <v>10220201</v>
      </c>
      <c r="B23" s="65" t="s">
        <v>532</v>
      </c>
      <c r="C23" s="62">
        <f t="shared" ref="C23:N23" si="26">+C24+C29</f>
        <v>556746020</v>
      </c>
      <c r="D23" s="62">
        <f t="shared" si="26"/>
        <v>16338058950.510002</v>
      </c>
      <c r="E23" s="62">
        <f t="shared" si="26"/>
        <v>12989427624.970001</v>
      </c>
      <c r="F23" s="62">
        <f t="shared" si="26"/>
        <v>901804675</v>
      </c>
      <c r="G23" s="62">
        <f t="shared" si="26"/>
        <v>447666420</v>
      </c>
      <c r="H23" s="62">
        <f t="shared" si="26"/>
        <v>1605273123.5</v>
      </c>
      <c r="I23" s="62">
        <f t="shared" si="26"/>
        <v>13434284968.110004</v>
      </c>
      <c r="J23" s="62">
        <f t="shared" si="26"/>
        <v>14407873889.23</v>
      </c>
      <c r="K23" s="62">
        <f t="shared" si="26"/>
        <v>1836471522.5</v>
      </c>
      <c r="L23" s="62">
        <f t="shared" si="26"/>
        <v>175294400</v>
      </c>
      <c r="M23" s="62">
        <f t="shared" si="26"/>
        <v>1395195282.5</v>
      </c>
      <c r="N23" s="62">
        <f t="shared" si="26"/>
        <v>249352809</v>
      </c>
      <c r="O23" s="62">
        <f t="shared" si="1"/>
        <v>64337449685.320007</v>
      </c>
      <c r="Q23" s="62">
        <f t="shared" ref="Q23:AB23" si="27">+Q24+Q29</f>
        <v>5035807112</v>
      </c>
      <c r="R23" s="62">
        <f t="shared" si="27"/>
        <v>0</v>
      </c>
      <c r="S23" s="62">
        <f t="shared" si="27"/>
        <v>0</v>
      </c>
      <c r="T23" s="62">
        <f t="shared" si="27"/>
        <v>0</v>
      </c>
      <c r="U23" s="62">
        <f t="shared" si="27"/>
        <v>0</v>
      </c>
      <c r="V23" s="62">
        <f t="shared" si="27"/>
        <v>0</v>
      </c>
      <c r="W23" s="62">
        <f t="shared" si="27"/>
        <v>0</v>
      </c>
      <c r="X23" s="62">
        <f t="shared" si="27"/>
        <v>0</v>
      </c>
      <c r="Y23" s="62">
        <f t="shared" si="27"/>
        <v>0</v>
      </c>
      <c r="Z23" s="62">
        <f t="shared" si="27"/>
        <v>0</v>
      </c>
      <c r="AA23" s="62">
        <f t="shared" si="27"/>
        <v>0</v>
      </c>
      <c r="AB23" s="62">
        <f t="shared" si="27"/>
        <v>0</v>
      </c>
      <c r="AC23" s="62">
        <f t="shared" si="3"/>
        <v>5035807112</v>
      </c>
      <c r="AE23" s="178" t="s">
        <v>890</v>
      </c>
      <c r="AF23" s="178" t="s">
        <v>891</v>
      </c>
      <c r="AG23" s="179">
        <v>5035807112</v>
      </c>
    </row>
    <row r="24" spans="1:33" x14ac:dyDescent="0.25">
      <c r="A24" s="64">
        <v>102202011</v>
      </c>
      <c r="B24" s="65" t="s">
        <v>1127</v>
      </c>
      <c r="C24" s="62">
        <f t="shared" ref="C24:N24" si="28">+C25+C26+C27+C28</f>
        <v>272318500</v>
      </c>
      <c r="D24" s="62">
        <f t="shared" si="28"/>
        <v>13134038293.350002</v>
      </c>
      <c r="E24" s="62">
        <f t="shared" si="28"/>
        <v>12268093166.470001</v>
      </c>
      <c r="F24" s="62">
        <f t="shared" si="28"/>
        <v>687124275</v>
      </c>
      <c r="G24" s="62">
        <f t="shared" si="28"/>
        <v>116732500</v>
      </c>
      <c r="H24" s="62">
        <f t="shared" si="28"/>
        <v>1356537490</v>
      </c>
      <c r="I24" s="62">
        <f t="shared" si="28"/>
        <v>11279660908.950005</v>
      </c>
      <c r="J24" s="62">
        <f t="shared" si="28"/>
        <v>12842212551.23</v>
      </c>
      <c r="K24" s="62">
        <f t="shared" si="28"/>
        <v>1336864940</v>
      </c>
      <c r="L24" s="62">
        <f t="shared" si="28"/>
        <v>20467500</v>
      </c>
      <c r="M24" s="62">
        <f t="shared" si="28"/>
        <v>1222396300</v>
      </c>
      <c r="N24" s="62">
        <f t="shared" si="28"/>
        <v>16567954</v>
      </c>
      <c r="O24" s="62">
        <f t="shared" si="1"/>
        <v>54553014379</v>
      </c>
      <c r="Q24" s="62">
        <f t="shared" ref="Q24:AB24" si="29">+Q25+Q26+Q27+Q28</f>
        <v>4981393112</v>
      </c>
      <c r="R24" s="62">
        <f t="shared" si="29"/>
        <v>0</v>
      </c>
      <c r="S24" s="62">
        <f t="shared" si="29"/>
        <v>0</v>
      </c>
      <c r="T24" s="62">
        <f t="shared" si="29"/>
        <v>0</v>
      </c>
      <c r="U24" s="62">
        <f t="shared" si="29"/>
        <v>0</v>
      </c>
      <c r="V24" s="62">
        <f t="shared" si="29"/>
        <v>0</v>
      </c>
      <c r="W24" s="62">
        <f t="shared" si="29"/>
        <v>0</v>
      </c>
      <c r="X24" s="62">
        <f t="shared" si="29"/>
        <v>0</v>
      </c>
      <c r="Y24" s="62">
        <f t="shared" si="29"/>
        <v>0</v>
      </c>
      <c r="Z24" s="62">
        <f t="shared" si="29"/>
        <v>0</v>
      </c>
      <c r="AA24" s="62">
        <f t="shared" si="29"/>
        <v>0</v>
      </c>
      <c r="AB24" s="62">
        <f t="shared" si="29"/>
        <v>0</v>
      </c>
      <c r="AC24" s="62">
        <f t="shared" si="3"/>
        <v>4981393112</v>
      </c>
      <c r="AE24" s="97" t="s">
        <v>892</v>
      </c>
      <c r="AF24" s="97" t="s">
        <v>893</v>
      </c>
      <c r="AG24" s="156">
        <v>4981393112</v>
      </c>
    </row>
    <row r="25" spans="1:33" x14ac:dyDescent="0.25">
      <c r="A25" s="67">
        <v>10220201101</v>
      </c>
      <c r="B25" s="68" t="s">
        <v>1128</v>
      </c>
      <c r="C25" s="69">
        <v>147968500</v>
      </c>
      <c r="D25" s="69">
        <v>258708400</v>
      </c>
      <c r="E25" s="69">
        <v>15000000</v>
      </c>
      <c r="F25" s="69">
        <v>0</v>
      </c>
      <c r="G25" s="69">
        <v>116032500</v>
      </c>
      <c r="H25" s="69">
        <v>140925000</v>
      </c>
      <c r="I25" s="69">
        <v>143401520</v>
      </c>
      <c r="J25" s="69">
        <v>0</v>
      </c>
      <c r="K25" s="69">
        <v>15000000</v>
      </c>
      <c r="L25" s="69">
        <v>13027500</v>
      </c>
      <c r="M25" s="69">
        <v>0</v>
      </c>
      <c r="N25" s="69">
        <v>0</v>
      </c>
      <c r="O25" s="69">
        <f t="shared" si="1"/>
        <v>850063420</v>
      </c>
      <c r="Q25" s="69">
        <v>889032000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f t="shared" si="3"/>
        <v>889032000</v>
      </c>
      <c r="AE25" s="110" t="s">
        <v>894</v>
      </c>
      <c r="AF25" s="110" t="s">
        <v>895</v>
      </c>
      <c r="AG25" s="159">
        <v>889032000</v>
      </c>
    </row>
    <row r="26" spans="1:33" x14ac:dyDescent="0.25">
      <c r="A26" s="67">
        <v>10220201102</v>
      </c>
      <c r="B26" s="68" t="s">
        <v>897</v>
      </c>
      <c r="C26" s="69">
        <v>0</v>
      </c>
      <c r="D26" s="69">
        <v>102040850</v>
      </c>
      <c r="E26" s="69">
        <v>404864301</v>
      </c>
      <c r="F26" s="69">
        <v>8564675</v>
      </c>
      <c r="G26" s="69">
        <v>0</v>
      </c>
      <c r="H26" s="69">
        <v>196281390</v>
      </c>
      <c r="I26" s="69">
        <v>58474960</v>
      </c>
      <c r="J26" s="69">
        <v>154341905</v>
      </c>
      <c r="K26" s="69">
        <v>225183190</v>
      </c>
      <c r="L26" s="69">
        <v>6600000</v>
      </c>
      <c r="M26" s="69">
        <v>196281300</v>
      </c>
      <c r="N26" s="69">
        <v>15727954</v>
      </c>
      <c r="O26" s="69">
        <f t="shared" si="1"/>
        <v>1368360525</v>
      </c>
      <c r="Q26" s="69">
        <v>6978000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f t="shared" si="3"/>
        <v>6978000</v>
      </c>
      <c r="AE26" s="112" t="s">
        <v>896</v>
      </c>
      <c r="AF26" s="112" t="s">
        <v>897</v>
      </c>
      <c r="AG26" s="161">
        <v>6978000</v>
      </c>
    </row>
    <row r="27" spans="1:33" x14ac:dyDescent="0.25">
      <c r="A27" s="67">
        <v>10220201103</v>
      </c>
      <c r="B27" s="68" t="s">
        <v>899</v>
      </c>
      <c r="C27" s="69">
        <v>123750000</v>
      </c>
      <c r="D27" s="69">
        <v>11874652263.350002</v>
      </c>
      <c r="E27" s="69">
        <v>11814628865.470001</v>
      </c>
      <c r="F27" s="69">
        <v>677959600</v>
      </c>
      <c r="G27" s="69">
        <v>0</v>
      </c>
      <c r="H27" s="69">
        <v>832025000</v>
      </c>
      <c r="I27" s="69">
        <v>10332964798.950005</v>
      </c>
      <c r="J27" s="69">
        <v>12643689396.23</v>
      </c>
      <c r="K27" s="69">
        <v>1095841750</v>
      </c>
      <c r="L27" s="69">
        <v>0</v>
      </c>
      <c r="M27" s="69">
        <v>1025075000</v>
      </c>
      <c r="N27" s="69">
        <v>0</v>
      </c>
      <c r="O27" s="69">
        <f t="shared" si="1"/>
        <v>50420586674</v>
      </c>
      <c r="Q27" s="69">
        <v>4068662111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f t="shared" si="3"/>
        <v>4068662111</v>
      </c>
      <c r="AE27" s="110" t="s">
        <v>898</v>
      </c>
      <c r="AF27" s="112" t="s">
        <v>899</v>
      </c>
      <c r="AG27" s="161">
        <v>4068662111</v>
      </c>
    </row>
    <row r="28" spans="1:33" x14ac:dyDescent="0.25">
      <c r="A28" s="67">
        <v>10220201104</v>
      </c>
      <c r="B28" s="68" t="s">
        <v>1129</v>
      </c>
      <c r="C28" s="69">
        <v>600000</v>
      </c>
      <c r="D28" s="69">
        <v>898636780</v>
      </c>
      <c r="E28" s="69">
        <v>33600000</v>
      </c>
      <c r="F28" s="69">
        <v>600000</v>
      </c>
      <c r="G28" s="69">
        <v>700000</v>
      </c>
      <c r="H28" s="69">
        <v>187306100</v>
      </c>
      <c r="I28" s="69">
        <v>744819630</v>
      </c>
      <c r="J28" s="69">
        <v>44181250</v>
      </c>
      <c r="K28" s="69">
        <v>840000</v>
      </c>
      <c r="L28" s="69">
        <v>840000</v>
      </c>
      <c r="M28" s="69">
        <v>1040000</v>
      </c>
      <c r="N28" s="69">
        <v>840000</v>
      </c>
      <c r="O28" s="69">
        <f t="shared" si="1"/>
        <v>1914003760</v>
      </c>
      <c r="Q28" s="69">
        <v>16721001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f t="shared" si="3"/>
        <v>16721001</v>
      </c>
      <c r="AE28" s="110" t="s">
        <v>900</v>
      </c>
      <c r="AF28" s="112" t="s">
        <v>901</v>
      </c>
      <c r="AG28" s="161">
        <v>16721001</v>
      </c>
    </row>
    <row r="29" spans="1:33" x14ac:dyDescent="0.25">
      <c r="A29" s="59">
        <v>102202012</v>
      </c>
      <c r="B29" s="60" t="s">
        <v>1130</v>
      </c>
      <c r="C29" s="61">
        <f t="shared" ref="C29:N29" si="30">+C30+C31+C32+C33</f>
        <v>284427520</v>
      </c>
      <c r="D29" s="61">
        <f t="shared" si="30"/>
        <v>3204020657.1600008</v>
      </c>
      <c r="E29" s="61">
        <f t="shared" si="30"/>
        <v>721334458.5</v>
      </c>
      <c r="F29" s="61">
        <f t="shared" si="30"/>
        <v>214680400</v>
      </c>
      <c r="G29" s="61">
        <f t="shared" si="30"/>
        <v>330933920</v>
      </c>
      <c r="H29" s="61">
        <f t="shared" si="30"/>
        <v>248735633.5</v>
      </c>
      <c r="I29" s="61">
        <f t="shared" si="30"/>
        <v>2154624059.1600008</v>
      </c>
      <c r="J29" s="61">
        <f t="shared" si="30"/>
        <v>1565661338</v>
      </c>
      <c r="K29" s="61">
        <f t="shared" si="30"/>
        <v>499606582.5</v>
      </c>
      <c r="L29" s="61">
        <f t="shared" si="30"/>
        <v>154826900</v>
      </c>
      <c r="M29" s="61">
        <f t="shared" si="30"/>
        <v>172798982.5</v>
      </c>
      <c r="N29" s="61">
        <f t="shared" si="30"/>
        <v>232784855</v>
      </c>
      <c r="O29" s="61">
        <f t="shared" si="1"/>
        <v>9784435306.3200016</v>
      </c>
      <c r="Q29" s="61">
        <v>54414000</v>
      </c>
      <c r="R29" s="61">
        <f t="shared" ref="R29:AB29" si="31">+R30+R31+R32+R33</f>
        <v>0</v>
      </c>
      <c r="S29" s="61">
        <f t="shared" si="31"/>
        <v>0</v>
      </c>
      <c r="T29" s="61">
        <f t="shared" si="31"/>
        <v>0</v>
      </c>
      <c r="U29" s="61">
        <f t="shared" si="31"/>
        <v>0</v>
      </c>
      <c r="V29" s="61">
        <f t="shared" si="31"/>
        <v>0</v>
      </c>
      <c r="W29" s="61">
        <f t="shared" si="31"/>
        <v>0</v>
      </c>
      <c r="X29" s="61">
        <f t="shared" si="31"/>
        <v>0</v>
      </c>
      <c r="Y29" s="61">
        <f t="shared" si="31"/>
        <v>0</v>
      </c>
      <c r="Z29" s="61">
        <f t="shared" si="31"/>
        <v>0</v>
      </c>
      <c r="AA29" s="61">
        <f t="shared" si="31"/>
        <v>0</v>
      </c>
      <c r="AB29" s="61">
        <f t="shared" si="31"/>
        <v>0</v>
      </c>
      <c r="AC29" s="61">
        <f t="shared" si="3"/>
        <v>54414000</v>
      </c>
      <c r="AE29" s="97" t="s">
        <v>902</v>
      </c>
      <c r="AF29" s="97" t="s">
        <v>903</v>
      </c>
      <c r="AG29" s="156">
        <v>54414000</v>
      </c>
    </row>
    <row r="30" spans="1:33" x14ac:dyDescent="0.25">
      <c r="A30" s="67">
        <v>10220201201</v>
      </c>
      <c r="B30" s="68" t="s">
        <v>1128</v>
      </c>
      <c r="C30" s="69">
        <v>22458080</v>
      </c>
      <c r="D30" s="69">
        <v>86441200</v>
      </c>
      <c r="E30" s="69">
        <v>6623116</v>
      </c>
      <c r="F30" s="69">
        <v>0</v>
      </c>
      <c r="G30" s="69">
        <v>12687200</v>
      </c>
      <c r="H30" s="69">
        <v>15617880</v>
      </c>
      <c r="I30" s="69">
        <v>64454680</v>
      </c>
      <c r="J30" s="69">
        <v>21036253</v>
      </c>
      <c r="K30" s="69">
        <v>0</v>
      </c>
      <c r="L30" s="69">
        <v>0</v>
      </c>
      <c r="M30" s="69">
        <v>0</v>
      </c>
      <c r="N30" s="69">
        <v>8309200</v>
      </c>
      <c r="O30" s="69">
        <f t="shared" si="1"/>
        <v>237627609</v>
      </c>
      <c r="Q30" s="69">
        <v>24344000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f t="shared" si="3"/>
        <v>24344000</v>
      </c>
      <c r="AE30" s="112" t="s">
        <v>904</v>
      </c>
      <c r="AF30" s="112" t="s">
        <v>895</v>
      </c>
      <c r="AG30" s="159">
        <v>24344000</v>
      </c>
    </row>
    <row r="31" spans="1:33" x14ac:dyDescent="0.25">
      <c r="A31" s="67">
        <v>10220201202</v>
      </c>
      <c r="B31" s="68" t="s">
        <v>897</v>
      </c>
      <c r="C31" s="69">
        <v>7154400</v>
      </c>
      <c r="D31" s="69">
        <v>24056080</v>
      </c>
      <c r="E31" s="69">
        <v>92936342.5</v>
      </c>
      <c r="F31" s="69">
        <v>23414400</v>
      </c>
      <c r="G31" s="69">
        <v>0</v>
      </c>
      <c r="H31" s="69">
        <v>36451087.5</v>
      </c>
      <c r="I31" s="69">
        <v>4173400</v>
      </c>
      <c r="J31" s="69">
        <v>33116880</v>
      </c>
      <c r="K31" s="69">
        <v>45540582.5</v>
      </c>
      <c r="L31" s="69">
        <v>41334430</v>
      </c>
      <c r="M31" s="69">
        <v>28988982.5</v>
      </c>
      <c r="N31" s="69">
        <v>33573895</v>
      </c>
      <c r="O31" s="69">
        <f t="shared" si="1"/>
        <v>370740480</v>
      </c>
      <c r="Q31" s="69">
        <v>571000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f t="shared" si="3"/>
        <v>571000</v>
      </c>
      <c r="AE31" s="112" t="s">
        <v>905</v>
      </c>
      <c r="AF31" s="112" t="s">
        <v>897</v>
      </c>
      <c r="AG31" s="161">
        <v>571000</v>
      </c>
    </row>
    <row r="32" spans="1:33" x14ac:dyDescent="0.25">
      <c r="A32" s="67">
        <v>10220201203</v>
      </c>
      <c r="B32" s="68" t="s">
        <v>899</v>
      </c>
      <c r="C32" s="69">
        <v>254815040</v>
      </c>
      <c r="D32" s="69">
        <v>3061756711.1600008</v>
      </c>
      <c r="E32" s="69">
        <v>621775000</v>
      </c>
      <c r="F32" s="69">
        <v>191266000</v>
      </c>
      <c r="G32" s="69">
        <v>318246720</v>
      </c>
      <c r="H32" s="69">
        <v>173000000</v>
      </c>
      <c r="I32" s="69">
        <v>2052279311.1600008</v>
      </c>
      <c r="J32" s="69">
        <v>1498408205</v>
      </c>
      <c r="K32" s="69">
        <v>454066000</v>
      </c>
      <c r="L32" s="69">
        <v>113492470</v>
      </c>
      <c r="M32" s="69">
        <v>143760000</v>
      </c>
      <c r="N32" s="69">
        <v>190901760</v>
      </c>
      <c r="O32" s="69">
        <f t="shared" si="1"/>
        <v>9073767217.3200016</v>
      </c>
      <c r="Q32" s="69">
        <v>27641000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f t="shared" si="3"/>
        <v>27641000</v>
      </c>
      <c r="AE32" s="110" t="s">
        <v>906</v>
      </c>
      <c r="AF32" s="112" t="s">
        <v>899</v>
      </c>
      <c r="AG32" s="161">
        <v>27641000</v>
      </c>
    </row>
    <row r="33" spans="1:33" x14ac:dyDescent="0.25">
      <c r="A33" s="67">
        <v>10220201204</v>
      </c>
      <c r="B33" s="68" t="s">
        <v>1129</v>
      </c>
      <c r="C33" s="69">
        <v>0</v>
      </c>
      <c r="D33" s="69">
        <v>31766666</v>
      </c>
      <c r="E33" s="69">
        <v>0</v>
      </c>
      <c r="F33" s="69">
        <v>0</v>
      </c>
      <c r="G33" s="69">
        <v>0</v>
      </c>
      <c r="H33" s="69">
        <v>23666666</v>
      </c>
      <c r="I33" s="69">
        <v>33716668</v>
      </c>
      <c r="J33" s="69">
        <v>13100000</v>
      </c>
      <c r="K33" s="69">
        <v>0</v>
      </c>
      <c r="L33" s="69">
        <v>0</v>
      </c>
      <c r="M33" s="69">
        <v>50000</v>
      </c>
      <c r="N33" s="69">
        <v>0</v>
      </c>
      <c r="O33" s="69">
        <f t="shared" si="1"/>
        <v>102300000</v>
      </c>
      <c r="Q33" s="69">
        <v>1858000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f t="shared" si="3"/>
        <v>1858000</v>
      </c>
      <c r="AE33" s="110" t="s">
        <v>907</v>
      </c>
      <c r="AF33" s="112" t="s">
        <v>908</v>
      </c>
      <c r="AG33" s="161">
        <v>1858000</v>
      </c>
    </row>
    <row r="34" spans="1:33" x14ac:dyDescent="0.25">
      <c r="A34" s="59">
        <v>1023</v>
      </c>
      <c r="B34" s="60" t="s">
        <v>909</v>
      </c>
      <c r="C34" s="61">
        <f t="shared" ref="C34:N34" si="32">+C35+C45</f>
        <v>0</v>
      </c>
      <c r="D34" s="61">
        <f t="shared" si="32"/>
        <v>0</v>
      </c>
      <c r="E34" s="61">
        <f t="shared" si="32"/>
        <v>0</v>
      </c>
      <c r="F34" s="61">
        <f t="shared" si="32"/>
        <v>0</v>
      </c>
      <c r="G34" s="61">
        <f t="shared" si="32"/>
        <v>0</v>
      </c>
      <c r="H34" s="61">
        <f t="shared" si="32"/>
        <v>0</v>
      </c>
      <c r="I34" s="61">
        <f t="shared" si="32"/>
        <v>0</v>
      </c>
      <c r="J34" s="61">
        <f t="shared" si="32"/>
        <v>0</v>
      </c>
      <c r="K34" s="61">
        <f t="shared" si="32"/>
        <v>0</v>
      </c>
      <c r="L34" s="61">
        <f t="shared" si="32"/>
        <v>0</v>
      </c>
      <c r="M34" s="61">
        <f t="shared" si="32"/>
        <v>0</v>
      </c>
      <c r="N34" s="61">
        <f t="shared" si="32"/>
        <v>0</v>
      </c>
      <c r="O34" s="61">
        <f t="shared" si="1"/>
        <v>0</v>
      </c>
      <c r="Q34" s="61">
        <v>0</v>
      </c>
      <c r="R34" s="61">
        <f t="shared" ref="R34:AB34" si="33">+R35+R45</f>
        <v>0</v>
      </c>
      <c r="S34" s="61">
        <f t="shared" si="33"/>
        <v>0</v>
      </c>
      <c r="T34" s="61">
        <f t="shared" si="33"/>
        <v>0</v>
      </c>
      <c r="U34" s="61">
        <f t="shared" si="33"/>
        <v>0</v>
      </c>
      <c r="V34" s="61">
        <f t="shared" si="33"/>
        <v>0</v>
      </c>
      <c r="W34" s="61">
        <f t="shared" si="33"/>
        <v>0</v>
      </c>
      <c r="X34" s="61">
        <f t="shared" si="33"/>
        <v>0</v>
      </c>
      <c r="Y34" s="61">
        <f t="shared" si="33"/>
        <v>0</v>
      </c>
      <c r="Z34" s="61">
        <f t="shared" si="33"/>
        <v>0</v>
      </c>
      <c r="AA34" s="61">
        <f t="shared" si="33"/>
        <v>0</v>
      </c>
      <c r="AB34" s="61">
        <f t="shared" si="33"/>
        <v>0</v>
      </c>
      <c r="AC34" s="61">
        <f t="shared" si="3"/>
        <v>0</v>
      </c>
      <c r="AE34" s="177">
        <v>1023</v>
      </c>
      <c r="AF34" s="178" t="s">
        <v>909</v>
      </c>
      <c r="AG34" s="179">
        <v>0</v>
      </c>
    </row>
    <row r="35" spans="1:33" x14ac:dyDescent="0.25">
      <c r="A35" s="64">
        <v>102301</v>
      </c>
      <c r="B35" s="65" t="s">
        <v>910</v>
      </c>
      <c r="C35" s="62">
        <f t="shared" ref="C35:N35" si="34">+C36+C39+C42</f>
        <v>0</v>
      </c>
      <c r="D35" s="62">
        <f t="shared" si="34"/>
        <v>0</v>
      </c>
      <c r="E35" s="62">
        <f t="shared" si="34"/>
        <v>0</v>
      </c>
      <c r="F35" s="62">
        <f t="shared" si="34"/>
        <v>0</v>
      </c>
      <c r="G35" s="62">
        <f t="shared" si="34"/>
        <v>0</v>
      </c>
      <c r="H35" s="62">
        <f t="shared" si="34"/>
        <v>0</v>
      </c>
      <c r="I35" s="62">
        <f t="shared" si="34"/>
        <v>0</v>
      </c>
      <c r="J35" s="62">
        <f t="shared" si="34"/>
        <v>0</v>
      </c>
      <c r="K35" s="62">
        <f t="shared" si="34"/>
        <v>0</v>
      </c>
      <c r="L35" s="62">
        <f t="shared" si="34"/>
        <v>0</v>
      </c>
      <c r="M35" s="62">
        <f t="shared" si="34"/>
        <v>0</v>
      </c>
      <c r="N35" s="62">
        <f t="shared" si="34"/>
        <v>0</v>
      </c>
      <c r="O35" s="62">
        <f t="shared" si="1"/>
        <v>0</v>
      </c>
      <c r="Q35" s="62">
        <v>0</v>
      </c>
      <c r="R35" s="62">
        <f t="shared" ref="R35:AB35" si="35">+R36+R39+R42</f>
        <v>0</v>
      </c>
      <c r="S35" s="62">
        <f t="shared" si="35"/>
        <v>0</v>
      </c>
      <c r="T35" s="62">
        <f t="shared" si="35"/>
        <v>0</v>
      </c>
      <c r="U35" s="62">
        <f t="shared" si="35"/>
        <v>0</v>
      </c>
      <c r="V35" s="62">
        <f t="shared" si="35"/>
        <v>0</v>
      </c>
      <c r="W35" s="62">
        <f t="shared" si="35"/>
        <v>0</v>
      </c>
      <c r="X35" s="62">
        <f t="shared" si="35"/>
        <v>0</v>
      </c>
      <c r="Y35" s="62">
        <f t="shared" si="35"/>
        <v>0</v>
      </c>
      <c r="Z35" s="62">
        <f t="shared" si="35"/>
        <v>0</v>
      </c>
      <c r="AA35" s="62">
        <f t="shared" si="35"/>
        <v>0</v>
      </c>
      <c r="AB35" s="62">
        <f t="shared" si="35"/>
        <v>0</v>
      </c>
      <c r="AC35" s="62">
        <f t="shared" si="3"/>
        <v>0</v>
      </c>
      <c r="AE35" s="177">
        <v>102301</v>
      </c>
      <c r="AF35" s="177" t="s">
        <v>910</v>
      </c>
      <c r="AG35" s="181">
        <v>0</v>
      </c>
    </row>
    <row r="36" spans="1:33" x14ac:dyDescent="0.25">
      <c r="A36" s="64">
        <v>10230103</v>
      </c>
      <c r="B36" s="65" t="s">
        <v>911</v>
      </c>
      <c r="C36" s="62">
        <f t="shared" ref="C36:N37" si="36">+C37</f>
        <v>0</v>
      </c>
      <c r="D36" s="62">
        <f t="shared" si="36"/>
        <v>0</v>
      </c>
      <c r="E36" s="62">
        <f t="shared" si="36"/>
        <v>0</v>
      </c>
      <c r="F36" s="62">
        <f t="shared" si="36"/>
        <v>0</v>
      </c>
      <c r="G36" s="62">
        <f t="shared" si="36"/>
        <v>0</v>
      </c>
      <c r="H36" s="62">
        <f t="shared" si="36"/>
        <v>0</v>
      </c>
      <c r="I36" s="62">
        <f t="shared" si="36"/>
        <v>0</v>
      </c>
      <c r="J36" s="62">
        <f t="shared" si="36"/>
        <v>0</v>
      </c>
      <c r="K36" s="62">
        <f t="shared" si="36"/>
        <v>0</v>
      </c>
      <c r="L36" s="62">
        <f t="shared" si="36"/>
        <v>0</v>
      </c>
      <c r="M36" s="62">
        <f t="shared" si="36"/>
        <v>0</v>
      </c>
      <c r="N36" s="62">
        <f t="shared" si="36"/>
        <v>0</v>
      </c>
      <c r="O36" s="62">
        <f t="shared" si="1"/>
        <v>0</v>
      </c>
      <c r="Q36" s="62">
        <v>0</v>
      </c>
      <c r="R36" s="62">
        <f t="shared" ref="R36:AB37" si="37">+R37</f>
        <v>0</v>
      </c>
      <c r="S36" s="62">
        <f t="shared" si="37"/>
        <v>0</v>
      </c>
      <c r="T36" s="62">
        <f t="shared" si="37"/>
        <v>0</v>
      </c>
      <c r="U36" s="62">
        <f t="shared" si="37"/>
        <v>0</v>
      </c>
      <c r="V36" s="62">
        <f t="shared" si="37"/>
        <v>0</v>
      </c>
      <c r="W36" s="62">
        <f t="shared" si="37"/>
        <v>0</v>
      </c>
      <c r="X36" s="62">
        <f t="shared" si="37"/>
        <v>0</v>
      </c>
      <c r="Y36" s="62">
        <f t="shared" si="37"/>
        <v>0</v>
      </c>
      <c r="Z36" s="62">
        <f t="shared" si="37"/>
        <v>0</v>
      </c>
      <c r="AA36" s="62">
        <f t="shared" si="37"/>
        <v>0</v>
      </c>
      <c r="AB36" s="62">
        <f t="shared" si="37"/>
        <v>0</v>
      </c>
      <c r="AC36" s="62">
        <f t="shared" si="3"/>
        <v>0</v>
      </c>
      <c r="AE36" s="177">
        <v>10230103</v>
      </c>
      <c r="AF36" s="177" t="s">
        <v>911</v>
      </c>
      <c r="AG36" s="181">
        <v>0</v>
      </c>
    </row>
    <row r="37" spans="1:33" x14ac:dyDescent="0.25">
      <c r="A37" s="64">
        <v>102301031</v>
      </c>
      <c r="B37" s="65" t="s">
        <v>911</v>
      </c>
      <c r="C37" s="62">
        <f t="shared" si="36"/>
        <v>0</v>
      </c>
      <c r="D37" s="62">
        <f t="shared" si="36"/>
        <v>0</v>
      </c>
      <c r="E37" s="62">
        <f t="shared" si="36"/>
        <v>0</v>
      </c>
      <c r="F37" s="62">
        <f t="shared" si="36"/>
        <v>0</v>
      </c>
      <c r="G37" s="62">
        <f t="shared" si="36"/>
        <v>0</v>
      </c>
      <c r="H37" s="62">
        <f t="shared" si="36"/>
        <v>0</v>
      </c>
      <c r="I37" s="62">
        <f t="shared" si="36"/>
        <v>0</v>
      </c>
      <c r="J37" s="62">
        <f t="shared" si="36"/>
        <v>0</v>
      </c>
      <c r="K37" s="62">
        <f t="shared" si="36"/>
        <v>0</v>
      </c>
      <c r="L37" s="62">
        <f t="shared" si="36"/>
        <v>0</v>
      </c>
      <c r="M37" s="62">
        <f t="shared" si="36"/>
        <v>0</v>
      </c>
      <c r="N37" s="62">
        <f t="shared" si="36"/>
        <v>0</v>
      </c>
      <c r="O37" s="62">
        <f t="shared" si="1"/>
        <v>0</v>
      </c>
      <c r="Q37" s="62">
        <v>0</v>
      </c>
      <c r="R37" s="62">
        <f t="shared" si="37"/>
        <v>0</v>
      </c>
      <c r="S37" s="62">
        <f t="shared" si="37"/>
        <v>0</v>
      </c>
      <c r="T37" s="62">
        <f t="shared" si="37"/>
        <v>0</v>
      </c>
      <c r="U37" s="62">
        <f t="shared" si="37"/>
        <v>0</v>
      </c>
      <c r="V37" s="62">
        <f t="shared" si="37"/>
        <v>0</v>
      </c>
      <c r="W37" s="62">
        <f t="shared" si="37"/>
        <v>0</v>
      </c>
      <c r="X37" s="62">
        <f t="shared" si="37"/>
        <v>0</v>
      </c>
      <c r="Y37" s="62">
        <f t="shared" si="37"/>
        <v>0</v>
      </c>
      <c r="Z37" s="62">
        <f t="shared" si="37"/>
        <v>0</v>
      </c>
      <c r="AA37" s="62">
        <f t="shared" si="37"/>
        <v>0</v>
      </c>
      <c r="AB37" s="62">
        <f t="shared" si="37"/>
        <v>0</v>
      </c>
      <c r="AC37" s="62">
        <f t="shared" si="3"/>
        <v>0</v>
      </c>
      <c r="AE37" s="177">
        <v>102301031</v>
      </c>
      <c r="AF37" s="177" t="s">
        <v>911</v>
      </c>
      <c r="AG37" s="181">
        <v>0</v>
      </c>
    </row>
    <row r="38" spans="1:33" x14ac:dyDescent="0.25">
      <c r="A38" s="67">
        <v>10230103101</v>
      </c>
      <c r="B38" s="68" t="s">
        <v>911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>
        <f t="shared" si="1"/>
        <v>0</v>
      </c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f t="shared" si="3"/>
        <v>0</v>
      </c>
      <c r="AE38" s="129">
        <v>10230103101</v>
      </c>
      <c r="AF38" s="112" t="s">
        <v>911</v>
      </c>
      <c r="AG38" s="161"/>
    </row>
    <row r="39" spans="1:33" x14ac:dyDescent="0.25">
      <c r="A39" s="59">
        <v>10230104</v>
      </c>
      <c r="B39" s="60" t="s">
        <v>1131</v>
      </c>
      <c r="C39" s="61">
        <f t="shared" ref="C39:N40" si="38">+C40</f>
        <v>0</v>
      </c>
      <c r="D39" s="61">
        <f t="shared" si="38"/>
        <v>0</v>
      </c>
      <c r="E39" s="61">
        <f t="shared" si="38"/>
        <v>0</v>
      </c>
      <c r="F39" s="61">
        <f t="shared" si="38"/>
        <v>0</v>
      </c>
      <c r="G39" s="61">
        <f t="shared" si="38"/>
        <v>0</v>
      </c>
      <c r="H39" s="61">
        <f t="shared" si="38"/>
        <v>0</v>
      </c>
      <c r="I39" s="61">
        <f t="shared" si="38"/>
        <v>0</v>
      </c>
      <c r="J39" s="61">
        <f t="shared" si="38"/>
        <v>0</v>
      </c>
      <c r="K39" s="61">
        <f t="shared" si="38"/>
        <v>0</v>
      </c>
      <c r="L39" s="61">
        <f t="shared" si="38"/>
        <v>0</v>
      </c>
      <c r="M39" s="61">
        <f t="shared" si="38"/>
        <v>0</v>
      </c>
      <c r="N39" s="61">
        <f t="shared" si="38"/>
        <v>0</v>
      </c>
      <c r="O39" s="61">
        <f t="shared" si="1"/>
        <v>0</v>
      </c>
      <c r="Q39" s="61"/>
      <c r="R39" s="61">
        <f t="shared" ref="R39:AB40" si="39">+R40</f>
        <v>0</v>
      </c>
      <c r="S39" s="61">
        <f t="shared" si="39"/>
        <v>0</v>
      </c>
      <c r="T39" s="61">
        <f t="shared" si="39"/>
        <v>0</v>
      </c>
      <c r="U39" s="61">
        <f t="shared" si="39"/>
        <v>0</v>
      </c>
      <c r="V39" s="61">
        <f t="shared" si="39"/>
        <v>0</v>
      </c>
      <c r="W39" s="61">
        <f t="shared" si="39"/>
        <v>0</v>
      </c>
      <c r="X39" s="61">
        <f t="shared" si="39"/>
        <v>0</v>
      </c>
      <c r="Y39" s="61">
        <f t="shared" si="39"/>
        <v>0</v>
      </c>
      <c r="Z39" s="61">
        <f t="shared" si="39"/>
        <v>0</v>
      </c>
      <c r="AA39" s="61">
        <f t="shared" si="39"/>
        <v>0</v>
      </c>
      <c r="AB39" s="61">
        <f t="shared" si="39"/>
        <v>0</v>
      </c>
      <c r="AC39" s="61">
        <f t="shared" si="3"/>
        <v>0</v>
      </c>
      <c r="AE39" s="129"/>
      <c r="AF39" s="112"/>
      <c r="AG39" s="161"/>
    </row>
    <row r="40" spans="1:33" x14ac:dyDescent="0.25">
      <c r="A40" s="64">
        <v>102301041</v>
      </c>
      <c r="B40" s="65" t="s">
        <v>1131</v>
      </c>
      <c r="C40" s="62">
        <f t="shared" si="38"/>
        <v>0</v>
      </c>
      <c r="D40" s="62">
        <f t="shared" si="38"/>
        <v>0</v>
      </c>
      <c r="E40" s="62">
        <f t="shared" si="38"/>
        <v>0</v>
      </c>
      <c r="F40" s="62">
        <f t="shared" si="38"/>
        <v>0</v>
      </c>
      <c r="G40" s="62">
        <f t="shared" si="38"/>
        <v>0</v>
      </c>
      <c r="H40" s="62">
        <f t="shared" si="38"/>
        <v>0</v>
      </c>
      <c r="I40" s="62">
        <f t="shared" si="38"/>
        <v>0</v>
      </c>
      <c r="J40" s="62">
        <f t="shared" si="38"/>
        <v>0</v>
      </c>
      <c r="K40" s="62">
        <f t="shared" si="38"/>
        <v>0</v>
      </c>
      <c r="L40" s="62">
        <f t="shared" si="38"/>
        <v>0</v>
      </c>
      <c r="M40" s="62">
        <f t="shared" si="38"/>
        <v>0</v>
      </c>
      <c r="N40" s="62">
        <f t="shared" si="38"/>
        <v>0</v>
      </c>
      <c r="O40" s="62">
        <f t="shared" si="1"/>
        <v>0</v>
      </c>
      <c r="Q40" s="62"/>
      <c r="R40" s="62">
        <f t="shared" si="39"/>
        <v>0</v>
      </c>
      <c r="S40" s="62">
        <f t="shared" si="39"/>
        <v>0</v>
      </c>
      <c r="T40" s="62">
        <f t="shared" si="39"/>
        <v>0</v>
      </c>
      <c r="U40" s="62">
        <f t="shared" si="39"/>
        <v>0</v>
      </c>
      <c r="V40" s="62">
        <f t="shared" si="39"/>
        <v>0</v>
      </c>
      <c r="W40" s="62">
        <f t="shared" si="39"/>
        <v>0</v>
      </c>
      <c r="X40" s="62">
        <f t="shared" si="39"/>
        <v>0</v>
      </c>
      <c r="Y40" s="62">
        <f t="shared" si="39"/>
        <v>0</v>
      </c>
      <c r="Z40" s="62">
        <f t="shared" si="39"/>
        <v>0</v>
      </c>
      <c r="AA40" s="62">
        <f t="shared" si="39"/>
        <v>0</v>
      </c>
      <c r="AB40" s="62">
        <f t="shared" si="39"/>
        <v>0</v>
      </c>
      <c r="AC40" s="62">
        <f t="shared" si="3"/>
        <v>0</v>
      </c>
      <c r="AE40" s="129"/>
      <c r="AF40" s="112"/>
      <c r="AG40" s="161"/>
    </row>
    <row r="41" spans="1:33" x14ac:dyDescent="0.25">
      <c r="A41" s="67">
        <v>10230104102</v>
      </c>
      <c r="B41" s="68" t="s">
        <v>1131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>
        <f t="shared" si="1"/>
        <v>0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>
        <f t="shared" si="3"/>
        <v>0</v>
      </c>
      <c r="AE41" s="129"/>
      <c r="AF41" s="112"/>
      <c r="AG41" s="161"/>
    </row>
    <row r="42" spans="1:33" x14ac:dyDescent="0.25">
      <c r="A42" s="59">
        <v>10230105</v>
      </c>
      <c r="B42" s="60" t="s">
        <v>1132</v>
      </c>
      <c r="C42" s="61">
        <f t="shared" ref="C42:N43" si="40">+C43</f>
        <v>0</v>
      </c>
      <c r="D42" s="61">
        <f t="shared" si="40"/>
        <v>0</v>
      </c>
      <c r="E42" s="61">
        <f t="shared" si="40"/>
        <v>0</v>
      </c>
      <c r="F42" s="61">
        <f t="shared" si="40"/>
        <v>0</v>
      </c>
      <c r="G42" s="61">
        <f t="shared" si="40"/>
        <v>0</v>
      </c>
      <c r="H42" s="61">
        <f t="shared" si="40"/>
        <v>0</v>
      </c>
      <c r="I42" s="61">
        <f t="shared" si="40"/>
        <v>0</v>
      </c>
      <c r="J42" s="61">
        <f t="shared" si="40"/>
        <v>0</v>
      </c>
      <c r="K42" s="61">
        <f t="shared" si="40"/>
        <v>0</v>
      </c>
      <c r="L42" s="61">
        <f t="shared" si="40"/>
        <v>0</v>
      </c>
      <c r="M42" s="61">
        <f t="shared" si="40"/>
        <v>0</v>
      </c>
      <c r="N42" s="61">
        <f t="shared" si="40"/>
        <v>0</v>
      </c>
      <c r="O42" s="61">
        <f t="shared" si="1"/>
        <v>0</v>
      </c>
      <c r="Q42" s="61"/>
      <c r="R42" s="61">
        <f t="shared" ref="R42:AB43" si="41">+R43</f>
        <v>0</v>
      </c>
      <c r="S42" s="61">
        <f t="shared" si="41"/>
        <v>0</v>
      </c>
      <c r="T42" s="61">
        <f t="shared" si="41"/>
        <v>0</v>
      </c>
      <c r="U42" s="61">
        <f t="shared" si="41"/>
        <v>0</v>
      </c>
      <c r="V42" s="61">
        <f t="shared" si="41"/>
        <v>0</v>
      </c>
      <c r="W42" s="61">
        <f t="shared" si="41"/>
        <v>0</v>
      </c>
      <c r="X42" s="61">
        <f t="shared" si="41"/>
        <v>0</v>
      </c>
      <c r="Y42" s="61">
        <f t="shared" si="41"/>
        <v>0</v>
      </c>
      <c r="Z42" s="61">
        <f t="shared" si="41"/>
        <v>0</v>
      </c>
      <c r="AA42" s="61">
        <f t="shared" si="41"/>
        <v>0</v>
      </c>
      <c r="AB42" s="61">
        <f t="shared" si="41"/>
        <v>0</v>
      </c>
      <c r="AC42" s="61">
        <f t="shared" si="3"/>
        <v>0</v>
      </c>
      <c r="AE42" s="129"/>
      <c r="AF42" s="112"/>
      <c r="AG42" s="161"/>
    </row>
    <row r="43" spans="1:33" x14ac:dyDescent="0.25">
      <c r="A43" s="64">
        <v>102301051</v>
      </c>
      <c r="B43" s="65" t="s">
        <v>1132</v>
      </c>
      <c r="C43" s="62">
        <f t="shared" si="40"/>
        <v>0</v>
      </c>
      <c r="D43" s="62">
        <f t="shared" si="40"/>
        <v>0</v>
      </c>
      <c r="E43" s="62">
        <f t="shared" si="40"/>
        <v>0</v>
      </c>
      <c r="F43" s="62">
        <f t="shared" si="40"/>
        <v>0</v>
      </c>
      <c r="G43" s="62">
        <f t="shared" si="40"/>
        <v>0</v>
      </c>
      <c r="H43" s="62">
        <f t="shared" si="40"/>
        <v>0</v>
      </c>
      <c r="I43" s="62">
        <f t="shared" si="40"/>
        <v>0</v>
      </c>
      <c r="J43" s="62">
        <f t="shared" si="40"/>
        <v>0</v>
      </c>
      <c r="K43" s="62">
        <f t="shared" si="40"/>
        <v>0</v>
      </c>
      <c r="L43" s="62">
        <f t="shared" si="40"/>
        <v>0</v>
      </c>
      <c r="M43" s="62">
        <f t="shared" si="40"/>
        <v>0</v>
      </c>
      <c r="N43" s="62">
        <f t="shared" si="40"/>
        <v>0</v>
      </c>
      <c r="O43" s="62">
        <f t="shared" si="1"/>
        <v>0</v>
      </c>
      <c r="Q43" s="62"/>
      <c r="R43" s="62">
        <f t="shared" si="41"/>
        <v>0</v>
      </c>
      <c r="S43" s="62">
        <f t="shared" si="41"/>
        <v>0</v>
      </c>
      <c r="T43" s="62">
        <f t="shared" si="41"/>
        <v>0</v>
      </c>
      <c r="U43" s="62">
        <f t="shared" si="41"/>
        <v>0</v>
      </c>
      <c r="V43" s="62">
        <f t="shared" si="41"/>
        <v>0</v>
      </c>
      <c r="W43" s="62">
        <f t="shared" si="41"/>
        <v>0</v>
      </c>
      <c r="X43" s="62">
        <f t="shared" si="41"/>
        <v>0</v>
      </c>
      <c r="Y43" s="62">
        <f t="shared" si="41"/>
        <v>0</v>
      </c>
      <c r="Z43" s="62">
        <f t="shared" si="41"/>
        <v>0</v>
      </c>
      <c r="AA43" s="62">
        <f t="shared" si="41"/>
        <v>0</v>
      </c>
      <c r="AB43" s="62">
        <f t="shared" si="41"/>
        <v>0</v>
      </c>
      <c r="AC43" s="62">
        <f t="shared" si="3"/>
        <v>0</v>
      </c>
      <c r="AE43" s="129"/>
      <c r="AF43" s="112"/>
      <c r="AG43" s="161"/>
    </row>
    <row r="44" spans="1:33" x14ac:dyDescent="0.25">
      <c r="A44" s="67">
        <v>10230105103</v>
      </c>
      <c r="B44" s="68" t="s">
        <v>1132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>
        <f t="shared" si="1"/>
        <v>0</v>
      </c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>
        <f t="shared" si="3"/>
        <v>0</v>
      </c>
      <c r="AE44" s="129"/>
      <c r="AF44" s="112"/>
      <c r="AG44" s="161"/>
    </row>
    <row r="45" spans="1:33" x14ac:dyDescent="0.25">
      <c r="A45" s="59">
        <v>102302</v>
      </c>
      <c r="B45" s="60" t="s">
        <v>1133</v>
      </c>
      <c r="C45" s="61">
        <f t="shared" ref="C45:N46" si="42">+C46</f>
        <v>0</v>
      </c>
      <c r="D45" s="61">
        <f t="shared" si="42"/>
        <v>0</v>
      </c>
      <c r="E45" s="61">
        <f t="shared" si="42"/>
        <v>0</v>
      </c>
      <c r="F45" s="61">
        <f t="shared" si="42"/>
        <v>0</v>
      </c>
      <c r="G45" s="61">
        <f t="shared" si="42"/>
        <v>0</v>
      </c>
      <c r="H45" s="61">
        <f t="shared" si="42"/>
        <v>0</v>
      </c>
      <c r="I45" s="61">
        <f t="shared" si="42"/>
        <v>0</v>
      </c>
      <c r="J45" s="61">
        <f t="shared" si="42"/>
        <v>0</v>
      </c>
      <c r="K45" s="61">
        <f t="shared" si="42"/>
        <v>0</v>
      </c>
      <c r="L45" s="61">
        <f t="shared" si="42"/>
        <v>0</v>
      </c>
      <c r="M45" s="61">
        <f t="shared" si="42"/>
        <v>0</v>
      </c>
      <c r="N45" s="61">
        <f t="shared" si="42"/>
        <v>0</v>
      </c>
      <c r="O45" s="61">
        <f t="shared" si="1"/>
        <v>0</v>
      </c>
      <c r="Q45" s="61"/>
      <c r="R45" s="61">
        <f t="shared" ref="R45:AB46" si="43">+R46</f>
        <v>0</v>
      </c>
      <c r="S45" s="61">
        <f t="shared" si="43"/>
        <v>0</v>
      </c>
      <c r="T45" s="61">
        <f t="shared" si="43"/>
        <v>0</v>
      </c>
      <c r="U45" s="61">
        <f t="shared" si="43"/>
        <v>0</v>
      </c>
      <c r="V45" s="61">
        <f t="shared" si="43"/>
        <v>0</v>
      </c>
      <c r="W45" s="61">
        <f t="shared" si="43"/>
        <v>0</v>
      </c>
      <c r="X45" s="61">
        <f t="shared" si="43"/>
        <v>0</v>
      </c>
      <c r="Y45" s="61">
        <f t="shared" si="43"/>
        <v>0</v>
      </c>
      <c r="Z45" s="61">
        <f t="shared" si="43"/>
        <v>0</v>
      </c>
      <c r="AA45" s="61">
        <f t="shared" si="43"/>
        <v>0</v>
      </c>
      <c r="AB45" s="61">
        <f t="shared" si="43"/>
        <v>0</v>
      </c>
      <c r="AC45" s="61">
        <f t="shared" si="3"/>
        <v>0</v>
      </c>
      <c r="AE45" s="129"/>
      <c r="AF45" s="112"/>
      <c r="AG45" s="161"/>
    </row>
    <row r="46" spans="1:33" x14ac:dyDescent="0.25">
      <c r="A46" s="64">
        <v>102302011</v>
      </c>
      <c r="B46" s="65" t="s">
        <v>1133</v>
      </c>
      <c r="C46" s="62">
        <f t="shared" si="42"/>
        <v>0</v>
      </c>
      <c r="D46" s="62">
        <f t="shared" si="42"/>
        <v>0</v>
      </c>
      <c r="E46" s="62">
        <f t="shared" si="42"/>
        <v>0</v>
      </c>
      <c r="F46" s="62">
        <f t="shared" si="42"/>
        <v>0</v>
      </c>
      <c r="G46" s="62">
        <f t="shared" si="42"/>
        <v>0</v>
      </c>
      <c r="H46" s="62">
        <f t="shared" si="42"/>
        <v>0</v>
      </c>
      <c r="I46" s="62">
        <f t="shared" si="42"/>
        <v>0</v>
      </c>
      <c r="J46" s="62">
        <f t="shared" si="42"/>
        <v>0</v>
      </c>
      <c r="K46" s="62">
        <f t="shared" si="42"/>
        <v>0</v>
      </c>
      <c r="L46" s="62">
        <f t="shared" si="42"/>
        <v>0</v>
      </c>
      <c r="M46" s="62">
        <f t="shared" si="42"/>
        <v>0</v>
      </c>
      <c r="N46" s="62">
        <f t="shared" si="42"/>
        <v>0</v>
      </c>
      <c r="O46" s="62">
        <f t="shared" si="1"/>
        <v>0</v>
      </c>
      <c r="Q46" s="62"/>
      <c r="R46" s="62">
        <f t="shared" si="43"/>
        <v>0</v>
      </c>
      <c r="S46" s="62">
        <f t="shared" si="43"/>
        <v>0</v>
      </c>
      <c r="T46" s="62">
        <f t="shared" si="43"/>
        <v>0</v>
      </c>
      <c r="U46" s="62">
        <f t="shared" si="43"/>
        <v>0</v>
      </c>
      <c r="V46" s="62">
        <f t="shared" si="43"/>
        <v>0</v>
      </c>
      <c r="W46" s="62">
        <f t="shared" si="43"/>
        <v>0</v>
      </c>
      <c r="X46" s="62">
        <f t="shared" si="43"/>
        <v>0</v>
      </c>
      <c r="Y46" s="62">
        <f t="shared" si="43"/>
        <v>0</v>
      </c>
      <c r="Z46" s="62">
        <f t="shared" si="43"/>
        <v>0</v>
      </c>
      <c r="AA46" s="62">
        <f t="shared" si="43"/>
        <v>0</v>
      </c>
      <c r="AB46" s="62">
        <f t="shared" si="43"/>
        <v>0</v>
      </c>
      <c r="AC46" s="62">
        <f t="shared" si="3"/>
        <v>0</v>
      </c>
      <c r="AE46" s="129"/>
      <c r="AF46" s="112"/>
      <c r="AG46" s="161"/>
    </row>
    <row r="47" spans="1:33" x14ac:dyDescent="0.25">
      <c r="A47" s="67">
        <v>10230201101</v>
      </c>
      <c r="B47" s="68" t="s">
        <v>1133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>
        <f t="shared" si="1"/>
        <v>0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>
        <f t="shared" si="3"/>
        <v>0</v>
      </c>
      <c r="AE47" s="129"/>
      <c r="AF47" s="112"/>
      <c r="AG47" s="161"/>
    </row>
    <row r="48" spans="1:33" x14ac:dyDescent="0.25">
      <c r="A48" s="59">
        <v>1025</v>
      </c>
      <c r="B48" s="60" t="s">
        <v>913</v>
      </c>
      <c r="C48" s="61">
        <f t="shared" ref="C48:N48" si="44">+C49+C97</f>
        <v>347825569.58157212</v>
      </c>
      <c r="D48" s="61">
        <f t="shared" si="44"/>
        <v>1832082353.0815721</v>
      </c>
      <c r="E48" s="61">
        <f t="shared" si="44"/>
        <v>769909367.46408415</v>
      </c>
      <c r="F48" s="61">
        <f t="shared" si="44"/>
        <v>438657046.58157206</v>
      </c>
      <c r="G48" s="61">
        <f t="shared" si="44"/>
        <v>361265172.05152375</v>
      </c>
      <c r="H48" s="61">
        <f t="shared" si="44"/>
        <v>280629982.58157212</v>
      </c>
      <c r="I48" s="61">
        <f t="shared" si="44"/>
        <v>1943153983.8465953</v>
      </c>
      <c r="J48" s="61">
        <f t="shared" si="44"/>
        <v>588248171.46408415</v>
      </c>
      <c r="K48" s="61">
        <f t="shared" si="44"/>
        <v>612536653.58157218</v>
      </c>
      <c r="L48" s="61">
        <f t="shared" si="44"/>
        <v>263183118.42161843</v>
      </c>
      <c r="M48" s="61">
        <f t="shared" si="44"/>
        <v>329157189.66308087</v>
      </c>
      <c r="N48" s="61">
        <f t="shared" si="44"/>
        <v>170807069.58157215</v>
      </c>
      <c r="O48" s="61">
        <f t="shared" si="1"/>
        <v>7937455677.9004211</v>
      </c>
      <c r="Q48" s="61">
        <v>35708320</v>
      </c>
      <c r="R48" s="61">
        <f t="shared" ref="R48:AB48" si="45">+R49+R97</f>
        <v>0</v>
      </c>
      <c r="S48" s="61">
        <f t="shared" si="45"/>
        <v>0</v>
      </c>
      <c r="T48" s="61">
        <f t="shared" si="45"/>
        <v>0</v>
      </c>
      <c r="U48" s="61">
        <f t="shared" si="45"/>
        <v>0</v>
      </c>
      <c r="V48" s="61">
        <f t="shared" si="45"/>
        <v>0</v>
      </c>
      <c r="W48" s="61">
        <f t="shared" si="45"/>
        <v>0</v>
      </c>
      <c r="X48" s="61">
        <f t="shared" si="45"/>
        <v>0</v>
      </c>
      <c r="Y48" s="61">
        <f t="shared" si="45"/>
        <v>0</v>
      </c>
      <c r="Z48" s="61">
        <f t="shared" si="45"/>
        <v>0</v>
      </c>
      <c r="AA48" s="61">
        <f t="shared" si="45"/>
        <v>0</v>
      </c>
      <c r="AB48" s="61">
        <f t="shared" si="45"/>
        <v>0</v>
      </c>
      <c r="AC48" s="61">
        <f t="shared" si="3"/>
        <v>35708320</v>
      </c>
      <c r="AE48" s="178" t="s">
        <v>912</v>
      </c>
      <c r="AF48" s="178" t="s">
        <v>913</v>
      </c>
      <c r="AG48" s="179">
        <v>35708320</v>
      </c>
    </row>
    <row r="49" spans="1:33" x14ac:dyDescent="0.25">
      <c r="A49" s="64">
        <v>102501</v>
      </c>
      <c r="B49" s="65" t="s">
        <v>915</v>
      </c>
      <c r="C49" s="62">
        <f t="shared" ref="C49:N49" si="46">+C50+C79</f>
        <v>0</v>
      </c>
      <c r="D49" s="62">
        <f t="shared" si="46"/>
        <v>0</v>
      </c>
      <c r="E49" s="62">
        <f t="shared" si="46"/>
        <v>0</v>
      </c>
      <c r="F49" s="62">
        <f t="shared" si="46"/>
        <v>0</v>
      </c>
      <c r="G49" s="62">
        <f t="shared" si="46"/>
        <v>0</v>
      </c>
      <c r="H49" s="62">
        <f t="shared" si="46"/>
        <v>0</v>
      </c>
      <c r="I49" s="62">
        <f t="shared" si="46"/>
        <v>0</v>
      </c>
      <c r="J49" s="62">
        <f t="shared" si="46"/>
        <v>0</v>
      </c>
      <c r="K49" s="62">
        <f t="shared" si="46"/>
        <v>0</v>
      </c>
      <c r="L49" s="62">
        <f t="shared" si="46"/>
        <v>0</v>
      </c>
      <c r="M49" s="62">
        <f t="shared" si="46"/>
        <v>0</v>
      </c>
      <c r="N49" s="62">
        <f t="shared" si="46"/>
        <v>0</v>
      </c>
      <c r="O49" s="62">
        <f t="shared" si="1"/>
        <v>0</v>
      </c>
      <c r="Q49" s="62">
        <v>35708320</v>
      </c>
      <c r="R49" s="62">
        <f t="shared" ref="R49:AB49" si="47">+R50+R79</f>
        <v>0</v>
      </c>
      <c r="S49" s="62">
        <f t="shared" si="47"/>
        <v>0</v>
      </c>
      <c r="T49" s="62">
        <f t="shared" si="47"/>
        <v>0</v>
      </c>
      <c r="U49" s="62">
        <f t="shared" si="47"/>
        <v>0</v>
      </c>
      <c r="V49" s="62">
        <f t="shared" si="47"/>
        <v>0</v>
      </c>
      <c r="W49" s="62">
        <f t="shared" si="47"/>
        <v>0</v>
      </c>
      <c r="X49" s="62">
        <f t="shared" si="47"/>
        <v>0</v>
      </c>
      <c r="Y49" s="62">
        <f t="shared" si="47"/>
        <v>0</v>
      </c>
      <c r="Z49" s="62">
        <f t="shared" si="47"/>
        <v>0</v>
      </c>
      <c r="AA49" s="62">
        <f t="shared" si="47"/>
        <v>0</v>
      </c>
      <c r="AB49" s="62">
        <f t="shared" si="47"/>
        <v>0</v>
      </c>
      <c r="AC49" s="62">
        <f t="shared" si="3"/>
        <v>35708320</v>
      </c>
      <c r="AE49" s="178" t="s">
        <v>914</v>
      </c>
      <c r="AF49" s="178" t="s">
        <v>915</v>
      </c>
      <c r="AG49" s="179">
        <v>35708320</v>
      </c>
    </row>
    <row r="50" spans="1:33" x14ac:dyDescent="0.25">
      <c r="A50" s="64">
        <v>10250108</v>
      </c>
      <c r="B50" s="65" t="s">
        <v>452</v>
      </c>
      <c r="C50" s="62">
        <f t="shared" ref="C50:N50" si="48">+C51+C56+C61+C71</f>
        <v>0</v>
      </c>
      <c r="D50" s="62">
        <f t="shared" si="48"/>
        <v>0</v>
      </c>
      <c r="E50" s="62">
        <f t="shared" si="48"/>
        <v>0</v>
      </c>
      <c r="F50" s="62">
        <f t="shared" si="48"/>
        <v>0</v>
      </c>
      <c r="G50" s="62">
        <f t="shared" si="48"/>
        <v>0</v>
      </c>
      <c r="H50" s="62">
        <f t="shared" si="48"/>
        <v>0</v>
      </c>
      <c r="I50" s="62">
        <f t="shared" si="48"/>
        <v>0</v>
      </c>
      <c r="J50" s="62">
        <f t="shared" si="48"/>
        <v>0</v>
      </c>
      <c r="K50" s="62">
        <f t="shared" si="48"/>
        <v>0</v>
      </c>
      <c r="L50" s="62">
        <f t="shared" si="48"/>
        <v>0</v>
      </c>
      <c r="M50" s="62">
        <f t="shared" si="48"/>
        <v>0</v>
      </c>
      <c r="N50" s="62">
        <f t="shared" si="48"/>
        <v>0</v>
      </c>
      <c r="O50" s="62">
        <f t="shared" si="1"/>
        <v>0</v>
      </c>
      <c r="Q50" s="62">
        <v>35708320</v>
      </c>
      <c r="R50" s="62">
        <f t="shared" ref="R50:AB50" si="49">+R51+R56+R61+R71</f>
        <v>0</v>
      </c>
      <c r="S50" s="62">
        <f t="shared" si="49"/>
        <v>0</v>
      </c>
      <c r="T50" s="62">
        <f t="shared" si="49"/>
        <v>0</v>
      </c>
      <c r="U50" s="62">
        <f t="shared" si="49"/>
        <v>0</v>
      </c>
      <c r="V50" s="62">
        <f t="shared" si="49"/>
        <v>0</v>
      </c>
      <c r="W50" s="62">
        <f t="shared" si="49"/>
        <v>0</v>
      </c>
      <c r="X50" s="62">
        <f t="shared" si="49"/>
        <v>0</v>
      </c>
      <c r="Y50" s="62">
        <f t="shared" si="49"/>
        <v>0</v>
      </c>
      <c r="Z50" s="62">
        <f t="shared" si="49"/>
        <v>0</v>
      </c>
      <c r="AA50" s="62">
        <f t="shared" si="49"/>
        <v>0</v>
      </c>
      <c r="AB50" s="62">
        <f t="shared" si="49"/>
        <v>0</v>
      </c>
      <c r="AC50" s="62">
        <f t="shared" si="3"/>
        <v>35708320</v>
      </c>
      <c r="AE50" s="178" t="s">
        <v>916</v>
      </c>
      <c r="AF50" s="178" t="s">
        <v>452</v>
      </c>
      <c r="AG50" s="179">
        <v>35708320</v>
      </c>
    </row>
    <row r="51" spans="1:33" x14ac:dyDescent="0.25">
      <c r="A51" s="64">
        <v>102501081</v>
      </c>
      <c r="B51" s="65" t="s">
        <v>918</v>
      </c>
      <c r="C51" s="62">
        <f t="shared" ref="C51:N51" si="50">+C52+C53+C54+C55</f>
        <v>0</v>
      </c>
      <c r="D51" s="62">
        <f t="shared" si="50"/>
        <v>0</v>
      </c>
      <c r="E51" s="62">
        <f t="shared" si="50"/>
        <v>0</v>
      </c>
      <c r="F51" s="62">
        <f t="shared" si="50"/>
        <v>0</v>
      </c>
      <c r="G51" s="62">
        <f t="shared" si="50"/>
        <v>0</v>
      </c>
      <c r="H51" s="62">
        <f t="shared" si="50"/>
        <v>0</v>
      </c>
      <c r="I51" s="62">
        <f t="shared" si="50"/>
        <v>0</v>
      </c>
      <c r="J51" s="62">
        <f t="shared" si="50"/>
        <v>0</v>
      </c>
      <c r="K51" s="62">
        <f t="shared" si="50"/>
        <v>0</v>
      </c>
      <c r="L51" s="62">
        <f t="shared" si="50"/>
        <v>0</v>
      </c>
      <c r="M51" s="62">
        <f t="shared" si="50"/>
        <v>0</v>
      </c>
      <c r="N51" s="62">
        <f t="shared" si="50"/>
        <v>0</v>
      </c>
      <c r="O51" s="62">
        <f t="shared" si="1"/>
        <v>0</v>
      </c>
      <c r="Q51" s="62">
        <v>0</v>
      </c>
      <c r="R51" s="62">
        <f t="shared" ref="R51:AB51" si="51">+R52+R53+R54+R55</f>
        <v>0</v>
      </c>
      <c r="S51" s="62">
        <f t="shared" si="51"/>
        <v>0</v>
      </c>
      <c r="T51" s="62">
        <f t="shared" si="51"/>
        <v>0</v>
      </c>
      <c r="U51" s="62">
        <f t="shared" si="51"/>
        <v>0</v>
      </c>
      <c r="V51" s="62">
        <f t="shared" si="51"/>
        <v>0</v>
      </c>
      <c r="W51" s="62">
        <f t="shared" si="51"/>
        <v>0</v>
      </c>
      <c r="X51" s="62">
        <f t="shared" si="51"/>
        <v>0</v>
      </c>
      <c r="Y51" s="62">
        <f t="shared" si="51"/>
        <v>0</v>
      </c>
      <c r="Z51" s="62">
        <f t="shared" si="51"/>
        <v>0</v>
      </c>
      <c r="AA51" s="62">
        <f t="shared" si="51"/>
        <v>0</v>
      </c>
      <c r="AB51" s="62">
        <f t="shared" si="51"/>
        <v>0</v>
      </c>
      <c r="AC51" s="62">
        <f t="shared" si="3"/>
        <v>0</v>
      </c>
      <c r="AE51" s="97" t="s">
        <v>917</v>
      </c>
      <c r="AF51" s="97" t="s">
        <v>918</v>
      </c>
      <c r="AG51" s="156">
        <v>0</v>
      </c>
    </row>
    <row r="52" spans="1:33" ht="45" x14ac:dyDescent="0.25">
      <c r="A52" s="67">
        <v>10250108101</v>
      </c>
      <c r="B52" s="68" t="s">
        <v>920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>
        <f t="shared" si="1"/>
        <v>0</v>
      </c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>
        <f t="shared" si="3"/>
        <v>0</v>
      </c>
      <c r="AE52" s="110" t="s">
        <v>919</v>
      </c>
      <c r="AF52" s="130" t="s">
        <v>920</v>
      </c>
      <c r="AG52" s="161"/>
    </row>
    <row r="53" spans="1:33" ht="45" x14ac:dyDescent="0.25">
      <c r="A53" s="67">
        <v>10250108102</v>
      </c>
      <c r="B53" s="68" t="s">
        <v>922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>
        <f t="shared" si="1"/>
        <v>0</v>
      </c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>
        <f t="shared" si="3"/>
        <v>0</v>
      </c>
      <c r="AE53" s="110" t="s">
        <v>921</v>
      </c>
      <c r="AF53" s="130" t="s">
        <v>922</v>
      </c>
      <c r="AG53" s="161"/>
    </row>
    <row r="54" spans="1:33" ht="45" x14ac:dyDescent="0.25">
      <c r="A54" s="67">
        <v>10250108103</v>
      </c>
      <c r="B54" s="68" t="s">
        <v>924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>
        <f t="shared" si="1"/>
        <v>0</v>
      </c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>
        <f t="shared" si="3"/>
        <v>0</v>
      </c>
      <c r="AE54" s="110" t="s">
        <v>923</v>
      </c>
      <c r="AF54" s="130" t="s">
        <v>924</v>
      </c>
      <c r="AG54" s="161"/>
    </row>
    <row r="55" spans="1:33" ht="45" x14ac:dyDescent="0.25">
      <c r="A55" s="67">
        <v>10250108104</v>
      </c>
      <c r="B55" s="68" t="s">
        <v>926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>
        <f t="shared" ref="O55:O118" si="52">SUM(C55:N55)</f>
        <v>0</v>
      </c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>
        <f t="shared" ref="AC55:AC118" si="53">SUM(Q55:AB55)</f>
        <v>0</v>
      </c>
      <c r="AE55" s="110" t="s">
        <v>925</v>
      </c>
      <c r="AF55" s="130" t="s">
        <v>926</v>
      </c>
      <c r="AG55" s="161"/>
    </row>
    <row r="56" spans="1:33" x14ac:dyDescent="0.25">
      <c r="A56" s="59">
        <v>102501082</v>
      </c>
      <c r="B56" s="195" t="s">
        <v>454</v>
      </c>
      <c r="C56" s="61">
        <f t="shared" ref="C56:N56" si="54">+C57+C58+C59+C60</f>
        <v>0</v>
      </c>
      <c r="D56" s="61">
        <f t="shared" si="54"/>
        <v>0</v>
      </c>
      <c r="E56" s="61">
        <f t="shared" si="54"/>
        <v>0</v>
      </c>
      <c r="F56" s="61">
        <f t="shared" si="54"/>
        <v>0</v>
      </c>
      <c r="G56" s="61">
        <f t="shared" si="54"/>
        <v>0</v>
      </c>
      <c r="H56" s="61">
        <f t="shared" si="54"/>
        <v>0</v>
      </c>
      <c r="I56" s="61">
        <f t="shared" si="54"/>
        <v>0</v>
      </c>
      <c r="J56" s="61">
        <f t="shared" si="54"/>
        <v>0</v>
      </c>
      <c r="K56" s="61">
        <f t="shared" si="54"/>
        <v>0</v>
      </c>
      <c r="L56" s="61">
        <f t="shared" si="54"/>
        <v>0</v>
      </c>
      <c r="M56" s="61">
        <f t="shared" si="54"/>
        <v>0</v>
      </c>
      <c r="N56" s="61">
        <f t="shared" si="54"/>
        <v>0</v>
      </c>
      <c r="O56" s="61">
        <f t="shared" si="52"/>
        <v>0</v>
      </c>
      <c r="Q56" s="61">
        <v>35599920</v>
      </c>
      <c r="R56" s="61">
        <f t="shared" ref="R56:AB56" si="55">+R57+R58+R59+R60</f>
        <v>0</v>
      </c>
      <c r="S56" s="61">
        <f t="shared" si="55"/>
        <v>0</v>
      </c>
      <c r="T56" s="61">
        <f t="shared" si="55"/>
        <v>0</v>
      </c>
      <c r="U56" s="61">
        <f t="shared" si="55"/>
        <v>0</v>
      </c>
      <c r="V56" s="61">
        <f t="shared" si="55"/>
        <v>0</v>
      </c>
      <c r="W56" s="61">
        <f t="shared" si="55"/>
        <v>0</v>
      </c>
      <c r="X56" s="61">
        <f t="shared" si="55"/>
        <v>0</v>
      </c>
      <c r="Y56" s="61">
        <f t="shared" si="55"/>
        <v>0</v>
      </c>
      <c r="Z56" s="61">
        <f t="shared" si="55"/>
        <v>0</v>
      </c>
      <c r="AA56" s="61">
        <f t="shared" si="55"/>
        <v>0</v>
      </c>
      <c r="AB56" s="61">
        <f t="shared" si="55"/>
        <v>0</v>
      </c>
      <c r="AC56" s="61">
        <f t="shared" si="53"/>
        <v>35599920</v>
      </c>
      <c r="AE56" s="97" t="s">
        <v>927</v>
      </c>
      <c r="AF56" s="97" t="s">
        <v>928</v>
      </c>
      <c r="AG56" s="156">
        <v>35599920</v>
      </c>
    </row>
    <row r="57" spans="1:33" ht="30" x14ac:dyDescent="0.25">
      <c r="A57" s="67">
        <v>10250108201</v>
      </c>
      <c r="B57" s="68" t="s">
        <v>456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>
        <f t="shared" si="52"/>
        <v>0</v>
      </c>
      <c r="Q57" s="69">
        <v>4492425</v>
      </c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>
        <f t="shared" si="53"/>
        <v>4492425</v>
      </c>
      <c r="AE57" s="131">
        <v>10250108304</v>
      </c>
      <c r="AF57" s="132" t="s">
        <v>929</v>
      </c>
      <c r="AG57" s="161">
        <v>4492425</v>
      </c>
    </row>
    <row r="58" spans="1:33" x14ac:dyDescent="0.25">
      <c r="A58" s="67">
        <v>10250108202</v>
      </c>
      <c r="B58" s="68" t="s">
        <v>1134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>
        <f t="shared" si="52"/>
        <v>0</v>
      </c>
      <c r="Q58" s="69">
        <v>31107495</v>
      </c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>
        <f t="shared" si="53"/>
        <v>31107495</v>
      </c>
      <c r="AE58" s="131">
        <v>10250108305</v>
      </c>
      <c r="AF58" s="132" t="s">
        <v>470</v>
      </c>
      <c r="AG58" s="161">
        <v>31107495</v>
      </c>
    </row>
    <row r="59" spans="1:33" ht="45" x14ac:dyDescent="0.25">
      <c r="A59" s="67">
        <v>10250108203</v>
      </c>
      <c r="B59" s="68" t="s">
        <v>1135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>
        <f t="shared" si="52"/>
        <v>0</v>
      </c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>
        <f t="shared" si="53"/>
        <v>0</v>
      </c>
      <c r="AE59" s="131">
        <v>10250108306</v>
      </c>
      <c r="AF59" s="132" t="s">
        <v>472</v>
      </c>
      <c r="AG59" s="161"/>
    </row>
    <row r="60" spans="1:33" ht="30" x14ac:dyDescent="0.25">
      <c r="A60" s="67">
        <v>10250108204</v>
      </c>
      <c r="B60" s="68" t="s">
        <v>1136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>
        <f t="shared" si="52"/>
        <v>0</v>
      </c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>
        <f t="shared" si="53"/>
        <v>0</v>
      </c>
      <c r="AE60" s="131">
        <v>10250108309</v>
      </c>
      <c r="AF60" s="132" t="s">
        <v>930</v>
      </c>
      <c r="AG60" s="161"/>
    </row>
    <row r="61" spans="1:33" x14ac:dyDescent="0.25">
      <c r="A61" s="59">
        <v>102501083</v>
      </c>
      <c r="B61" s="60" t="s">
        <v>986</v>
      </c>
      <c r="C61" s="61">
        <f t="shared" ref="C61:N61" si="56">+C62+C63+C64+C65+C66+C67+C68+C69+C70</f>
        <v>0</v>
      </c>
      <c r="D61" s="61">
        <f t="shared" si="56"/>
        <v>0</v>
      </c>
      <c r="E61" s="61">
        <f t="shared" si="56"/>
        <v>0</v>
      </c>
      <c r="F61" s="61">
        <f t="shared" si="56"/>
        <v>0</v>
      </c>
      <c r="G61" s="61">
        <f t="shared" si="56"/>
        <v>0</v>
      </c>
      <c r="H61" s="61">
        <f t="shared" si="56"/>
        <v>0</v>
      </c>
      <c r="I61" s="61">
        <f t="shared" si="56"/>
        <v>0</v>
      </c>
      <c r="J61" s="61">
        <f t="shared" si="56"/>
        <v>0</v>
      </c>
      <c r="K61" s="61">
        <f t="shared" si="56"/>
        <v>0</v>
      </c>
      <c r="L61" s="61">
        <f t="shared" si="56"/>
        <v>0</v>
      </c>
      <c r="M61" s="61">
        <f t="shared" si="56"/>
        <v>0</v>
      </c>
      <c r="N61" s="61">
        <f t="shared" si="56"/>
        <v>0</v>
      </c>
      <c r="O61" s="61">
        <f t="shared" si="52"/>
        <v>0</v>
      </c>
      <c r="Q61" s="61"/>
      <c r="R61" s="61">
        <f t="shared" ref="R61:AB61" si="57">+R62+R63+R64+R65+R66+R67+R68+R69+R70</f>
        <v>0</v>
      </c>
      <c r="S61" s="61">
        <f t="shared" si="57"/>
        <v>0</v>
      </c>
      <c r="T61" s="61">
        <f t="shared" si="57"/>
        <v>0</v>
      </c>
      <c r="U61" s="61">
        <f t="shared" si="57"/>
        <v>0</v>
      </c>
      <c r="V61" s="61">
        <f t="shared" si="57"/>
        <v>0</v>
      </c>
      <c r="W61" s="61">
        <f t="shared" si="57"/>
        <v>0</v>
      </c>
      <c r="X61" s="61">
        <f t="shared" si="57"/>
        <v>0</v>
      </c>
      <c r="Y61" s="61">
        <f t="shared" si="57"/>
        <v>0</v>
      </c>
      <c r="Z61" s="61">
        <f t="shared" si="57"/>
        <v>0</v>
      </c>
      <c r="AA61" s="61">
        <f t="shared" si="57"/>
        <v>0</v>
      </c>
      <c r="AB61" s="61">
        <f t="shared" si="57"/>
        <v>0</v>
      </c>
      <c r="AC61" s="61">
        <f t="shared" si="53"/>
        <v>0</v>
      </c>
      <c r="AE61" s="131"/>
      <c r="AF61" s="132"/>
      <c r="AG61" s="161"/>
    </row>
    <row r="62" spans="1:33" x14ac:dyDescent="0.25">
      <c r="A62" s="67">
        <v>10250108301</v>
      </c>
      <c r="B62" s="68" t="s">
        <v>1137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>
        <f t="shared" si="52"/>
        <v>0</v>
      </c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>
        <f t="shared" si="53"/>
        <v>0</v>
      </c>
      <c r="AE62" s="131"/>
      <c r="AF62" s="132"/>
      <c r="AG62" s="161"/>
    </row>
    <row r="63" spans="1:33" x14ac:dyDescent="0.25">
      <c r="A63" s="67">
        <v>10250108302</v>
      </c>
      <c r="B63" s="68" t="s">
        <v>1138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>
        <f t="shared" si="52"/>
        <v>0</v>
      </c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>
        <f t="shared" si="53"/>
        <v>0</v>
      </c>
      <c r="AE63" s="131"/>
      <c r="AF63" s="132"/>
      <c r="AG63" s="161"/>
    </row>
    <row r="64" spans="1:33" x14ac:dyDescent="0.25">
      <c r="A64" s="67">
        <v>10250108303</v>
      </c>
      <c r="B64" s="68" t="s">
        <v>468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>
        <f t="shared" si="52"/>
        <v>0</v>
      </c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>
        <f t="shared" si="53"/>
        <v>0</v>
      </c>
      <c r="AE64" s="131"/>
      <c r="AF64" s="132"/>
      <c r="AG64" s="161"/>
    </row>
    <row r="65" spans="1:33" x14ac:dyDescent="0.25">
      <c r="A65" s="67">
        <v>10250108304</v>
      </c>
      <c r="B65" s="68" t="s">
        <v>929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>
        <f t="shared" si="52"/>
        <v>0</v>
      </c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>
        <f t="shared" si="53"/>
        <v>0</v>
      </c>
      <c r="AE65" s="131"/>
      <c r="AF65" s="132"/>
      <c r="AG65" s="161"/>
    </row>
    <row r="66" spans="1:33" x14ac:dyDescent="0.25">
      <c r="A66" s="67">
        <v>10250108305</v>
      </c>
      <c r="B66" s="68" t="s">
        <v>470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>
        <f t="shared" si="52"/>
        <v>0</v>
      </c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>
        <f t="shared" si="53"/>
        <v>0</v>
      </c>
      <c r="AE66" s="131"/>
      <c r="AF66" s="132"/>
      <c r="AG66" s="161"/>
    </row>
    <row r="67" spans="1:33" x14ac:dyDescent="0.25">
      <c r="A67" s="67">
        <v>10250108306</v>
      </c>
      <c r="B67" s="68" t="s">
        <v>472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>
        <f t="shared" si="52"/>
        <v>0</v>
      </c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>
        <f t="shared" si="53"/>
        <v>0</v>
      </c>
      <c r="AE67" s="131"/>
      <c r="AF67" s="132"/>
      <c r="AG67" s="161"/>
    </row>
    <row r="68" spans="1:33" x14ac:dyDescent="0.25">
      <c r="A68" s="67">
        <v>10250108307</v>
      </c>
      <c r="B68" s="68" t="s">
        <v>996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>
        <f t="shared" si="52"/>
        <v>0</v>
      </c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>
        <f t="shared" si="53"/>
        <v>0</v>
      </c>
      <c r="AE68" s="131"/>
      <c r="AF68" s="132"/>
      <c r="AG68" s="161"/>
    </row>
    <row r="69" spans="1:33" x14ac:dyDescent="0.25">
      <c r="A69" s="67">
        <v>10250108308</v>
      </c>
      <c r="B69" s="68" t="s">
        <v>998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>
        <f t="shared" si="52"/>
        <v>0</v>
      </c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>
        <f t="shared" si="53"/>
        <v>0</v>
      </c>
      <c r="AE69" s="131"/>
      <c r="AF69" s="132"/>
      <c r="AG69" s="161"/>
    </row>
    <row r="70" spans="1:33" x14ac:dyDescent="0.25">
      <c r="A70" s="67">
        <v>10250108309</v>
      </c>
      <c r="B70" s="68" t="s">
        <v>930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>
        <f t="shared" si="52"/>
        <v>0</v>
      </c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>
        <f t="shared" si="53"/>
        <v>0</v>
      </c>
      <c r="AE70" s="131"/>
      <c r="AF70" s="132"/>
      <c r="AG70" s="161"/>
    </row>
    <row r="71" spans="1:33" x14ac:dyDescent="0.25">
      <c r="A71" s="59">
        <v>102501084</v>
      </c>
      <c r="B71" s="60" t="s">
        <v>476</v>
      </c>
      <c r="C71" s="61">
        <f t="shared" ref="C71:N71" si="58">+C72+C73+C74+C75+C76+C77+C78</f>
        <v>0</v>
      </c>
      <c r="D71" s="61">
        <f t="shared" si="58"/>
        <v>0</v>
      </c>
      <c r="E71" s="61">
        <f t="shared" si="58"/>
        <v>0</v>
      </c>
      <c r="F71" s="61">
        <f t="shared" si="58"/>
        <v>0</v>
      </c>
      <c r="G71" s="61">
        <f t="shared" si="58"/>
        <v>0</v>
      </c>
      <c r="H71" s="61">
        <f t="shared" si="58"/>
        <v>0</v>
      </c>
      <c r="I71" s="61">
        <f t="shared" si="58"/>
        <v>0</v>
      </c>
      <c r="J71" s="61">
        <f t="shared" si="58"/>
        <v>0</v>
      </c>
      <c r="K71" s="61">
        <f t="shared" si="58"/>
        <v>0</v>
      </c>
      <c r="L71" s="61">
        <f t="shared" si="58"/>
        <v>0</v>
      </c>
      <c r="M71" s="61">
        <f t="shared" si="58"/>
        <v>0</v>
      </c>
      <c r="N71" s="61">
        <f t="shared" si="58"/>
        <v>0</v>
      </c>
      <c r="O71" s="61">
        <f t="shared" si="52"/>
        <v>0</v>
      </c>
      <c r="Q71" s="61">
        <v>108400</v>
      </c>
      <c r="R71" s="61">
        <f t="shared" ref="R71:AB71" si="59">+R72+R73+R74+R75+R76+R77+R78</f>
        <v>0</v>
      </c>
      <c r="S71" s="61">
        <f t="shared" si="59"/>
        <v>0</v>
      </c>
      <c r="T71" s="61">
        <f t="shared" si="59"/>
        <v>0</v>
      </c>
      <c r="U71" s="61">
        <f t="shared" si="59"/>
        <v>0</v>
      </c>
      <c r="V71" s="61">
        <f t="shared" si="59"/>
        <v>0</v>
      </c>
      <c r="W71" s="61">
        <f t="shared" si="59"/>
        <v>0</v>
      </c>
      <c r="X71" s="61">
        <f t="shared" si="59"/>
        <v>0</v>
      </c>
      <c r="Y71" s="61">
        <f t="shared" si="59"/>
        <v>0</v>
      </c>
      <c r="Z71" s="61">
        <f t="shared" si="59"/>
        <v>0</v>
      </c>
      <c r="AA71" s="61">
        <f t="shared" si="59"/>
        <v>0</v>
      </c>
      <c r="AB71" s="61">
        <f t="shared" si="59"/>
        <v>0</v>
      </c>
      <c r="AC71" s="61">
        <f t="shared" si="53"/>
        <v>108400</v>
      </c>
      <c r="AE71" s="123">
        <v>102501084</v>
      </c>
      <c r="AF71" s="97" t="s">
        <v>476</v>
      </c>
      <c r="AG71" s="156">
        <v>108400</v>
      </c>
    </row>
    <row r="72" spans="1:33" x14ac:dyDescent="0.25">
      <c r="A72" s="67">
        <v>10250108401</v>
      </c>
      <c r="B72" s="68" t="s">
        <v>478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>
        <f t="shared" si="52"/>
        <v>0</v>
      </c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>
        <f t="shared" si="53"/>
        <v>0</v>
      </c>
      <c r="AE72" s="123"/>
      <c r="AF72" s="97"/>
      <c r="AG72" s="156"/>
    </row>
    <row r="73" spans="1:33" x14ac:dyDescent="0.25">
      <c r="A73" s="67">
        <v>10250108402</v>
      </c>
      <c r="B73" s="68" t="s">
        <v>480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>
        <f t="shared" si="52"/>
        <v>0</v>
      </c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>
        <f t="shared" si="53"/>
        <v>0</v>
      </c>
      <c r="AE73" s="123"/>
      <c r="AF73" s="97"/>
      <c r="AG73" s="156"/>
    </row>
    <row r="74" spans="1:33" x14ac:dyDescent="0.25">
      <c r="A74" s="67">
        <v>10250108403</v>
      </c>
      <c r="B74" s="68" t="s">
        <v>1004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>
        <f t="shared" si="52"/>
        <v>0</v>
      </c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>
        <f t="shared" si="53"/>
        <v>0</v>
      </c>
      <c r="AE74" s="123"/>
      <c r="AF74" s="97"/>
      <c r="AG74" s="156"/>
    </row>
    <row r="75" spans="1:33" x14ac:dyDescent="0.25">
      <c r="A75" s="67">
        <v>10250108404</v>
      </c>
      <c r="B75" s="68" t="s">
        <v>1006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>
        <f t="shared" si="52"/>
        <v>0</v>
      </c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>
        <f t="shared" si="53"/>
        <v>0</v>
      </c>
      <c r="AE75" s="123"/>
      <c r="AF75" s="97"/>
      <c r="AG75" s="156"/>
    </row>
    <row r="76" spans="1:33" x14ac:dyDescent="0.25">
      <c r="A76" s="67">
        <v>10250108405</v>
      </c>
      <c r="B76" s="68" t="s">
        <v>931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>
        <f t="shared" si="52"/>
        <v>0</v>
      </c>
      <c r="Q76" s="69">
        <v>108400</v>
      </c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>
        <f t="shared" si="53"/>
        <v>108400</v>
      </c>
      <c r="AE76" s="134">
        <v>10250108405</v>
      </c>
      <c r="AF76" s="132" t="s">
        <v>931</v>
      </c>
      <c r="AG76" s="161">
        <v>108400</v>
      </c>
    </row>
    <row r="77" spans="1:33" x14ac:dyDescent="0.25">
      <c r="A77" s="67">
        <v>10250108406</v>
      </c>
      <c r="B77" s="68" t="s">
        <v>1009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>
        <f t="shared" si="52"/>
        <v>0</v>
      </c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>
        <f t="shared" si="53"/>
        <v>0</v>
      </c>
      <c r="AE77" s="134"/>
      <c r="AF77" s="132"/>
      <c r="AG77" s="161"/>
    </row>
    <row r="78" spans="1:33" x14ac:dyDescent="0.25">
      <c r="A78" s="67">
        <v>102501086</v>
      </c>
      <c r="B78" s="68" t="s">
        <v>847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>
        <f t="shared" si="52"/>
        <v>0</v>
      </c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>
        <f t="shared" si="53"/>
        <v>0</v>
      </c>
      <c r="AE78" s="134"/>
      <c r="AF78" s="132"/>
      <c r="AG78" s="161"/>
    </row>
    <row r="79" spans="1:33" x14ac:dyDescent="0.25">
      <c r="A79" s="59">
        <v>10250109</v>
      </c>
      <c r="B79" s="60" t="s">
        <v>528</v>
      </c>
      <c r="C79" s="61">
        <f t="shared" ref="C79:N79" si="60">+C80+C83+C89</f>
        <v>0</v>
      </c>
      <c r="D79" s="61">
        <f t="shared" si="60"/>
        <v>0</v>
      </c>
      <c r="E79" s="61">
        <f t="shared" si="60"/>
        <v>0</v>
      </c>
      <c r="F79" s="61">
        <f t="shared" si="60"/>
        <v>0</v>
      </c>
      <c r="G79" s="61">
        <f t="shared" si="60"/>
        <v>0</v>
      </c>
      <c r="H79" s="61">
        <f t="shared" si="60"/>
        <v>0</v>
      </c>
      <c r="I79" s="61">
        <f t="shared" si="60"/>
        <v>0</v>
      </c>
      <c r="J79" s="61">
        <f t="shared" si="60"/>
        <v>0</v>
      </c>
      <c r="K79" s="61">
        <f t="shared" si="60"/>
        <v>0</v>
      </c>
      <c r="L79" s="61">
        <f t="shared" si="60"/>
        <v>0</v>
      </c>
      <c r="M79" s="61">
        <f t="shared" si="60"/>
        <v>0</v>
      </c>
      <c r="N79" s="61">
        <f t="shared" si="60"/>
        <v>0</v>
      </c>
      <c r="O79" s="61">
        <f t="shared" si="52"/>
        <v>0</v>
      </c>
      <c r="Q79" s="61">
        <v>74665200</v>
      </c>
      <c r="R79" s="61">
        <f t="shared" ref="R79:AB79" si="61">+R80+R83+R89</f>
        <v>0</v>
      </c>
      <c r="S79" s="61">
        <f t="shared" si="61"/>
        <v>0</v>
      </c>
      <c r="T79" s="61">
        <f t="shared" si="61"/>
        <v>0</v>
      </c>
      <c r="U79" s="61">
        <f t="shared" si="61"/>
        <v>0</v>
      </c>
      <c r="V79" s="61">
        <f t="shared" si="61"/>
        <v>0</v>
      </c>
      <c r="W79" s="61">
        <f t="shared" si="61"/>
        <v>0</v>
      </c>
      <c r="X79" s="61">
        <f t="shared" si="61"/>
        <v>0</v>
      </c>
      <c r="Y79" s="61">
        <f t="shared" si="61"/>
        <v>0</v>
      </c>
      <c r="Z79" s="61">
        <f t="shared" si="61"/>
        <v>0</v>
      </c>
      <c r="AA79" s="61">
        <f t="shared" si="61"/>
        <v>0</v>
      </c>
      <c r="AB79" s="61">
        <f t="shared" si="61"/>
        <v>0</v>
      </c>
      <c r="AC79" s="61">
        <f t="shared" si="53"/>
        <v>74665200</v>
      </c>
      <c r="AE79" s="178" t="s">
        <v>932</v>
      </c>
      <c r="AF79" s="178" t="s">
        <v>933</v>
      </c>
      <c r="AG79" s="179">
        <v>74665200</v>
      </c>
    </row>
    <row r="80" spans="1:33" x14ac:dyDescent="0.25">
      <c r="A80" s="64">
        <v>102501092</v>
      </c>
      <c r="B80" s="65" t="s">
        <v>530</v>
      </c>
      <c r="C80" s="62">
        <f t="shared" ref="C80:N80" si="62">+C81+C82</f>
        <v>0</v>
      </c>
      <c r="D80" s="62">
        <f t="shared" si="62"/>
        <v>0</v>
      </c>
      <c r="E80" s="62">
        <f t="shared" si="62"/>
        <v>0</v>
      </c>
      <c r="F80" s="62">
        <f t="shared" si="62"/>
        <v>0</v>
      </c>
      <c r="G80" s="62">
        <f t="shared" si="62"/>
        <v>0</v>
      </c>
      <c r="H80" s="62">
        <f t="shared" si="62"/>
        <v>0</v>
      </c>
      <c r="I80" s="62">
        <f t="shared" si="62"/>
        <v>0</v>
      </c>
      <c r="J80" s="62">
        <f t="shared" si="62"/>
        <v>0</v>
      </c>
      <c r="K80" s="62">
        <f t="shared" si="62"/>
        <v>0</v>
      </c>
      <c r="L80" s="62">
        <f t="shared" si="62"/>
        <v>0</v>
      </c>
      <c r="M80" s="62">
        <f t="shared" si="62"/>
        <v>0</v>
      </c>
      <c r="N80" s="62">
        <f t="shared" si="62"/>
        <v>0</v>
      </c>
      <c r="O80" s="62">
        <f t="shared" si="52"/>
        <v>0</v>
      </c>
      <c r="Q80" s="62">
        <v>74665200</v>
      </c>
      <c r="R80" s="62">
        <f t="shared" ref="R80:AB80" si="63">+R81+R82</f>
        <v>0</v>
      </c>
      <c r="S80" s="62">
        <f t="shared" si="63"/>
        <v>0</v>
      </c>
      <c r="T80" s="62">
        <f t="shared" si="63"/>
        <v>0</v>
      </c>
      <c r="U80" s="62">
        <f t="shared" si="63"/>
        <v>0</v>
      </c>
      <c r="V80" s="62">
        <f t="shared" si="63"/>
        <v>0</v>
      </c>
      <c r="W80" s="62">
        <f t="shared" si="63"/>
        <v>0</v>
      </c>
      <c r="X80" s="62">
        <f t="shared" si="63"/>
        <v>0</v>
      </c>
      <c r="Y80" s="62">
        <f t="shared" si="63"/>
        <v>0</v>
      </c>
      <c r="Z80" s="62">
        <f t="shared" si="63"/>
        <v>0</v>
      </c>
      <c r="AA80" s="62">
        <f t="shared" si="63"/>
        <v>0</v>
      </c>
      <c r="AB80" s="62">
        <f t="shared" si="63"/>
        <v>0</v>
      </c>
      <c r="AC80" s="62">
        <f t="shared" si="53"/>
        <v>74665200</v>
      </c>
      <c r="AE80" s="97" t="s">
        <v>934</v>
      </c>
      <c r="AF80" s="97" t="s">
        <v>530</v>
      </c>
      <c r="AG80" s="156">
        <v>74665200</v>
      </c>
    </row>
    <row r="81" spans="1:33" x14ac:dyDescent="0.25">
      <c r="A81" s="67">
        <v>10250109205</v>
      </c>
      <c r="B81" s="68" t="s">
        <v>532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>
        <f t="shared" si="52"/>
        <v>0</v>
      </c>
      <c r="Q81" s="69">
        <v>74665200</v>
      </c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>
        <f t="shared" si="53"/>
        <v>74665200</v>
      </c>
      <c r="AE81" s="110" t="s">
        <v>935</v>
      </c>
      <c r="AF81" s="112" t="s">
        <v>936</v>
      </c>
      <c r="AG81" s="161">
        <v>74665200</v>
      </c>
    </row>
    <row r="82" spans="1:33" x14ac:dyDescent="0.25">
      <c r="A82" s="67">
        <v>10250109209</v>
      </c>
      <c r="B82" s="68" t="s">
        <v>534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>
        <f t="shared" si="52"/>
        <v>0</v>
      </c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>
        <f t="shared" si="53"/>
        <v>0</v>
      </c>
      <c r="AE82" s="112" t="s">
        <v>937</v>
      </c>
      <c r="AF82" s="112" t="s">
        <v>534</v>
      </c>
      <c r="AG82" s="161"/>
    </row>
    <row r="83" spans="1:33" x14ac:dyDescent="0.25">
      <c r="A83" s="59">
        <v>102501093</v>
      </c>
      <c r="B83" s="60" t="s">
        <v>536</v>
      </c>
      <c r="C83" s="61">
        <f t="shared" ref="C83:N83" si="64">+C84+C85+C86+C87+C88</f>
        <v>0</v>
      </c>
      <c r="D83" s="61">
        <f t="shared" si="64"/>
        <v>0</v>
      </c>
      <c r="E83" s="61">
        <f t="shared" si="64"/>
        <v>0</v>
      </c>
      <c r="F83" s="61">
        <f t="shared" si="64"/>
        <v>0</v>
      </c>
      <c r="G83" s="61">
        <f t="shared" si="64"/>
        <v>0</v>
      </c>
      <c r="H83" s="61">
        <f t="shared" si="64"/>
        <v>0</v>
      </c>
      <c r="I83" s="61">
        <f t="shared" si="64"/>
        <v>0</v>
      </c>
      <c r="J83" s="61">
        <f t="shared" si="64"/>
        <v>0</v>
      </c>
      <c r="K83" s="61">
        <f t="shared" si="64"/>
        <v>0</v>
      </c>
      <c r="L83" s="61">
        <f t="shared" si="64"/>
        <v>0</v>
      </c>
      <c r="M83" s="61">
        <f t="shared" si="64"/>
        <v>0</v>
      </c>
      <c r="N83" s="61">
        <f t="shared" si="64"/>
        <v>0</v>
      </c>
      <c r="O83" s="61">
        <f t="shared" si="52"/>
        <v>0</v>
      </c>
      <c r="Q83" s="61">
        <v>0</v>
      </c>
      <c r="R83" s="61">
        <f t="shared" ref="R83:AB83" si="65">+R84+R85+R86+R87+R88</f>
        <v>0</v>
      </c>
      <c r="S83" s="61">
        <f t="shared" si="65"/>
        <v>0</v>
      </c>
      <c r="T83" s="61">
        <f t="shared" si="65"/>
        <v>0</v>
      </c>
      <c r="U83" s="61">
        <f t="shared" si="65"/>
        <v>0</v>
      </c>
      <c r="V83" s="61">
        <f t="shared" si="65"/>
        <v>0</v>
      </c>
      <c r="W83" s="61">
        <f t="shared" si="65"/>
        <v>0</v>
      </c>
      <c r="X83" s="61">
        <f t="shared" si="65"/>
        <v>0</v>
      </c>
      <c r="Y83" s="61">
        <f t="shared" si="65"/>
        <v>0</v>
      </c>
      <c r="Z83" s="61">
        <f t="shared" si="65"/>
        <v>0</v>
      </c>
      <c r="AA83" s="61">
        <f t="shared" si="65"/>
        <v>0</v>
      </c>
      <c r="AB83" s="61">
        <f t="shared" si="65"/>
        <v>0</v>
      </c>
      <c r="AC83" s="61">
        <f t="shared" si="53"/>
        <v>0</v>
      </c>
      <c r="AE83" s="97" t="s">
        <v>938</v>
      </c>
      <c r="AF83" s="97" t="s">
        <v>536</v>
      </c>
      <c r="AG83" s="156">
        <v>0</v>
      </c>
    </row>
    <row r="84" spans="1:33" x14ac:dyDescent="0.25">
      <c r="A84" s="67">
        <v>10250109301</v>
      </c>
      <c r="B84" s="68" t="s">
        <v>940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>
        <f t="shared" si="52"/>
        <v>0</v>
      </c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>
        <f t="shared" si="53"/>
        <v>0</v>
      </c>
      <c r="AE84" s="112" t="s">
        <v>939</v>
      </c>
      <c r="AF84" s="112" t="s">
        <v>940</v>
      </c>
      <c r="AG84" s="161"/>
    </row>
    <row r="85" spans="1:33" x14ac:dyDescent="0.25">
      <c r="A85" s="67">
        <v>10250109302</v>
      </c>
      <c r="B85" s="68" t="s">
        <v>1139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>
        <f t="shared" si="52"/>
        <v>0</v>
      </c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>
        <f t="shared" si="53"/>
        <v>0</v>
      </c>
      <c r="AE85" s="112"/>
      <c r="AF85" s="112"/>
      <c r="AG85" s="161"/>
    </row>
    <row r="86" spans="1:33" x14ac:dyDescent="0.25">
      <c r="A86" s="67">
        <v>10250109303</v>
      </c>
      <c r="B86" s="68" t="s">
        <v>538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>
        <f t="shared" si="52"/>
        <v>0</v>
      </c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>
        <f t="shared" si="53"/>
        <v>0</v>
      </c>
      <c r="AE86" s="112"/>
      <c r="AF86" s="112"/>
      <c r="AG86" s="161"/>
    </row>
    <row r="87" spans="1:33" x14ac:dyDescent="0.25">
      <c r="A87" s="67">
        <v>10250109304</v>
      </c>
      <c r="B87" s="68" t="s">
        <v>1140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>
        <f t="shared" si="52"/>
        <v>0</v>
      </c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>
        <f t="shared" si="53"/>
        <v>0</v>
      </c>
      <c r="AE87" s="112"/>
      <c r="AF87" s="112"/>
      <c r="AG87" s="161"/>
    </row>
    <row r="88" spans="1:33" x14ac:dyDescent="0.25">
      <c r="A88" s="67">
        <v>10250109305</v>
      </c>
      <c r="B88" s="68" t="s">
        <v>1141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>
        <f t="shared" si="52"/>
        <v>0</v>
      </c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>
        <f t="shared" si="53"/>
        <v>0</v>
      </c>
      <c r="AE88" s="112"/>
      <c r="AF88" s="112"/>
      <c r="AG88" s="161"/>
    </row>
    <row r="89" spans="1:33" x14ac:dyDescent="0.25">
      <c r="A89" s="59">
        <v>102501096</v>
      </c>
      <c r="B89" s="60" t="s">
        <v>942</v>
      </c>
      <c r="C89" s="61">
        <f t="shared" ref="C89:N89" si="66">+C90+C91+C92+C93+C94+C95+C96</f>
        <v>0</v>
      </c>
      <c r="D89" s="61">
        <f t="shared" si="66"/>
        <v>0</v>
      </c>
      <c r="E89" s="61">
        <f t="shared" si="66"/>
        <v>0</v>
      </c>
      <c r="F89" s="61">
        <f t="shared" si="66"/>
        <v>0</v>
      </c>
      <c r="G89" s="61">
        <f t="shared" si="66"/>
        <v>0</v>
      </c>
      <c r="H89" s="61">
        <f t="shared" si="66"/>
        <v>0</v>
      </c>
      <c r="I89" s="61">
        <f t="shared" si="66"/>
        <v>0</v>
      </c>
      <c r="J89" s="61">
        <f t="shared" si="66"/>
        <v>0</v>
      </c>
      <c r="K89" s="61">
        <f t="shared" si="66"/>
        <v>0</v>
      </c>
      <c r="L89" s="61">
        <f t="shared" si="66"/>
        <v>0</v>
      </c>
      <c r="M89" s="61">
        <f t="shared" si="66"/>
        <v>0</v>
      </c>
      <c r="N89" s="61">
        <f t="shared" si="66"/>
        <v>0</v>
      </c>
      <c r="O89" s="61">
        <f t="shared" si="52"/>
        <v>0</v>
      </c>
      <c r="Q89" s="61">
        <v>0</v>
      </c>
      <c r="R89" s="61">
        <f t="shared" ref="R89:AB89" si="67">+R90+R91+R92+R93+R94+R95+R96</f>
        <v>0</v>
      </c>
      <c r="S89" s="61">
        <f t="shared" si="67"/>
        <v>0</v>
      </c>
      <c r="T89" s="61">
        <f t="shared" si="67"/>
        <v>0</v>
      </c>
      <c r="U89" s="61">
        <f t="shared" si="67"/>
        <v>0</v>
      </c>
      <c r="V89" s="61">
        <f t="shared" si="67"/>
        <v>0</v>
      </c>
      <c r="W89" s="61">
        <f t="shared" si="67"/>
        <v>0</v>
      </c>
      <c r="X89" s="61">
        <f t="shared" si="67"/>
        <v>0</v>
      </c>
      <c r="Y89" s="61">
        <f t="shared" si="67"/>
        <v>0</v>
      </c>
      <c r="Z89" s="61">
        <f t="shared" si="67"/>
        <v>0</v>
      </c>
      <c r="AA89" s="61">
        <f t="shared" si="67"/>
        <v>0</v>
      </c>
      <c r="AB89" s="61">
        <f t="shared" si="67"/>
        <v>0</v>
      </c>
      <c r="AC89" s="61">
        <f t="shared" si="53"/>
        <v>0</v>
      </c>
      <c r="AE89" s="97" t="s">
        <v>941</v>
      </c>
      <c r="AF89" s="97" t="s">
        <v>942</v>
      </c>
      <c r="AG89" s="156">
        <v>0</v>
      </c>
    </row>
    <row r="90" spans="1:33" x14ac:dyDescent="0.25">
      <c r="A90" s="67">
        <v>10250109601</v>
      </c>
      <c r="B90" s="68" t="s">
        <v>1142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>
        <f t="shared" si="52"/>
        <v>0</v>
      </c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>
        <f t="shared" si="53"/>
        <v>0</v>
      </c>
      <c r="AE90" s="97"/>
      <c r="AF90" s="97"/>
      <c r="AG90" s="156"/>
    </row>
    <row r="91" spans="1:33" x14ac:dyDescent="0.25">
      <c r="A91" s="67">
        <v>10250109602</v>
      </c>
      <c r="B91" s="68" t="s">
        <v>1143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>
        <f t="shared" si="52"/>
        <v>0</v>
      </c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>
        <f t="shared" si="53"/>
        <v>0</v>
      </c>
      <c r="AE91" s="97"/>
      <c r="AF91" s="97"/>
      <c r="AG91" s="156"/>
    </row>
    <row r="92" spans="1:33" x14ac:dyDescent="0.25">
      <c r="A92" s="67">
        <v>10250109603</v>
      </c>
      <c r="B92" s="68" t="s">
        <v>1144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>
        <f t="shared" si="52"/>
        <v>0</v>
      </c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>
        <f t="shared" si="53"/>
        <v>0</v>
      </c>
      <c r="AE92" s="97"/>
      <c r="AF92" s="97"/>
      <c r="AG92" s="156"/>
    </row>
    <row r="93" spans="1:33" x14ac:dyDescent="0.25">
      <c r="A93" s="67">
        <v>10250109604</v>
      </c>
      <c r="B93" s="68" t="s">
        <v>944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>
        <f t="shared" si="52"/>
        <v>0</v>
      </c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>
        <f t="shared" si="53"/>
        <v>0</v>
      </c>
      <c r="AE93" s="110" t="s">
        <v>943</v>
      </c>
      <c r="AF93" s="112" t="s">
        <v>944</v>
      </c>
      <c r="AG93" s="161"/>
    </row>
    <row r="94" spans="1:33" x14ac:dyDescent="0.25">
      <c r="A94" s="67">
        <v>10250109605</v>
      </c>
      <c r="B94" s="68" t="s">
        <v>1145</v>
      </c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>
        <f t="shared" si="52"/>
        <v>0</v>
      </c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>
        <f t="shared" si="53"/>
        <v>0</v>
      </c>
      <c r="AE94" s="110"/>
      <c r="AF94" s="112"/>
      <c r="AG94" s="161"/>
    </row>
    <row r="95" spans="1:33" x14ac:dyDescent="0.25">
      <c r="A95" s="67">
        <v>10250109606</v>
      </c>
      <c r="B95" s="68" t="s">
        <v>1146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>
        <f t="shared" si="52"/>
        <v>0</v>
      </c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>
        <f t="shared" si="53"/>
        <v>0</v>
      </c>
      <c r="AE95" s="110"/>
      <c r="AF95" s="112"/>
      <c r="AG95" s="161"/>
    </row>
    <row r="96" spans="1:33" x14ac:dyDescent="0.25">
      <c r="A96" s="67">
        <v>10250109609</v>
      </c>
      <c r="B96" s="68" t="s">
        <v>1147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>
        <f t="shared" si="52"/>
        <v>0</v>
      </c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>
        <f t="shared" si="53"/>
        <v>0</v>
      </c>
      <c r="AE96" s="110"/>
      <c r="AF96" s="112"/>
      <c r="AG96" s="161"/>
    </row>
    <row r="97" spans="1:33" x14ac:dyDescent="0.25">
      <c r="A97" s="59">
        <v>102502</v>
      </c>
      <c r="B97" s="60" t="s">
        <v>946</v>
      </c>
      <c r="C97" s="61">
        <f t="shared" ref="C97:N97" si="68">+C98+C122+C145+C210+C272+C284+C319+C327+C350</f>
        <v>347825569.58157212</v>
      </c>
      <c r="D97" s="61">
        <f t="shared" si="68"/>
        <v>1832082353.0815721</v>
      </c>
      <c r="E97" s="61">
        <f t="shared" si="68"/>
        <v>769909367.46408415</v>
      </c>
      <c r="F97" s="61">
        <f t="shared" si="68"/>
        <v>438657046.58157206</v>
      </c>
      <c r="G97" s="61">
        <f t="shared" si="68"/>
        <v>361265172.05152375</v>
      </c>
      <c r="H97" s="61">
        <f t="shared" si="68"/>
        <v>280629982.58157212</v>
      </c>
      <c r="I97" s="61">
        <f t="shared" si="68"/>
        <v>1943153983.8465953</v>
      </c>
      <c r="J97" s="61">
        <f t="shared" si="68"/>
        <v>588248171.46408415</v>
      </c>
      <c r="K97" s="61">
        <f t="shared" si="68"/>
        <v>612536653.58157218</v>
      </c>
      <c r="L97" s="61">
        <f t="shared" si="68"/>
        <v>263183118.42161843</v>
      </c>
      <c r="M97" s="61">
        <f t="shared" si="68"/>
        <v>329157189.66308087</v>
      </c>
      <c r="N97" s="61">
        <f t="shared" si="68"/>
        <v>170807069.58157215</v>
      </c>
      <c r="O97" s="61">
        <f t="shared" si="52"/>
        <v>7937455677.9004211</v>
      </c>
      <c r="Q97" s="61">
        <v>300850</v>
      </c>
      <c r="R97" s="61">
        <f t="shared" ref="R97:AB97" si="69">+R98+R122+R145+R210+R272+R284+R319+R327+R350</f>
        <v>0</v>
      </c>
      <c r="S97" s="61">
        <f t="shared" si="69"/>
        <v>0</v>
      </c>
      <c r="T97" s="61">
        <f t="shared" si="69"/>
        <v>0</v>
      </c>
      <c r="U97" s="61">
        <f t="shared" si="69"/>
        <v>0</v>
      </c>
      <c r="V97" s="61">
        <f t="shared" si="69"/>
        <v>0</v>
      </c>
      <c r="W97" s="61">
        <f t="shared" si="69"/>
        <v>0</v>
      </c>
      <c r="X97" s="61">
        <f t="shared" si="69"/>
        <v>0</v>
      </c>
      <c r="Y97" s="61">
        <f t="shared" si="69"/>
        <v>0</v>
      </c>
      <c r="Z97" s="61">
        <f t="shared" si="69"/>
        <v>0</v>
      </c>
      <c r="AA97" s="61">
        <f t="shared" si="69"/>
        <v>0</v>
      </c>
      <c r="AB97" s="61">
        <f t="shared" si="69"/>
        <v>0</v>
      </c>
      <c r="AC97" s="61">
        <f t="shared" si="53"/>
        <v>300850</v>
      </c>
      <c r="AE97" s="178" t="s">
        <v>945</v>
      </c>
      <c r="AF97" s="178" t="s">
        <v>946</v>
      </c>
      <c r="AG97" s="179">
        <v>300850</v>
      </c>
    </row>
    <row r="98" spans="1:33" x14ac:dyDescent="0.25">
      <c r="A98" s="64">
        <v>10250200</v>
      </c>
      <c r="B98" s="65" t="s">
        <v>235</v>
      </c>
      <c r="C98" s="62">
        <f t="shared" ref="C98:N98" si="70">+C99+C109+C115+C118</f>
        <v>111207705.01332951</v>
      </c>
      <c r="D98" s="62">
        <f t="shared" si="70"/>
        <v>23207705.013329502</v>
      </c>
      <c r="E98" s="62">
        <f t="shared" si="70"/>
        <v>107207705.01332951</v>
      </c>
      <c r="F98" s="62">
        <f t="shared" si="70"/>
        <v>16207705.013329502</v>
      </c>
      <c r="G98" s="62">
        <f t="shared" si="70"/>
        <v>108207705.01332951</v>
      </c>
      <c r="H98" s="62">
        <f t="shared" si="70"/>
        <v>23480205.013329502</v>
      </c>
      <c r="I98" s="62">
        <f t="shared" si="70"/>
        <v>114207705.01332951</v>
      </c>
      <c r="J98" s="62">
        <f t="shared" si="70"/>
        <v>37207705.013329506</v>
      </c>
      <c r="K98" s="62">
        <f t="shared" si="70"/>
        <v>148214722.01332951</v>
      </c>
      <c r="L98" s="62">
        <f t="shared" si="70"/>
        <v>18757704.853375431</v>
      </c>
      <c r="M98" s="62">
        <f t="shared" si="70"/>
        <v>118207705.01332951</v>
      </c>
      <c r="N98" s="62">
        <f t="shared" si="70"/>
        <v>21379205.013329502</v>
      </c>
      <c r="O98" s="62">
        <f t="shared" si="52"/>
        <v>847493477</v>
      </c>
      <c r="Q98" s="62">
        <v>300850</v>
      </c>
      <c r="R98" s="62">
        <f t="shared" ref="R98:AB98" si="71">+R99+R109+R115+R118</f>
        <v>0</v>
      </c>
      <c r="S98" s="62">
        <f t="shared" si="71"/>
        <v>0</v>
      </c>
      <c r="T98" s="62">
        <f t="shared" si="71"/>
        <v>0</v>
      </c>
      <c r="U98" s="62">
        <f t="shared" si="71"/>
        <v>0</v>
      </c>
      <c r="V98" s="62">
        <f t="shared" si="71"/>
        <v>0</v>
      </c>
      <c r="W98" s="62">
        <f t="shared" si="71"/>
        <v>0</v>
      </c>
      <c r="X98" s="62">
        <f t="shared" si="71"/>
        <v>0</v>
      </c>
      <c r="Y98" s="62">
        <f t="shared" si="71"/>
        <v>0</v>
      </c>
      <c r="Z98" s="62">
        <f t="shared" si="71"/>
        <v>0</v>
      </c>
      <c r="AA98" s="62">
        <f t="shared" si="71"/>
        <v>0</v>
      </c>
      <c r="AB98" s="62">
        <f t="shared" si="71"/>
        <v>0</v>
      </c>
      <c r="AC98" s="62">
        <f t="shared" si="53"/>
        <v>300850</v>
      </c>
      <c r="AE98" s="178" t="s">
        <v>947</v>
      </c>
      <c r="AF98" s="178" t="s">
        <v>948</v>
      </c>
      <c r="AG98" s="179">
        <v>300850</v>
      </c>
    </row>
    <row r="99" spans="1:33" x14ac:dyDescent="0.25">
      <c r="A99" s="64">
        <v>102502001</v>
      </c>
      <c r="B99" s="65" t="s">
        <v>237</v>
      </c>
      <c r="C99" s="62">
        <f t="shared" ref="C99:N99" si="72">+C100+C101+C102+C103+C104+C105+C106+C107+C108</f>
        <v>95000000</v>
      </c>
      <c r="D99" s="62">
        <f t="shared" si="72"/>
        <v>7000000</v>
      </c>
      <c r="E99" s="62">
        <f t="shared" si="72"/>
        <v>91000000</v>
      </c>
      <c r="F99" s="62">
        <f t="shared" si="72"/>
        <v>0</v>
      </c>
      <c r="G99" s="62">
        <f t="shared" si="72"/>
        <v>92000000</v>
      </c>
      <c r="H99" s="62">
        <f t="shared" si="72"/>
        <v>7272500</v>
      </c>
      <c r="I99" s="62">
        <f t="shared" si="72"/>
        <v>98000000</v>
      </c>
      <c r="J99" s="62">
        <f t="shared" si="72"/>
        <v>21000000</v>
      </c>
      <c r="K99" s="62">
        <f t="shared" si="72"/>
        <v>132007017</v>
      </c>
      <c r="L99" s="62">
        <f t="shared" si="72"/>
        <v>2549999.840045929</v>
      </c>
      <c r="M99" s="62">
        <f t="shared" si="72"/>
        <v>102000000</v>
      </c>
      <c r="N99" s="62">
        <f t="shared" si="72"/>
        <v>5171500</v>
      </c>
      <c r="O99" s="62">
        <f t="shared" si="52"/>
        <v>653001016.84004593</v>
      </c>
      <c r="Q99" s="62">
        <v>0</v>
      </c>
      <c r="R99" s="62">
        <f t="shared" ref="R99:AB99" si="73">+R100+R101+R102+R103+R104+R105+R106+R107+R108</f>
        <v>0</v>
      </c>
      <c r="S99" s="62">
        <f t="shared" si="73"/>
        <v>0</v>
      </c>
      <c r="T99" s="62">
        <f t="shared" si="73"/>
        <v>0</v>
      </c>
      <c r="U99" s="62">
        <f t="shared" si="73"/>
        <v>0</v>
      </c>
      <c r="V99" s="62">
        <f t="shared" si="73"/>
        <v>0</v>
      </c>
      <c r="W99" s="62">
        <f t="shared" si="73"/>
        <v>0</v>
      </c>
      <c r="X99" s="62">
        <f t="shared" si="73"/>
        <v>0</v>
      </c>
      <c r="Y99" s="62">
        <f t="shared" si="73"/>
        <v>0</v>
      </c>
      <c r="Z99" s="62">
        <f t="shared" si="73"/>
        <v>0</v>
      </c>
      <c r="AA99" s="62">
        <f t="shared" si="73"/>
        <v>0</v>
      </c>
      <c r="AB99" s="62">
        <f t="shared" si="73"/>
        <v>0</v>
      </c>
      <c r="AC99" s="62">
        <f t="shared" si="53"/>
        <v>0</v>
      </c>
      <c r="AE99" s="97" t="s">
        <v>949</v>
      </c>
      <c r="AF99" s="97" t="s">
        <v>237</v>
      </c>
      <c r="AG99" s="156">
        <v>0</v>
      </c>
    </row>
    <row r="100" spans="1:33" x14ac:dyDescent="0.25">
      <c r="A100" s="67">
        <v>10250200101</v>
      </c>
      <c r="B100" s="68" t="s">
        <v>951</v>
      </c>
      <c r="C100" s="69">
        <v>95000000</v>
      </c>
      <c r="D100" s="69">
        <v>0</v>
      </c>
      <c r="E100" s="69">
        <v>91000000</v>
      </c>
      <c r="F100" s="69">
        <v>0</v>
      </c>
      <c r="G100" s="69">
        <v>92000000</v>
      </c>
      <c r="H100" s="69">
        <v>0</v>
      </c>
      <c r="I100" s="69">
        <v>98000000</v>
      </c>
      <c r="J100" s="69">
        <v>0</v>
      </c>
      <c r="K100" s="69">
        <v>110635294</v>
      </c>
      <c r="L100" s="69">
        <v>0</v>
      </c>
      <c r="M100" s="69">
        <v>95000000</v>
      </c>
      <c r="N100" s="69">
        <v>0</v>
      </c>
      <c r="O100" s="69">
        <v>581635294</v>
      </c>
      <c r="Q100" s="69"/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f t="shared" si="53"/>
        <v>0</v>
      </c>
      <c r="AE100" s="112" t="s">
        <v>950</v>
      </c>
      <c r="AF100" s="112" t="s">
        <v>951</v>
      </c>
      <c r="AG100" s="161"/>
    </row>
    <row r="101" spans="1:33" x14ac:dyDescent="0.25">
      <c r="A101" s="67">
        <v>10250200102</v>
      </c>
      <c r="B101" s="68" t="s">
        <v>239</v>
      </c>
      <c r="C101" s="69">
        <v>0</v>
      </c>
      <c r="D101" s="69">
        <v>0</v>
      </c>
      <c r="E101" s="69">
        <v>0</v>
      </c>
      <c r="F101" s="69">
        <v>0</v>
      </c>
      <c r="G101" s="69">
        <v>0</v>
      </c>
      <c r="H101" s="69">
        <v>272500</v>
      </c>
      <c r="I101" s="69">
        <v>0</v>
      </c>
      <c r="J101" s="69">
        <v>0</v>
      </c>
      <c r="K101" s="69">
        <v>122751</v>
      </c>
      <c r="L101" s="69">
        <v>0</v>
      </c>
      <c r="M101" s="69">
        <v>0</v>
      </c>
      <c r="N101" s="69">
        <v>0</v>
      </c>
      <c r="O101" s="69">
        <v>395251</v>
      </c>
      <c r="Q101" s="69"/>
      <c r="R101" s="69">
        <v>0</v>
      </c>
      <c r="S101" s="69">
        <v>0</v>
      </c>
      <c r="T101" s="69">
        <v>0</v>
      </c>
      <c r="U101" s="69">
        <v>0</v>
      </c>
      <c r="V101" s="69">
        <v>0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f t="shared" si="53"/>
        <v>0</v>
      </c>
      <c r="AE101" s="112" t="s">
        <v>952</v>
      </c>
      <c r="AF101" s="112" t="s">
        <v>239</v>
      </c>
      <c r="AG101" s="161"/>
    </row>
    <row r="102" spans="1:33" x14ac:dyDescent="0.25">
      <c r="A102" s="67">
        <v>10250200103</v>
      </c>
      <c r="B102" s="68" t="s">
        <v>1148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>
        <f t="shared" si="52"/>
        <v>0</v>
      </c>
      <c r="Q102" s="69"/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f t="shared" si="53"/>
        <v>0</v>
      </c>
      <c r="AE102" s="112"/>
      <c r="AF102" s="112"/>
      <c r="AG102" s="161"/>
    </row>
    <row r="103" spans="1:33" x14ac:dyDescent="0.25">
      <c r="A103" s="67">
        <v>10250200104</v>
      </c>
      <c r="B103" s="68" t="s">
        <v>241</v>
      </c>
      <c r="C103" s="69">
        <v>0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21000000</v>
      </c>
      <c r="K103" s="69">
        <v>11789268</v>
      </c>
      <c r="L103" s="69">
        <v>2549999.840045929</v>
      </c>
      <c r="M103" s="69">
        <v>0</v>
      </c>
      <c r="N103" s="69">
        <v>5171500</v>
      </c>
      <c r="O103" s="69">
        <v>40510767.840045929</v>
      </c>
      <c r="Q103" s="69"/>
      <c r="R103" s="69">
        <v>0</v>
      </c>
      <c r="S103" s="69">
        <v>0</v>
      </c>
      <c r="T103" s="69">
        <v>0</v>
      </c>
      <c r="U103" s="69">
        <v>0</v>
      </c>
      <c r="V103" s="69">
        <v>0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0</v>
      </c>
      <c r="AC103" s="69">
        <f t="shared" si="53"/>
        <v>0</v>
      </c>
      <c r="AE103" s="112" t="s">
        <v>953</v>
      </c>
      <c r="AF103" s="112" t="s">
        <v>241</v>
      </c>
      <c r="AG103" s="161"/>
    </row>
    <row r="104" spans="1:33" x14ac:dyDescent="0.25">
      <c r="A104" s="67">
        <v>10250200105</v>
      </c>
      <c r="B104" s="68" t="s">
        <v>1149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>
        <v>0</v>
      </c>
      <c r="Q104" s="69"/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f t="shared" si="53"/>
        <v>0</v>
      </c>
      <c r="AE104" s="112"/>
      <c r="AF104" s="112"/>
      <c r="AG104" s="161"/>
    </row>
    <row r="105" spans="1:33" x14ac:dyDescent="0.25">
      <c r="A105" s="67">
        <v>10250200106</v>
      </c>
      <c r="B105" s="68" t="s">
        <v>1150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>
        <f t="shared" si="52"/>
        <v>0</v>
      </c>
      <c r="Q105" s="69"/>
      <c r="R105" s="69">
        <v>0</v>
      </c>
      <c r="S105" s="69">
        <v>0</v>
      </c>
      <c r="T105" s="69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f t="shared" si="53"/>
        <v>0</v>
      </c>
      <c r="AE105" s="112"/>
      <c r="AF105" s="112"/>
      <c r="AG105" s="161"/>
    </row>
    <row r="106" spans="1:33" x14ac:dyDescent="0.25">
      <c r="A106" s="67">
        <v>10250200107</v>
      </c>
      <c r="B106" s="68" t="s">
        <v>1151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>
        <f t="shared" si="52"/>
        <v>0</v>
      </c>
      <c r="Q106" s="69"/>
      <c r="R106" s="69">
        <v>0</v>
      </c>
      <c r="S106" s="69">
        <v>0</v>
      </c>
      <c r="T106" s="69">
        <v>0</v>
      </c>
      <c r="U106" s="69">
        <v>0</v>
      </c>
      <c r="V106" s="69">
        <v>0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f t="shared" si="53"/>
        <v>0</v>
      </c>
      <c r="AE106" s="112"/>
      <c r="AF106" s="112"/>
      <c r="AG106" s="161"/>
    </row>
    <row r="107" spans="1:33" x14ac:dyDescent="0.25">
      <c r="A107" s="67">
        <v>10250200108</v>
      </c>
      <c r="B107" s="68" t="s">
        <v>1152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>
        <f t="shared" si="52"/>
        <v>0</v>
      </c>
      <c r="Q107" s="69"/>
      <c r="R107" s="69">
        <v>0</v>
      </c>
      <c r="S107" s="69">
        <v>0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f t="shared" si="53"/>
        <v>0</v>
      </c>
      <c r="AE107" s="112"/>
      <c r="AF107" s="112"/>
      <c r="AG107" s="161"/>
    </row>
    <row r="108" spans="1:33" x14ac:dyDescent="0.25">
      <c r="A108" s="67">
        <v>10250200109</v>
      </c>
      <c r="B108" s="68" t="s">
        <v>831</v>
      </c>
      <c r="C108" s="69">
        <v>0</v>
      </c>
      <c r="D108" s="69">
        <v>7000000</v>
      </c>
      <c r="E108" s="69">
        <v>0</v>
      </c>
      <c r="F108" s="69">
        <v>0</v>
      </c>
      <c r="G108" s="69">
        <v>0</v>
      </c>
      <c r="H108" s="69">
        <v>7000000</v>
      </c>
      <c r="I108" s="69">
        <v>0</v>
      </c>
      <c r="J108" s="69">
        <v>0</v>
      </c>
      <c r="K108" s="69">
        <v>9459704</v>
      </c>
      <c r="L108" s="69">
        <v>0</v>
      </c>
      <c r="M108" s="69">
        <v>7000000</v>
      </c>
      <c r="N108" s="69">
        <v>0</v>
      </c>
      <c r="O108" s="69">
        <v>30459704</v>
      </c>
      <c r="Q108" s="69"/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f t="shared" si="53"/>
        <v>0</v>
      </c>
      <c r="AE108" s="112" t="s">
        <v>954</v>
      </c>
      <c r="AF108" s="112" t="s">
        <v>955</v>
      </c>
      <c r="AG108" s="161"/>
    </row>
    <row r="109" spans="1:33" x14ac:dyDescent="0.25">
      <c r="A109" s="59">
        <v>102502002</v>
      </c>
      <c r="B109" s="60" t="s">
        <v>245</v>
      </c>
      <c r="C109" s="61">
        <f t="shared" ref="C109:N109" si="74">+C110+C111+C112+C113+C114</f>
        <v>16207705.013329502</v>
      </c>
      <c r="D109" s="61">
        <f t="shared" si="74"/>
        <v>16207705.013329502</v>
      </c>
      <c r="E109" s="61">
        <f t="shared" si="74"/>
        <v>16207705.013329502</v>
      </c>
      <c r="F109" s="61">
        <f t="shared" si="74"/>
        <v>16207705.013329502</v>
      </c>
      <c r="G109" s="61">
        <f t="shared" si="74"/>
        <v>16207705.013329502</v>
      </c>
      <c r="H109" s="61">
        <f t="shared" si="74"/>
        <v>16207705.013329502</v>
      </c>
      <c r="I109" s="61">
        <f t="shared" si="74"/>
        <v>16207705.013329502</v>
      </c>
      <c r="J109" s="61">
        <f t="shared" si="74"/>
        <v>16207705.013329502</v>
      </c>
      <c r="K109" s="61">
        <f t="shared" si="74"/>
        <v>16207705.013329502</v>
      </c>
      <c r="L109" s="61">
        <f t="shared" si="74"/>
        <v>16207705.013329502</v>
      </c>
      <c r="M109" s="61">
        <f t="shared" si="74"/>
        <v>16207705.013329502</v>
      </c>
      <c r="N109" s="61">
        <f t="shared" si="74"/>
        <v>16207705.013329502</v>
      </c>
      <c r="O109" s="61">
        <f t="shared" si="52"/>
        <v>194492460.15995404</v>
      </c>
      <c r="Q109" s="61">
        <v>0</v>
      </c>
      <c r="R109" s="61">
        <f t="shared" ref="R109:AB109" si="75">+R110+R111+R112+R113+R114</f>
        <v>0</v>
      </c>
      <c r="S109" s="61">
        <f t="shared" si="75"/>
        <v>0</v>
      </c>
      <c r="T109" s="61">
        <f t="shared" si="75"/>
        <v>0</v>
      </c>
      <c r="U109" s="61">
        <f t="shared" si="75"/>
        <v>0</v>
      </c>
      <c r="V109" s="61">
        <f t="shared" si="75"/>
        <v>0</v>
      </c>
      <c r="W109" s="61">
        <f t="shared" si="75"/>
        <v>0</v>
      </c>
      <c r="X109" s="61">
        <f t="shared" si="75"/>
        <v>0</v>
      </c>
      <c r="Y109" s="61">
        <f t="shared" si="75"/>
        <v>0</v>
      </c>
      <c r="Z109" s="61">
        <f t="shared" si="75"/>
        <v>0</v>
      </c>
      <c r="AA109" s="61">
        <f t="shared" si="75"/>
        <v>0</v>
      </c>
      <c r="AB109" s="61">
        <f t="shared" si="75"/>
        <v>0</v>
      </c>
      <c r="AC109" s="61">
        <f t="shared" si="53"/>
        <v>0</v>
      </c>
      <c r="AE109" s="97" t="s">
        <v>956</v>
      </c>
      <c r="AF109" s="97" t="s">
        <v>269</v>
      </c>
      <c r="AG109" s="156">
        <v>0</v>
      </c>
    </row>
    <row r="110" spans="1:33" x14ac:dyDescent="0.25">
      <c r="A110" s="67">
        <v>10250200201</v>
      </c>
      <c r="B110" s="68" t="s">
        <v>247</v>
      </c>
      <c r="C110" s="69">
        <v>6633446.5741779627</v>
      </c>
      <c r="D110" s="69">
        <v>6633446.5741779627</v>
      </c>
      <c r="E110" s="69">
        <v>6633446.5741779627</v>
      </c>
      <c r="F110" s="69">
        <v>6633446.5741779627</v>
      </c>
      <c r="G110" s="69">
        <v>6633446.5741779627</v>
      </c>
      <c r="H110" s="69">
        <v>6633446.5741779627</v>
      </c>
      <c r="I110" s="69">
        <v>6633446.5741779627</v>
      </c>
      <c r="J110" s="69">
        <v>6633446.5741779627</v>
      </c>
      <c r="K110" s="69">
        <v>6633446.5741779627</v>
      </c>
      <c r="L110" s="69">
        <v>6633446.5741779627</v>
      </c>
      <c r="M110" s="69">
        <v>6633446.5741779627</v>
      </c>
      <c r="N110" s="69">
        <v>6633446.5741779627</v>
      </c>
      <c r="O110" s="69">
        <v>79601358.890135571</v>
      </c>
      <c r="Q110" s="69"/>
      <c r="R110" s="69">
        <v>0</v>
      </c>
      <c r="S110" s="69">
        <v>0</v>
      </c>
      <c r="T110" s="69">
        <v>0</v>
      </c>
      <c r="U110" s="69">
        <v>0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f t="shared" si="53"/>
        <v>0</v>
      </c>
      <c r="AE110" s="112" t="s">
        <v>957</v>
      </c>
      <c r="AF110" s="112" t="s">
        <v>247</v>
      </c>
      <c r="AG110" s="161"/>
    </row>
    <row r="111" spans="1:33" x14ac:dyDescent="0.25">
      <c r="A111" s="67">
        <v>10250200202</v>
      </c>
      <c r="B111" s="68" t="s">
        <v>259</v>
      </c>
      <c r="C111" s="69">
        <v>1740554.4946822643</v>
      </c>
      <c r="D111" s="69">
        <v>1740554.4946822643</v>
      </c>
      <c r="E111" s="69">
        <v>1740554.4946822643</v>
      </c>
      <c r="F111" s="69">
        <v>1740554.4946822643</v>
      </c>
      <c r="G111" s="69">
        <v>1740554.4946822643</v>
      </c>
      <c r="H111" s="69">
        <v>1740554.4946822643</v>
      </c>
      <c r="I111" s="69">
        <v>1740554.4946822643</v>
      </c>
      <c r="J111" s="69">
        <v>1740554.4946822643</v>
      </c>
      <c r="K111" s="69">
        <v>1740554.4946822643</v>
      </c>
      <c r="L111" s="69">
        <v>1740554.4946822643</v>
      </c>
      <c r="M111" s="69">
        <v>1740554.4946822643</v>
      </c>
      <c r="N111" s="69">
        <v>1740554.4946822643</v>
      </c>
      <c r="O111" s="69">
        <v>20886653.936187167</v>
      </c>
      <c r="Q111" s="69"/>
      <c r="R111" s="69">
        <v>0</v>
      </c>
      <c r="S111" s="69">
        <v>0</v>
      </c>
      <c r="T111" s="69">
        <v>0</v>
      </c>
      <c r="U111" s="69">
        <v>0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f t="shared" si="53"/>
        <v>0</v>
      </c>
      <c r="AE111" s="112" t="s">
        <v>958</v>
      </c>
      <c r="AF111" s="112" t="s">
        <v>259</v>
      </c>
      <c r="AG111" s="161"/>
    </row>
    <row r="112" spans="1:33" x14ac:dyDescent="0.25">
      <c r="A112" s="67">
        <v>10250200203</v>
      </c>
      <c r="B112" s="68" t="s">
        <v>1153</v>
      </c>
      <c r="C112" s="69">
        <v>7833703.944469274</v>
      </c>
      <c r="D112" s="69">
        <v>7833703.944469274</v>
      </c>
      <c r="E112" s="69">
        <v>7833703.944469274</v>
      </c>
      <c r="F112" s="69">
        <v>7833703.944469274</v>
      </c>
      <c r="G112" s="69">
        <v>7833703.944469274</v>
      </c>
      <c r="H112" s="69">
        <v>7833703.944469274</v>
      </c>
      <c r="I112" s="69">
        <v>7833703.944469274</v>
      </c>
      <c r="J112" s="69">
        <v>7833703.944469274</v>
      </c>
      <c r="K112" s="69">
        <v>7833703.944469274</v>
      </c>
      <c r="L112" s="69">
        <v>7833703.944469274</v>
      </c>
      <c r="M112" s="69">
        <v>7833703.944469274</v>
      </c>
      <c r="N112" s="69">
        <v>7833703.944469274</v>
      </c>
      <c r="O112" s="69">
        <v>94004447.333631292</v>
      </c>
      <c r="Q112" s="69"/>
      <c r="R112" s="69">
        <v>0</v>
      </c>
      <c r="S112" s="69">
        <v>0</v>
      </c>
      <c r="T112" s="69">
        <v>0</v>
      </c>
      <c r="U112" s="69">
        <v>0</v>
      </c>
      <c r="V112" s="69">
        <v>0</v>
      </c>
      <c r="W112" s="69">
        <v>0</v>
      </c>
      <c r="X112" s="69">
        <v>0</v>
      </c>
      <c r="Y112" s="69">
        <v>0</v>
      </c>
      <c r="Z112" s="69">
        <v>0</v>
      </c>
      <c r="AA112" s="69">
        <v>0</v>
      </c>
      <c r="AB112" s="69">
        <v>0</v>
      </c>
      <c r="AC112" s="69">
        <f t="shared" si="53"/>
        <v>0</v>
      </c>
      <c r="AE112" s="112" t="s">
        <v>959</v>
      </c>
      <c r="AF112" s="112" t="s">
        <v>960</v>
      </c>
      <c r="AG112" s="161"/>
    </row>
    <row r="113" spans="1:33" x14ac:dyDescent="0.25">
      <c r="A113" s="67">
        <v>10250200204</v>
      </c>
      <c r="B113" s="68" t="s">
        <v>1154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>
        <f t="shared" si="52"/>
        <v>0</v>
      </c>
      <c r="Q113" s="69"/>
      <c r="R113" s="69">
        <v>0</v>
      </c>
      <c r="S113" s="69">
        <v>0</v>
      </c>
      <c r="T113" s="69">
        <v>0</v>
      </c>
      <c r="U113" s="69">
        <v>0</v>
      </c>
      <c r="V113" s="69">
        <v>0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f t="shared" si="53"/>
        <v>0</v>
      </c>
      <c r="AE113" s="112"/>
      <c r="AF113" s="112"/>
      <c r="AG113" s="161"/>
    </row>
    <row r="114" spans="1:33" x14ac:dyDescent="0.25">
      <c r="A114" s="67">
        <v>10250200209</v>
      </c>
      <c r="B114" s="68" t="s">
        <v>1155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>
        <f t="shared" si="52"/>
        <v>0</v>
      </c>
      <c r="Q114" s="69"/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f t="shared" si="53"/>
        <v>0</v>
      </c>
      <c r="AE114" s="112"/>
      <c r="AF114" s="112"/>
      <c r="AG114" s="161"/>
    </row>
    <row r="115" spans="1:33" x14ac:dyDescent="0.25">
      <c r="A115" s="59">
        <v>102502003</v>
      </c>
      <c r="B115" s="60" t="s">
        <v>1156</v>
      </c>
      <c r="C115" s="61">
        <f t="shared" ref="C115:N115" si="76">+C116+C117</f>
        <v>0</v>
      </c>
      <c r="D115" s="61">
        <f t="shared" si="76"/>
        <v>0</v>
      </c>
      <c r="E115" s="61">
        <f t="shared" si="76"/>
        <v>0</v>
      </c>
      <c r="F115" s="61">
        <f t="shared" si="76"/>
        <v>0</v>
      </c>
      <c r="G115" s="61">
        <f t="shared" si="76"/>
        <v>0</v>
      </c>
      <c r="H115" s="61">
        <f t="shared" si="76"/>
        <v>0</v>
      </c>
      <c r="I115" s="61">
        <f t="shared" si="76"/>
        <v>0</v>
      </c>
      <c r="J115" s="61">
        <f t="shared" si="76"/>
        <v>0</v>
      </c>
      <c r="K115" s="61">
        <f t="shared" si="76"/>
        <v>0</v>
      </c>
      <c r="L115" s="61">
        <f t="shared" si="76"/>
        <v>0</v>
      </c>
      <c r="M115" s="61">
        <f t="shared" si="76"/>
        <v>0</v>
      </c>
      <c r="N115" s="61">
        <f t="shared" si="76"/>
        <v>0</v>
      </c>
      <c r="O115" s="61">
        <f t="shared" si="52"/>
        <v>0</v>
      </c>
      <c r="Q115" s="61">
        <v>0</v>
      </c>
      <c r="R115" s="61">
        <f t="shared" ref="R115:AB115" si="77">+R116+R117</f>
        <v>0</v>
      </c>
      <c r="S115" s="61">
        <f t="shared" si="77"/>
        <v>0</v>
      </c>
      <c r="T115" s="61">
        <f t="shared" si="77"/>
        <v>0</v>
      </c>
      <c r="U115" s="61">
        <f t="shared" si="77"/>
        <v>0</v>
      </c>
      <c r="V115" s="61">
        <f t="shared" si="77"/>
        <v>0</v>
      </c>
      <c r="W115" s="61">
        <f t="shared" si="77"/>
        <v>0</v>
      </c>
      <c r="X115" s="61">
        <f t="shared" si="77"/>
        <v>0</v>
      </c>
      <c r="Y115" s="61">
        <f t="shared" si="77"/>
        <v>0</v>
      </c>
      <c r="Z115" s="61">
        <f t="shared" si="77"/>
        <v>0</v>
      </c>
      <c r="AA115" s="61">
        <f t="shared" si="77"/>
        <v>0</v>
      </c>
      <c r="AB115" s="61">
        <f t="shared" si="77"/>
        <v>0</v>
      </c>
      <c r="AC115" s="61">
        <f t="shared" si="53"/>
        <v>0</v>
      </c>
      <c r="AE115" s="97" t="s">
        <v>961</v>
      </c>
      <c r="AF115" s="97" t="s">
        <v>962</v>
      </c>
      <c r="AG115" s="156">
        <v>0</v>
      </c>
    </row>
    <row r="116" spans="1:33" x14ac:dyDescent="0.25">
      <c r="A116" s="67">
        <v>10250200301</v>
      </c>
      <c r="B116" s="68" t="s">
        <v>1157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>
        <f t="shared" si="52"/>
        <v>0</v>
      </c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>
        <f t="shared" si="53"/>
        <v>0</v>
      </c>
      <c r="AE116" s="112"/>
      <c r="AF116" s="112"/>
      <c r="AG116" s="161"/>
    </row>
    <row r="117" spans="1:33" x14ac:dyDescent="0.25">
      <c r="A117" s="67">
        <v>10250200302</v>
      </c>
      <c r="B117" s="68" t="s">
        <v>1158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>
        <f t="shared" si="52"/>
        <v>0</v>
      </c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>
        <f t="shared" si="53"/>
        <v>0</v>
      </c>
      <c r="AE117" s="112"/>
      <c r="AF117" s="112"/>
      <c r="AG117" s="161"/>
    </row>
    <row r="118" spans="1:33" x14ac:dyDescent="0.25">
      <c r="A118" s="59">
        <v>102502004</v>
      </c>
      <c r="B118" s="60" t="s">
        <v>1159</v>
      </c>
      <c r="C118" s="61">
        <f t="shared" ref="C118:N118" si="78">+C119+C120+C121</f>
        <v>0</v>
      </c>
      <c r="D118" s="61">
        <f t="shared" si="78"/>
        <v>0</v>
      </c>
      <c r="E118" s="61">
        <f t="shared" si="78"/>
        <v>0</v>
      </c>
      <c r="F118" s="61">
        <f t="shared" si="78"/>
        <v>0</v>
      </c>
      <c r="G118" s="61">
        <f t="shared" si="78"/>
        <v>0</v>
      </c>
      <c r="H118" s="61">
        <f t="shared" si="78"/>
        <v>0</v>
      </c>
      <c r="I118" s="61">
        <f t="shared" si="78"/>
        <v>0</v>
      </c>
      <c r="J118" s="61">
        <f t="shared" si="78"/>
        <v>0</v>
      </c>
      <c r="K118" s="61">
        <f t="shared" si="78"/>
        <v>0</v>
      </c>
      <c r="L118" s="61">
        <f t="shared" si="78"/>
        <v>0</v>
      </c>
      <c r="M118" s="61">
        <f t="shared" si="78"/>
        <v>0</v>
      </c>
      <c r="N118" s="61">
        <f t="shared" si="78"/>
        <v>0</v>
      </c>
      <c r="O118" s="61">
        <f t="shared" si="52"/>
        <v>0</v>
      </c>
      <c r="Q118" s="61"/>
      <c r="R118" s="61">
        <f t="shared" ref="R118:AB118" si="79">+R119+R120+R121</f>
        <v>0</v>
      </c>
      <c r="S118" s="61">
        <f t="shared" si="79"/>
        <v>0</v>
      </c>
      <c r="T118" s="61">
        <f t="shared" si="79"/>
        <v>0</v>
      </c>
      <c r="U118" s="61">
        <f t="shared" si="79"/>
        <v>0</v>
      </c>
      <c r="V118" s="61">
        <f t="shared" si="79"/>
        <v>0</v>
      </c>
      <c r="W118" s="61">
        <f t="shared" si="79"/>
        <v>0</v>
      </c>
      <c r="X118" s="61">
        <f t="shared" si="79"/>
        <v>0</v>
      </c>
      <c r="Y118" s="61">
        <f t="shared" si="79"/>
        <v>0</v>
      </c>
      <c r="Z118" s="61">
        <f t="shared" si="79"/>
        <v>0</v>
      </c>
      <c r="AA118" s="61">
        <f t="shared" si="79"/>
        <v>0</v>
      </c>
      <c r="AB118" s="61">
        <f t="shared" si="79"/>
        <v>0</v>
      </c>
      <c r="AC118" s="61">
        <f t="shared" si="53"/>
        <v>0</v>
      </c>
      <c r="AE118" s="112"/>
      <c r="AF118" s="112"/>
      <c r="AG118" s="161"/>
    </row>
    <row r="119" spans="1:33" x14ac:dyDescent="0.25">
      <c r="A119" s="67">
        <v>10250200401</v>
      </c>
      <c r="B119" s="68" t="s">
        <v>1160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>
        <f t="shared" ref="O119:O182" si="80">SUM(C119:N119)</f>
        <v>0</v>
      </c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>
        <f t="shared" ref="AC119:AC182" si="81">SUM(Q119:AB119)</f>
        <v>0</v>
      </c>
      <c r="AE119" s="112"/>
      <c r="AF119" s="112"/>
      <c r="AG119" s="161"/>
    </row>
    <row r="120" spans="1:33" x14ac:dyDescent="0.25">
      <c r="A120" s="67">
        <v>10250200402</v>
      </c>
      <c r="B120" s="68" t="s">
        <v>1161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>
        <f t="shared" si="80"/>
        <v>0</v>
      </c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>
        <f t="shared" si="81"/>
        <v>0</v>
      </c>
      <c r="AE120" s="112"/>
      <c r="AF120" s="112"/>
      <c r="AG120" s="161"/>
    </row>
    <row r="121" spans="1:33" x14ac:dyDescent="0.25">
      <c r="A121" s="67">
        <v>10250200409</v>
      </c>
      <c r="B121" s="68" t="s">
        <v>1162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>
        <f t="shared" si="80"/>
        <v>0</v>
      </c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>
        <f t="shared" si="81"/>
        <v>0</v>
      </c>
      <c r="AE121" s="112"/>
      <c r="AF121" s="112"/>
      <c r="AG121" s="161"/>
    </row>
    <row r="122" spans="1:33" x14ac:dyDescent="0.25">
      <c r="A122" s="59">
        <v>10250202</v>
      </c>
      <c r="B122" s="60" t="s">
        <v>269</v>
      </c>
      <c r="C122" s="61">
        <f t="shared" ref="C122:N122" si="82">+C123+C131+C135</f>
        <v>0</v>
      </c>
      <c r="D122" s="61">
        <f t="shared" si="82"/>
        <v>0</v>
      </c>
      <c r="E122" s="61">
        <f t="shared" si="82"/>
        <v>0</v>
      </c>
      <c r="F122" s="61">
        <f t="shared" si="82"/>
        <v>0</v>
      </c>
      <c r="G122" s="61">
        <f t="shared" si="82"/>
        <v>0</v>
      </c>
      <c r="H122" s="61">
        <f t="shared" si="82"/>
        <v>0</v>
      </c>
      <c r="I122" s="61">
        <f t="shared" si="82"/>
        <v>0</v>
      </c>
      <c r="J122" s="61">
        <f t="shared" si="82"/>
        <v>0</v>
      </c>
      <c r="K122" s="61">
        <f t="shared" si="82"/>
        <v>0</v>
      </c>
      <c r="L122" s="61">
        <f t="shared" si="82"/>
        <v>0</v>
      </c>
      <c r="M122" s="61">
        <f t="shared" si="82"/>
        <v>0</v>
      </c>
      <c r="N122" s="61">
        <f t="shared" si="82"/>
        <v>0</v>
      </c>
      <c r="O122" s="61">
        <f t="shared" si="80"/>
        <v>0</v>
      </c>
      <c r="Q122" s="61"/>
      <c r="R122" s="61">
        <f t="shared" ref="R122:AB122" si="83">+R123+R131+R135</f>
        <v>0</v>
      </c>
      <c r="S122" s="61">
        <f t="shared" si="83"/>
        <v>0</v>
      </c>
      <c r="T122" s="61">
        <f t="shared" si="83"/>
        <v>0</v>
      </c>
      <c r="U122" s="61">
        <f t="shared" si="83"/>
        <v>0</v>
      </c>
      <c r="V122" s="61">
        <f t="shared" si="83"/>
        <v>0</v>
      </c>
      <c r="W122" s="61">
        <f t="shared" si="83"/>
        <v>0</v>
      </c>
      <c r="X122" s="61">
        <f t="shared" si="83"/>
        <v>0</v>
      </c>
      <c r="Y122" s="61">
        <f t="shared" si="83"/>
        <v>0</v>
      </c>
      <c r="Z122" s="61">
        <f t="shared" si="83"/>
        <v>0</v>
      </c>
      <c r="AA122" s="61">
        <f t="shared" si="83"/>
        <v>0</v>
      </c>
      <c r="AB122" s="61">
        <f t="shared" si="83"/>
        <v>0</v>
      </c>
      <c r="AC122" s="61">
        <f t="shared" si="81"/>
        <v>0</v>
      </c>
      <c r="AE122" s="112"/>
      <c r="AF122" s="112"/>
      <c r="AG122" s="161"/>
    </row>
    <row r="123" spans="1:33" x14ac:dyDescent="0.25">
      <c r="A123" s="64">
        <v>102502021</v>
      </c>
      <c r="B123" s="65" t="s">
        <v>271</v>
      </c>
      <c r="C123" s="62">
        <f t="shared" ref="C123:N123" si="84">+C124+C125+C126+C127+C128+C129+C130</f>
        <v>0</v>
      </c>
      <c r="D123" s="62">
        <f t="shared" si="84"/>
        <v>0</v>
      </c>
      <c r="E123" s="62">
        <f t="shared" si="84"/>
        <v>0</v>
      </c>
      <c r="F123" s="62">
        <f t="shared" si="84"/>
        <v>0</v>
      </c>
      <c r="G123" s="62">
        <f t="shared" si="84"/>
        <v>0</v>
      </c>
      <c r="H123" s="62">
        <f t="shared" si="84"/>
        <v>0</v>
      </c>
      <c r="I123" s="62">
        <f t="shared" si="84"/>
        <v>0</v>
      </c>
      <c r="J123" s="62">
        <f t="shared" si="84"/>
        <v>0</v>
      </c>
      <c r="K123" s="62">
        <f t="shared" si="84"/>
        <v>0</v>
      </c>
      <c r="L123" s="62">
        <f t="shared" si="84"/>
        <v>0</v>
      </c>
      <c r="M123" s="62">
        <f t="shared" si="84"/>
        <v>0</v>
      </c>
      <c r="N123" s="62">
        <f t="shared" si="84"/>
        <v>0</v>
      </c>
      <c r="O123" s="62">
        <f t="shared" si="80"/>
        <v>0</v>
      </c>
      <c r="Q123" s="62"/>
      <c r="R123" s="62">
        <f t="shared" ref="R123:AB123" si="85">+R124+R125+R126+R127+R128+R129+R130</f>
        <v>0</v>
      </c>
      <c r="S123" s="62">
        <f t="shared" si="85"/>
        <v>0</v>
      </c>
      <c r="T123" s="62">
        <f t="shared" si="85"/>
        <v>0</v>
      </c>
      <c r="U123" s="62">
        <f t="shared" si="85"/>
        <v>0</v>
      </c>
      <c r="V123" s="62">
        <f t="shared" si="85"/>
        <v>0</v>
      </c>
      <c r="W123" s="62">
        <f t="shared" si="85"/>
        <v>0</v>
      </c>
      <c r="X123" s="62">
        <f t="shared" si="85"/>
        <v>0</v>
      </c>
      <c r="Y123" s="62">
        <f t="shared" si="85"/>
        <v>0</v>
      </c>
      <c r="Z123" s="62">
        <f t="shared" si="85"/>
        <v>0</v>
      </c>
      <c r="AA123" s="62">
        <f t="shared" si="85"/>
        <v>0</v>
      </c>
      <c r="AB123" s="62">
        <f t="shared" si="85"/>
        <v>0</v>
      </c>
      <c r="AC123" s="62">
        <f t="shared" si="81"/>
        <v>0</v>
      </c>
      <c r="AE123" s="112"/>
      <c r="AF123" s="112"/>
      <c r="AG123" s="161"/>
    </row>
    <row r="124" spans="1:33" x14ac:dyDescent="0.25">
      <c r="A124" s="67">
        <v>10250202101</v>
      </c>
      <c r="B124" s="68" t="s">
        <v>273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>
        <f t="shared" si="80"/>
        <v>0</v>
      </c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>
        <f t="shared" si="81"/>
        <v>0</v>
      </c>
      <c r="AE124" s="112"/>
      <c r="AF124" s="112"/>
      <c r="AG124" s="161"/>
    </row>
    <row r="125" spans="1:33" x14ac:dyDescent="0.25">
      <c r="A125" s="67">
        <v>10250202102</v>
      </c>
      <c r="B125" s="68" t="s">
        <v>1163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>
        <f t="shared" si="80"/>
        <v>0</v>
      </c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>
        <f t="shared" si="81"/>
        <v>0</v>
      </c>
      <c r="AE125" s="112"/>
      <c r="AF125" s="112"/>
      <c r="AG125" s="161"/>
    </row>
    <row r="126" spans="1:33" x14ac:dyDescent="0.25">
      <c r="A126" s="67">
        <v>10250202103</v>
      </c>
      <c r="B126" s="68" t="s">
        <v>275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>
        <f t="shared" si="80"/>
        <v>0</v>
      </c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>
        <f t="shared" si="81"/>
        <v>0</v>
      </c>
      <c r="AE126" s="112"/>
      <c r="AF126" s="112"/>
      <c r="AG126" s="161"/>
    </row>
    <row r="127" spans="1:33" x14ac:dyDescent="0.25">
      <c r="A127" s="67">
        <v>10250202104</v>
      </c>
      <c r="B127" s="68" t="s">
        <v>1164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>
        <f t="shared" si="80"/>
        <v>0</v>
      </c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>
        <f t="shared" si="81"/>
        <v>0</v>
      </c>
      <c r="AE127" s="112"/>
      <c r="AF127" s="112"/>
      <c r="AG127" s="161"/>
    </row>
    <row r="128" spans="1:33" x14ac:dyDescent="0.25">
      <c r="A128" s="67">
        <v>10250202105</v>
      </c>
      <c r="B128" s="68" t="s">
        <v>1165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>
        <f t="shared" si="80"/>
        <v>0</v>
      </c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>
        <f t="shared" si="81"/>
        <v>0</v>
      </c>
      <c r="AE128" s="112"/>
      <c r="AF128" s="112"/>
      <c r="AG128" s="161"/>
    </row>
    <row r="129" spans="1:33" x14ac:dyDescent="0.25">
      <c r="A129" s="67">
        <v>10250202106</v>
      </c>
      <c r="B129" s="68" t="s">
        <v>1166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>
        <f t="shared" si="80"/>
        <v>0</v>
      </c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>
        <f t="shared" si="81"/>
        <v>0</v>
      </c>
      <c r="AE129" s="112"/>
      <c r="AF129" s="112"/>
      <c r="AG129" s="161"/>
    </row>
    <row r="130" spans="1:33" x14ac:dyDescent="0.25">
      <c r="A130" s="67">
        <v>10250202107</v>
      </c>
      <c r="B130" s="68" t="s">
        <v>1167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>
        <f t="shared" si="80"/>
        <v>0</v>
      </c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>
        <f t="shared" si="81"/>
        <v>0</v>
      </c>
      <c r="AE130" s="112"/>
      <c r="AF130" s="112"/>
      <c r="AG130" s="161"/>
    </row>
    <row r="131" spans="1:33" x14ac:dyDescent="0.25">
      <c r="A131" s="59">
        <v>102502022</v>
      </c>
      <c r="B131" s="60" t="s">
        <v>277</v>
      </c>
      <c r="C131" s="61">
        <f t="shared" ref="C131:N131" si="86">+C132+C133+C134</f>
        <v>0</v>
      </c>
      <c r="D131" s="61">
        <f t="shared" si="86"/>
        <v>0</v>
      </c>
      <c r="E131" s="61">
        <f t="shared" si="86"/>
        <v>0</v>
      </c>
      <c r="F131" s="61">
        <f t="shared" si="86"/>
        <v>0</v>
      </c>
      <c r="G131" s="61">
        <f t="shared" si="86"/>
        <v>0</v>
      </c>
      <c r="H131" s="61">
        <f t="shared" si="86"/>
        <v>0</v>
      </c>
      <c r="I131" s="61">
        <f t="shared" si="86"/>
        <v>0</v>
      </c>
      <c r="J131" s="61">
        <f t="shared" si="86"/>
        <v>0</v>
      </c>
      <c r="K131" s="61">
        <f t="shared" si="86"/>
        <v>0</v>
      </c>
      <c r="L131" s="61">
        <f t="shared" si="86"/>
        <v>0</v>
      </c>
      <c r="M131" s="61">
        <f t="shared" si="86"/>
        <v>0</v>
      </c>
      <c r="N131" s="61">
        <f t="shared" si="86"/>
        <v>0</v>
      </c>
      <c r="O131" s="61">
        <f t="shared" si="80"/>
        <v>0</v>
      </c>
      <c r="Q131" s="61"/>
      <c r="R131" s="61">
        <f t="shared" ref="R131:AB131" si="87">+R132+R133+R134</f>
        <v>0</v>
      </c>
      <c r="S131" s="61">
        <f t="shared" si="87"/>
        <v>0</v>
      </c>
      <c r="T131" s="61">
        <f t="shared" si="87"/>
        <v>0</v>
      </c>
      <c r="U131" s="61">
        <f t="shared" si="87"/>
        <v>0</v>
      </c>
      <c r="V131" s="61">
        <f t="shared" si="87"/>
        <v>0</v>
      </c>
      <c r="W131" s="61">
        <f t="shared" si="87"/>
        <v>0</v>
      </c>
      <c r="X131" s="61">
        <f t="shared" si="87"/>
        <v>0</v>
      </c>
      <c r="Y131" s="61">
        <f t="shared" si="87"/>
        <v>0</v>
      </c>
      <c r="Z131" s="61">
        <f t="shared" si="87"/>
        <v>0</v>
      </c>
      <c r="AA131" s="61">
        <f t="shared" si="87"/>
        <v>0</v>
      </c>
      <c r="AB131" s="61">
        <f t="shared" si="87"/>
        <v>0</v>
      </c>
      <c r="AC131" s="61">
        <f t="shared" si="81"/>
        <v>0</v>
      </c>
      <c r="AE131" s="112"/>
      <c r="AF131" s="112"/>
      <c r="AG131" s="161"/>
    </row>
    <row r="132" spans="1:33" x14ac:dyDescent="0.25">
      <c r="A132" s="67">
        <v>10250202201</v>
      </c>
      <c r="B132" s="68" t="s">
        <v>1168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>
        <f t="shared" si="80"/>
        <v>0</v>
      </c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>
        <f t="shared" si="81"/>
        <v>0</v>
      </c>
      <c r="AE132" s="112"/>
      <c r="AF132" s="112"/>
      <c r="AG132" s="161"/>
    </row>
    <row r="133" spans="1:33" x14ac:dyDescent="0.25">
      <c r="A133" s="67">
        <v>10250202202</v>
      </c>
      <c r="B133" s="68" t="s">
        <v>1169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>
        <f t="shared" si="80"/>
        <v>0</v>
      </c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>
        <f t="shared" si="81"/>
        <v>0</v>
      </c>
      <c r="AE133" s="112"/>
      <c r="AF133" s="112"/>
      <c r="AG133" s="161"/>
    </row>
    <row r="134" spans="1:33" x14ac:dyDescent="0.25">
      <c r="A134" s="67">
        <v>10250202203</v>
      </c>
      <c r="B134" s="68" t="s">
        <v>1170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>
        <f t="shared" si="80"/>
        <v>0</v>
      </c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>
        <f t="shared" si="81"/>
        <v>0</v>
      </c>
      <c r="AE134" s="112"/>
      <c r="AF134" s="112"/>
      <c r="AG134" s="161"/>
    </row>
    <row r="135" spans="1:33" x14ac:dyDescent="0.25">
      <c r="A135" s="59">
        <v>102502023</v>
      </c>
      <c r="B135" s="60" t="s">
        <v>832</v>
      </c>
      <c r="C135" s="61">
        <f t="shared" ref="C135:N135" si="88">+C136+C137+C138+C139+C140+C141+C142+C143+C144</f>
        <v>0</v>
      </c>
      <c r="D135" s="61">
        <f t="shared" si="88"/>
        <v>0</v>
      </c>
      <c r="E135" s="61">
        <f t="shared" si="88"/>
        <v>0</v>
      </c>
      <c r="F135" s="61">
        <f t="shared" si="88"/>
        <v>0</v>
      </c>
      <c r="G135" s="61">
        <f t="shared" si="88"/>
        <v>0</v>
      </c>
      <c r="H135" s="61">
        <f t="shared" si="88"/>
        <v>0</v>
      </c>
      <c r="I135" s="61">
        <f t="shared" si="88"/>
        <v>0</v>
      </c>
      <c r="J135" s="61">
        <f t="shared" si="88"/>
        <v>0</v>
      </c>
      <c r="K135" s="61">
        <f t="shared" si="88"/>
        <v>0</v>
      </c>
      <c r="L135" s="61">
        <f t="shared" si="88"/>
        <v>0</v>
      </c>
      <c r="M135" s="61">
        <f t="shared" si="88"/>
        <v>0</v>
      </c>
      <c r="N135" s="61">
        <f t="shared" si="88"/>
        <v>0</v>
      </c>
      <c r="O135" s="61">
        <f t="shared" si="80"/>
        <v>0</v>
      </c>
      <c r="Q135" s="61"/>
      <c r="R135" s="61">
        <f t="shared" ref="R135:AB135" si="89">+R136+R137+R138+R139+R140+R141+R142+R143+R144</f>
        <v>0</v>
      </c>
      <c r="S135" s="61">
        <f t="shared" si="89"/>
        <v>0</v>
      </c>
      <c r="T135" s="61">
        <f t="shared" si="89"/>
        <v>0</v>
      </c>
      <c r="U135" s="61">
        <f t="shared" si="89"/>
        <v>0</v>
      </c>
      <c r="V135" s="61">
        <f t="shared" si="89"/>
        <v>0</v>
      </c>
      <c r="W135" s="61">
        <f t="shared" si="89"/>
        <v>0</v>
      </c>
      <c r="X135" s="61">
        <f t="shared" si="89"/>
        <v>0</v>
      </c>
      <c r="Y135" s="61">
        <f t="shared" si="89"/>
        <v>0</v>
      </c>
      <c r="Z135" s="61">
        <f t="shared" si="89"/>
        <v>0</v>
      </c>
      <c r="AA135" s="61">
        <f t="shared" si="89"/>
        <v>0</v>
      </c>
      <c r="AB135" s="61">
        <f t="shared" si="89"/>
        <v>0</v>
      </c>
      <c r="AC135" s="61">
        <f t="shared" si="81"/>
        <v>0</v>
      </c>
      <c r="AE135" s="112"/>
      <c r="AF135" s="112"/>
      <c r="AG135" s="161"/>
    </row>
    <row r="136" spans="1:33" x14ac:dyDescent="0.25">
      <c r="A136" s="67">
        <v>10250202301</v>
      </c>
      <c r="B136" s="68" t="s">
        <v>1171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>
        <f t="shared" si="80"/>
        <v>0</v>
      </c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>
        <f t="shared" si="81"/>
        <v>0</v>
      </c>
      <c r="AE136" s="112"/>
      <c r="AF136" s="112"/>
      <c r="AG136" s="161"/>
    </row>
    <row r="137" spans="1:33" x14ac:dyDescent="0.25">
      <c r="A137" s="67">
        <v>10250202302</v>
      </c>
      <c r="B137" s="68" t="s">
        <v>1172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>
        <f t="shared" si="80"/>
        <v>0</v>
      </c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>
        <f t="shared" si="81"/>
        <v>0</v>
      </c>
      <c r="AE137" s="112"/>
      <c r="AF137" s="112"/>
      <c r="AG137" s="161"/>
    </row>
    <row r="138" spans="1:33" x14ac:dyDescent="0.25">
      <c r="A138" s="67">
        <v>10250202303</v>
      </c>
      <c r="B138" s="68" t="s">
        <v>281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>
        <f t="shared" si="80"/>
        <v>0</v>
      </c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>
        <f t="shared" si="81"/>
        <v>0</v>
      </c>
      <c r="AE138" s="112"/>
      <c r="AF138" s="112"/>
      <c r="AG138" s="161"/>
    </row>
    <row r="139" spans="1:33" x14ac:dyDescent="0.25">
      <c r="A139" s="67">
        <v>10250202304</v>
      </c>
      <c r="B139" s="68" t="s">
        <v>1173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>
        <f t="shared" si="80"/>
        <v>0</v>
      </c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>
        <f t="shared" si="81"/>
        <v>0</v>
      </c>
      <c r="AE139" s="112"/>
      <c r="AF139" s="112"/>
      <c r="AG139" s="161"/>
    </row>
    <row r="140" spans="1:33" x14ac:dyDescent="0.25">
      <c r="A140" s="67">
        <v>10250202305</v>
      </c>
      <c r="B140" s="68" t="s">
        <v>283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>
        <f t="shared" si="80"/>
        <v>0</v>
      </c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>
        <f t="shared" si="81"/>
        <v>0</v>
      </c>
      <c r="AE140" s="112"/>
      <c r="AF140" s="112"/>
      <c r="AG140" s="161"/>
    </row>
    <row r="141" spans="1:33" x14ac:dyDescent="0.25">
      <c r="A141" s="67">
        <v>10250202306</v>
      </c>
      <c r="B141" s="68" t="s">
        <v>1174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>
        <f t="shared" si="80"/>
        <v>0</v>
      </c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>
        <f t="shared" si="81"/>
        <v>0</v>
      </c>
      <c r="AE141" s="112"/>
      <c r="AF141" s="112"/>
      <c r="AG141" s="161"/>
    </row>
    <row r="142" spans="1:33" x14ac:dyDescent="0.25">
      <c r="A142" s="67">
        <v>10250202307</v>
      </c>
      <c r="B142" s="68" t="s">
        <v>1175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>
        <f t="shared" si="80"/>
        <v>0</v>
      </c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>
        <f t="shared" si="81"/>
        <v>0</v>
      </c>
      <c r="AE142" s="112"/>
      <c r="AF142" s="112"/>
      <c r="AG142" s="161"/>
    </row>
    <row r="143" spans="1:33" x14ac:dyDescent="0.25">
      <c r="A143" s="67">
        <v>10250202308</v>
      </c>
      <c r="B143" s="68" t="s">
        <v>285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>
        <f t="shared" si="80"/>
        <v>0</v>
      </c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>
        <f t="shared" si="81"/>
        <v>0</v>
      </c>
      <c r="AE143" s="112"/>
      <c r="AF143" s="112"/>
      <c r="AG143" s="161"/>
    </row>
    <row r="144" spans="1:33" x14ac:dyDescent="0.25">
      <c r="A144" s="67">
        <v>10250202309</v>
      </c>
      <c r="B144" s="68" t="s">
        <v>287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>
        <f t="shared" si="80"/>
        <v>0</v>
      </c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>
        <f t="shared" si="81"/>
        <v>0</v>
      </c>
      <c r="AE144" s="112"/>
      <c r="AF144" s="112"/>
      <c r="AG144" s="161"/>
    </row>
    <row r="145" spans="1:33" x14ac:dyDescent="0.25">
      <c r="A145" s="59">
        <v>10250203</v>
      </c>
      <c r="B145" s="60" t="s">
        <v>962</v>
      </c>
      <c r="C145" s="61">
        <f t="shared" ref="C145:N145" si="90">+C146+C155+C164+C171+C180+C186+C192+C200+C205</f>
        <v>0</v>
      </c>
      <c r="D145" s="61">
        <f t="shared" si="90"/>
        <v>0</v>
      </c>
      <c r="E145" s="61">
        <f t="shared" si="90"/>
        <v>0</v>
      </c>
      <c r="F145" s="61">
        <f t="shared" si="90"/>
        <v>0</v>
      </c>
      <c r="G145" s="61">
        <f t="shared" si="90"/>
        <v>0</v>
      </c>
      <c r="H145" s="61">
        <f t="shared" si="90"/>
        <v>0</v>
      </c>
      <c r="I145" s="61">
        <f t="shared" si="90"/>
        <v>0</v>
      </c>
      <c r="J145" s="61">
        <f t="shared" si="90"/>
        <v>0</v>
      </c>
      <c r="K145" s="61">
        <f t="shared" si="90"/>
        <v>0</v>
      </c>
      <c r="L145" s="61">
        <f t="shared" si="90"/>
        <v>0</v>
      </c>
      <c r="M145" s="61">
        <f t="shared" si="90"/>
        <v>0</v>
      </c>
      <c r="N145" s="61">
        <f t="shared" si="90"/>
        <v>0</v>
      </c>
      <c r="O145" s="61">
        <f t="shared" si="80"/>
        <v>0</v>
      </c>
      <c r="Q145" s="61"/>
      <c r="R145" s="61">
        <f t="shared" ref="R145:AB145" si="91">+R146+R155+R164+R171+R180+R186+R192+R200+R205</f>
        <v>0</v>
      </c>
      <c r="S145" s="61">
        <f t="shared" si="91"/>
        <v>0</v>
      </c>
      <c r="T145" s="61">
        <f t="shared" si="91"/>
        <v>0</v>
      </c>
      <c r="U145" s="61">
        <f t="shared" si="91"/>
        <v>0</v>
      </c>
      <c r="V145" s="61">
        <f t="shared" si="91"/>
        <v>0</v>
      </c>
      <c r="W145" s="61">
        <f t="shared" si="91"/>
        <v>0</v>
      </c>
      <c r="X145" s="61">
        <f t="shared" si="91"/>
        <v>0</v>
      </c>
      <c r="Y145" s="61">
        <f t="shared" si="91"/>
        <v>0</v>
      </c>
      <c r="Z145" s="61">
        <f t="shared" si="91"/>
        <v>0</v>
      </c>
      <c r="AA145" s="61">
        <f t="shared" si="91"/>
        <v>0</v>
      </c>
      <c r="AB145" s="61">
        <f t="shared" si="91"/>
        <v>0</v>
      </c>
      <c r="AC145" s="61">
        <f t="shared" si="81"/>
        <v>0</v>
      </c>
      <c r="AE145" s="112"/>
      <c r="AF145" s="112"/>
      <c r="AG145" s="161"/>
    </row>
    <row r="146" spans="1:33" x14ac:dyDescent="0.25">
      <c r="A146" s="64">
        <v>102502031</v>
      </c>
      <c r="B146" s="65" t="s">
        <v>1176</v>
      </c>
      <c r="C146" s="62">
        <f t="shared" ref="C146:N146" si="92">+C147+C148+C149+C150+C151+C152+C153+C154</f>
        <v>0</v>
      </c>
      <c r="D146" s="62">
        <f t="shared" si="92"/>
        <v>0</v>
      </c>
      <c r="E146" s="62">
        <f t="shared" si="92"/>
        <v>0</v>
      </c>
      <c r="F146" s="62">
        <f t="shared" si="92"/>
        <v>0</v>
      </c>
      <c r="G146" s="62">
        <f t="shared" si="92"/>
        <v>0</v>
      </c>
      <c r="H146" s="62">
        <f t="shared" si="92"/>
        <v>0</v>
      </c>
      <c r="I146" s="62">
        <f t="shared" si="92"/>
        <v>0</v>
      </c>
      <c r="J146" s="62">
        <f t="shared" si="92"/>
        <v>0</v>
      </c>
      <c r="K146" s="62">
        <f t="shared" si="92"/>
        <v>0</v>
      </c>
      <c r="L146" s="62">
        <f t="shared" si="92"/>
        <v>0</v>
      </c>
      <c r="M146" s="62">
        <f t="shared" si="92"/>
        <v>0</v>
      </c>
      <c r="N146" s="62">
        <f t="shared" si="92"/>
        <v>0</v>
      </c>
      <c r="O146" s="62">
        <f t="shared" si="80"/>
        <v>0</v>
      </c>
      <c r="Q146" s="62"/>
      <c r="R146" s="62">
        <f t="shared" ref="R146:AB146" si="93">+R147+R148+R149+R150+R151+R152+R153+R154</f>
        <v>0</v>
      </c>
      <c r="S146" s="62">
        <f t="shared" si="93"/>
        <v>0</v>
      </c>
      <c r="T146" s="62">
        <f t="shared" si="93"/>
        <v>0</v>
      </c>
      <c r="U146" s="62">
        <f t="shared" si="93"/>
        <v>0</v>
      </c>
      <c r="V146" s="62">
        <f t="shared" si="93"/>
        <v>0</v>
      </c>
      <c r="W146" s="62">
        <f t="shared" si="93"/>
        <v>0</v>
      </c>
      <c r="X146" s="62">
        <f t="shared" si="93"/>
        <v>0</v>
      </c>
      <c r="Y146" s="62">
        <f t="shared" si="93"/>
        <v>0</v>
      </c>
      <c r="Z146" s="62">
        <f t="shared" si="93"/>
        <v>0</v>
      </c>
      <c r="AA146" s="62">
        <f t="shared" si="93"/>
        <v>0</v>
      </c>
      <c r="AB146" s="62">
        <f t="shared" si="93"/>
        <v>0</v>
      </c>
      <c r="AC146" s="62">
        <f t="shared" si="81"/>
        <v>0</v>
      </c>
      <c r="AE146" s="112"/>
      <c r="AF146" s="112"/>
      <c r="AG146" s="161"/>
    </row>
    <row r="147" spans="1:33" x14ac:dyDescent="0.25">
      <c r="A147" s="67">
        <v>10250203101</v>
      </c>
      <c r="B147" s="68" t="s">
        <v>1177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>
        <f t="shared" si="80"/>
        <v>0</v>
      </c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>
        <f t="shared" si="81"/>
        <v>0</v>
      </c>
      <c r="AE147" s="112"/>
      <c r="AF147" s="112"/>
      <c r="AG147" s="161"/>
    </row>
    <row r="148" spans="1:33" x14ac:dyDescent="0.25">
      <c r="A148" s="67">
        <v>10250203102</v>
      </c>
      <c r="B148" s="68" t="s">
        <v>1178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>
        <f t="shared" si="80"/>
        <v>0</v>
      </c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>
        <f t="shared" si="81"/>
        <v>0</v>
      </c>
      <c r="AE148" s="112"/>
      <c r="AF148" s="112"/>
      <c r="AG148" s="161"/>
    </row>
    <row r="149" spans="1:33" x14ac:dyDescent="0.25">
      <c r="A149" s="67">
        <v>10250203103</v>
      </c>
      <c r="B149" s="68" t="s">
        <v>1179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>
        <f t="shared" si="80"/>
        <v>0</v>
      </c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>
        <f t="shared" si="81"/>
        <v>0</v>
      </c>
      <c r="AE149" s="112"/>
      <c r="AF149" s="112"/>
      <c r="AG149" s="161"/>
    </row>
    <row r="150" spans="1:33" x14ac:dyDescent="0.25">
      <c r="A150" s="67">
        <v>10250203104</v>
      </c>
      <c r="B150" s="68" t="s">
        <v>1180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>
        <f t="shared" si="80"/>
        <v>0</v>
      </c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>
        <f t="shared" si="81"/>
        <v>0</v>
      </c>
      <c r="AE150" s="112"/>
      <c r="AF150" s="112"/>
      <c r="AG150" s="161"/>
    </row>
    <row r="151" spans="1:33" x14ac:dyDescent="0.25">
      <c r="A151" s="67">
        <v>10250203105</v>
      </c>
      <c r="B151" s="68" t="s">
        <v>1181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>
        <f t="shared" si="80"/>
        <v>0</v>
      </c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>
        <f t="shared" si="81"/>
        <v>0</v>
      </c>
      <c r="AE151" s="112"/>
      <c r="AF151" s="112"/>
      <c r="AG151" s="161"/>
    </row>
    <row r="152" spans="1:33" x14ac:dyDescent="0.25">
      <c r="A152" s="67">
        <v>10250203106</v>
      </c>
      <c r="B152" s="68" t="s">
        <v>1182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>
        <f t="shared" si="80"/>
        <v>0</v>
      </c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>
        <f t="shared" si="81"/>
        <v>0</v>
      </c>
      <c r="AE152" s="112"/>
      <c r="AF152" s="112"/>
      <c r="AG152" s="161"/>
    </row>
    <row r="153" spans="1:33" x14ac:dyDescent="0.25">
      <c r="A153" s="67">
        <v>10250203107</v>
      </c>
      <c r="B153" s="68" t="s">
        <v>1183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>
        <f t="shared" si="80"/>
        <v>0</v>
      </c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>
        <f t="shared" si="81"/>
        <v>0</v>
      </c>
      <c r="AE153" s="112"/>
      <c r="AF153" s="112"/>
      <c r="AG153" s="161"/>
    </row>
    <row r="154" spans="1:33" x14ac:dyDescent="0.25">
      <c r="A154" s="67">
        <v>10250203109</v>
      </c>
      <c r="B154" s="68" t="s">
        <v>1184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>
        <f t="shared" si="80"/>
        <v>0</v>
      </c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>
        <f t="shared" si="81"/>
        <v>0</v>
      </c>
      <c r="AE154" s="112"/>
      <c r="AF154" s="112"/>
      <c r="AG154" s="161"/>
    </row>
    <row r="155" spans="1:33" x14ac:dyDescent="0.25">
      <c r="A155" s="59">
        <v>102502032</v>
      </c>
      <c r="B155" s="60" t="s">
        <v>293</v>
      </c>
      <c r="C155" s="61">
        <f t="shared" ref="C155:N155" si="94">+C156+C157+C158+C159+C160+C161+C162+C163</f>
        <v>0</v>
      </c>
      <c r="D155" s="61">
        <f t="shared" si="94"/>
        <v>0</v>
      </c>
      <c r="E155" s="61">
        <f t="shared" si="94"/>
        <v>0</v>
      </c>
      <c r="F155" s="61">
        <f t="shared" si="94"/>
        <v>0</v>
      </c>
      <c r="G155" s="61">
        <f t="shared" si="94"/>
        <v>0</v>
      </c>
      <c r="H155" s="61">
        <f t="shared" si="94"/>
        <v>0</v>
      </c>
      <c r="I155" s="61">
        <f t="shared" si="94"/>
        <v>0</v>
      </c>
      <c r="J155" s="61">
        <f t="shared" si="94"/>
        <v>0</v>
      </c>
      <c r="K155" s="61">
        <f t="shared" si="94"/>
        <v>0</v>
      </c>
      <c r="L155" s="61">
        <f t="shared" si="94"/>
        <v>0</v>
      </c>
      <c r="M155" s="61">
        <f t="shared" si="94"/>
        <v>0</v>
      </c>
      <c r="N155" s="61">
        <f t="shared" si="94"/>
        <v>0</v>
      </c>
      <c r="O155" s="61">
        <f t="shared" si="80"/>
        <v>0</v>
      </c>
      <c r="Q155" s="61"/>
      <c r="R155" s="61">
        <f t="shared" ref="R155:AB155" si="95">+R156+R157+R158+R159+R160+R161+R162+R163</f>
        <v>0</v>
      </c>
      <c r="S155" s="61">
        <f t="shared" si="95"/>
        <v>0</v>
      </c>
      <c r="T155" s="61">
        <f t="shared" si="95"/>
        <v>0</v>
      </c>
      <c r="U155" s="61">
        <f t="shared" si="95"/>
        <v>0</v>
      </c>
      <c r="V155" s="61">
        <f t="shared" si="95"/>
        <v>0</v>
      </c>
      <c r="W155" s="61">
        <f t="shared" si="95"/>
        <v>0</v>
      </c>
      <c r="X155" s="61">
        <f t="shared" si="95"/>
        <v>0</v>
      </c>
      <c r="Y155" s="61">
        <f t="shared" si="95"/>
        <v>0</v>
      </c>
      <c r="Z155" s="61">
        <f t="shared" si="95"/>
        <v>0</v>
      </c>
      <c r="AA155" s="61">
        <f t="shared" si="95"/>
        <v>0</v>
      </c>
      <c r="AB155" s="61">
        <f t="shared" si="95"/>
        <v>0</v>
      </c>
      <c r="AC155" s="61">
        <f t="shared" si="81"/>
        <v>0</v>
      </c>
      <c r="AE155" s="112"/>
      <c r="AF155" s="112"/>
      <c r="AG155" s="161"/>
    </row>
    <row r="156" spans="1:33" x14ac:dyDescent="0.25">
      <c r="A156" s="67">
        <v>10250203201</v>
      </c>
      <c r="B156" s="68" t="s">
        <v>295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>
        <f t="shared" si="80"/>
        <v>0</v>
      </c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>
        <f t="shared" si="81"/>
        <v>0</v>
      </c>
      <c r="AE156" s="112"/>
      <c r="AF156" s="112"/>
      <c r="AG156" s="161"/>
    </row>
    <row r="157" spans="1:33" x14ac:dyDescent="0.25">
      <c r="A157" s="67">
        <v>10250203202</v>
      </c>
      <c r="B157" s="68" t="s">
        <v>297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>
        <f t="shared" si="80"/>
        <v>0</v>
      </c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>
        <f t="shared" si="81"/>
        <v>0</v>
      </c>
      <c r="AE157" s="112"/>
      <c r="AF157" s="112"/>
      <c r="AG157" s="161"/>
    </row>
    <row r="158" spans="1:33" x14ac:dyDescent="0.25">
      <c r="A158" s="67">
        <v>10250203203</v>
      </c>
      <c r="B158" s="68" t="s">
        <v>833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>
        <f t="shared" si="80"/>
        <v>0</v>
      </c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>
        <f t="shared" si="81"/>
        <v>0</v>
      </c>
      <c r="AE158" s="112"/>
      <c r="AF158" s="112"/>
      <c r="AG158" s="161"/>
    </row>
    <row r="159" spans="1:33" x14ac:dyDescent="0.25">
      <c r="A159" s="67">
        <v>10250203204</v>
      </c>
      <c r="B159" s="68" t="s">
        <v>1185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>
        <f t="shared" si="80"/>
        <v>0</v>
      </c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>
        <f t="shared" si="81"/>
        <v>0</v>
      </c>
      <c r="AE159" s="112"/>
      <c r="AF159" s="112"/>
      <c r="AG159" s="161"/>
    </row>
    <row r="160" spans="1:33" x14ac:dyDescent="0.25">
      <c r="A160" s="67">
        <v>10250203205</v>
      </c>
      <c r="B160" s="68" t="s">
        <v>1186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>
        <f t="shared" si="80"/>
        <v>0</v>
      </c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>
        <f t="shared" si="81"/>
        <v>0</v>
      </c>
      <c r="AE160" s="112"/>
      <c r="AF160" s="112"/>
      <c r="AG160" s="161"/>
    </row>
    <row r="161" spans="1:33" x14ac:dyDescent="0.25">
      <c r="A161" s="67">
        <v>10250203206</v>
      </c>
      <c r="B161" s="68" t="s">
        <v>834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>
        <f t="shared" si="80"/>
        <v>0</v>
      </c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>
        <f t="shared" si="81"/>
        <v>0</v>
      </c>
      <c r="AE161" s="112"/>
      <c r="AF161" s="112"/>
      <c r="AG161" s="161"/>
    </row>
    <row r="162" spans="1:33" x14ac:dyDescent="0.25">
      <c r="A162" s="67">
        <v>10250203207</v>
      </c>
      <c r="B162" s="68" t="s">
        <v>1187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>
        <f t="shared" si="80"/>
        <v>0</v>
      </c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>
        <f t="shared" si="81"/>
        <v>0</v>
      </c>
      <c r="AE162" s="112"/>
      <c r="AF162" s="112"/>
      <c r="AG162" s="161"/>
    </row>
    <row r="163" spans="1:33" x14ac:dyDescent="0.25">
      <c r="A163" s="67">
        <v>10250203208</v>
      </c>
      <c r="B163" s="68" t="s">
        <v>836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>
        <f t="shared" si="80"/>
        <v>0</v>
      </c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>
        <f t="shared" si="81"/>
        <v>0</v>
      </c>
      <c r="AE163" s="112"/>
      <c r="AF163" s="112"/>
      <c r="AG163" s="161"/>
    </row>
    <row r="164" spans="1:33" x14ac:dyDescent="0.25">
      <c r="A164" s="59">
        <v>102502033</v>
      </c>
      <c r="B164" s="60" t="s">
        <v>309</v>
      </c>
      <c r="C164" s="61">
        <f t="shared" ref="C164:N164" si="96">+C165+C166+C167+C168+C169+C170</f>
        <v>0</v>
      </c>
      <c r="D164" s="61">
        <f t="shared" si="96"/>
        <v>0</v>
      </c>
      <c r="E164" s="61">
        <f t="shared" si="96"/>
        <v>0</v>
      </c>
      <c r="F164" s="61">
        <f t="shared" si="96"/>
        <v>0</v>
      </c>
      <c r="G164" s="61">
        <f t="shared" si="96"/>
        <v>0</v>
      </c>
      <c r="H164" s="61">
        <f t="shared" si="96"/>
        <v>0</v>
      </c>
      <c r="I164" s="61">
        <f t="shared" si="96"/>
        <v>0</v>
      </c>
      <c r="J164" s="61">
        <f t="shared" si="96"/>
        <v>0</v>
      </c>
      <c r="K164" s="61">
        <f t="shared" si="96"/>
        <v>0</v>
      </c>
      <c r="L164" s="61">
        <f t="shared" si="96"/>
        <v>0</v>
      </c>
      <c r="M164" s="61">
        <f t="shared" si="96"/>
        <v>0</v>
      </c>
      <c r="N164" s="61">
        <f t="shared" si="96"/>
        <v>0</v>
      </c>
      <c r="O164" s="61">
        <f t="shared" si="80"/>
        <v>0</v>
      </c>
      <c r="Q164" s="61"/>
      <c r="R164" s="61">
        <f t="shared" ref="R164:AB164" si="97">+R165+R166+R167+R168+R169+R170</f>
        <v>0</v>
      </c>
      <c r="S164" s="61">
        <f t="shared" si="97"/>
        <v>0</v>
      </c>
      <c r="T164" s="61">
        <f t="shared" si="97"/>
        <v>0</v>
      </c>
      <c r="U164" s="61">
        <f t="shared" si="97"/>
        <v>0</v>
      </c>
      <c r="V164" s="61">
        <f t="shared" si="97"/>
        <v>0</v>
      </c>
      <c r="W164" s="61">
        <f t="shared" si="97"/>
        <v>0</v>
      </c>
      <c r="X164" s="61">
        <f t="shared" si="97"/>
        <v>0</v>
      </c>
      <c r="Y164" s="61">
        <f t="shared" si="97"/>
        <v>0</v>
      </c>
      <c r="Z164" s="61">
        <f t="shared" si="97"/>
        <v>0</v>
      </c>
      <c r="AA164" s="61">
        <f t="shared" si="97"/>
        <v>0</v>
      </c>
      <c r="AB164" s="61">
        <f t="shared" si="97"/>
        <v>0</v>
      </c>
      <c r="AC164" s="61">
        <f t="shared" si="81"/>
        <v>0</v>
      </c>
      <c r="AE164" s="112"/>
      <c r="AF164" s="112"/>
      <c r="AG164" s="161"/>
    </row>
    <row r="165" spans="1:33" x14ac:dyDescent="0.25">
      <c r="A165" s="67">
        <v>10250203301</v>
      </c>
      <c r="B165" s="68" t="s">
        <v>1188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>
        <f t="shared" si="80"/>
        <v>0</v>
      </c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>
        <f t="shared" si="81"/>
        <v>0</v>
      </c>
      <c r="AE165" s="112"/>
      <c r="AF165" s="112"/>
      <c r="AG165" s="161"/>
    </row>
    <row r="166" spans="1:33" x14ac:dyDescent="0.25">
      <c r="A166" s="67">
        <v>10250203302</v>
      </c>
      <c r="B166" s="68" t="s">
        <v>1189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>
        <f t="shared" si="80"/>
        <v>0</v>
      </c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>
        <f t="shared" si="81"/>
        <v>0</v>
      </c>
      <c r="AE166" s="112"/>
      <c r="AF166" s="112"/>
      <c r="AG166" s="161"/>
    </row>
    <row r="167" spans="1:33" x14ac:dyDescent="0.25">
      <c r="A167" s="67">
        <v>10250203303</v>
      </c>
      <c r="B167" s="68" t="s">
        <v>1190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>
        <f t="shared" si="80"/>
        <v>0</v>
      </c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>
        <f t="shared" si="81"/>
        <v>0</v>
      </c>
      <c r="AE167" s="112"/>
      <c r="AF167" s="112"/>
      <c r="AG167" s="161"/>
    </row>
    <row r="168" spans="1:33" x14ac:dyDescent="0.25">
      <c r="A168" s="67">
        <v>10250203304</v>
      </c>
      <c r="B168" s="68" t="s">
        <v>1191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>
        <f t="shared" si="80"/>
        <v>0</v>
      </c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>
        <f t="shared" si="81"/>
        <v>0</v>
      </c>
      <c r="AE168" s="112"/>
      <c r="AF168" s="112"/>
      <c r="AG168" s="161"/>
    </row>
    <row r="169" spans="1:33" x14ac:dyDescent="0.25">
      <c r="A169" s="67">
        <v>10250203305</v>
      </c>
      <c r="B169" s="68" t="s">
        <v>1192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>
        <f t="shared" si="80"/>
        <v>0</v>
      </c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>
        <f t="shared" si="81"/>
        <v>0</v>
      </c>
      <c r="AE169" s="112"/>
      <c r="AF169" s="112"/>
      <c r="AG169" s="161"/>
    </row>
    <row r="170" spans="1:33" x14ac:dyDescent="0.25">
      <c r="A170" s="67">
        <v>10250203307</v>
      </c>
      <c r="B170" s="68" t="s">
        <v>1193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>
        <f t="shared" si="80"/>
        <v>0</v>
      </c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>
        <f t="shared" si="81"/>
        <v>0</v>
      </c>
      <c r="AE170" s="112"/>
      <c r="AF170" s="112"/>
      <c r="AG170" s="161"/>
    </row>
    <row r="171" spans="1:33" x14ac:dyDescent="0.25">
      <c r="A171" s="59">
        <v>102502034</v>
      </c>
      <c r="B171" s="60" t="s">
        <v>313</v>
      </c>
      <c r="C171" s="61">
        <f t="shared" ref="C171:N171" si="98">+C172+C173+C174+C175+C176+C177+C178+C179</f>
        <v>0</v>
      </c>
      <c r="D171" s="61">
        <f t="shared" si="98"/>
        <v>0</v>
      </c>
      <c r="E171" s="61">
        <f t="shared" si="98"/>
        <v>0</v>
      </c>
      <c r="F171" s="61">
        <f t="shared" si="98"/>
        <v>0</v>
      </c>
      <c r="G171" s="61">
        <f t="shared" si="98"/>
        <v>0</v>
      </c>
      <c r="H171" s="61">
        <f t="shared" si="98"/>
        <v>0</v>
      </c>
      <c r="I171" s="61">
        <f t="shared" si="98"/>
        <v>0</v>
      </c>
      <c r="J171" s="61">
        <f t="shared" si="98"/>
        <v>0</v>
      </c>
      <c r="K171" s="61">
        <f t="shared" si="98"/>
        <v>0</v>
      </c>
      <c r="L171" s="61">
        <f t="shared" si="98"/>
        <v>0</v>
      </c>
      <c r="M171" s="61">
        <f t="shared" si="98"/>
        <v>0</v>
      </c>
      <c r="N171" s="61">
        <f t="shared" si="98"/>
        <v>0</v>
      </c>
      <c r="O171" s="61">
        <f t="shared" si="80"/>
        <v>0</v>
      </c>
      <c r="Q171" s="61"/>
      <c r="R171" s="61">
        <f t="shared" ref="R171:AB171" si="99">+R172+R173+R174+R175+R176+R177+R178+R179</f>
        <v>0</v>
      </c>
      <c r="S171" s="61">
        <f t="shared" si="99"/>
        <v>0</v>
      </c>
      <c r="T171" s="61">
        <f t="shared" si="99"/>
        <v>0</v>
      </c>
      <c r="U171" s="61">
        <f t="shared" si="99"/>
        <v>0</v>
      </c>
      <c r="V171" s="61">
        <f t="shared" si="99"/>
        <v>0</v>
      </c>
      <c r="W171" s="61">
        <f t="shared" si="99"/>
        <v>0</v>
      </c>
      <c r="X171" s="61">
        <f t="shared" si="99"/>
        <v>0</v>
      </c>
      <c r="Y171" s="61">
        <f t="shared" si="99"/>
        <v>0</v>
      </c>
      <c r="Z171" s="61">
        <f t="shared" si="99"/>
        <v>0</v>
      </c>
      <c r="AA171" s="61">
        <f t="shared" si="99"/>
        <v>0</v>
      </c>
      <c r="AB171" s="61">
        <f t="shared" si="99"/>
        <v>0</v>
      </c>
      <c r="AC171" s="61">
        <f t="shared" si="81"/>
        <v>0</v>
      </c>
      <c r="AE171" s="112"/>
      <c r="AF171" s="112"/>
      <c r="AG171" s="161"/>
    </row>
    <row r="172" spans="1:33" x14ac:dyDescent="0.25">
      <c r="A172" s="67">
        <v>10250203401</v>
      </c>
      <c r="B172" s="68" t="s">
        <v>1194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>
        <f t="shared" si="80"/>
        <v>0</v>
      </c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>
        <f t="shared" si="81"/>
        <v>0</v>
      </c>
      <c r="AE172" s="112"/>
      <c r="AF172" s="112"/>
      <c r="AG172" s="161"/>
    </row>
    <row r="173" spans="1:33" x14ac:dyDescent="0.25">
      <c r="A173" s="67">
        <v>10250203402</v>
      </c>
      <c r="B173" s="68" t="s">
        <v>317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>
        <f t="shared" si="80"/>
        <v>0</v>
      </c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>
        <f t="shared" si="81"/>
        <v>0</v>
      </c>
      <c r="AE173" s="112"/>
      <c r="AF173" s="112"/>
      <c r="AG173" s="161"/>
    </row>
    <row r="174" spans="1:33" x14ac:dyDescent="0.25">
      <c r="A174" s="67">
        <v>10250203403</v>
      </c>
      <c r="B174" s="68" t="s">
        <v>319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>
        <f t="shared" si="80"/>
        <v>0</v>
      </c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>
        <f t="shared" si="81"/>
        <v>0</v>
      </c>
      <c r="AE174" s="112"/>
      <c r="AF174" s="112"/>
      <c r="AG174" s="161"/>
    </row>
    <row r="175" spans="1:33" x14ac:dyDescent="0.25">
      <c r="A175" s="67">
        <v>10250203404</v>
      </c>
      <c r="B175" s="68" t="s">
        <v>1195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>
        <f t="shared" si="80"/>
        <v>0</v>
      </c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>
        <f t="shared" si="81"/>
        <v>0</v>
      </c>
      <c r="AE175" s="112"/>
      <c r="AF175" s="112"/>
      <c r="AG175" s="161"/>
    </row>
    <row r="176" spans="1:33" x14ac:dyDescent="0.25">
      <c r="A176" s="67">
        <v>10250203405</v>
      </c>
      <c r="B176" s="68" t="s">
        <v>321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>
        <f t="shared" si="80"/>
        <v>0</v>
      </c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>
        <f t="shared" si="81"/>
        <v>0</v>
      </c>
      <c r="AE176" s="112"/>
      <c r="AF176" s="112"/>
      <c r="AG176" s="161"/>
    </row>
    <row r="177" spans="1:33" x14ac:dyDescent="0.25">
      <c r="A177" s="67">
        <v>10250203406</v>
      </c>
      <c r="B177" s="68" t="s">
        <v>323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>
        <f t="shared" si="80"/>
        <v>0</v>
      </c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>
        <f t="shared" si="81"/>
        <v>0</v>
      </c>
      <c r="AE177" s="112"/>
      <c r="AF177" s="112"/>
      <c r="AG177" s="161"/>
    </row>
    <row r="178" spans="1:33" x14ac:dyDescent="0.25">
      <c r="A178" s="67">
        <v>10250203407</v>
      </c>
      <c r="B178" s="68" t="s">
        <v>1196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>
        <f t="shared" si="80"/>
        <v>0</v>
      </c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>
        <f t="shared" si="81"/>
        <v>0</v>
      </c>
      <c r="AE178" s="112"/>
      <c r="AF178" s="112"/>
      <c r="AG178" s="161"/>
    </row>
    <row r="179" spans="1:33" x14ac:dyDescent="0.25">
      <c r="A179" s="67">
        <v>10250203408</v>
      </c>
      <c r="B179" s="68" t="s">
        <v>1197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>
        <f t="shared" si="80"/>
        <v>0</v>
      </c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>
        <f t="shared" si="81"/>
        <v>0</v>
      </c>
      <c r="AE179" s="112"/>
      <c r="AF179" s="112"/>
      <c r="AG179" s="161"/>
    </row>
    <row r="180" spans="1:33" x14ac:dyDescent="0.25">
      <c r="A180" s="59">
        <v>102502035</v>
      </c>
      <c r="B180" s="60" t="s">
        <v>325</v>
      </c>
      <c r="C180" s="61">
        <f t="shared" ref="C180:N180" si="100">+C181+C182+C183+C184+C185</f>
        <v>0</v>
      </c>
      <c r="D180" s="61">
        <f t="shared" si="100"/>
        <v>0</v>
      </c>
      <c r="E180" s="61">
        <f t="shared" si="100"/>
        <v>0</v>
      </c>
      <c r="F180" s="61">
        <f t="shared" si="100"/>
        <v>0</v>
      </c>
      <c r="G180" s="61">
        <f t="shared" si="100"/>
        <v>0</v>
      </c>
      <c r="H180" s="61">
        <f t="shared" si="100"/>
        <v>0</v>
      </c>
      <c r="I180" s="61">
        <f t="shared" si="100"/>
        <v>0</v>
      </c>
      <c r="J180" s="61">
        <f t="shared" si="100"/>
        <v>0</v>
      </c>
      <c r="K180" s="61">
        <f t="shared" si="100"/>
        <v>0</v>
      </c>
      <c r="L180" s="61">
        <f t="shared" si="100"/>
        <v>0</v>
      </c>
      <c r="M180" s="61">
        <f t="shared" si="100"/>
        <v>0</v>
      </c>
      <c r="N180" s="61">
        <f t="shared" si="100"/>
        <v>0</v>
      </c>
      <c r="O180" s="61">
        <f t="shared" si="80"/>
        <v>0</v>
      </c>
      <c r="Q180" s="61"/>
      <c r="R180" s="61">
        <f t="shared" ref="R180:AB180" si="101">+R181+R182+R183+R184+R185</f>
        <v>0</v>
      </c>
      <c r="S180" s="61">
        <f t="shared" si="101"/>
        <v>0</v>
      </c>
      <c r="T180" s="61">
        <f t="shared" si="101"/>
        <v>0</v>
      </c>
      <c r="U180" s="61">
        <f t="shared" si="101"/>
        <v>0</v>
      </c>
      <c r="V180" s="61">
        <f t="shared" si="101"/>
        <v>0</v>
      </c>
      <c r="W180" s="61">
        <f t="shared" si="101"/>
        <v>0</v>
      </c>
      <c r="X180" s="61">
        <f t="shared" si="101"/>
        <v>0</v>
      </c>
      <c r="Y180" s="61">
        <f t="shared" si="101"/>
        <v>0</v>
      </c>
      <c r="Z180" s="61">
        <f t="shared" si="101"/>
        <v>0</v>
      </c>
      <c r="AA180" s="61">
        <f t="shared" si="101"/>
        <v>0</v>
      </c>
      <c r="AB180" s="61">
        <f t="shared" si="101"/>
        <v>0</v>
      </c>
      <c r="AC180" s="61">
        <f t="shared" si="81"/>
        <v>0</v>
      </c>
      <c r="AE180" s="112"/>
      <c r="AF180" s="112"/>
      <c r="AG180" s="161"/>
    </row>
    <row r="181" spans="1:33" x14ac:dyDescent="0.25">
      <c r="A181" s="67">
        <v>10250203501</v>
      </c>
      <c r="B181" s="68" t="s">
        <v>327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>
        <f t="shared" si="80"/>
        <v>0</v>
      </c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>
        <f t="shared" si="81"/>
        <v>0</v>
      </c>
      <c r="AE181" s="112"/>
      <c r="AF181" s="112"/>
      <c r="AG181" s="161"/>
    </row>
    <row r="182" spans="1:33" x14ac:dyDescent="0.25">
      <c r="A182" s="67">
        <v>10250203502</v>
      </c>
      <c r="B182" s="68" t="s">
        <v>329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>
        <f t="shared" si="80"/>
        <v>0</v>
      </c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>
        <f t="shared" si="81"/>
        <v>0</v>
      </c>
      <c r="AE182" s="112"/>
      <c r="AF182" s="112"/>
      <c r="AG182" s="161"/>
    </row>
    <row r="183" spans="1:33" x14ac:dyDescent="0.25">
      <c r="A183" s="67">
        <v>10250203503</v>
      </c>
      <c r="B183" s="68" t="s">
        <v>331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>
        <f t="shared" ref="O183:O246" si="102">SUM(C183:N183)</f>
        <v>0</v>
      </c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>
        <f t="shared" ref="AC183:AC246" si="103">SUM(Q183:AB183)</f>
        <v>0</v>
      </c>
      <c r="AE183" s="112"/>
      <c r="AF183" s="112"/>
      <c r="AG183" s="161"/>
    </row>
    <row r="184" spans="1:33" x14ac:dyDescent="0.25">
      <c r="A184" s="67">
        <v>10250203504</v>
      </c>
      <c r="B184" s="68" t="s">
        <v>1198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>
        <f t="shared" si="102"/>
        <v>0</v>
      </c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>
        <f t="shared" si="103"/>
        <v>0</v>
      </c>
      <c r="AE184" s="112"/>
      <c r="AF184" s="112"/>
      <c r="AG184" s="161"/>
    </row>
    <row r="185" spans="1:33" x14ac:dyDescent="0.25">
      <c r="A185" s="67">
        <v>10250203505</v>
      </c>
      <c r="B185" s="68" t="s">
        <v>333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>
        <f t="shared" si="102"/>
        <v>0</v>
      </c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>
        <f t="shared" si="103"/>
        <v>0</v>
      </c>
      <c r="AE185" s="112"/>
      <c r="AF185" s="112"/>
      <c r="AG185" s="161"/>
    </row>
    <row r="186" spans="1:33" x14ac:dyDescent="0.25">
      <c r="A186" s="59">
        <v>102502036</v>
      </c>
      <c r="B186" s="60" t="s">
        <v>335</v>
      </c>
      <c r="C186" s="61">
        <f t="shared" ref="C186:N186" si="104">+C187+C188+C189+C190+C191</f>
        <v>0</v>
      </c>
      <c r="D186" s="61">
        <f t="shared" si="104"/>
        <v>0</v>
      </c>
      <c r="E186" s="61">
        <f t="shared" si="104"/>
        <v>0</v>
      </c>
      <c r="F186" s="61">
        <f t="shared" si="104"/>
        <v>0</v>
      </c>
      <c r="G186" s="61">
        <f t="shared" si="104"/>
        <v>0</v>
      </c>
      <c r="H186" s="61">
        <f t="shared" si="104"/>
        <v>0</v>
      </c>
      <c r="I186" s="61">
        <f t="shared" si="104"/>
        <v>0</v>
      </c>
      <c r="J186" s="61">
        <f t="shared" si="104"/>
        <v>0</v>
      </c>
      <c r="K186" s="61">
        <f t="shared" si="104"/>
        <v>0</v>
      </c>
      <c r="L186" s="61">
        <f t="shared" si="104"/>
        <v>0</v>
      </c>
      <c r="M186" s="61">
        <f t="shared" si="104"/>
        <v>0</v>
      </c>
      <c r="N186" s="61">
        <f t="shared" si="104"/>
        <v>0</v>
      </c>
      <c r="O186" s="61">
        <f t="shared" si="102"/>
        <v>0</v>
      </c>
      <c r="Q186" s="61"/>
      <c r="R186" s="61">
        <f t="shared" ref="R186:AB186" si="105">+R187+R188+R189+R190+R191</f>
        <v>0</v>
      </c>
      <c r="S186" s="61">
        <f t="shared" si="105"/>
        <v>0</v>
      </c>
      <c r="T186" s="61">
        <f t="shared" si="105"/>
        <v>0</v>
      </c>
      <c r="U186" s="61">
        <f t="shared" si="105"/>
        <v>0</v>
      </c>
      <c r="V186" s="61">
        <f t="shared" si="105"/>
        <v>0</v>
      </c>
      <c r="W186" s="61">
        <f t="shared" si="105"/>
        <v>0</v>
      </c>
      <c r="X186" s="61">
        <f t="shared" si="105"/>
        <v>0</v>
      </c>
      <c r="Y186" s="61">
        <f t="shared" si="105"/>
        <v>0</v>
      </c>
      <c r="Z186" s="61">
        <f t="shared" si="105"/>
        <v>0</v>
      </c>
      <c r="AA186" s="61">
        <f t="shared" si="105"/>
        <v>0</v>
      </c>
      <c r="AB186" s="61">
        <f t="shared" si="105"/>
        <v>0</v>
      </c>
      <c r="AC186" s="61">
        <f t="shared" si="103"/>
        <v>0</v>
      </c>
      <c r="AE186" s="112"/>
      <c r="AF186" s="112"/>
      <c r="AG186" s="161"/>
    </row>
    <row r="187" spans="1:33" x14ac:dyDescent="0.25">
      <c r="A187" s="67">
        <v>10250203601</v>
      </c>
      <c r="B187" s="68" t="s">
        <v>337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>
        <f t="shared" si="102"/>
        <v>0</v>
      </c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>
        <f t="shared" si="103"/>
        <v>0</v>
      </c>
      <c r="AE187" s="112"/>
      <c r="AF187" s="112"/>
      <c r="AG187" s="161"/>
    </row>
    <row r="188" spans="1:33" x14ac:dyDescent="0.25">
      <c r="A188" s="67">
        <v>10250203602</v>
      </c>
      <c r="B188" s="68" t="s">
        <v>1199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>
        <f t="shared" si="102"/>
        <v>0</v>
      </c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>
        <f t="shared" si="103"/>
        <v>0</v>
      </c>
      <c r="AE188" s="112"/>
      <c r="AF188" s="112"/>
      <c r="AG188" s="161"/>
    </row>
    <row r="189" spans="1:33" x14ac:dyDescent="0.25">
      <c r="A189" s="67">
        <v>10250203603</v>
      </c>
      <c r="B189" s="68" t="s">
        <v>1200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>
        <f t="shared" si="102"/>
        <v>0</v>
      </c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>
        <f t="shared" si="103"/>
        <v>0</v>
      </c>
      <c r="AE189" s="112"/>
      <c r="AF189" s="112"/>
      <c r="AG189" s="161"/>
    </row>
    <row r="190" spans="1:33" x14ac:dyDescent="0.25">
      <c r="A190" s="67">
        <v>10250203604</v>
      </c>
      <c r="B190" s="68" t="s">
        <v>1201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>
        <f t="shared" si="102"/>
        <v>0</v>
      </c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>
        <f t="shared" si="103"/>
        <v>0</v>
      </c>
      <c r="AE190" s="112"/>
      <c r="AF190" s="112"/>
      <c r="AG190" s="161"/>
    </row>
    <row r="191" spans="1:33" x14ac:dyDescent="0.25">
      <c r="A191" s="67">
        <v>10250203609</v>
      </c>
      <c r="B191" s="68" t="s">
        <v>1202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>
        <f t="shared" si="102"/>
        <v>0</v>
      </c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>
        <f t="shared" si="103"/>
        <v>0</v>
      </c>
      <c r="AE191" s="112"/>
      <c r="AF191" s="112"/>
      <c r="AG191" s="161"/>
    </row>
    <row r="192" spans="1:33" x14ac:dyDescent="0.25">
      <c r="A192" s="59">
        <v>102502037</v>
      </c>
      <c r="B192" s="60" t="s">
        <v>341</v>
      </c>
      <c r="C192" s="61">
        <f t="shared" ref="C192:N192" si="106">+C193+C194+C195+C196+C197+C198+C199</f>
        <v>0</v>
      </c>
      <c r="D192" s="61">
        <f t="shared" si="106"/>
        <v>0</v>
      </c>
      <c r="E192" s="61">
        <f t="shared" si="106"/>
        <v>0</v>
      </c>
      <c r="F192" s="61">
        <f t="shared" si="106"/>
        <v>0</v>
      </c>
      <c r="G192" s="61">
        <f t="shared" si="106"/>
        <v>0</v>
      </c>
      <c r="H192" s="61">
        <f t="shared" si="106"/>
        <v>0</v>
      </c>
      <c r="I192" s="61">
        <f t="shared" si="106"/>
        <v>0</v>
      </c>
      <c r="J192" s="61">
        <f t="shared" si="106"/>
        <v>0</v>
      </c>
      <c r="K192" s="61">
        <f t="shared" si="106"/>
        <v>0</v>
      </c>
      <c r="L192" s="61">
        <f t="shared" si="106"/>
        <v>0</v>
      </c>
      <c r="M192" s="61">
        <f t="shared" si="106"/>
        <v>0</v>
      </c>
      <c r="N192" s="61">
        <f t="shared" si="106"/>
        <v>0</v>
      </c>
      <c r="O192" s="61">
        <f t="shared" si="102"/>
        <v>0</v>
      </c>
      <c r="Q192" s="61"/>
      <c r="R192" s="61">
        <f t="shared" ref="R192:AB192" si="107">+R193+R194+R195+R196+R197+R198+R199</f>
        <v>0</v>
      </c>
      <c r="S192" s="61">
        <f t="shared" si="107"/>
        <v>0</v>
      </c>
      <c r="T192" s="61">
        <f t="shared" si="107"/>
        <v>0</v>
      </c>
      <c r="U192" s="61">
        <f t="shared" si="107"/>
        <v>0</v>
      </c>
      <c r="V192" s="61">
        <f t="shared" si="107"/>
        <v>0</v>
      </c>
      <c r="W192" s="61">
        <f t="shared" si="107"/>
        <v>0</v>
      </c>
      <c r="X192" s="61">
        <f t="shared" si="107"/>
        <v>0</v>
      </c>
      <c r="Y192" s="61">
        <f t="shared" si="107"/>
        <v>0</v>
      </c>
      <c r="Z192" s="61">
        <f t="shared" si="107"/>
        <v>0</v>
      </c>
      <c r="AA192" s="61">
        <f t="shared" si="107"/>
        <v>0</v>
      </c>
      <c r="AB192" s="61">
        <f t="shared" si="107"/>
        <v>0</v>
      </c>
      <c r="AC192" s="61">
        <f t="shared" si="103"/>
        <v>0</v>
      </c>
      <c r="AE192" s="112"/>
      <c r="AF192" s="112"/>
      <c r="AG192" s="161"/>
    </row>
    <row r="193" spans="1:33" x14ac:dyDescent="0.25">
      <c r="A193" s="67">
        <v>10250203701</v>
      </c>
      <c r="B193" s="68" t="s">
        <v>343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>
        <f t="shared" si="102"/>
        <v>0</v>
      </c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>
        <f t="shared" si="103"/>
        <v>0</v>
      </c>
      <c r="AE193" s="112"/>
      <c r="AF193" s="112"/>
      <c r="AG193" s="161"/>
    </row>
    <row r="194" spans="1:33" x14ac:dyDescent="0.25">
      <c r="A194" s="67">
        <v>10250203702</v>
      </c>
      <c r="B194" s="68" t="s">
        <v>1203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>
        <f t="shared" si="102"/>
        <v>0</v>
      </c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>
        <f t="shared" si="103"/>
        <v>0</v>
      </c>
      <c r="AE194" s="112"/>
      <c r="AF194" s="112"/>
      <c r="AG194" s="161"/>
    </row>
    <row r="195" spans="1:33" x14ac:dyDescent="0.25">
      <c r="A195" s="67">
        <v>10250203703</v>
      </c>
      <c r="B195" s="68" t="s">
        <v>1204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>
        <f t="shared" si="102"/>
        <v>0</v>
      </c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>
        <f t="shared" si="103"/>
        <v>0</v>
      </c>
      <c r="AE195" s="112"/>
      <c r="AF195" s="112"/>
      <c r="AG195" s="161"/>
    </row>
    <row r="196" spans="1:33" x14ac:dyDescent="0.25">
      <c r="A196" s="67">
        <v>10250203704</v>
      </c>
      <c r="B196" s="68" t="s">
        <v>345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>
        <f t="shared" si="102"/>
        <v>0</v>
      </c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>
        <f t="shared" si="103"/>
        <v>0</v>
      </c>
      <c r="AE196" s="112"/>
      <c r="AF196" s="112"/>
      <c r="AG196" s="161"/>
    </row>
    <row r="197" spans="1:33" x14ac:dyDescent="0.25">
      <c r="A197" s="67">
        <v>10250203705</v>
      </c>
      <c r="B197" s="68" t="s">
        <v>1205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>
        <f t="shared" si="102"/>
        <v>0</v>
      </c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>
        <f t="shared" si="103"/>
        <v>0</v>
      </c>
      <c r="AE197" s="112"/>
      <c r="AF197" s="112"/>
      <c r="AG197" s="161"/>
    </row>
    <row r="198" spans="1:33" x14ac:dyDescent="0.25">
      <c r="A198" s="67">
        <v>10250203706</v>
      </c>
      <c r="B198" s="68" t="s">
        <v>1206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>
        <f t="shared" si="102"/>
        <v>0</v>
      </c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>
        <f t="shared" si="103"/>
        <v>0</v>
      </c>
      <c r="AE198" s="112"/>
      <c r="AF198" s="112"/>
      <c r="AG198" s="161"/>
    </row>
    <row r="199" spans="1:33" x14ac:dyDescent="0.25">
      <c r="A199" s="67">
        <v>10250203707</v>
      </c>
      <c r="B199" s="68" t="s">
        <v>1207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>
        <f t="shared" si="102"/>
        <v>0</v>
      </c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>
        <f t="shared" si="103"/>
        <v>0</v>
      </c>
      <c r="AE199" s="112"/>
      <c r="AF199" s="112"/>
      <c r="AG199" s="161"/>
    </row>
    <row r="200" spans="1:33" x14ac:dyDescent="0.25">
      <c r="A200" s="59">
        <v>102502038</v>
      </c>
      <c r="B200" s="60" t="s">
        <v>964</v>
      </c>
      <c r="C200" s="61">
        <f t="shared" ref="C200:N200" si="108">+C201+C202+C203+C204</f>
        <v>0</v>
      </c>
      <c r="D200" s="61">
        <f t="shared" si="108"/>
        <v>0</v>
      </c>
      <c r="E200" s="61">
        <f t="shared" si="108"/>
        <v>0</v>
      </c>
      <c r="F200" s="61">
        <f t="shared" si="108"/>
        <v>0</v>
      </c>
      <c r="G200" s="61">
        <f t="shared" si="108"/>
        <v>0</v>
      </c>
      <c r="H200" s="61">
        <f t="shared" si="108"/>
        <v>0</v>
      </c>
      <c r="I200" s="61">
        <f t="shared" si="108"/>
        <v>0</v>
      </c>
      <c r="J200" s="61">
        <f t="shared" si="108"/>
        <v>0</v>
      </c>
      <c r="K200" s="61">
        <f t="shared" si="108"/>
        <v>0</v>
      </c>
      <c r="L200" s="61">
        <f t="shared" si="108"/>
        <v>0</v>
      </c>
      <c r="M200" s="61">
        <f t="shared" si="108"/>
        <v>0</v>
      </c>
      <c r="N200" s="61">
        <f t="shared" si="108"/>
        <v>0</v>
      </c>
      <c r="O200" s="61">
        <f t="shared" si="102"/>
        <v>0</v>
      </c>
      <c r="Q200" s="61"/>
      <c r="R200" s="61">
        <f t="shared" ref="R200:AB200" si="109">+R201+R202+R203+R204</f>
        <v>0</v>
      </c>
      <c r="S200" s="61">
        <f t="shared" si="109"/>
        <v>0</v>
      </c>
      <c r="T200" s="61">
        <f t="shared" si="109"/>
        <v>0</v>
      </c>
      <c r="U200" s="61">
        <f t="shared" si="109"/>
        <v>0</v>
      </c>
      <c r="V200" s="61">
        <f t="shared" si="109"/>
        <v>0</v>
      </c>
      <c r="W200" s="61">
        <f t="shared" si="109"/>
        <v>0</v>
      </c>
      <c r="X200" s="61">
        <f t="shared" si="109"/>
        <v>0</v>
      </c>
      <c r="Y200" s="61">
        <f t="shared" si="109"/>
        <v>0</v>
      </c>
      <c r="Z200" s="61">
        <f t="shared" si="109"/>
        <v>0</v>
      </c>
      <c r="AA200" s="61">
        <f t="shared" si="109"/>
        <v>0</v>
      </c>
      <c r="AB200" s="61">
        <f t="shared" si="109"/>
        <v>0</v>
      </c>
      <c r="AC200" s="61">
        <f t="shared" si="103"/>
        <v>0</v>
      </c>
      <c r="AE200" s="110" t="s">
        <v>963</v>
      </c>
      <c r="AF200" s="112" t="s">
        <v>964</v>
      </c>
      <c r="AG200" s="158"/>
    </row>
    <row r="201" spans="1:33" x14ac:dyDescent="0.25">
      <c r="A201" s="67">
        <v>10250203805</v>
      </c>
      <c r="B201" s="68" t="s">
        <v>353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>
        <f t="shared" si="102"/>
        <v>0</v>
      </c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>
        <f t="shared" si="103"/>
        <v>0</v>
      </c>
      <c r="AE201" s="110"/>
      <c r="AF201" s="112"/>
      <c r="AG201" s="158"/>
    </row>
    <row r="202" spans="1:33" x14ac:dyDescent="0.25">
      <c r="A202" s="67">
        <v>10250203806</v>
      </c>
      <c r="B202" s="68" t="s">
        <v>1208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>
        <f t="shared" si="102"/>
        <v>0</v>
      </c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>
        <f t="shared" si="103"/>
        <v>0</v>
      </c>
      <c r="AE202" s="110"/>
      <c r="AF202" s="112"/>
      <c r="AG202" s="158"/>
    </row>
    <row r="203" spans="1:33" x14ac:dyDescent="0.25">
      <c r="A203" s="67">
        <v>10250203807</v>
      </c>
      <c r="B203" s="68" t="s">
        <v>1209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>
        <f t="shared" si="102"/>
        <v>0</v>
      </c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>
        <f t="shared" si="103"/>
        <v>0</v>
      </c>
      <c r="AE203" s="110"/>
      <c r="AF203" s="112"/>
      <c r="AG203" s="158"/>
    </row>
    <row r="204" spans="1:33" x14ac:dyDescent="0.25">
      <c r="A204" s="67">
        <v>10250203809</v>
      </c>
      <c r="B204" s="68" t="s">
        <v>355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>
        <f t="shared" si="102"/>
        <v>0</v>
      </c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>
        <f t="shared" si="103"/>
        <v>0</v>
      </c>
      <c r="AE204" s="110" t="s">
        <v>965</v>
      </c>
      <c r="AF204" s="112" t="s">
        <v>355</v>
      </c>
      <c r="AG204" s="158"/>
    </row>
    <row r="205" spans="1:33" x14ac:dyDescent="0.25">
      <c r="A205" s="59">
        <v>102502039</v>
      </c>
      <c r="B205" s="60" t="s">
        <v>1210</v>
      </c>
      <c r="C205" s="61">
        <f t="shared" ref="C205:N205" si="110">+C206+C207+C208+C209</f>
        <v>0</v>
      </c>
      <c r="D205" s="61">
        <f t="shared" si="110"/>
        <v>0</v>
      </c>
      <c r="E205" s="61">
        <f t="shared" si="110"/>
        <v>0</v>
      </c>
      <c r="F205" s="61">
        <f t="shared" si="110"/>
        <v>0</v>
      </c>
      <c r="G205" s="61">
        <f t="shared" si="110"/>
        <v>0</v>
      </c>
      <c r="H205" s="61">
        <f t="shared" si="110"/>
        <v>0</v>
      </c>
      <c r="I205" s="61">
        <f t="shared" si="110"/>
        <v>0</v>
      </c>
      <c r="J205" s="61">
        <f t="shared" si="110"/>
        <v>0</v>
      </c>
      <c r="K205" s="61">
        <f t="shared" si="110"/>
        <v>0</v>
      </c>
      <c r="L205" s="61">
        <f t="shared" si="110"/>
        <v>0</v>
      </c>
      <c r="M205" s="61">
        <f t="shared" si="110"/>
        <v>0</v>
      </c>
      <c r="N205" s="61">
        <f t="shared" si="110"/>
        <v>0</v>
      </c>
      <c r="O205" s="61">
        <f t="shared" si="102"/>
        <v>0</v>
      </c>
      <c r="Q205" s="61"/>
      <c r="R205" s="61">
        <f t="shared" ref="R205:AB205" si="111">+R206+R207+R208+R209</f>
        <v>0</v>
      </c>
      <c r="S205" s="61">
        <f t="shared" si="111"/>
        <v>0</v>
      </c>
      <c r="T205" s="61">
        <f t="shared" si="111"/>
        <v>0</v>
      </c>
      <c r="U205" s="61">
        <f t="shared" si="111"/>
        <v>0</v>
      </c>
      <c r="V205" s="61">
        <f t="shared" si="111"/>
        <v>0</v>
      </c>
      <c r="W205" s="61">
        <f t="shared" si="111"/>
        <v>0</v>
      </c>
      <c r="X205" s="61">
        <f t="shared" si="111"/>
        <v>0</v>
      </c>
      <c r="Y205" s="61">
        <f t="shared" si="111"/>
        <v>0</v>
      </c>
      <c r="Z205" s="61">
        <f t="shared" si="111"/>
        <v>0</v>
      </c>
      <c r="AA205" s="61">
        <f t="shared" si="111"/>
        <v>0</v>
      </c>
      <c r="AB205" s="61">
        <f t="shared" si="111"/>
        <v>0</v>
      </c>
      <c r="AC205" s="61">
        <f t="shared" si="103"/>
        <v>0</v>
      </c>
      <c r="AE205" s="110"/>
      <c r="AF205" s="112"/>
      <c r="AG205" s="158"/>
    </row>
    <row r="206" spans="1:33" x14ac:dyDescent="0.25">
      <c r="A206" s="67">
        <v>10250203901</v>
      </c>
      <c r="B206" s="68" t="s">
        <v>1211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>
        <f t="shared" si="102"/>
        <v>0</v>
      </c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>
        <f t="shared" si="103"/>
        <v>0</v>
      </c>
      <c r="AE206" s="110"/>
      <c r="AF206" s="112"/>
      <c r="AG206" s="158"/>
    </row>
    <row r="207" spans="1:33" x14ac:dyDescent="0.25">
      <c r="A207" s="67">
        <v>10250203902</v>
      </c>
      <c r="B207" s="68" t="s">
        <v>1212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>
        <f t="shared" si="102"/>
        <v>0</v>
      </c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>
        <f t="shared" si="103"/>
        <v>0</v>
      </c>
      <c r="AE207" s="110"/>
      <c r="AF207" s="112"/>
      <c r="AG207" s="158"/>
    </row>
    <row r="208" spans="1:33" x14ac:dyDescent="0.25">
      <c r="A208" s="67">
        <v>10250203903</v>
      </c>
      <c r="B208" s="68" t="s">
        <v>1213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>
        <f t="shared" si="102"/>
        <v>0</v>
      </c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>
        <f t="shared" si="103"/>
        <v>0</v>
      </c>
      <c r="AE208" s="110"/>
      <c r="AF208" s="112"/>
      <c r="AG208" s="158"/>
    </row>
    <row r="209" spans="1:33" x14ac:dyDescent="0.25">
      <c r="A209" s="67">
        <v>10250203909</v>
      </c>
      <c r="B209" s="68" t="s">
        <v>1214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>
        <f t="shared" si="102"/>
        <v>0</v>
      </c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>
        <f t="shared" si="103"/>
        <v>0</v>
      </c>
      <c r="AE209" s="110"/>
      <c r="AF209" s="112"/>
      <c r="AG209" s="158"/>
    </row>
    <row r="210" spans="1:33" x14ac:dyDescent="0.25">
      <c r="A210" s="59">
        <v>10250204</v>
      </c>
      <c r="B210" s="60" t="s">
        <v>1215</v>
      </c>
      <c r="C210" s="61">
        <f t="shared" ref="C210:N210" si="112">+C211+C218+C223+C230+C240+C243+C250+C259+C264</f>
        <v>0</v>
      </c>
      <c r="D210" s="61">
        <f t="shared" si="112"/>
        <v>0</v>
      </c>
      <c r="E210" s="61">
        <f t="shared" si="112"/>
        <v>0</v>
      </c>
      <c r="F210" s="61">
        <f t="shared" si="112"/>
        <v>0</v>
      </c>
      <c r="G210" s="61">
        <f t="shared" si="112"/>
        <v>0</v>
      </c>
      <c r="H210" s="61">
        <f t="shared" si="112"/>
        <v>0</v>
      </c>
      <c r="I210" s="61">
        <f t="shared" si="112"/>
        <v>0</v>
      </c>
      <c r="J210" s="61">
        <f t="shared" si="112"/>
        <v>0</v>
      </c>
      <c r="K210" s="61">
        <f t="shared" si="112"/>
        <v>0</v>
      </c>
      <c r="L210" s="61">
        <f t="shared" si="112"/>
        <v>0</v>
      </c>
      <c r="M210" s="61">
        <f t="shared" si="112"/>
        <v>0</v>
      </c>
      <c r="N210" s="61">
        <f t="shared" si="112"/>
        <v>0</v>
      </c>
      <c r="O210" s="61">
        <f t="shared" si="102"/>
        <v>0</v>
      </c>
      <c r="Q210" s="61"/>
      <c r="R210" s="61">
        <f t="shared" ref="R210:AB210" si="113">+R211+R218+R223+R230+R240+R243+R250+R259+R264</f>
        <v>0</v>
      </c>
      <c r="S210" s="61">
        <f t="shared" si="113"/>
        <v>0</v>
      </c>
      <c r="T210" s="61">
        <f t="shared" si="113"/>
        <v>0</v>
      </c>
      <c r="U210" s="61">
        <f t="shared" si="113"/>
        <v>0</v>
      </c>
      <c r="V210" s="61">
        <f t="shared" si="113"/>
        <v>0</v>
      </c>
      <c r="W210" s="61">
        <f t="shared" si="113"/>
        <v>0</v>
      </c>
      <c r="X210" s="61">
        <f t="shared" si="113"/>
        <v>0</v>
      </c>
      <c r="Y210" s="61">
        <f t="shared" si="113"/>
        <v>0</v>
      </c>
      <c r="Z210" s="61">
        <f t="shared" si="113"/>
        <v>0</v>
      </c>
      <c r="AA210" s="61">
        <f t="shared" si="113"/>
        <v>0</v>
      </c>
      <c r="AB210" s="61">
        <f t="shared" si="113"/>
        <v>0</v>
      </c>
      <c r="AC210" s="61">
        <f t="shared" si="103"/>
        <v>0</v>
      </c>
      <c r="AE210" s="110"/>
      <c r="AF210" s="112"/>
      <c r="AG210" s="158"/>
    </row>
    <row r="211" spans="1:33" x14ac:dyDescent="0.25">
      <c r="A211" s="64">
        <v>102502041</v>
      </c>
      <c r="B211" s="65" t="s">
        <v>1216</v>
      </c>
      <c r="C211" s="62">
        <f t="shared" ref="C211:N211" si="114">+C212+C213+C214+C215+C216+C217</f>
        <v>0</v>
      </c>
      <c r="D211" s="62">
        <f t="shared" si="114"/>
        <v>0</v>
      </c>
      <c r="E211" s="62">
        <f t="shared" si="114"/>
        <v>0</v>
      </c>
      <c r="F211" s="62">
        <f t="shared" si="114"/>
        <v>0</v>
      </c>
      <c r="G211" s="62">
        <f t="shared" si="114"/>
        <v>0</v>
      </c>
      <c r="H211" s="62">
        <f t="shared" si="114"/>
        <v>0</v>
      </c>
      <c r="I211" s="62">
        <f t="shared" si="114"/>
        <v>0</v>
      </c>
      <c r="J211" s="62">
        <f t="shared" si="114"/>
        <v>0</v>
      </c>
      <c r="K211" s="62">
        <f t="shared" si="114"/>
        <v>0</v>
      </c>
      <c r="L211" s="62">
        <f t="shared" si="114"/>
        <v>0</v>
      </c>
      <c r="M211" s="62">
        <f t="shared" si="114"/>
        <v>0</v>
      </c>
      <c r="N211" s="62">
        <f t="shared" si="114"/>
        <v>0</v>
      </c>
      <c r="O211" s="62">
        <f t="shared" si="102"/>
        <v>0</v>
      </c>
      <c r="Q211" s="62"/>
      <c r="R211" s="62">
        <f t="shared" ref="R211:AB211" si="115">+R212+R213+R214+R215+R216+R217</f>
        <v>0</v>
      </c>
      <c r="S211" s="62">
        <f t="shared" si="115"/>
        <v>0</v>
      </c>
      <c r="T211" s="62">
        <f t="shared" si="115"/>
        <v>0</v>
      </c>
      <c r="U211" s="62">
        <f t="shared" si="115"/>
        <v>0</v>
      </c>
      <c r="V211" s="62">
        <f t="shared" si="115"/>
        <v>0</v>
      </c>
      <c r="W211" s="62">
        <f t="shared" si="115"/>
        <v>0</v>
      </c>
      <c r="X211" s="62">
        <f t="shared" si="115"/>
        <v>0</v>
      </c>
      <c r="Y211" s="62">
        <f t="shared" si="115"/>
        <v>0</v>
      </c>
      <c r="Z211" s="62">
        <f t="shared" si="115"/>
        <v>0</v>
      </c>
      <c r="AA211" s="62">
        <f t="shared" si="115"/>
        <v>0</v>
      </c>
      <c r="AB211" s="62">
        <f t="shared" si="115"/>
        <v>0</v>
      </c>
      <c r="AC211" s="62">
        <f t="shared" si="103"/>
        <v>0</v>
      </c>
      <c r="AE211" s="110"/>
      <c r="AF211" s="112"/>
      <c r="AG211" s="158"/>
    </row>
    <row r="212" spans="1:33" x14ac:dyDescent="0.25">
      <c r="A212" s="67">
        <v>10250204101</v>
      </c>
      <c r="B212" s="68" t="s">
        <v>1217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>
        <f t="shared" si="102"/>
        <v>0</v>
      </c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>
        <f t="shared" si="103"/>
        <v>0</v>
      </c>
      <c r="AE212" s="110"/>
      <c r="AF212" s="112"/>
      <c r="AG212" s="158"/>
    </row>
    <row r="213" spans="1:33" x14ac:dyDescent="0.25">
      <c r="A213" s="67">
        <v>10250204102</v>
      </c>
      <c r="B213" s="68" t="s">
        <v>1218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>
        <f t="shared" si="102"/>
        <v>0</v>
      </c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>
        <f t="shared" si="103"/>
        <v>0</v>
      </c>
      <c r="AE213" s="110"/>
      <c r="AF213" s="112"/>
      <c r="AG213" s="158"/>
    </row>
    <row r="214" spans="1:33" x14ac:dyDescent="0.25">
      <c r="A214" s="67">
        <v>10250204103</v>
      </c>
      <c r="B214" s="68" t="s">
        <v>1219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>
        <f t="shared" si="102"/>
        <v>0</v>
      </c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>
        <f t="shared" si="103"/>
        <v>0</v>
      </c>
      <c r="AE214" s="110"/>
      <c r="AF214" s="112"/>
      <c r="AG214" s="158"/>
    </row>
    <row r="215" spans="1:33" x14ac:dyDescent="0.25">
      <c r="A215" s="67">
        <v>10250204104</v>
      </c>
      <c r="B215" s="68" t="s">
        <v>1220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>
        <f t="shared" si="102"/>
        <v>0</v>
      </c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>
        <f t="shared" si="103"/>
        <v>0</v>
      </c>
      <c r="AE215" s="110"/>
      <c r="AF215" s="112"/>
      <c r="AG215" s="158"/>
    </row>
    <row r="216" spans="1:33" x14ac:dyDescent="0.25">
      <c r="A216" s="67">
        <v>10250204105</v>
      </c>
      <c r="B216" s="68" t="s">
        <v>1221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>
        <f t="shared" si="102"/>
        <v>0</v>
      </c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>
        <f t="shared" si="103"/>
        <v>0</v>
      </c>
      <c r="AE216" s="110"/>
      <c r="AF216" s="112"/>
      <c r="AG216" s="158"/>
    </row>
    <row r="217" spans="1:33" x14ac:dyDescent="0.25">
      <c r="A217" s="67">
        <v>10250204106</v>
      </c>
      <c r="B217" s="68" t="s">
        <v>1222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>
        <f t="shared" si="102"/>
        <v>0</v>
      </c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>
        <f t="shared" si="103"/>
        <v>0</v>
      </c>
      <c r="AE217" s="110"/>
      <c r="AF217" s="112"/>
      <c r="AG217" s="158"/>
    </row>
    <row r="218" spans="1:33" x14ac:dyDescent="0.25">
      <c r="A218" s="59">
        <v>102502042</v>
      </c>
      <c r="B218" s="60" t="s">
        <v>1223</v>
      </c>
      <c r="C218" s="61">
        <f t="shared" ref="C218:N218" si="116">+C219+C220+C221+C222</f>
        <v>0</v>
      </c>
      <c r="D218" s="61">
        <f t="shared" si="116"/>
        <v>0</v>
      </c>
      <c r="E218" s="61">
        <f t="shared" si="116"/>
        <v>0</v>
      </c>
      <c r="F218" s="61">
        <f t="shared" si="116"/>
        <v>0</v>
      </c>
      <c r="G218" s="61">
        <f t="shared" si="116"/>
        <v>0</v>
      </c>
      <c r="H218" s="61">
        <f t="shared" si="116"/>
        <v>0</v>
      </c>
      <c r="I218" s="61">
        <f t="shared" si="116"/>
        <v>0</v>
      </c>
      <c r="J218" s="61">
        <f t="shared" si="116"/>
        <v>0</v>
      </c>
      <c r="K218" s="61">
        <f t="shared" si="116"/>
        <v>0</v>
      </c>
      <c r="L218" s="61">
        <f t="shared" si="116"/>
        <v>0</v>
      </c>
      <c r="M218" s="61">
        <f t="shared" si="116"/>
        <v>0</v>
      </c>
      <c r="N218" s="61">
        <f t="shared" si="116"/>
        <v>0</v>
      </c>
      <c r="O218" s="61">
        <f t="shared" si="102"/>
        <v>0</v>
      </c>
      <c r="Q218" s="61"/>
      <c r="R218" s="61">
        <f t="shared" ref="R218:AB218" si="117">+R219+R220+R221+R222</f>
        <v>0</v>
      </c>
      <c r="S218" s="61">
        <f t="shared" si="117"/>
        <v>0</v>
      </c>
      <c r="T218" s="61">
        <f t="shared" si="117"/>
        <v>0</v>
      </c>
      <c r="U218" s="61">
        <f t="shared" si="117"/>
        <v>0</v>
      </c>
      <c r="V218" s="61">
        <f t="shared" si="117"/>
        <v>0</v>
      </c>
      <c r="W218" s="61">
        <f t="shared" si="117"/>
        <v>0</v>
      </c>
      <c r="X218" s="61">
        <f t="shared" si="117"/>
        <v>0</v>
      </c>
      <c r="Y218" s="61">
        <f t="shared" si="117"/>
        <v>0</v>
      </c>
      <c r="Z218" s="61">
        <f t="shared" si="117"/>
        <v>0</v>
      </c>
      <c r="AA218" s="61">
        <f t="shared" si="117"/>
        <v>0</v>
      </c>
      <c r="AB218" s="61">
        <f t="shared" si="117"/>
        <v>0</v>
      </c>
      <c r="AC218" s="61">
        <f t="shared" si="103"/>
        <v>0</v>
      </c>
      <c r="AE218" s="110"/>
      <c r="AF218" s="112"/>
      <c r="AG218" s="158"/>
    </row>
    <row r="219" spans="1:33" x14ac:dyDescent="0.25">
      <c r="A219" s="67">
        <v>10250204201</v>
      </c>
      <c r="B219" s="68" t="s">
        <v>1224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>
        <f t="shared" si="102"/>
        <v>0</v>
      </c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>
        <f t="shared" si="103"/>
        <v>0</v>
      </c>
      <c r="AE219" s="110"/>
      <c r="AF219" s="112"/>
      <c r="AG219" s="158"/>
    </row>
    <row r="220" spans="1:33" x14ac:dyDescent="0.25">
      <c r="A220" s="67">
        <v>10250204202</v>
      </c>
      <c r="B220" s="68" t="s">
        <v>1225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>
        <f t="shared" si="102"/>
        <v>0</v>
      </c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>
        <f t="shared" si="103"/>
        <v>0</v>
      </c>
      <c r="AE220" s="110"/>
      <c r="AF220" s="112"/>
      <c r="AG220" s="158"/>
    </row>
    <row r="221" spans="1:33" x14ac:dyDescent="0.25">
      <c r="A221" s="67">
        <v>10250204203</v>
      </c>
      <c r="B221" s="68" t="s">
        <v>1226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>
        <f t="shared" si="102"/>
        <v>0</v>
      </c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>
        <f t="shared" si="103"/>
        <v>0</v>
      </c>
      <c r="AE221" s="110"/>
      <c r="AF221" s="112"/>
      <c r="AG221" s="158"/>
    </row>
    <row r="222" spans="1:33" x14ac:dyDescent="0.25">
      <c r="A222" s="67">
        <v>10250204204</v>
      </c>
      <c r="B222" s="68" t="s">
        <v>1227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>
        <f t="shared" si="102"/>
        <v>0</v>
      </c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>
        <f t="shared" si="103"/>
        <v>0</v>
      </c>
      <c r="AE222" s="110"/>
      <c r="AF222" s="112"/>
      <c r="AG222" s="158"/>
    </row>
    <row r="223" spans="1:33" x14ac:dyDescent="0.25">
      <c r="A223" s="59">
        <v>102502043</v>
      </c>
      <c r="B223" s="60" t="s">
        <v>167</v>
      </c>
      <c r="C223" s="61">
        <f t="shared" ref="C223:N223" si="118">+C224+C225+C226+C227+C228+C229</f>
        <v>0</v>
      </c>
      <c r="D223" s="61">
        <f t="shared" si="118"/>
        <v>0</v>
      </c>
      <c r="E223" s="61">
        <f t="shared" si="118"/>
        <v>0</v>
      </c>
      <c r="F223" s="61">
        <f t="shared" si="118"/>
        <v>0</v>
      </c>
      <c r="G223" s="61">
        <f t="shared" si="118"/>
        <v>0</v>
      </c>
      <c r="H223" s="61">
        <f t="shared" si="118"/>
        <v>0</v>
      </c>
      <c r="I223" s="61">
        <f t="shared" si="118"/>
        <v>0</v>
      </c>
      <c r="J223" s="61">
        <f t="shared" si="118"/>
        <v>0</v>
      </c>
      <c r="K223" s="61">
        <f t="shared" si="118"/>
        <v>0</v>
      </c>
      <c r="L223" s="61">
        <f t="shared" si="118"/>
        <v>0</v>
      </c>
      <c r="M223" s="61">
        <f t="shared" si="118"/>
        <v>0</v>
      </c>
      <c r="N223" s="61">
        <f t="shared" si="118"/>
        <v>0</v>
      </c>
      <c r="O223" s="61">
        <f t="shared" si="102"/>
        <v>0</v>
      </c>
      <c r="Q223" s="61"/>
      <c r="R223" s="61">
        <f t="shared" ref="R223:AB223" si="119">+R224+R225+R226+R227+R228+R229</f>
        <v>0</v>
      </c>
      <c r="S223" s="61">
        <f t="shared" si="119"/>
        <v>0</v>
      </c>
      <c r="T223" s="61">
        <f t="shared" si="119"/>
        <v>0</v>
      </c>
      <c r="U223" s="61">
        <f t="shared" si="119"/>
        <v>0</v>
      </c>
      <c r="V223" s="61">
        <f t="shared" si="119"/>
        <v>0</v>
      </c>
      <c r="W223" s="61">
        <f t="shared" si="119"/>
        <v>0</v>
      </c>
      <c r="X223" s="61">
        <f t="shared" si="119"/>
        <v>0</v>
      </c>
      <c r="Y223" s="61">
        <f t="shared" si="119"/>
        <v>0</v>
      </c>
      <c r="Z223" s="61">
        <f t="shared" si="119"/>
        <v>0</v>
      </c>
      <c r="AA223" s="61">
        <f t="shared" si="119"/>
        <v>0</v>
      </c>
      <c r="AB223" s="61">
        <f t="shared" si="119"/>
        <v>0</v>
      </c>
      <c r="AC223" s="61">
        <f t="shared" si="103"/>
        <v>0</v>
      </c>
      <c r="AE223" s="110"/>
      <c r="AF223" s="112"/>
      <c r="AG223" s="158"/>
    </row>
    <row r="224" spans="1:33" x14ac:dyDescent="0.25">
      <c r="A224" s="67">
        <v>10250204301</v>
      </c>
      <c r="B224" s="68" t="s">
        <v>169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>
        <f t="shared" si="102"/>
        <v>0</v>
      </c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>
        <f t="shared" si="103"/>
        <v>0</v>
      </c>
      <c r="AE224" s="110"/>
      <c r="AF224" s="112"/>
      <c r="AG224" s="158"/>
    </row>
    <row r="225" spans="1:33" x14ac:dyDescent="0.25">
      <c r="A225" s="67">
        <v>10250204302</v>
      </c>
      <c r="B225" s="68" t="s">
        <v>826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>
        <f t="shared" si="102"/>
        <v>0</v>
      </c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>
        <f t="shared" si="103"/>
        <v>0</v>
      </c>
      <c r="AE225" s="110"/>
      <c r="AF225" s="112"/>
      <c r="AG225" s="158"/>
    </row>
    <row r="226" spans="1:33" x14ac:dyDescent="0.25">
      <c r="A226" s="67">
        <v>10250204303</v>
      </c>
      <c r="B226" s="68" t="s">
        <v>1228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>
        <f t="shared" si="102"/>
        <v>0</v>
      </c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>
        <f t="shared" si="103"/>
        <v>0</v>
      </c>
      <c r="AE226" s="110"/>
      <c r="AF226" s="112"/>
      <c r="AG226" s="158"/>
    </row>
    <row r="227" spans="1:33" x14ac:dyDescent="0.25">
      <c r="A227" s="67">
        <v>10250204304</v>
      </c>
      <c r="B227" s="68" t="s">
        <v>1229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>
        <f t="shared" si="102"/>
        <v>0</v>
      </c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>
        <f t="shared" si="103"/>
        <v>0</v>
      </c>
      <c r="AE227" s="110"/>
      <c r="AF227" s="112"/>
      <c r="AG227" s="158"/>
    </row>
    <row r="228" spans="1:33" x14ac:dyDescent="0.25">
      <c r="A228" s="67">
        <v>10250204305</v>
      </c>
      <c r="B228" s="68" t="s">
        <v>1230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>
        <f t="shared" si="102"/>
        <v>0</v>
      </c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>
        <f t="shared" si="103"/>
        <v>0</v>
      </c>
      <c r="AE228" s="110"/>
      <c r="AF228" s="112"/>
      <c r="AG228" s="158"/>
    </row>
    <row r="229" spans="1:33" x14ac:dyDescent="0.25">
      <c r="A229" s="67">
        <v>10250204309</v>
      </c>
      <c r="B229" s="68" t="s">
        <v>173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>
        <f t="shared" si="102"/>
        <v>0</v>
      </c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>
        <f t="shared" si="103"/>
        <v>0</v>
      </c>
      <c r="AE229" s="110"/>
      <c r="AF229" s="112"/>
      <c r="AG229" s="158"/>
    </row>
    <row r="230" spans="1:33" x14ac:dyDescent="0.25">
      <c r="A230" s="59">
        <v>102502044</v>
      </c>
      <c r="B230" s="60" t="s">
        <v>175</v>
      </c>
      <c r="C230" s="61">
        <f t="shared" ref="C230:N230" si="120">+C231+C232+C233+C234+C235+C236+C237+C238+C239</f>
        <v>0</v>
      </c>
      <c r="D230" s="61">
        <f t="shared" si="120"/>
        <v>0</v>
      </c>
      <c r="E230" s="61">
        <f t="shared" si="120"/>
        <v>0</v>
      </c>
      <c r="F230" s="61">
        <f t="shared" si="120"/>
        <v>0</v>
      </c>
      <c r="G230" s="61">
        <f t="shared" si="120"/>
        <v>0</v>
      </c>
      <c r="H230" s="61">
        <f t="shared" si="120"/>
        <v>0</v>
      </c>
      <c r="I230" s="61">
        <f t="shared" si="120"/>
        <v>0</v>
      </c>
      <c r="J230" s="61">
        <f t="shared" si="120"/>
        <v>0</v>
      </c>
      <c r="K230" s="61">
        <f t="shared" si="120"/>
        <v>0</v>
      </c>
      <c r="L230" s="61">
        <f t="shared" si="120"/>
        <v>0</v>
      </c>
      <c r="M230" s="61">
        <f t="shared" si="120"/>
        <v>0</v>
      </c>
      <c r="N230" s="61">
        <f t="shared" si="120"/>
        <v>0</v>
      </c>
      <c r="O230" s="61">
        <f t="shared" si="102"/>
        <v>0</v>
      </c>
      <c r="Q230" s="61"/>
      <c r="R230" s="61">
        <f t="shared" ref="R230:AB230" si="121">+R231+R232+R233+R234+R235+R236+R237+R238+R239</f>
        <v>0</v>
      </c>
      <c r="S230" s="61">
        <f t="shared" si="121"/>
        <v>0</v>
      </c>
      <c r="T230" s="61">
        <f t="shared" si="121"/>
        <v>0</v>
      </c>
      <c r="U230" s="61">
        <f t="shared" si="121"/>
        <v>0</v>
      </c>
      <c r="V230" s="61">
        <f t="shared" si="121"/>
        <v>0</v>
      </c>
      <c r="W230" s="61">
        <f t="shared" si="121"/>
        <v>0</v>
      </c>
      <c r="X230" s="61">
        <f t="shared" si="121"/>
        <v>0</v>
      </c>
      <c r="Y230" s="61">
        <f t="shared" si="121"/>
        <v>0</v>
      </c>
      <c r="Z230" s="61">
        <f t="shared" si="121"/>
        <v>0</v>
      </c>
      <c r="AA230" s="61">
        <f t="shared" si="121"/>
        <v>0</v>
      </c>
      <c r="AB230" s="61">
        <f t="shared" si="121"/>
        <v>0</v>
      </c>
      <c r="AC230" s="61">
        <f t="shared" si="103"/>
        <v>0</v>
      </c>
      <c r="AE230" s="110"/>
      <c r="AF230" s="112"/>
      <c r="AG230" s="158"/>
    </row>
    <row r="231" spans="1:33" x14ac:dyDescent="0.25">
      <c r="A231" s="67">
        <v>10250204401</v>
      </c>
      <c r="B231" s="68" t="s">
        <v>362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>
        <f t="shared" si="102"/>
        <v>0</v>
      </c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>
        <f t="shared" si="103"/>
        <v>0</v>
      </c>
      <c r="AE231" s="110"/>
      <c r="AF231" s="112"/>
      <c r="AG231" s="158"/>
    </row>
    <row r="232" spans="1:33" x14ac:dyDescent="0.25">
      <c r="A232" s="67">
        <v>10250204402</v>
      </c>
      <c r="B232" s="68" t="s">
        <v>177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>
        <f t="shared" si="102"/>
        <v>0</v>
      </c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>
        <f t="shared" si="103"/>
        <v>0</v>
      </c>
      <c r="AE232" s="110"/>
      <c r="AF232" s="112"/>
      <c r="AG232" s="158"/>
    </row>
    <row r="233" spans="1:33" x14ac:dyDescent="0.25">
      <c r="A233" s="67">
        <v>10250204403</v>
      </c>
      <c r="B233" s="68" t="s">
        <v>179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>
        <f t="shared" si="102"/>
        <v>0</v>
      </c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>
        <f t="shared" si="103"/>
        <v>0</v>
      </c>
      <c r="AE233" s="110"/>
      <c r="AF233" s="112"/>
      <c r="AG233" s="158"/>
    </row>
    <row r="234" spans="1:33" x14ac:dyDescent="0.25">
      <c r="A234" s="67">
        <v>10250204404</v>
      </c>
      <c r="B234" s="68" t="s">
        <v>1231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>
        <f t="shared" si="102"/>
        <v>0</v>
      </c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>
        <f t="shared" si="103"/>
        <v>0</v>
      </c>
      <c r="AE234" s="110"/>
      <c r="AF234" s="112"/>
      <c r="AG234" s="158"/>
    </row>
    <row r="235" spans="1:33" x14ac:dyDescent="0.25">
      <c r="A235" s="67">
        <v>10250204405</v>
      </c>
      <c r="B235" s="68" t="s">
        <v>1232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>
        <f t="shared" si="102"/>
        <v>0</v>
      </c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>
        <f t="shared" si="103"/>
        <v>0</v>
      </c>
      <c r="AE235" s="110"/>
      <c r="AF235" s="112"/>
      <c r="AG235" s="158"/>
    </row>
    <row r="236" spans="1:33" x14ac:dyDescent="0.25">
      <c r="A236" s="67">
        <v>10250204406</v>
      </c>
      <c r="B236" s="68" t="s">
        <v>1233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>
        <f t="shared" si="102"/>
        <v>0</v>
      </c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>
        <f t="shared" si="103"/>
        <v>0</v>
      </c>
      <c r="AE236" s="110"/>
      <c r="AF236" s="112"/>
      <c r="AG236" s="158"/>
    </row>
    <row r="237" spans="1:33" x14ac:dyDescent="0.25">
      <c r="A237" s="67">
        <v>10250204407</v>
      </c>
      <c r="B237" s="68" t="s">
        <v>1234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>
        <f t="shared" si="102"/>
        <v>0</v>
      </c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>
        <f t="shared" si="103"/>
        <v>0</v>
      </c>
      <c r="AE237" s="110"/>
      <c r="AF237" s="112"/>
      <c r="AG237" s="158"/>
    </row>
    <row r="238" spans="1:33" x14ac:dyDescent="0.25">
      <c r="A238" s="67">
        <v>10250204408</v>
      </c>
      <c r="B238" s="68" t="s">
        <v>181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>
        <f t="shared" si="102"/>
        <v>0</v>
      </c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>
        <f t="shared" si="103"/>
        <v>0</v>
      </c>
      <c r="AE238" s="110"/>
      <c r="AF238" s="112"/>
      <c r="AG238" s="158"/>
    </row>
    <row r="239" spans="1:33" x14ac:dyDescent="0.25">
      <c r="A239" s="67">
        <v>10250204409</v>
      </c>
      <c r="B239" s="68" t="s">
        <v>183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>
        <f t="shared" si="102"/>
        <v>0</v>
      </c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>
        <f t="shared" si="103"/>
        <v>0</v>
      </c>
      <c r="AE239" s="110"/>
      <c r="AF239" s="112"/>
      <c r="AG239" s="158"/>
    </row>
    <row r="240" spans="1:33" x14ac:dyDescent="0.25">
      <c r="A240" s="59">
        <v>102502045</v>
      </c>
      <c r="B240" s="60" t="s">
        <v>185</v>
      </c>
      <c r="C240" s="61">
        <f t="shared" ref="C240:N240" si="122">+C241+C242</f>
        <v>0</v>
      </c>
      <c r="D240" s="61">
        <f t="shared" si="122"/>
        <v>0</v>
      </c>
      <c r="E240" s="61">
        <f t="shared" si="122"/>
        <v>0</v>
      </c>
      <c r="F240" s="61">
        <f t="shared" si="122"/>
        <v>0</v>
      </c>
      <c r="G240" s="61">
        <f t="shared" si="122"/>
        <v>0</v>
      </c>
      <c r="H240" s="61">
        <f t="shared" si="122"/>
        <v>0</v>
      </c>
      <c r="I240" s="61">
        <f t="shared" si="122"/>
        <v>0</v>
      </c>
      <c r="J240" s="61">
        <f t="shared" si="122"/>
        <v>0</v>
      </c>
      <c r="K240" s="61">
        <f t="shared" si="122"/>
        <v>0</v>
      </c>
      <c r="L240" s="61">
        <f t="shared" si="122"/>
        <v>0</v>
      </c>
      <c r="M240" s="61">
        <f t="shared" si="122"/>
        <v>0</v>
      </c>
      <c r="N240" s="61">
        <f t="shared" si="122"/>
        <v>0</v>
      </c>
      <c r="O240" s="61">
        <f t="shared" si="102"/>
        <v>0</v>
      </c>
      <c r="Q240" s="61"/>
      <c r="R240" s="61">
        <f t="shared" ref="R240:AB240" si="123">+R241+R242</f>
        <v>0</v>
      </c>
      <c r="S240" s="61">
        <f t="shared" si="123"/>
        <v>0</v>
      </c>
      <c r="T240" s="61">
        <f t="shared" si="123"/>
        <v>0</v>
      </c>
      <c r="U240" s="61">
        <f t="shared" si="123"/>
        <v>0</v>
      </c>
      <c r="V240" s="61">
        <f t="shared" si="123"/>
        <v>0</v>
      </c>
      <c r="W240" s="61">
        <f t="shared" si="123"/>
        <v>0</v>
      </c>
      <c r="X240" s="61">
        <f t="shared" si="123"/>
        <v>0</v>
      </c>
      <c r="Y240" s="61">
        <f t="shared" si="123"/>
        <v>0</v>
      </c>
      <c r="Z240" s="61">
        <f t="shared" si="123"/>
        <v>0</v>
      </c>
      <c r="AA240" s="61">
        <f t="shared" si="123"/>
        <v>0</v>
      </c>
      <c r="AB240" s="61">
        <f t="shared" si="123"/>
        <v>0</v>
      </c>
      <c r="AC240" s="61">
        <f t="shared" si="103"/>
        <v>0</v>
      </c>
      <c r="AE240" s="110"/>
      <c r="AF240" s="112"/>
      <c r="AG240" s="158"/>
    </row>
    <row r="241" spans="1:33" x14ac:dyDescent="0.25">
      <c r="A241" s="67">
        <v>10250204501</v>
      </c>
      <c r="B241" s="68" t="s">
        <v>366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>
        <f t="shared" si="102"/>
        <v>0</v>
      </c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>
        <f t="shared" si="103"/>
        <v>0</v>
      </c>
      <c r="AE241" s="110"/>
      <c r="AF241" s="112"/>
      <c r="AG241" s="158"/>
    </row>
    <row r="242" spans="1:33" x14ac:dyDescent="0.25">
      <c r="A242" s="67">
        <v>10250204502</v>
      </c>
      <c r="B242" s="68" t="s">
        <v>187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>
        <f t="shared" si="102"/>
        <v>0</v>
      </c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>
        <f t="shared" si="103"/>
        <v>0</v>
      </c>
      <c r="AE242" s="110"/>
      <c r="AF242" s="112"/>
      <c r="AG242" s="158"/>
    </row>
    <row r="243" spans="1:33" x14ac:dyDescent="0.25">
      <c r="A243" s="59">
        <v>102502046</v>
      </c>
      <c r="B243" s="60" t="s">
        <v>189</v>
      </c>
      <c r="C243" s="61">
        <f t="shared" ref="C243:N243" si="124">+C244+C245+C246+C247+C248+C249</f>
        <v>0</v>
      </c>
      <c r="D243" s="61">
        <f t="shared" si="124"/>
        <v>0</v>
      </c>
      <c r="E243" s="61">
        <f t="shared" si="124"/>
        <v>0</v>
      </c>
      <c r="F243" s="61">
        <f t="shared" si="124"/>
        <v>0</v>
      </c>
      <c r="G243" s="61">
        <f t="shared" si="124"/>
        <v>0</v>
      </c>
      <c r="H243" s="61">
        <f t="shared" si="124"/>
        <v>0</v>
      </c>
      <c r="I243" s="61">
        <f t="shared" si="124"/>
        <v>0</v>
      </c>
      <c r="J243" s="61">
        <f t="shared" si="124"/>
        <v>0</v>
      </c>
      <c r="K243" s="61">
        <f t="shared" si="124"/>
        <v>0</v>
      </c>
      <c r="L243" s="61">
        <f t="shared" si="124"/>
        <v>0</v>
      </c>
      <c r="M243" s="61">
        <f t="shared" si="124"/>
        <v>0</v>
      </c>
      <c r="N243" s="61">
        <f t="shared" si="124"/>
        <v>0</v>
      </c>
      <c r="O243" s="61">
        <f t="shared" si="102"/>
        <v>0</v>
      </c>
      <c r="Q243" s="61"/>
      <c r="R243" s="61">
        <f t="shared" ref="R243:AB243" si="125">+R244+R245+R246+R247+R248+R249</f>
        <v>0</v>
      </c>
      <c r="S243" s="61">
        <f t="shared" si="125"/>
        <v>0</v>
      </c>
      <c r="T243" s="61">
        <f t="shared" si="125"/>
        <v>0</v>
      </c>
      <c r="U243" s="61">
        <f t="shared" si="125"/>
        <v>0</v>
      </c>
      <c r="V243" s="61">
        <f t="shared" si="125"/>
        <v>0</v>
      </c>
      <c r="W243" s="61">
        <f t="shared" si="125"/>
        <v>0</v>
      </c>
      <c r="X243" s="61">
        <f t="shared" si="125"/>
        <v>0</v>
      </c>
      <c r="Y243" s="61">
        <f t="shared" si="125"/>
        <v>0</v>
      </c>
      <c r="Z243" s="61">
        <f t="shared" si="125"/>
        <v>0</v>
      </c>
      <c r="AA243" s="61">
        <f t="shared" si="125"/>
        <v>0</v>
      </c>
      <c r="AB243" s="61">
        <f t="shared" si="125"/>
        <v>0</v>
      </c>
      <c r="AC243" s="61">
        <f t="shared" si="103"/>
        <v>0</v>
      </c>
      <c r="AE243" s="110"/>
      <c r="AF243" s="112"/>
      <c r="AG243" s="158"/>
    </row>
    <row r="244" spans="1:33" x14ac:dyDescent="0.25">
      <c r="A244" s="67">
        <v>10250204601</v>
      </c>
      <c r="B244" s="68" t="s">
        <v>191</v>
      </c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>
        <f t="shared" si="102"/>
        <v>0</v>
      </c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>
        <f t="shared" si="103"/>
        <v>0</v>
      </c>
      <c r="AE244" s="110"/>
      <c r="AF244" s="112"/>
      <c r="AG244" s="158"/>
    </row>
    <row r="245" spans="1:33" x14ac:dyDescent="0.25">
      <c r="A245" s="67">
        <v>10250204602</v>
      </c>
      <c r="B245" s="68" t="s">
        <v>1235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>
        <f t="shared" si="102"/>
        <v>0</v>
      </c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>
        <f t="shared" si="103"/>
        <v>0</v>
      </c>
      <c r="AE245" s="110"/>
      <c r="AF245" s="112"/>
      <c r="AG245" s="158"/>
    </row>
    <row r="246" spans="1:33" x14ac:dyDescent="0.25">
      <c r="A246" s="67">
        <v>10250204603</v>
      </c>
      <c r="B246" s="68" t="s">
        <v>193</v>
      </c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>
        <f t="shared" si="102"/>
        <v>0</v>
      </c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>
        <f t="shared" si="103"/>
        <v>0</v>
      </c>
      <c r="AE246" s="110"/>
      <c r="AF246" s="112"/>
      <c r="AG246" s="158"/>
    </row>
    <row r="247" spans="1:33" x14ac:dyDescent="0.25">
      <c r="A247" s="67">
        <v>10250204604</v>
      </c>
      <c r="B247" s="68" t="s">
        <v>195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>
        <f t="shared" ref="O247:O310" si="126">SUM(C247:N247)</f>
        <v>0</v>
      </c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>
        <f t="shared" ref="AC247:AC310" si="127">SUM(Q247:AB247)</f>
        <v>0</v>
      </c>
      <c r="AE247" s="110"/>
      <c r="AF247" s="112"/>
      <c r="AG247" s="158"/>
    </row>
    <row r="248" spans="1:33" x14ac:dyDescent="0.25">
      <c r="A248" s="67">
        <v>10250204605</v>
      </c>
      <c r="B248" s="68" t="s">
        <v>827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>
        <f t="shared" si="126"/>
        <v>0</v>
      </c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>
        <f t="shared" si="127"/>
        <v>0</v>
      </c>
      <c r="AE248" s="110"/>
      <c r="AF248" s="112"/>
      <c r="AG248" s="158"/>
    </row>
    <row r="249" spans="1:33" x14ac:dyDescent="0.25">
      <c r="A249" s="67">
        <v>10250204609</v>
      </c>
      <c r="B249" s="68" t="s">
        <v>199</v>
      </c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>
        <f t="shared" si="126"/>
        <v>0</v>
      </c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>
        <f t="shared" si="127"/>
        <v>0</v>
      </c>
      <c r="AE249" s="110"/>
      <c r="AF249" s="112"/>
      <c r="AG249" s="158"/>
    </row>
    <row r="250" spans="1:33" x14ac:dyDescent="0.25">
      <c r="A250" s="59">
        <v>102502047</v>
      </c>
      <c r="B250" s="60" t="s">
        <v>201</v>
      </c>
      <c r="C250" s="61">
        <f t="shared" ref="C250:N250" si="128">+C251+C252+C253+C254+C255+C256+C257+C258</f>
        <v>0</v>
      </c>
      <c r="D250" s="61">
        <f t="shared" si="128"/>
        <v>0</v>
      </c>
      <c r="E250" s="61">
        <f t="shared" si="128"/>
        <v>0</v>
      </c>
      <c r="F250" s="61">
        <f t="shared" si="128"/>
        <v>0</v>
      </c>
      <c r="G250" s="61">
        <f t="shared" si="128"/>
        <v>0</v>
      </c>
      <c r="H250" s="61">
        <f t="shared" si="128"/>
        <v>0</v>
      </c>
      <c r="I250" s="61">
        <f t="shared" si="128"/>
        <v>0</v>
      </c>
      <c r="J250" s="61">
        <f t="shared" si="128"/>
        <v>0</v>
      </c>
      <c r="K250" s="61">
        <f t="shared" si="128"/>
        <v>0</v>
      </c>
      <c r="L250" s="61">
        <f t="shared" si="128"/>
        <v>0</v>
      </c>
      <c r="M250" s="61">
        <f t="shared" si="128"/>
        <v>0</v>
      </c>
      <c r="N250" s="61">
        <f t="shared" si="128"/>
        <v>0</v>
      </c>
      <c r="O250" s="61">
        <f t="shared" si="126"/>
        <v>0</v>
      </c>
      <c r="Q250" s="61"/>
      <c r="R250" s="61">
        <f t="shared" ref="R250:AB250" si="129">+R251+R252+R253+R254+R255+R256+R257+R258</f>
        <v>0</v>
      </c>
      <c r="S250" s="61">
        <f t="shared" si="129"/>
        <v>0</v>
      </c>
      <c r="T250" s="61">
        <f t="shared" si="129"/>
        <v>0</v>
      </c>
      <c r="U250" s="61">
        <f t="shared" si="129"/>
        <v>0</v>
      </c>
      <c r="V250" s="61">
        <f t="shared" si="129"/>
        <v>0</v>
      </c>
      <c r="W250" s="61">
        <f t="shared" si="129"/>
        <v>0</v>
      </c>
      <c r="X250" s="61">
        <f t="shared" si="129"/>
        <v>0</v>
      </c>
      <c r="Y250" s="61">
        <f t="shared" si="129"/>
        <v>0</v>
      </c>
      <c r="Z250" s="61">
        <f t="shared" si="129"/>
        <v>0</v>
      </c>
      <c r="AA250" s="61">
        <f t="shared" si="129"/>
        <v>0</v>
      </c>
      <c r="AB250" s="61">
        <f t="shared" si="129"/>
        <v>0</v>
      </c>
      <c r="AC250" s="61">
        <f t="shared" si="127"/>
        <v>0</v>
      </c>
      <c r="AE250" s="110"/>
      <c r="AF250" s="112"/>
      <c r="AG250" s="158"/>
    </row>
    <row r="251" spans="1:33" x14ac:dyDescent="0.25">
      <c r="A251" s="67">
        <v>10250204701</v>
      </c>
      <c r="B251" s="68" t="s">
        <v>1236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>
        <f t="shared" si="126"/>
        <v>0</v>
      </c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>
        <f t="shared" si="127"/>
        <v>0</v>
      </c>
      <c r="AE251" s="110"/>
      <c r="AF251" s="112"/>
      <c r="AG251" s="158"/>
    </row>
    <row r="252" spans="1:33" x14ac:dyDescent="0.25">
      <c r="A252" s="67">
        <v>10250204702</v>
      </c>
      <c r="B252" s="68" t="s">
        <v>828</v>
      </c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>
        <f t="shared" si="126"/>
        <v>0</v>
      </c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>
        <f t="shared" si="127"/>
        <v>0</v>
      </c>
      <c r="AE252" s="110"/>
      <c r="AF252" s="112"/>
      <c r="AG252" s="158"/>
    </row>
    <row r="253" spans="1:33" x14ac:dyDescent="0.25">
      <c r="A253" s="67">
        <v>10250204703</v>
      </c>
      <c r="B253" s="68" t="s">
        <v>1237</v>
      </c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>
        <f t="shared" si="126"/>
        <v>0</v>
      </c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>
        <f t="shared" si="127"/>
        <v>0</v>
      </c>
      <c r="AE253" s="110"/>
      <c r="AF253" s="112"/>
      <c r="AG253" s="158"/>
    </row>
    <row r="254" spans="1:33" x14ac:dyDescent="0.25">
      <c r="A254" s="67">
        <v>10250204704</v>
      </c>
      <c r="B254" s="68" t="s">
        <v>1238</v>
      </c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>
        <f t="shared" si="126"/>
        <v>0</v>
      </c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>
        <f t="shared" si="127"/>
        <v>0</v>
      </c>
      <c r="AE254" s="110"/>
      <c r="AF254" s="112"/>
      <c r="AG254" s="158"/>
    </row>
    <row r="255" spans="1:33" x14ac:dyDescent="0.25">
      <c r="A255" s="67">
        <v>10250204705</v>
      </c>
      <c r="B255" s="68" t="s">
        <v>1239</v>
      </c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>
        <f t="shared" si="126"/>
        <v>0</v>
      </c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>
        <f t="shared" si="127"/>
        <v>0</v>
      </c>
      <c r="AE255" s="110"/>
      <c r="AF255" s="112"/>
      <c r="AG255" s="158"/>
    </row>
    <row r="256" spans="1:33" x14ac:dyDescent="0.25">
      <c r="A256" s="67">
        <v>10250204706</v>
      </c>
      <c r="B256" s="68" t="s">
        <v>1240</v>
      </c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>
        <f t="shared" si="126"/>
        <v>0</v>
      </c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>
        <f t="shared" si="127"/>
        <v>0</v>
      </c>
      <c r="AE256" s="110"/>
      <c r="AF256" s="112"/>
      <c r="AG256" s="158"/>
    </row>
    <row r="257" spans="1:33" x14ac:dyDescent="0.25">
      <c r="A257" s="67">
        <v>10250204708</v>
      </c>
      <c r="B257" s="68" t="s">
        <v>227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>
        <f t="shared" si="126"/>
        <v>0</v>
      </c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>
        <f t="shared" si="127"/>
        <v>0</v>
      </c>
      <c r="AE257" s="110"/>
      <c r="AF257" s="112"/>
      <c r="AG257" s="158"/>
    </row>
    <row r="258" spans="1:33" x14ac:dyDescent="0.25">
      <c r="A258" s="67">
        <v>10250204709</v>
      </c>
      <c r="B258" s="68" t="s">
        <v>1241</v>
      </c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>
        <f t="shared" si="126"/>
        <v>0</v>
      </c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>
        <f t="shared" si="127"/>
        <v>0</v>
      </c>
      <c r="AE258" s="110"/>
      <c r="AF258" s="112"/>
      <c r="AG258" s="158"/>
    </row>
    <row r="259" spans="1:33" x14ac:dyDescent="0.25">
      <c r="A259" s="59">
        <v>102502048</v>
      </c>
      <c r="B259" s="60" t="s">
        <v>207</v>
      </c>
      <c r="C259" s="61">
        <f t="shared" ref="C259:N259" si="130">+C260+C261+C262+C263</f>
        <v>0</v>
      </c>
      <c r="D259" s="61">
        <f t="shared" si="130"/>
        <v>0</v>
      </c>
      <c r="E259" s="61">
        <f t="shared" si="130"/>
        <v>0</v>
      </c>
      <c r="F259" s="61">
        <f t="shared" si="130"/>
        <v>0</v>
      </c>
      <c r="G259" s="61">
        <f t="shared" si="130"/>
        <v>0</v>
      </c>
      <c r="H259" s="61">
        <f t="shared" si="130"/>
        <v>0</v>
      </c>
      <c r="I259" s="61">
        <f t="shared" si="130"/>
        <v>0</v>
      </c>
      <c r="J259" s="61">
        <f t="shared" si="130"/>
        <v>0</v>
      </c>
      <c r="K259" s="61">
        <f t="shared" si="130"/>
        <v>0</v>
      </c>
      <c r="L259" s="61">
        <f t="shared" si="130"/>
        <v>0</v>
      </c>
      <c r="M259" s="61">
        <f t="shared" si="130"/>
        <v>0</v>
      </c>
      <c r="N259" s="61">
        <f t="shared" si="130"/>
        <v>0</v>
      </c>
      <c r="O259" s="61">
        <f t="shared" si="126"/>
        <v>0</v>
      </c>
      <c r="Q259" s="61"/>
      <c r="R259" s="61">
        <f t="shared" ref="R259:AB259" si="131">+R260+R261+R262+R263</f>
        <v>0</v>
      </c>
      <c r="S259" s="61">
        <f t="shared" si="131"/>
        <v>0</v>
      </c>
      <c r="T259" s="61">
        <f t="shared" si="131"/>
        <v>0</v>
      </c>
      <c r="U259" s="61">
        <f t="shared" si="131"/>
        <v>0</v>
      </c>
      <c r="V259" s="61">
        <f t="shared" si="131"/>
        <v>0</v>
      </c>
      <c r="W259" s="61">
        <f t="shared" si="131"/>
        <v>0</v>
      </c>
      <c r="X259" s="61">
        <f t="shared" si="131"/>
        <v>0</v>
      </c>
      <c r="Y259" s="61">
        <f t="shared" si="131"/>
        <v>0</v>
      </c>
      <c r="Z259" s="61">
        <f t="shared" si="131"/>
        <v>0</v>
      </c>
      <c r="AA259" s="61">
        <f t="shared" si="131"/>
        <v>0</v>
      </c>
      <c r="AB259" s="61">
        <f t="shared" si="131"/>
        <v>0</v>
      </c>
      <c r="AC259" s="61">
        <f t="shared" si="127"/>
        <v>0</v>
      </c>
      <c r="AE259" s="110"/>
      <c r="AF259" s="112"/>
      <c r="AG259" s="158"/>
    </row>
    <row r="260" spans="1:33" x14ac:dyDescent="0.25">
      <c r="A260" s="67">
        <v>10250204801</v>
      </c>
      <c r="B260" s="68" t="s">
        <v>209</v>
      </c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>
        <f t="shared" si="126"/>
        <v>0</v>
      </c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>
        <f t="shared" si="127"/>
        <v>0</v>
      </c>
      <c r="AE260" s="110"/>
      <c r="AF260" s="112"/>
      <c r="AG260" s="158"/>
    </row>
    <row r="261" spans="1:33" x14ac:dyDescent="0.25">
      <c r="A261" s="67">
        <v>10250204802</v>
      </c>
      <c r="B261" s="68" t="s">
        <v>1242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>
        <f t="shared" si="126"/>
        <v>0</v>
      </c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>
        <f t="shared" si="127"/>
        <v>0</v>
      </c>
      <c r="AE261" s="110"/>
      <c r="AF261" s="112"/>
      <c r="AG261" s="158"/>
    </row>
    <row r="262" spans="1:33" x14ac:dyDescent="0.25">
      <c r="A262" s="67">
        <v>10250204803</v>
      </c>
      <c r="B262" s="68" t="s">
        <v>211</v>
      </c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>
        <f t="shared" si="126"/>
        <v>0</v>
      </c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>
        <f t="shared" si="127"/>
        <v>0</v>
      </c>
      <c r="AE262" s="110"/>
      <c r="AF262" s="112"/>
      <c r="AG262" s="158"/>
    </row>
    <row r="263" spans="1:33" x14ac:dyDescent="0.25">
      <c r="A263" s="67">
        <v>10250204804</v>
      </c>
      <c r="B263" s="68" t="s">
        <v>1243</v>
      </c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>
        <f t="shared" si="126"/>
        <v>0</v>
      </c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>
        <f t="shared" si="127"/>
        <v>0</v>
      </c>
      <c r="AE263" s="110"/>
      <c r="AF263" s="112"/>
      <c r="AG263" s="158"/>
    </row>
    <row r="264" spans="1:33" x14ac:dyDescent="0.25">
      <c r="A264" s="59">
        <v>102502049</v>
      </c>
      <c r="B264" s="60" t="s">
        <v>213</v>
      </c>
      <c r="C264" s="61">
        <f t="shared" ref="C264:N264" si="132">+C265+C266+C267+C268+C269+C270+C271</f>
        <v>0</v>
      </c>
      <c r="D264" s="61">
        <f t="shared" si="132"/>
        <v>0</v>
      </c>
      <c r="E264" s="61">
        <f t="shared" si="132"/>
        <v>0</v>
      </c>
      <c r="F264" s="61">
        <f t="shared" si="132"/>
        <v>0</v>
      </c>
      <c r="G264" s="61">
        <f t="shared" si="132"/>
        <v>0</v>
      </c>
      <c r="H264" s="61">
        <f t="shared" si="132"/>
        <v>0</v>
      </c>
      <c r="I264" s="61">
        <f t="shared" si="132"/>
        <v>0</v>
      </c>
      <c r="J264" s="61">
        <f t="shared" si="132"/>
        <v>0</v>
      </c>
      <c r="K264" s="61">
        <f t="shared" si="132"/>
        <v>0</v>
      </c>
      <c r="L264" s="61">
        <f t="shared" si="132"/>
        <v>0</v>
      </c>
      <c r="M264" s="61">
        <f t="shared" si="132"/>
        <v>0</v>
      </c>
      <c r="N264" s="61">
        <f t="shared" si="132"/>
        <v>0</v>
      </c>
      <c r="O264" s="61">
        <f t="shared" si="126"/>
        <v>0</v>
      </c>
      <c r="Q264" s="61"/>
      <c r="R264" s="61">
        <f t="shared" ref="R264:AB264" si="133">+R265+R266+R267+R268+R269+R270+R271</f>
        <v>0</v>
      </c>
      <c r="S264" s="61">
        <f t="shared" si="133"/>
        <v>0</v>
      </c>
      <c r="T264" s="61">
        <f t="shared" si="133"/>
        <v>0</v>
      </c>
      <c r="U264" s="61">
        <f t="shared" si="133"/>
        <v>0</v>
      </c>
      <c r="V264" s="61">
        <f t="shared" si="133"/>
        <v>0</v>
      </c>
      <c r="W264" s="61">
        <f t="shared" si="133"/>
        <v>0</v>
      </c>
      <c r="X264" s="61">
        <f t="shared" si="133"/>
        <v>0</v>
      </c>
      <c r="Y264" s="61">
        <f t="shared" si="133"/>
        <v>0</v>
      </c>
      <c r="Z264" s="61">
        <f t="shared" si="133"/>
        <v>0</v>
      </c>
      <c r="AA264" s="61">
        <f t="shared" si="133"/>
        <v>0</v>
      </c>
      <c r="AB264" s="61">
        <f t="shared" si="133"/>
        <v>0</v>
      </c>
      <c r="AC264" s="61">
        <f t="shared" si="127"/>
        <v>0</v>
      </c>
      <c r="AE264" s="110"/>
      <c r="AF264" s="112"/>
      <c r="AG264" s="158"/>
    </row>
    <row r="265" spans="1:33" x14ac:dyDescent="0.25">
      <c r="A265" s="67">
        <v>10250204901</v>
      </c>
      <c r="B265" s="68" t="s">
        <v>1244</v>
      </c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>
        <f t="shared" si="126"/>
        <v>0</v>
      </c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>
        <f t="shared" si="127"/>
        <v>0</v>
      </c>
      <c r="AE265" s="110"/>
      <c r="AF265" s="112"/>
      <c r="AG265" s="158"/>
    </row>
    <row r="266" spans="1:33" x14ac:dyDescent="0.25">
      <c r="A266" s="67">
        <v>10250204902</v>
      </c>
      <c r="B266" s="68" t="s">
        <v>830</v>
      </c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>
        <f t="shared" si="126"/>
        <v>0</v>
      </c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>
        <f t="shared" si="127"/>
        <v>0</v>
      </c>
      <c r="AE266" s="110"/>
      <c r="AF266" s="112"/>
      <c r="AG266" s="158"/>
    </row>
    <row r="267" spans="1:33" x14ac:dyDescent="0.25">
      <c r="A267" s="67">
        <v>10250204903</v>
      </c>
      <c r="B267" s="68" t="s">
        <v>1245</v>
      </c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>
        <f t="shared" si="126"/>
        <v>0</v>
      </c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>
        <f t="shared" si="127"/>
        <v>0</v>
      </c>
      <c r="AE267" s="110"/>
      <c r="AF267" s="112"/>
      <c r="AG267" s="158"/>
    </row>
    <row r="268" spans="1:33" x14ac:dyDescent="0.25">
      <c r="A268" s="67">
        <v>10250204904</v>
      </c>
      <c r="B268" s="68" t="s">
        <v>1246</v>
      </c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>
        <f t="shared" si="126"/>
        <v>0</v>
      </c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>
        <f t="shared" si="127"/>
        <v>0</v>
      </c>
      <c r="AE268" s="110"/>
      <c r="AF268" s="112"/>
      <c r="AG268" s="158"/>
    </row>
    <row r="269" spans="1:33" x14ac:dyDescent="0.25">
      <c r="A269" s="67">
        <v>10250204905</v>
      </c>
      <c r="B269" s="68" t="s">
        <v>1247</v>
      </c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>
        <f t="shared" si="126"/>
        <v>0</v>
      </c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>
        <f t="shared" si="127"/>
        <v>0</v>
      </c>
      <c r="AE269" s="110"/>
      <c r="AF269" s="112"/>
      <c r="AG269" s="158"/>
    </row>
    <row r="270" spans="1:33" x14ac:dyDescent="0.25">
      <c r="A270" s="67">
        <v>10250204906</v>
      </c>
      <c r="B270" s="68" t="s">
        <v>1248</v>
      </c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>
        <f t="shared" si="126"/>
        <v>0</v>
      </c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>
        <f t="shared" si="127"/>
        <v>0</v>
      </c>
      <c r="AE270" s="110"/>
      <c r="AF270" s="112"/>
      <c r="AG270" s="158"/>
    </row>
    <row r="271" spans="1:33" x14ac:dyDescent="0.25">
      <c r="A271" s="67">
        <v>10250204909</v>
      </c>
      <c r="B271" s="68" t="s">
        <v>1249</v>
      </c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>
        <f t="shared" si="126"/>
        <v>0</v>
      </c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>
        <f t="shared" si="127"/>
        <v>0</v>
      </c>
      <c r="AE271" s="110"/>
      <c r="AF271" s="112"/>
      <c r="AG271" s="158"/>
    </row>
    <row r="272" spans="1:33" x14ac:dyDescent="0.25">
      <c r="A272" s="59">
        <v>10250205</v>
      </c>
      <c r="B272" s="60" t="s">
        <v>1250</v>
      </c>
      <c r="C272" s="61">
        <f t="shared" ref="C272:N272" si="134">+C273+C276</f>
        <v>0</v>
      </c>
      <c r="D272" s="61">
        <f t="shared" si="134"/>
        <v>0</v>
      </c>
      <c r="E272" s="61">
        <f t="shared" si="134"/>
        <v>0</v>
      </c>
      <c r="F272" s="61">
        <f t="shared" si="134"/>
        <v>0</v>
      </c>
      <c r="G272" s="61">
        <f t="shared" si="134"/>
        <v>0</v>
      </c>
      <c r="H272" s="61">
        <f t="shared" si="134"/>
        <v>0</v>
      </c>
      <c r="I272" s="61">
        <f t="shared" si="134"/>
        <v>0</v>
      </c>
      <c r="J272" s="61">
        <f t="shared" si="134"/>
        <v>0</v>
      </c>
      <c r="K272" s="61">
        <f t="shared" si="134"/>
        <v>0</v>
      </c>
      <c r="L272" s="61">
        <f t="shared" si="134"/>
        <v>0</v>
      </c>
      <c r="M272" s="61">
        <f t="shared" si="134"/>
        <v>0</v>
      </c>
      <c r="N272" s="61">
        <f t="shared" si="134"/>
        <v>0</v>
      </c>
      <c r="O272" s="61">
        <f t="shared" si="126"/>
        <v>0</v>
      </c>
      <c r="Q272" s="61"/>
      <c r="R272" s="61">
        <f t="shared" ref="R272:AB272" si="135">+R273+R276</f>
        <v>0</v>
      </c>
      <c r="S272" s="61">
        <f t="shared" si="135"/>
        <v>0</v>
      </c>
      <c r="T272" s="61">
        <f t="shared" si="135"/>
        <v>0</v>
      </c>
      <c r="U272" s="61">
        <f t="shared" si="135"/>
        <v>0</v>
      </c>
      <c r="V272" s="61">
        <f t="shared" si="135"/>
        <v>0</v>
      </c>
      <c r="W272" s="61">
        <f t="shared" si="135"/>
        <v>0</v>
      </c>
      <c r="X272" s="61">
        <f t="shared" si="135"/>
        <v>0</v>
      </c>
      <c r="Y272" s="61">
        <f t="shared" si="135"/>
        <v>0</v>
      </c>
      <c r="Z272" s="61">
        <f t="shared" si="135"/>
        <v>0</v>
      </c>
      <c r="AA272" s="61">
        <f t="shared" si="135"/>
        <v>0</v>
      </c>
      <c r="AB272" s="61">
        <f t="shared" si="135"/>
        <v>0</v>
      </c>
      <c r="AC272" s="61">
        <f t="shared" si="127"/>
        <v>0</v>
      </c>
      <c r="AE272" s="110"/>
      <c r="AF272" s="112"/>
      <c r="AG272" s="158"/>
    </row>
    <row r="273" spans="1:33" x14ac:dyDescent="0.25">
      <c r="A273" s="64">
        <v>102502053</v>
      </c>
      <c r="B273" s="65" t="s">
        <v>1251</v>
      </c>
      <c r="C273" s="62">
        <f t="shared" ref="C273:N273" si="136">+C274+C275</f>
        <v>0</v>
      </c>
      <c r="D273" s="62">
        <f t="shared" si="136"/>
        <v>0</v>
      </c>
      <c r="E273" s="62">
        <f t="shared" si="136"/>
        <v>0</v>
      </c>
      <c r="F273" s="62">
        <f t="shared" si="136"/>
        <v>0</v>
      </c>
      <c r="G273" s="62">
        <f t="shared" si="136"/>
        <v>0</v>
      </c>
      <c r="H273" s="62">
        <f t="shared" si="136"/>
        <v>0</v>
      </c>
      <c r="I273" s="62">
        <f t="shared" si="136"/>
        <v>0</v>
      </c>
      <c r="J273" s="62">
        <f t="shared" si="136"/>
        <v>0</v>
      </c>
      <c r="K273" s="62">
        <f t="shared" si="136"/>
        <v>0</v>
      </c>
      <c r="L273" s="62">
        <f t="shared" si="136"/>
        <v>0</v>
      </c>
      <c r="M273" s="62">
        <f t="shared" si="136"/>
        <v>0</v>
      </c>
      <c r="N273" s="62">
        <f t="shared" si="136"/>
        <v>0</v>
      </c>
      <c r="O273" s="62">
        <f t="shared" si="126"/>
        <v>0</v>
      </c>
      <c r="Q273" s="62"/>
      <c r="R273" s="62">
        <f t="shared" ref="R273:AB273" si="137">+R274+R275</f>
        <v>0</v>
      </c>
      <c r="S273" s="62">
        <f t="shared" si="137"/>
        <v>0</v>
      </c>
      <c r="T273" s="62">
        <f t="shared" si="137"/>
        <v>0</v>
      </c>
      <c r="U273" s="62">
        <f t="shared" si="137"/>
        <v>0</v>
      </c>
      <c r="V273" s="62">
        <f t="shared" si="137"/>
        <v>0</v>
      </c>
      <c r="W273" s="62">
        <f t="shared" si="137"/>
        <v>0</v>
      </c>
      <c r="X273" s="62">
        <f t="shared" si="137"/>
        <v>0</v>
      </c>
      <c r="Y273" s="62">
        <f t="shared" si="137"/>
        <v>0</v>
      </c>
      <c r="Z273" s="62">
        <f t="shared" si="137"/>
        <v>0</v>
      </c>
      <c r="AA273" s="62">
        <f t="shared" si="137"/>
        <v>0</v>
      </c>
      <c r="AB273" s="62">
        <f t="shared" si="137"/>
        <v>0</v>
      </c>
      <c r="AC273" s="62">
        <f t="shared" si="127"/>
        <v>0</v>
      </c>
      <c r="AE273" s="110"/>
      <c r="AF273" s="112"/>
      <c r="AG273" s="158"/>
    </row>
    <row r="274" spans="1:33" x14ac:dyDescent="0.25">
      <c r="A274" s="67">
        <v>10250205301</v>
      </c>
      <c r="B274" s="68" t="s">
        <v>1252</v>
      </c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>
        <f t="shared" si="126"/>
        <v>0</v>
      </c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>
        <f t="shared" si="127"/>
        <v>0</v>
      </c>
      <c r="AE274" s="110"/>
      <c r="AF274" s="112"/>
      <c r="AG274" s="158"/>
    </row>
    <row r="275" spans="1:33" x14ac:dyDescent="0.25">
      <c r="A275" s="67">
        <v>10250205302</v>
      </c>
      <c r="B275" s="68" t="s">
        <v>1253</v>
      </c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>
        <f t="shared" si="126"/>
        <v>0</v>
      </c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>
        <f t="shared" si="127"/>
        <v>0</v>
      </c>
      <c r="AE275" s="110"/>
      <c r="AF275" s="112"/>
      <c r="AG275" s="158"/>
    </row>
    <row r="276" spans="1:33" x14ac:dyDescent="0.25">
      <c r="A276" s="59">
        <v>102502054</v>
      </c>
      <c r="B276" s="60" t="s">
        <v>1254</v>
      </c>
      <c r="C276" s="61">
        <f t="shared" ref="C276:N276" si="138">+C277+C278+C279+C280+C281+C282+C283</f>
        <v>0</v>
      </c>
      <c r="D276" s="61">
        <f t="shared" si="138"/>
        <v>0</v>
      </c>
      <c r="E276" s="61">
        <f t="shared" si="138"/>
        <v>0</v>
      </c>
      <c r="F276" s="61">
        <f t="shared" si="138"/>
        <v>0</v>
      </c>
      <c r="G276" s="61">
        <f t="shared" si="138"/>
        <v>0</v>
      </c>
      <c r="H276" s="61">
        <f t="shared" si="138"/>
        <v>0</v>
      </c>
      <c r="I276" s="61">
        <f t="shared" si="138"/>
        <v>0</v>
      </c>
      <c r="J276" s="61">
        <f t="shared" si="138"/>
        <v>0</v>
      </c>
      <c r="K276" s="61">
        <f t="shared" si="138"/>
        <v>0</v>
      </c>
      <c r="L276" s="61">
        <f t="shared" si="138"/>
        <v>0</v>
      </c>
      <c r="M276" s="61">
        <f t="shared" si="138"/>
        <v>0</v>
      </c>
      <c r="N276" s="61">
        <f t="shared" si="138"/>
        <v>0</v>
      </c>
      <c r="O276" s="61">
        <f t="shared" si="126"/>
        <v>0</v>
      </c>
      <c r="Q276" s="61"/>
      <c r="R276" s="61">
        <f t="shared" ref="R276:AB276" si="139">+R277+R278+R279+R280+R281+R282+R283</f>
        <v>0</v>
      </c>
      <c r="S276" s="61">
        <f t="shared" si="139"/>
        <v>0</v>
      </c>
      <c r="T276" s="61">
        <f t="shared" si="139"/>
        <v>0</v>
      </c>
      <c r="U276" s="61">
        <f t="shared" si="139"/>
        <v>0</v>
      </c>
      <c r="V276" s="61">
        <f t="shared" si="139"/>
        <v>0</v>
      </c>
      <c r="W276" s="61">
        <f t="shared" si="139"/>
        <v>0</v>
      </c>
      <c r="X276" s="61">
        <f t="shared" si="139"/>
        <v>0</v>
      </c>
      <c r="Y276" s="61">
        <f t="shared" si="139"/>
        <v>0</v>
      </c>
      <c r="Z276" s="61">
        <f t="shared" si="139"/>
        <v>0</v>
      </c>
      <c r="AA276" s="61">
        <f t="shared" si="139"/>
        <v>0</v>
      </c>
      <c r="AB276" s="61">
        <f t="shared" si="139"/>
        <v>0</v>
      </c>
      <c r="AC276" s="61">
        <f t="shared" si="127"/>
        <v>0</v>
      </c>
      <c r="AE276" s="110"/>
      <c r="AF276" s="112"/>
      <c r="AG276" s="158"/>
    </row>
    <row r="277" spans="1:33" x14ac:dyDescent="0.25">
      <c r="A277" s="67">
        <v>10250205401</v>
      </c>
      <c r="B277" s="68" t="s">
        <v>1255</v>
      </c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>
        <f t="shared" si="126"/>
        <v>0</v>
      </c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>
        <f t="shared" si="127"/>
        <v>0</v>
      </c>
      <c r="AE277" s="110"/>
      <c r="AF277" s="112"/>
      <c r="AG277" s="158"/>
    </row>
    <row r="278" spans="1:33" x14ac:dyDescent="0.25">
      <c r="A278" s="67">
        <v>10250205402</v>
      </c>
      <c r="B278" s="68" t="s">
        <v>1256</v>
      </c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>
        <f t="shared" si="126"/>
        <v>0</v>
      </c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>
        <f t="shared" si="127"/>
        <v>0</v>
      </c>
      <c r="AE278" s="110"/>
      <c r="AF278" s="112"/>
      <c r="AG278" s="158"/>
    </row>
    <row r="279" spans="1:33" x14ac:dyDescent="0.25">
      <c r="A279" s="67">
        <v>10250205403</v>
      </c>
      <c r="B279" s="68" t="s">
        <v>1257</v>
      </c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>
        <f t="shared" si="126"/>
        <v>0</v>
      </c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>
        <f t="shared" si="127"/>
        <v>0</v>
      </c>
      <c r="AE279" s="110"/>
      <c r="AF279" s="112"/>
      <c r="AG279" s="158"/>
    </row>
    <row r="280" spans="1:33" x14ac:dyDescent="0.25">
      <c r="A280" s="67">
        <v>10250205404</v>
      </c>
      <c r="B280" s="68" t="s">
        <v>1258</v>
      </c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>
        <f t="shared" si="126"/>
        <v>0</v>
      </c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>
        <f t="shared" si="127"/>
        <v>0</v>
      </c>
      <c r="AE280" s="110"/>
      <c r="AF280" s="112"/>
      <c r="AG280" s="158"/>
    </row>
    <row r="281" spans="1:33" x14ac:dyDescent="0.25">
      <c r="A281" s="67">
        <v>10250205405</v>
      </c>
      <c r="B281" s="68" t="s">
        <v>1259</v>
      </c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>
        <f t="shared" si="126"/>
        <v>0</v>
      </c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>
        <f t="shared" si="127"/>
        <v>0</v>
      </c>
      <c r="AE281" s="110"/>
      <c r="AF281" s="112"/>
      <c r="AG281" s="158"/>
    </row>
    <row r="282" spans="1:33" x14ac:dyDescent="0.25">
      <c r="A282" s="67">
        <v>10250205406</v>
      </c>
      <c r="B282" s="68" t="s">
        <v>1260</v>
      </c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>
        <f t="shared" si="126"/>
        <v>0</v>
      </c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>
        <f t="shared" si="127"/>
        <v>0</v>
      </c>
      <c r="AE282" s="110"/>
      <c r="AF282" s="112"/>
      <c r="AG282" s="158"/>
    </row>
    <row r="283" spans="1:33" x14ac:dyDescent="0.25">
      <c r="A283" s="67">
        <v>10250205407</v>
      </c>
      <c r="B283" s="68" t="s">
        <v>1261</v>
      </c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>
        <f t="shared" si="126"/>
        <v>0</v>
      </c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>
        <f t="shared" si="127"/>
        <v>0</v>
      </c>
      <c r="AE283" s="110"/>
      <c r="AF283" s="112"/>
      <c r="AG283" s="158"/>
    </row>
    <row r="284" spans="1:33" x14ac:dyDescent="0.25">
      <c r="A284" s="59">
        <v>10250206</v>
      </c>
      <c r="B284" s="60" t="s">
        <v>1262</v>
      </c>
      <c r="C284" s="61">
        <f t="shared" ref="C284:N284" si="140">+C285+C288+C294+C299+C302+C307+C316</f>
        <v>0</v>
      </c>
      <c r="D284" s="61">
        <f t="shared" si="140"/>
        <v>0</v>
      </c>
      <c r="E284" s="61">
        <f t="shared" si="140"/>
        <v>0</v>
      </c>
      <c r="F284" s="61">
        <f t="shared" si="140"/>
        <v>0</v>
      </c>
      <c r="G284" s="61">
        <f t="shared" si="140"/>
        <v>0</v>
      </c>
      <c r="H284" s="61">
        <f t="shared" si="140"/>
        <v>0</v>
      </c>
      <c r="I284" s="61">
        <f t="shared" si="140"/>
        <v>0</v>
      </c>
      <c r="J284" s="61">
        <f t="shared" si="140"/>
        <v>0</v>
      </c>
      <c r="K284" s="61">
        <f t="shared" si="140"/>
        <v>0</v>
      </c>
      <c r="L284" s="61">
        <f t="shared" si="140"/>
        <v>0</v>
      </c>
      <c r="M284" s="61">
        <f t="shared" si="140"/>
        <v>0</v>
      </c>
      <c r="N284" s="61">
        <f t="shared" si="140"/>
        <v>0</v>
      </c>
      <c r="O284" s="61">
        <f t="shared" si="126"/>
        <v>0</v>
      </c>
      <c r="Q284" s="61">
        <v>300850</v>
      </c>
      <c r="R284" s="61">
        <f t="shared" ref="R284:AB284" si="141">+R285+R288+R294+R299+R302+R307+R316</f>
        <v>0</v>
      </c>
      <c r="S284" s="61">
        <f t="shared" si="141"/>
        <v>0</v>
      </c>
      <c r="T284" s="61">
        <f t="shared" si="141"/>
        <v>0</v>
      </c>
      <c r="U284" s="61">
        <f t="shared" si="141"/>
        <v>0</v>
      </c>
      <c r="V284" s="61">
        <f t="shared" si="141"/>
        <v>0</v>
      </c>
      <c r="W284" s="61">
        <f t="shared" si="141"/>
        <v>0</v>
      </c>
      <c r="X284" s="61">
        <f t="shared" si="141"/>
        <v>0</v>
      </c>
      <c r="Y284" s="61">
        <f t="shared" si="141"/>
        <v>0</v>
      </c>
      <c r="Z284" s="61">
        <f t="shared" si="141"/>
        <v>0</v>
      </c>
      <c r="AA284" s="61">
        <f t="shared" si="141"/>
        <v>0</v>
      </c>
      <c r="AB284" s="61">
        <f t="shared" si="141"/>
        <v>0</v>
      </c>
      <c r="AC284" s="61">
        <f t="shared" si="127"/>
        <v>300850</v>
      </c>
      <c r="AE284" s="178" t="s">
        <v>966</v>
      </c>
      <c r="AF284" s="178" t="s">
        <v>967</v>
      </c>
      <c r="AG284" s="179">
        <v>300850</v>
      </c>
    </row>
    <row r="285" spans="1:33" x14ac:dyDescent="0.25">
      <c r="A285" s="64">
        <v>102502061</v>
      </c>
      <c r="B285" s="65" t="s">
        <v>1263</v>
      </c>
      <c r="C285" s="62">
        <f t="shared" ref="C285:N285" si="142">+C286+C287</f>
        <v>0</v>
      </c>
      <c r="D285" s="62">
        <f t="shared" si="142"/>
        <v>0</v>
      </c>
      <c r="E285" s="62">
        <f t="shared" si="142"/>
        <v>0</v>
      </c>
      <c r="F285" s="62">
        <f t="shared" si="142"/>
        <v>0</v>
      </c>
      <c r="G285" s="62">
        <f t="shared" si="142"/>
        <v>0</v>
      </c>
      <c r="H285" s="62">
        <f t="shared" si="142"/>
        <v>0</v>
      </c>
      <c r="I285" s="62">
        <f t="shared" si="142"/>
        <v>0</v>
      </c>
      <c r="J285" s="62">
        <f t="shared" si="142"/>
        <v>0</v>
      </c>
      <c r="K285" s="62">
        <f t="shared" si="142"/>
        <v>0</v>
      </c>
      <c r="L285" s="62">
        <f t="shared" si="142"/>
        <v>0</v>
      </c>
      <c r="M285" s="62">
        <f t="shared" si="142"/>
        <v>0</v>
      </c>
      <c r="N285" s="62">
        <f t="shared" si="142"/>
        <v>0</v>
      </c>
      <c r="O285" s="62">
        <f t="shared" si="126"/>
        <v>0</v>
      </c>
      <c r="Q285" s="62"/>
      <c r="R285" s="62">
        <f t="shared" ref="R285:AB285" si="143">+R286+R287</f>
        <v>0</v>
      </c>
      <c r="S285" s="62">
        <f t="shared" si="143"/>
        <v>0</v>
      </c>
      <c r="T285" s="62">
        <f t="shared" si="143"/>
        <v>0</v>
      </c>
      <c r="U285" s="62">
        <f t="shared" si="143"/>
        <v>0</v>
      </c>
      <c r="V285" s="62">
        <f t="shared" si="143"/>
        <v>0</v>
      </c>
      <c r="W285" s="62">
        <f t="shared" si="143"/>
        <v>0</v>
      </c>
      <c r="X285" s="62">
        <f t="shared" si="143"/>
        <v>0</v>
      </c>
      <c r="Y285" s="62">
        <f t="shared" si="143"/>
        <v>0</v>
      </c>
      <c r="Z285" s="62">
        <f t="shared" si="143"/>
        <v>0</v>
      </c>
      <c r="AA285" s="62">
        <f t="shared" si="143"/>
        <v>0</v>
      </c>
      <c r="AB285" s="62">
        <f t="shared" si="143"/>
        <v>0</v>
      </c>
      <c r="AC285" s="62">
        <f t="shared" si="127"/>
        <v>0</v>
      </c>
      <c r="AE285" s="178"/>
      <c r="AF285" s="178"/>
      <c r="AG285" s="179"/>
    </row>
    <row r="286" spans="1:33" x14ac:dyDescent="0.25">
      <c r="A286" s="67">
        <v>10250206101</v>
      </c>
      <c r="B286" s="68" t="s">
        <v>1264</v>
      </c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>
        <f t="shared" si="126"/>
        <v>0</v>
      </c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>
        <f t="shared" si="127"/>
        <v>0</v>
      </c>
      <c r="AE286" s="178"/>
      <c r="AF286" s="178"/>
      <c r="AG286" s="179"/>
    </row>
    <row r="287" spans="1:33" x14ac:dyDescent="0.25">
      <c r="A287" s="67">
        <v>10250206102</v>
      </c>
      <c r="B287" s="68" t="s">
        <v>1265</v>
      </c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>
        <f t="shared" si="126"/>
        <v>0</v>
      </c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>
        <f t="shared" si="127"/>
        <v>0</v>
      </c>
      <c r="AE287" s="178"/>
      <c r="AF287" s="178"/>
      <c r="AG287" s="179"/>
    </row>
    <row r="288" spans="1:33" x14ac:dyDescent="0.25">
      <c r="A288" s="59">
        <v>102502062</v>
      </c>
      <c r="B288" s="60" t="s">
        <v>969</v>
      </c>
      <c r="C288" s="61">
        <f t="shared" ref="C288:N288" si="144">+C289+C290+C291+C292+C293</f>
        <v>0</v>
      </c>
      <c r="D288" s="61">
        <f t="shared" si="144"/>
        <v>0</v>
      </c>
      <c r="E288" s="61">
        <f t="shared" si="144"/>
        <v>0</v>
      </c>
      <c r="F288" s="61">
        <f t="shared" si="144"/>
        <v>0</v>
      </c>
      <c r="G288" s="61">
        <f t="shared" si="144"/>
        <v>0</v>
      </c>
      <c r="H288" s="61">
        <f t="shared" si="144"/>
        <v>0</v>
      </c>
      <c r="I288" s="61">
        <f t="shared" si="144"/>
        <v>0</v>
      </c>
      <c r="J288" s="61">
        <f t="shared" si="144"/>
        <v>0</v>
      </c>
      <c r="K288" s="61">
        <f t="shared" si="144"/>
        <v>0</v>
      </c>
      <c r="L288" s="61">
        <f t="shared" si="144"/>
        <v>0</v>
      </c>
      <c r="M288" s="61">
        <f t="shared" si="144"/>
        <v>0</v>
      </c>
      <c r="N288" s="61">
        <f t="shared" si="144"/>
        <v>0</v>
      </c>
      <c r="O288" s="61">
        <f t="shared" si="126"/>
        <v>0</v>
      </c>
      <c r="Q288" s="61">
        <v>300850</v>
      </c>
      <c r="R288" s="61">
        <f t="shared" ref="R288:AB288" si="145">+R289+R290+R291+R292+R293</f>
        <v>0</v>
      </c>
      <c r="S288" s="61">
        <f t="shared" si="145"/>
        <v>0</v>
      </c>
      <c r="T288" s="61">
        <f t="shared" si="145"/>
        <v>0</v>
      </c>
      <c r="U288" s="61">
        <f t="shared" si="145"/>
        <v>0</v>
      </c>
      <c r="V288" s="61">
        <f t="shared" si="145"/>
        <v>0</v>
      </c>
      <c r="W288" s="61">
        <f t="shared" si="145"/>
        <v>0</v>
      </c>
      <c r="X288" s="61">
        <f t="shared" si="145"/>
        <v>0</v>
      </c>
      <c r="Y288" s="61">
        <f t="shared" si="145"/>
        <v>0</v>
      </c>
      <c r="Z288" s="61">
        <f t="shared" si="145"/>
        <v>0</v>
      </c>
      <c r="AA288" s="61">
        <f t="shared" si="145"/>
        <v>0</v>
      </c>
      <c r="AB288" s="61">
        <f t="shared" si="145"/>
        <v>0</v>
      </c>
      <c r="AC288" s="61">
        <f t="shared" si="127"/>
        <v>300850</v>
      </c>
      <c r="AE288" s="178" t="s">
        <v>968</v>
      </c>
      <c r="AF288" s="178" t="s">
        <v>969</v>
      </c>
      <c r="AG288" s="179">
        <v>300850</v>
      </c>
    </row>
    <row r="289" spans="1:33" x14ac:dyDescent="0.25">
      <c r="A289" s="67">
        <v>10250206201</v>
      </c>
      <c r="B289" s="68" t="s">
        <v>971</v>
      </c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>
        <f t="shared" si="126"/>
        <v>0</v>
      </c>
      <c r="Q289" s="69">
        <v>300850</v>
      </c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>
        <f t="shared" si="127"/>
        <v>300850</v>
      </c>
      <c r="AE289" s="110" t="s">
        <v>970</v>
      </c>
      <c r="AF289" s="112" t="s">
        <v>971</v>
      </c>
      <c r="AG289" s="159">
        <v>300850</v>
      </c>
    </row>
    <row r="290" spans="1:33" x14ac:dyDescent="0.25">
      <c r="A290" s="67">
        <v>10250206202</v>
      </c>
      <c r="B290" s="68" t="s">
        <v>973</v>
      </c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>
        <f t="shared" si="126"/>
        <v>0</v>
      </c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>
        <f t="shared" si="127"/>
        <v>0</v>
      </c>
      <c r="AE290" s="110" t="s">
        <v>972</v>
      </c>
      <c r="AF290" s="112" t="s">
        <v>973</v>
      </c>
      <c r="AG290" s="161"/>
    </row>
    <row r="291" spans="1:33" x14ac:dyDescent="0.25">
      <c r="A291" s="67">
        <v>10250206203</v>
      </c>
      <c r="B291" s="68" t="s">
        <v>1266</v>
      </c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>
        <f t="shared" si="126"/>
        <v>0</v>
      </c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>
        <f t="shared" si="127"/>
        <v>0</v>
      </c>
      <c r="AE291" s="110"/>
      <c r="AF291" s="112"/>
      <c r="AG291" s="161"/>
    </row>
    <row r="292" spans="1:33" x14ac:dyDescent="0.25">
      <c r="A292" s="67">
        <v>10250206204</v>
      </c>
      <c r="B292" s="68" t="s">
        <v>1267</v>
      </c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>
        <f t="shared" si="126"/>
        <v>0</v>
      </c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>
        <f t="shared" si="127"/>
        <v>0</v>
      </c>
      <c r="AE292" s="110"/>
      <c r="AF292" s="112"/>
      <c r="AG292" s="161"/>
    </row>
    <row r="293" spans="1:33" x14ac:dyDescent="0.25">
      <c r="A293" s="67">
        <v>10250206205</v>
      </c>
      <c r="B293" s="68" t="s">
        <v>1268</v>
      </c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>
        <f t="shared" si="126"/>
        <v>0</v>
      </c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>
        <f t="shared" si="127"/>
        <v>0</v>
      </c>
      <c r="AE293" s="110"/>
      <c r="AF293" s="112"/>
      <c r="AG293" s="161"/>
    </row>
    <row r="294" spans="1:33" x14ac:dyDescent="0.25">
      <c r="A294" s="59">
        <v>102502063</v>
      </c>
      <c r="B294" s="60" t="s">
        <v>377</v>
      </c>
      <c r="C294" s="61">
        <f t="shared" ref="C294:N294" si="146">+C295+C296+C297+C298</f>
        <v>0</v>
      </c>
      <c r="D294" s="61">
        <f t="shared" si="146"/>
        <v>0</v>
      </c>
      <c r="E294" s="61">
        <f t="shared" si="146"/>
        <v>0</v>
      </c>
      <c r="F294" s="61">
        <f t="shared" si="146"/>
        <v>0</v>
      </c>
      <c r="G294" s="61">
        <f t="shared" si="146"/>
        <v>0</v>
      </c>
      <c r="H294" s="61">
        <f t="shared" si="146"/>
        <v>0</v>
      </c>
      <c r="I294" s="61">
        <f t="shared" si="146"/>
        <v>0</v>
      </c>
      <c r="J294" s="61">
        <f t="shared" si="146"/>
        <v>0</v>
      </c>
      <c r="K294" s="61">
        <f t="shared" si="146"/>
        <v>0</v>
      </c>
      <c r="L294" s="61">
        <f t="shared" si="146"/>
        <v>0</v>
      </c>
      <c r="M294" s="61">
        <f t="shared" si="146"/>
        <v>0</v>
      </c>
      <c r="N294" s="61">
        <f t="shared" si="146"/>
        <v>0</v>
      </c>
      <c r="O294" s="61">
        <f t="shared" si="126"/>
        <v>0</v>
      </c>
      <c r="Q294" s="61">
        <v>14125400</v>
      </c>
      <c r="R294" s="61">
        <f t="shared" ref="R294:AB294" si="147">+R295+R296+R297+R298</f>
        <v>0</v>
      </c>
      <c r="S294" s="61">
        <f t="shared" si="147"/>
        <v>0</v>
      </c>
      <c r="T294" s="61">
        <f t="shared" si="147"/>
        <v>0</v>
      </c>
      <c r="U294" s="61">
        <f t="shared" si="147"/>
        <v>0</v>
      </c>
      <c r="V294" s="61">
        <f t="shared" si="147"/>
        <v>0</v>
      </c>
      <c r="W294" s="61">
        <f t="shared" si="147"/>
        <v>0</v>
      </c>
      <c r="X294" s="61">
        <f t="shared" si="147"/>
        <v>0</v>
      </c>
      <c r="Y294" s="61">
        <f t="shared" si="147"/>
        <v>0</v>
      </c>
      <c r="Z294" s="61">
        <f t="shared" si="147"/>
        <v>0</v>
      </c>
      <c r="AA294" s="61">
        <f t="shared" si="147"/>
        <v>0</v>
      </c>
      <c r="AB294" s="61">
        <f t="shared" si="147"/>
        <v>0</v>
      </c>
      <c r="AC294" s="61">
        <f t="shared" si="127"/>
        <v>14125400</v>
      </c>
      <c r="AE294" s="178" t="s">
        <v>974</v>
      </c>
      <c r="AF294" s="178" t="s">
        <v>975</v>
      </c>
      <c r="AG294" s="179">
        <v>14125400</v>
      </c>
    </row>
    <row r="295" spans="1:33" x14ac:dyDescent="0.25">
      <c r="A295" s="67">
        <v>10250206301</v>
      </c>
      <c r="B295" s="68" t="s">
        <v>379</v>
      </c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>
        <f t="shared" si="126"/>
        <v>0</v>
      </c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>
        <f t="shared" si="127"/>
        <v>0</v>
      </c>
      <c r="AE295" s="178"/>
      <c r="AF295" s="178"/>
      <c r="AG295" s="179"/>
    </row>
    <row r="296" spans="1:33" x14ac:dyDescent="0.25">
      <c r="A296" s="67">
        <v>10250206302</v>
      </c>
      <c r="B296" s="68" t="s">
        <v>381</v>
      </c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>
        <f t="shared" si="126"/>
        <v>0</v>
      </c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>
        <f t="shared" si="127"/>
        <v>0</v>
      </c>
      <c r="AE296" s="178"/>
      <c r="AF296" s="178"/>
      <c r="AG296" s="179"/>
    </row>
    <row r="297" spans="1:33" x14ac:dyDescent="0.25">
      <c r="A297" s="67">
        <v>10250206303</v>
      </c>
      <c r="B297" s="68" t="s">
        <v>383</v>
      </c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>
        <f t="shared" si="126"/>
        <v>0</v>
      </c>
      <c r="Q297" s="69">
        <v>14125400</v>
      </c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>
        <f t="shared" si="127"/>
        <v>14125400</v>
      </c>
      <c r="AE297" s="112" t="s">
        <v>976</v>
      </c>
      <c r="AF297" s="112" t="s">
        <v>383</v>
      </c>
      <c r="AG297" s="161">
        <v>14125400</v>
      </c>
    </row>
    <row r="298" spans="1:33" x14ac:dyDescent="0.25">
      <c r="A298" s="67">
        <v>10250206304</v>
      </c>
      <c r="B298" s="68" t="s">
        <v>385</v>
      </c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>
        <f t="shared" si="126"/>
        <v>0</v>
      </c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>
        <f t="shared" si="127"/>
        <v>0</v>
      </c>
      <c r="AE298" s="112"/>
      <c r="AF298" s="112"/>
      <c r="AG298" s="161"/>
    </row>
    <row r="299" spans="1:33" x14ac:dyDescent="0.25">
      <c r="A299" s="59">
        <v>102502064</v>
      </c>
      <c r="B299" s="60" t="s">
        <v>1269</v>
      </c>
      <c r="C299" s="61">
        <f t="shared" ref="C299:N299" si="148">+C300+C301</f>
        <v>0</v>
      </c>
      <c r="D299" s="61">
        <f t="shared" si="148"/>
        <v>0</v>
      </c>
      <c r="E299" s="61">
        <f t="shared" si="148"/>
        <v>0</v>
      </c>
      <c r="F299" s="61">
        <f t="shared" si="148"/>
        <v>0</v>
      </c>
      <c r="G299" s="61">
        <f t="shared" si="148"/>
        <v>0</v>
      </c>
      <c r="H299" s="61">
        <f t="shared" si="148"/>
        <v>0</v>
      </c>
      <c r="I299" s="61">
        <f t="shared" si="148"/>
        <v>0</v>
      </c>
      <c r="J299" s="61">
        <f t="shared" si="148"/>
        <v>0</v>
      </c>
      <c r="K299" s="61">
        <f t="shared" si="148"/>
        <v>0</v>
      </c>
      <c r="L299" s="61">
        <f t="shared" si="148"/>
        <v>0</v>
      </c>
      <c r="M299" s="61">
        <f t="shared" si="148"/>
        <v>0</v>
      </c>
      <c r="N299" s="61">
        <f t="shared" si="148"/>
        <v>0</v>
      </c>
      <c r="O299" s="61">
        <f t="shared" si="126"/>
        <v>0</v>
      </c>
      <c r="Q299" s="61"/>
      <c r="R299" s="61">
        <f t="shared" ref="R299:AB299" si="149">+R300+R301</f>
        <v>0</v>
      </c>
      <c r="S299" s="61">
        <f t="shared" si="149"/>
        <v>0</v>
      </c>
      <c r="T299" s="61">
        <f t="shared" si="149"/>
        <v>0</v>
      </c>
      <c r="U299" s="61">
        <f t="shared" si="149"/>
        <v>0</v>
      </c>
      <c r="V299" s="61">
        <f t="shared" si="149"/>
        <v>0</v>
      </c>
      <c r="W299" s="61">
        <f t="shared" si="149"/>
        <v>0</v>
      </c>
      <c r="X299" s="61">
        <f t="shared" si="149"/>
        <v>0</v>
      </c>
      <c r="Y299" s="61">
        <f t="shared" si="149"/>
        <v>0</v>
      </c>
      <c r="Z299" s="61">
        <f t="shared" si="149"/>
        <v>0</v>
      </c>
      <c r="AA299" s="61">
        <f t="shared" si="149"/>
        <v>0</v>
      </c>
      <c r="AB299" s="61">
        <f t="shared" si="149"/>
        <v>0</v>
      </c>
      <c r="AC299" s="61">
        <f t="shared" si="127"/>
        <v>0</v>
      </c>
      <c r="AE299" s="112"/>
      <c r="AF299" s="112"/>
      <c r="AG299" s="161"/>
    </row>
    <row r="300" spans="1:33" x14ac:dyDescent="0.25">
      <c r="A300" s="67">
        <v>10250206401</v>
      </c>
      <c r="B300" s="68" t="s">
        <v>1270</v>
      </c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>
        <f t="shared" si="126"/>
        <v>0</v>
      </c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>
        <f t="shared" si="127"/>
        <v>0</v>
      </c>
      <c r="AE300" s="112"/>
      <c r="AF300" s="112"/>
      <c r="AG300" s="161"/>
    </row>
    <row r="301" spans="1:33" x14ac:dyDescent="0.25">
      <c r="A301" s="67">
        <v>10250206402</v>
      </c>
      <c r="B301" s="68" t="s">
        <v>1271</v>
      </c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>
        <f t="shared" si="126"/>
        <v>0</v>
      </c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>
        <f t="shared" si="127"/>
        <v>0</v>
      </c>
      <c r="AE301" s="112"/>
      <c r="AF301" s="112"/>
      <c r="AG301" s="161"/>
    </row>
    <row r="302" spans="1:33" x14ac:dyDescent="0.25">
      <c r="A302" s="59">
        <v>102502065</v>
      </c>
      <c r="B302" s="60" t="s">
        <v>1272</v>
      </c>
      <c r="C302" s="61">
        <f t="shared" ref="C302:N302" si="150">+C303+C304+C305+C306</f>
        <v>0</v>
      </c>
      <c r="D302" s="61">
        <f t="shared" si="150"/>
        <v>0</v>
      </c>
      <c r="E302" s="61">
        <f t="shared" si="150"/>
        <v>0</v>
      </c>
      <c r="F302" s="61">
        <f t="shared" si="150"/>
        <v>0</v>
      </c>
      <c r="G302" s="61">
        <f t="shared" si="150"/>
        <v>0</v>
      </c>
      <c r="H302" s="61">
        <f t="shared" si="150"/>
        <v>0</v>
      </c>
      <c r="I302" s="61">
        <f t="shared" si="150"/>
        <v>0</v>
      </c>
      <c r="J302" s="61">
        <f t="shared" si="150"/>
        <v>0</v>
      </c>
      <c r="K302" s="61">
        <f t="shared" si="150"/>
        <v>0</v>
      </c>
      <c r="L302" s="61">
        <f t="shared" si="150"/>
        <v>0</v>
      </c>
      <c r="M302" s="61">
        <f t="shared" si="150"/>
        <v>0</v>
      </c>
      <c r="N302" s="61">
        <f t="shared" si="150"/>
        <v>0</v>
      </c>
      <c r="O302" s="61">
        <f t="shared" si="126"/>
        <v>0</v>
      </c>
      <c r="Q302" s="61"/>
      <c r="R302" s="61">
        <f t="shared" ref="R302:AB302" si="151">+R303+R304+R305+R306</f>
        <v>0</v>
      </c>
      <c r="S302" s="61">
        <f t="shared" si="151"/>
        <v>0</v>
      </c>
      <c r="T302" s="61">
        <f t="shared" si="151"/>
        <v>0</v>
      </c>
      <c r="U302" s="61">
        <f t="shared" si="151"/>
        <v>0</v>
      </c>
      <c r="V302" s="61">
        <f t="shared" si="151"/>
        <v>0</v>
      </c>
      <c r="W302" s="61">
        <f t="shared" si="151"/>
        <v>0</v>
      </c>
      <c r="X302" s="61">
        <f t="shared" si="151"/>
        <v>0</v>
      </c>
      <c r="Y302" s="61">
        <f t="shared" si="151"/>
        <v>0</v>
      </c>
      <c r="Z302" s="61">
        <f t="shared" si="151"/>
        <v>0</v>
      </c>
      <c r="AA302" s="61">
        <f t="shared" si="151"/>
        <v>0</v>
      </c>
      <c r="AB302" s="61">
        <f t="shared" si="151"/>
        <v>0</v>
      </c>
      <c r="AC302" s="61">
        <f t="shared" si="127"/>
        <v>0</v>
      </c>
      <c r="AE302" s="112"/>
      <c r="AF302" s="112"/>
      <c r="AG302" s="161"/>
    </row>
    <row r="303" spans="1:33" x14ac:dyDescent="0.25">
      <c r="A303" s="67">
        <v>10250206501</v>
      </c>
      <c r="B303" s="68" t="s">
        <v>1273</v>
      </c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>
        <f t="shared" si="126"/>
        <v>0</v>
      </c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>
        <f t="shared" si="127"/>
        <v>0</v>
      </c>
      <c r="AE303" s="112"/>
      <c r="AF303" s="112"/>
      <c r="AG303" s="161"/>
    </row>
    <row r="304" spans="1:33" x14ac:dyDescent="0.25">
      <c r="A304" s="67">
        <v>10250206502</v>
      </c>
      <c r="B304" s="68" t="s">
        <v>1274</v>
      </c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>
        <f t="shared" si="126"/>
        <v>0</v>
      </c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>
        <f t="shared" si="127"/>
        <v>0</v>
      </c>
      <c r="AE304" s="112"/>
      <c r="AF304" s="112"/>
      <c r="AG304" s="161"/>
    </row>
    <row r="305" spans="1:33" x14ac:dyDescent="0.25">
      <c r="A305" s="67">
        <v>10250206503</v>
      </c>
      <c r="B305" s="68" t="s">
        <v>1275</v>
      </c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>
        <f t="shared" si="126"/>
        <v>0</v>
      </c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>
        <f t="shared" si="127"/>
        <v>0</v>
      </c>
      <c r="AE305" s="112"/>
      <c r="AF305" s="112"/>
      <c r="AG305" s="161"/>
    </row>
    <row r="306" spans="1:33" x14ac:dyDescent="0.25">
      <c r="A306" s="67">
        <v>102502066</v>
      </c>
      <c r="B306" s="68" t="s">
        <v>387</v>
      </c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>
        <f t="shared" si="126"/>
        <v>0</v>
      </c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>
        <f t="shared" si="127"/>
        <v>0</v>
      </c>
      <c r="AE306" s="112"/>
      <c r="AF306" s="112"/>
      <c r="AG306" s="161"/>
    </row>
    <row r="307" spans="1:33" x14ac:dyDescent="0.25">
      <c r="A307" s="59">
        <v>102502067</v>
      </c>
      <c r="B307" s="60" t="s">
        <v>389</v>
      </c>
      <c r="C307" s="61">
        <f t="shared" ref="C307:N307" si="152">+C308+C309+C310+C311+C312+C313+C314+C315</f>
        <v>0</v>
      </c>
      <c r="D307" s="61">
        <f t="shared" si="152"/>
        <v>0</v>
      </c>
      <c r="E307" s="61">
        <f t="shared" si="152"/>
        <v>0</v>
      </c>
      <c r="F307" s="61">
        <f t="shared" si="152"/>
        <v>0</v>
      </c>
      <c r="G307" s="61">
        <f t="shared" si="152"/>
        <v>0</v>
      </c>
      <c r="H307" s="61">
        <f t="shared" si="152"/>
        <v>0</v>
      </c>
      <c r="I307" s="61">
        <f t="shared" si="152"/>
        <v>0</v>
      </c>
      <c r="J307" s="61">
        <f t="shared" si="152"/>
        <v>0</v>
      </c>
      <c r="K307" s="61">
        <f t="shared" si="152"/>
        <v>0</v>
      </c>
      <c r="L307" s="61">
        <f t="shared" si="152"/>
        <v>0</v>
      </c>
      <c r="M307" s="61">
        <f t="shared" si="152"/>
        <v>0</v>
      </c>
      <c r="N307" s="61">
        <f t="shared" si="152"/>
        <v>0</v>
      </c>
      <c r="O307" s="61">
        <f t="shared" si="126"/>
        <v>0</v>
      </c>
      <c r="Q307" s="61">
        <v>24000</v>
      </c>
      <c r="R307" s="61">
        <f t="shared" ref="R307:AB307" si="153">+R308+R309+R310+R311+R312+R313+R314+R315</f>
        <v>0</v>
      </c>
      <c r="S307" s="61">
        <f t="shared" si="153"/>
        <v>0</v>
      </c>
      <c r="T307" s="61">
        <f t="shared" si="153"/>
        <v>0</v>
      </c>
      <c r="U307" s="61">
        <f t="shared" si="153"/>
        <v>0</v>
      </c>
      <c r="V307" s="61">
        <f t="shared" si="153"/>
        <v>0</v>
      </c>
      <c r="W307" s="61">
        <f t="shared" si="153"/>
        <v>0</v>
      </c>
      <c r="X307" s="61">
        <f t="shared" si="153"/>
        <v>0</v>
      </c>
      <c r="Y307" s="61">
        <f t="shared" si="153"/>
        <v>0</v>
      </c>
      <c r="Z307" s="61">
        <f t="shared" si="153"/>
        <v>0</v>
      </c>
      <c r="AA307" s="61">
        <f t="shared" si="153"/>
        <v>0</v>
      </c>
      <c r="AB307" s="61">
        <f t="shared" si="153"/>
        <v>0</v>
      </c>
      <c r="AC307" s="61">
        <f t="shared" si="127"/>
        <v>24000</v>
      </c>
      <c r="AE307" s="178" t="s">
        <v>977</v>
      </c>
      <c r="AF307" s="178" t="s">
        <v>389</v>
      </c>
      <c r="AG307" s="179">
        <v>24000</v>
      </c>
    </row>
    <row r="308" spans="1:33" x14ac:dyDescent="0.25">
      <c r="A308" s="67">
        <v>10250206701</v>
      </c>
      <c r="B308" s="68" t="s">
        <v>1276</v>
      </c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>
        <f t="shared" si="126"/>
        <v>0</v>
      </c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>
        <f t="shared" si="127"/>
        <v>0</v>
      </c>
      <c r="AE308" s="178"/>
      <c r="AF308" s="178"/>
      <c r="AG308" s="179"/>
    </row>
    <row r="309" spans="1:33" x14ac:dyDescent="0.25">
      <c r="A309" s="67">
        <v>10250206702</v>
      </c>
      <c r="B309" s="68" t="s">
        <v>1277</v>
      </c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>
        <f t="shared" si="126"/>
        <v>0</v>
      </c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>
        <f t="shared" si="127"/>
        <v>0</v>
      </c>
      <c r="AE309" s="178"/>
      <c r="AF309" s="178"/>
      <c r="AG309" s="179"/>
    </row>
    <row r="310" spans="1:33" x14ac:dyDescent="0.25">
      <c r="A310" s="67">
        <v>10250206703</v>
      </c>
      <c r="B310" s="68" t="s">
        <v>1278</v>
      </c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>
        <f t="shared" si="126"/>
        <v>0</v>
      </c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>
        <f t="shared" si="127"/>
        <v>0</v>
      </c>
      <c r="AE310" s="178"/>
      <c r="AF310" s="178"/>
      <c r="AG310" s="179"/>
    </row>
    <row r="311" spans="1:33" x14ac:dyDescent="0.25">
      <c r="A311" s="67">
        <v>10250206704</v>
      </c>
      <c r="B311" s="68" t="s">
        <v>1279</v>
      </c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>
        <f t="shared" ref="O311:O374" si="154">SUM(C311:N311)</f>
        <v>0</v>
      </c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>
        <f t="shared" ref="AC311:AC374" si="155">SUM(Q311:AB311)</f>
        <v>0</v>
      </c>
      <c r="AE311" s="178"/>
      <c r="AF311" s="178"/>
      <c r="AG311" s="179"/>
    </row>
    <row r="312" spans="1:33" x14ac:dyDescent="0.25">
      <c r="A312" s="67">
        <v>10250206705</v>
      </c>
      <c r="B312" s="68" t="s">
        <v>1280</v>
      </c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>
        <f t="shared" si="154"/>
        <v>0</v>
      </c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>
        <f t="shared" si="155"/>
        <v>0</v>
      </c>
      <c r="AE312" s="178"/>
      <c r="AF312" s="178"/>
      <c r="AG312" s="179"/>
    </row>
    <row r="313" spans="1:33" x14ac:dyDescent="0.25">
      <c r="A313" s="67">
        <v>10250206706</v>
      </c>
      <c r="B313" s="68" t="s">
        <v>1281</v>
      </c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>
        <f t="shared" si="154"/>
        <v>0</v>
      </c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>
        <f t="shared" si="155"/>
        <v>0</v>
      </c>
      <c r="AE313" s="178"/>
      <c r="AF313" s="178"/>
      <c r="AG313" s="179"/>
    </row>
    <row r="314" spans="1:33" x14ac:dyDescent="0.25">
      <c r="A314" s="67">
        <v>10250206709</v>
      </c>
      <c r="B314" s="68" t="s">
        <v>979</v>
      </c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>
        <f t="shared" si="154"/>
        <v>0</v>
      </c>
      <c r="Q314" s="69">
        <v>24000</v>
      </c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>
        <f t="shared" si="155"/>
        <v>24000</v>
      </c>
      <c r="AE314" s="112" t="s">
        <v>978</v>
      </c>
      <c r="AF314" s="112" t="s">
        <v>979</v>
      </c>
      <c r="AG314" s="161">
        <v>24000</v>
      </c>
    </row>
    <row r="315" spans="1:33" x14ac:dyDescent="0.25">
      <c r="A315" s="67">
        <v>102502068</v>
      </c>
      <c r="B315" s="68" t="s">
        <v>395</v>
      </c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>
        <f t="shared" si="154"/>
        <v>0</v>
      </c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>
        <f t="shared" si="155"/>
        <v>0</v>
      </c>
      <c r="AE315" s="112"/>
      <c r="AF315" s="112"/>
      <c r="AG315" s="161"/>
    </row>
    <row r="316" spans="1:33" x14ac:dyDescent="0.25">
      <c r="A316" s="59">
        <v>102502069</v>
      </c>
      <c r="B316" s="60" t="s">
        <v>397</v>
      </c>
      <c r="C316" s="61">
        <f t="shared" ref="C316:N316" si="156">+C317+C318</f>
        <v>0</v>
      </c>
      <c r="D316" s="61">
        <f t="shared" si="156"/>
        <v>0</v>
      </c>
      <c r="E316" s="61">
        <f t="shared" si="156"/>
        <v>0</v>
      </c>
      <c r="F316" s="61">
        <f t="shared" si="156"/>
        <v>0</v>
      </c>
      <c r="G316" s="61">
        <f t="shared" si="156"/>
        <v>0</v>
      </c>
      <c r="H316" s="61">
        <f t="shared" si="156"/>
        <v>0</v>
      </c>
      <c r="I316" s="61">
        <f t="shared" si="156"/>
        <v>0</v>
      </c>
      <c r="J316" s="61">
        <f t="shared" si="156"/>
        <v>0</v>
      </c>
      <c r="K316" s="61">
        <f t="shared" si="156"/>
        <v>0</v>
      </c>
      <c r="L316" s="61">
        <f t="shared" si="156"/>
        <v>0</v>
      </c>
      <c r="M316" s="61">
        <f t="shared" si="156"/>
        <v>0</v>
      </c>
      <c r="N316" s="61">
        <f t="shared" si="156"/>
        <v>0</v>
      </c>
      <c r="O316" s="61">
        <f t="shared" si="154"/>
        <v>0</v>
      </c>
      <c r="Q316" s="61"/>
      <c r="R316" s="61">
        <f t="shared" ref="R316:AB316" si="157">+R317+R318</f>
        <v>0</v>
      </c>
      <c r="S316" s="61">
        <f t="shared" si="157"/>
        <v>0</v>
      </c>
      <c r="T316" s="61">
        <f t="shared" si="157"/>
        <v>0</v>
      </c>
      <c r="U316" s="61">
        <f t="shared" si="157"/>
        <v>0</v>
      </c>
      <c r="V316" s="61">
        <f t="shared" si="157"/>
        <v>0</v>
      </c>
      <c r="W316" s="61">
        <f t="shared" si="157"/>
        <v>0</v>
      </c>
      <c r="X316" s="61">
        <f t="shared" si="157"/>
        <v>0</v>
      </c>
      <c r="Y316" s="61">
        <f t="shared" si="157"/>
        <v>0</v>
      </c>
      <c r="Z316" s="61">
        <f t="shared" si="157"/>
        <v>0</v>
      </c>
      <c r="AA316" s="61">
        <f t="shared" si="157"/>
        <v>0</v>
      </c>
      <c r="AB316" s="61">
        <f t="shared" si="157"/>
        <v>0</v>
      </c>
      <c r="AC316" s="61">
        <f t="shared" si="155"/>
        <v>0</v>
      </c>
      <c r="AE316" s="112"/>
      <c r="AF316" s="112"/>
      <c r="AG316" s="161"/>
    </row>
    <row r="317" spans="1:33" x14ac:dyDescent="0.25">
      <c r="A317" s="67">
        <v>10250206901</v>
      </c>
      <c r="B317" s="68" t="s">
        <v>839</v>
      </c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>
        <f t="shared" si="154"/>
        <v>0</v>
      </c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>
        <f t="shared" si="155"/>
        <v>0</v>
      </c>
      <c r="AE317" s="112"/>
      <c r="AF317" s="112"/>
      <c r="AG317" s="161"/>
    </row>
    <row r="318" spans="1:33" x14ac:dyDescent="0.25">
      <c r="A318" s="67">
        <v>10250206902</v>
      </c>
      <c r="B318" s="68" t="s">
        <v>401</v>
      </c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>
        <f t="shared" si="154"/>
        <v>0</v>
      </c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>
        <f t="shared" si="155"/>
        <v>0</v>
      </c>
      <c r="AE318" s="112"/>
      <c r="AF318" s="112"/>
      <c r="AG318" s="161"/>
    </row>
    <row r="319" spans="1:33" x14ac:dyDescent="0.25">
      <c r="A319" s="59">
        <v>10250207</v>
      </c>
      <c r="B319" s="60" t="s">
        <v>403</v>
      </c>
      <c r="C319" s="61">
        <f t="shared" ref="C319:N319" si="158">+C320+C323</f>
        <v>12476766.359166667</v>
      </c>
      <c r="D319" s="61">
        <f t="shared" si="158"/>
        <v>35876766.359166667</v>
      </c>
      <c r="E319" s="61">
        <f t="shared" si="158"/>
        <v>12476766.359166667</v>
      </c>
      <c r="F319" s="61">
        <f t="shared" si="158"/>
        <v>12476766.359166667</v>
      </c>
      <c r="G319" s="61">
        <f t="shared" si="158"/>
        <v>12476766.359166667</v>
      </c>
      <c r="H319" s="61">
        <f t="shared" si="158"/>
        <v>12476766.359166667</v>
      </c>
      <c r="I319" s="61">
        <f t="shared" si="158"/>
        <v>12476766.359166667</v>
      </c>
      <c r="J319" s="61">
        <f t="shared" si="158"/>
        <v>7676766.3591666669</v>
      </c>
      <c r="K319" s="61">
        <f t="shared" si="158"/>
        <v>33933289.359166667</v>
      </c>
      <c r="L319" s="61">
        <f t="shared" si="158"/>
        <v>7676766.3591666669</v>
      </c>
      <c r="M319" s="61">
        <f t="shared" si="158"/>
        <v>7499047.0491666049</v>
      </c>
      <c r="N319" s="61">
        <f t="shared" si="158"/>
        <v>7676766.3591666669</v>
      </c>
      <c r="O319" s="61">
        <f t="shared" si="154"/>
        <v>175200000</v>
      </c>
      <c r="Q319" s="61">
        <v>16294830</v>
      </c>
      <c r="R319" s="61">
        <f t="shared" ref="R319:AB319" si="159">+R320+R323</f>
        <v>0</v>
      </c>
      <c r="S319" s="61">
        <f t="shared" si="159"/>
        <v>0</v>
      </c>
      <c r="T319" s="61">
        <f t="shared" si="159"/>
        <v>0</v>
      </c>
      <c r="U319" s="61">
        <f t="shared" si="159"/>
        <v>0</v>
      </c>
      <c r="V319" s="61">
        <f t="shared" si="159"/>
        <v>0</v>
      </c>
      <c r="W319" s="61">
        <f t="shared" si="159"/>
        <v>0</v>
      </c>
      <c r="X319" s="61">
        <f t="shared" si="159"/>
        <v>0</v>
      </c>
      <c r="Y319" s="61">
        <f t="shared" si="159"/>
        <v>0</v>
      </c>
      <c r="Z319" s="61">
        <f t="shared" si="159"/>
        <v>0</v>
      </c>
      <c r="AA319" s="61">
        <f t="shared" si="159"/>
        <v>0</v>
      </c>
      <c r="AB319" s="61">
        <f t="shared" si="159"/>
        <v>0</v>
      </c>
      <c r="AC319" s="61">
        <f t="shared" si="155"/>
        <v>16294830</v>
      </c>
      <c r="AE319" s="178" t="s">
        <v>980</v>
      </c>
      <c r="AF319" s="178" t="s">
        <v>981</v>
      </c>
      <c r="AG319" s="179">
        <v>16294830</v>
      </c>
    </row>
    <row r="320" spans="1:33" x14ac:dyDescent="0.25">
      <c r="A320" s="64">
        <v>102502072</v>
      </c>
      <c r="B320" s="65" t="s">
        <v>438</v>
      </c>
      <c r="C320" s="62">
        <f t="shared" ref="C320:N320" si="160">+C321+C322</f>
        <v>12476766.359166667</v>
      </c>
      <c r="D320" s="62">
        <f t="shared" si="160"/>
        <v>35876766.359166667</v>
      </c>
      <c r="E320" s="62">
        <f t="shared" si="160"/>
        <v>12476766.359166667</v>
      </c>
      <c r="F320" s="62">
        <f t="shared" si="160"/>
        <v>12476766.359166667</v>
      </c>
      <c r="G320" s="62">
        <f t="shared" si="160"/>
        <v>12476766.359166667</v>
      </c>
      <c r="H320" s="62">
        <f t="shared" si="160"/>
        <v>12476766.359166667</v>
      </c>
      <c r="I320" s="62">
        <f t="shared" si="160"/>
        <v>12476766.359166667</v>
      </c>
      <c r="J320" s="62">
        <f t="shared" si="160"/>
        <v>7676766.3591666669</v>
      </c>
      <c r="K320" s="62">
        <f t="shared" si="160"/>
        <v>33933289.359166667</v>
      </c>
      <c r="L320" s="62">
        <f t="shared" si="160"/>
        <v>7676766.3591666669</v>
      </c>
      <c r="M320" s="62">
        <f t="shared" si="160"/>
        <v>7499047.0491666049</v>
      </c>
      <c r="N320" s="62">
        <f t="shared" si="160"/>
        <v>7676766.3591666669</v>
      </c>
      <c r="O320" s="62">
        <f t="shared" si="154"/>
        <v>175200000</v>
      </c>
      <c r="Q320" s="62">
        <v>16294830</v>
      </c>
      <c r="R320" s="62">
        <f t="shared" ref="R320:AB320" si="161">+R321+R322</f>
        <v>0</v>
      </c>
      <c r="S320" s="62">
        <f t="shared" si="161"/>
        <v>0</v>
      </c>
      <c r="T320" s="62">
        <f t="shared" si="161"/>
        <v>0</v>
      </c>
      <c r="U320" s="62">
        <f t="shared" si="161"/>
        <v>0</v>
      </c>
      <c r="V320" s="62">
        <f t="shared" si="161"/>
        <v>0</v>
      </c>
      <c r="W320" s="62">
        <f t="shared" si="161"/>
        <v>0</v>
      </c>
      <c r="X320" s="62">
        <f t="shared" si="161"/>
        <v>0</v>
      </c>
      <c r="Y320" s="62">
        <f t="shared" si="161"/>
        <v>0</v>
      </c>
      <c r="Z320" s="62">
        <f t="shared" si="161"/>
        <v>0</v>
      </c>
      <c r="AA320" s="62">
        <f t="shared" si="161"/>
        <v>0</v>
      </c>
      <c r="AB320" s="62">
        <f t="shared" si="161"/>
        <v>0</v>
      </c>
      <c r="AC320" s="62">
        <f t="shared" si="155"/>
        <v>16294830</v>
      </c>
      <c r="AE320" s="97" t="s">
        <v>982</v>
      </c>
      <c r="AF320" s="97" t="s">
        <v>438</v>
      </c>
      <c r="AG320" s="156">
        <v>16294830</v>
      </c>
    </row>
    <row r="321" spans="1:33" x14ac:dyDescent="0.25">
      <c r="A321" s="67">
        <v>10250207201</v>
      </c>
      <c r="B321" s="68" t="s">
        <v>440</v>
      </c>
      <c r="C321" s="69">
        <v>12476766.359166667</v>
      </c>
      <c r="D321" s="69">
        <v>35876766.359166667</v>
      </c>
      <c r="E321" s="69">
        <v>12476766.359166667</v>
      </c>
      <c r="F321" s="69">
        <v>12476766.359166667</v>
      </c>
      <c r="G321" s="69">
        <v>12476766.359166667</v>
      </c>
      <c r="H321" s="69">
        <v>12476766.359166667</v>
      </c>
      <c r="I321" s="69">
        <v>12476766.359166667</v>
      </c>
      <c r="J321" s="69">
        <v>7676766.3591666669</v>
      </c>
      <c r="K321" s="69">
        <v>33933289.359166667</v>
      </c>
      <c r="L321" s="69">
        <v>7676766.3591666669</v>
      </c>
      <c r="M321" s="69">
        <v>7499047.0491666049</v>
      </c>
      <c r="N321" s="69">
        <v>7676766.3591666669</v>
      </c>
      <c r="O321" s="69">
        <v>175200000</v>
      </c>
      <c r="Q321" s="69">
        <v>16294830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  <c r="Z321" s="69">
        <v>0</v>
      </c>
      <c r="AA321" s="69">
        <v>0</v>
      </c>
      <c r="AB321" s="69">
        <v>0</v>
      </c>
      <c r="AC321" s="69">
        <f t="shared" si="155"/>
        <v>16294830</v>
      </c>
      <c r="AE321" s="112" t="s">
        <v>983</v>
      </c>
      <c r="AF321" s="112" t="s">
        <v>440</v>
      </c>
      <c r="AG321" s="161">
        <v>16294830</v>
      </c>
    </row>
    <row r="322" spans="1:33" x14ac:dyDescent="0.25">
      <c r="A322" s="67">
        <v>10250207202</v>
      </c>
      <c r="B322" s="68" t="s">
        <v>444</v>
      </c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>
        <f t="shared" si="154"/>
        <v>0</v>
      </c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>
        <f t="shared" si="155"/>
        <v>0</v>
      </c>
      <c r="AE322" s="112"/>
      <c r="AF322" s="112"/>
      <c r="AG322" s="161"/>
    </row>
    <row r="323" spans="1:33" x14ac:dyDescent="0.25">
      <c r="A323" s="59">
        <v>102502073</v>
      </c>
      <c r="B323" s="60" t="s">
        <v>448</v>
      </c>
      <c r="C323" s="61">
        <f t="shared" ref="C323:N323" si="162">+C324+C325+C326</f>
        <v>0</v>
      </c>
      <c r="D323" s="61">
        <f t="shared" si="162"/>
        <v>0</v>
      </c>
      <c r="E323" s="61">
        <f t="shared" si="162"/>
        <v>0</v>
      </c>
      <c r="F323" s="61">
        <f t="shared" si="162"/>
        <v>0</v>
      </c>
      <c r="G323" s="61">
        <f t="shared" si="162"/>
        <v>0</v>
      </c>
      <c r="H323" s="61">
        <f t="shared" si="162"/>
        <v>0</v>
      </c>
      <c r="I323" s="61">
        <f t="shared" si="162"/>
        <v>0</v>
      </c>
      <c r="J323" s="61">
        <f t="shared" si="162"/>
        <v>0</v>
      </c>
      <c r="K323" s="61">
        <f t="shared" si="162"/>
        <v>0</v>
      </c>
      <c r="L323" s="61">
        <f t="shared" si="162"/>
        <v>0</v>
      </c>
      <c r="M323" s="61">
        <f t="shared" si="162"/>
        <v>0</v>
      </c>
      <c r="N323" s="61">
        <f t="shared" si="162"/>
        <v>0</v>
      </c>
      <c r="O323" s="61">
        <f t="shared" si="154"/>
        <v>0</v>
      </c>
      <c r="Q323" s="61"/>
      <c r="R323" s="61">
        <f t="shared" ref="R323:AB323" si="163">+R324+R325+R326</f>
        <v>0</v>
      </c>
      <c r="S323" s="61">
        <f t="shared" si="163"/>
        <v>0</v>
      </c>
      <c r="T323" s="61">
        <f t="shared" si="163"/>
        <v>0</v>
      </c>
      <c r="U323" s="61">
        <f t="shared" si="163"/>
        <v>0</v>
      </c>
      <c r="V323" s="61">
        <f t="shared" si="163"/>
        <v>0</v>
      </c>
      <c r="W323" s="61">
        <f t="shared" si="163"/>
        <v>0</v>
      </c>
      <c r="X323" s="61">
        <f t="shared" si="163"/>
        <v>0</v>
      </c>
      <c r="Y323" s="61">
        <f t="shared" si="163"/>
        <v>0</v>
      </c>
      <c r="Z323" s="61">
        <f t="shared" si="163"/>
        <v>0</v>
      </c>
      <c r="AA323" s="61">
        <f t="shared" si="163"/>
        <v>0</v>
      </c>
      <c r="AB323" s="61">
        <f t="shared" si="163"/>
        <v>0</v>
      </c>
      <c r="AC323" s="61">
        <f t="shared" si="155"/>
        <v>0</v>
      </c>
      <c r="AE323" s="112"/>
      <c r="AF323" s="112"/>
      <c r="AG323" s="161"/>
    </row>
    <row r="324" spans="1:33" x14ac:dyDescent="0.25">
      <c r="A324" s="67">
        <v>10250207301</v>
      </c>
      <c r="B324" s="68" t="s">
        <v>1282</v>
      </c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>
        <f t="shared" si="154"/>
        <v>0</v>
      </c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>
        <f t="shared" si="155"/>
        <v>0</v>
      </c>
      <c r="AE324" s="112"/>
      <c r="AF324" s="112"/>
      <c r="AG324" s="161"/>
    </row>
    <row r="325" spans="1:33" x14ac:dyDescent="0.25">
      <c r="A325" s="67">
        <v>10250207302</v>
      </c>
      <c r="B325" s="68" t="s">
        <v>1283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>
        <f t="shared" si="154"/>
        <v>0</v>
      </c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>
        <f t="shared" si="155"/>
        <v>0</v>
      </c>
      <c r="AE325" s="112"/>
      <c r="AF325" s="112"/>
      <c r="AG325" s="161"/>
    </row>
    <row r="326" spans="1:33" x14ac:dyDescent="0.25">
      <c r="A326" s="67">
        <v>10250207303</v>
      </c>
      <c r="B326" s="68" t="s">
        <v>450</v>
      </c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>
        <f t="shared" si="154"/>
        <v>0</v>
      </c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>
        <f t="shared" si="155"/>
        <v>0</v>
      </c>
      <c r="AE326" s="112"/>
      <c r="AF326" s="112"/>
      <c r="AG326" s="161"/>
    </row>
    <row r="327" spans="1:33" x14ac:dyDescent="0.25">
      <c r="A327" s="59">
        <v>10250208</v>
      </c>
      <c r="B327" s="60" t="s">
        <v>452</v>
      </c>
      <c r="C327" s="61">
        <f t="shared" ref="C327:N327" si="164">+C328+C338+C345</f>
        <v>139800334.87574261</v>
      </c>
      <c r="D327" s="61">
        <f t="shared" si="164"/>
        <v>182920334.87574261</v>
      </c>
      <c r="E327" s="61">
        <f t="shared" si="164"/>
        <v>191520334.87574261</v>
      </c>
      <c r="F327" s="61">
        <f t="shared" si="164"/>
        <v>189420334.87574261</v>
      </c>
      <c r="G327" s="61">
        <f t="shared" si="164"/>
        <v>189420334.87574261</v>
      </c>
      <c r="H327" s="61">
        <f t="shared" si="164"/>
        <v>183320334.87574261</v>
      </c>
      <c r="I327" s="61">
        <f t="shared" si="164"/>
        <v>179420334.87574261</v>
      </c>
      <c r="J327" s="61">
        <f t="shared" si="164"/>
        <v>183620334.87574261</v>
      </c>
      <c r="K327" s="61">
        <f t="shared" si="164"/>
        <v>181520334.87574261</v>
      </c>
      <c r="L327" s="61">
        <f t="shared" si="164"/>
        <v>187820334.875743</v>
      </c>
      <c r="M327" s="61">
        <f t="shared" si="164"/>
        <v>192481994.26725143</v>
      </c>
      <c r="N327" s="61">
        <f t="shared" si="164"/>
        <v>131820334.87574263</v>
      </c>
      <c r="O327" s="61">
        <f t="shared" si="154"/>
        <v>2133085677.9004209</v>
      </c>
      <c r="Q327" s="61">
        <v>0</v>
      </c>
      <c r="R327" s="61">
        <f t="shared" ref="R327:AB327" si="165">+R328+R338+R345</f>
        <v>0</v>
      </c>
      <c r="S327" s="61">
        <f t="shared" si="165"/>
        <v>0</v>
      </c>
      <c r="T327" s="61">
        <f t="shared" si="165"/>
        <v>0</v>
      </c>
      <c r="U327" s="61">
        <f t="shared" si="165"/>
        <v>0</v>
      </c>
      <c r="V327" s="61">
        <f t="shared" si="165"/>
        <v>0</v>
      </c>
      <c r="W327" s="61">
        <f t="shared" si="165"/>
        <v>0</v>
      </c>
      <c r="X327" s="61">
        <f t="shared" si="165"/>
        <v>0</v>
      </c>
      <c r="Y327" s="61">
        <f t="shared" si="165"/>
        <v>0</v>
      </c>
      <c r="Z327" s="61">
        <f t="shared" si="165"/>
        <v>0</v>
      </c>
      <c r="AA327" s="61">
        <f t="shared" si="165"/>
        <v>0</v>
      </c>
      <c r="AB327" s="61">
        <f t="shared" si="165"/>
        <v>0</v>
      </c>
      <c r="AC327" s="61">
        <f t="shared" si="155"/>
        <v>0</v>
      </c>
      <c r="AE327" s="178" t="s">
        <v>984</v>
      </c>
      <c r="AF327" s="178" t="s">
        <v>452</v>
      </c>
      <c r="AG327" s="179">
        <v>0</v>
      </c>
    </row>
    <row r="328" spans="1:33" x14ac:dyDescent="0.25">
      <c r="A328" s="64">
        <v>102502083</v>
      </c>
      <c r="B328" s="65" t="s">
        <v>986</v>
      </c>
      <c r="C328" s="62">
        <f t="shared" ref="C328:N328" si="166">+C329+C330+C331+C332+C333+C334+C335+C336+C337</f>
        <v>139800334.87574261</v>
      </c>
      <c r="D328" s="62">
        <f t="shared" si="166"/>
        <v>182920334.87574261</v>
      </c>
      <c r="E328" s="62">
        <f t="shared" si="166"/>
        <v>191520334.87574261</v>
      </c>
      <c r="F328" s="62">
        <f t="shared" si="166"/>
        <v>189420334.87574261</v>
      </c>
      <c r="G328" s="62">
        <f t="shared" si="166"/>
        <v>189420334.87574261</v>
      </c>
      <c r="H328" s="62">
        <f t="shared" si="166"/>
        <v>183320334.87574261</v>
      </c>
      <c r="I328" s="62">
        <f t="shared" si="166"/>
        <v>179420334.87574261</v>
      </c>
      <c r="J328" s="62">
        <f t="shared" si="166"/>
        <v>183620334.87574261</v>
      </c>
      <c r="K328" s="62">
        <f t="shared" si="166"/>
        <v>181520334.87574261</v>
      </c>
      <c r="L328" s="62">
        <f t="shared" si="166"/>
        <v>187820334.875743</v>
      </c>
      <c r="M328" s="62">
        <f t="shared" si="166"/>
        <v>192481994.26725143</v>
      </c>
      <c r="N328" s="62">
        <f t="shared" si="166"/>
        <v>131820334.87574263</v>
      </c>
      <c r="O328" s="62">
        <f t="shared" si="154"/>
        <v>2133085677.9004209</v>
      </c>
      <c r="Q328" s="62">
        <v>0</v>
      </c>
      <c r="R328" s="62">
        <f t="shared" ref="R328:AB328" si="167">+R329+R330+R331+R332+R333+R334+R335+R336+R337</f>
        <v>0</v>
      </c>
      <c r="S328" s="62">
        <f t="shared" si="167"/>
        <v>0</v>
      </c>
      <c r="T328" s="62">
        <f t="shared" si="167"/>
        <v>0</v>
      </c>
      <c r="U328" s="62">
        <f t="shared" si="167"/>
        <v>0</v>
      </c>
      <c r="V328" s="62">
        <f t="shared" si="167"/>
        <v>0</v>
      </c>
      <c r="W328" s="62">
        <f t="shared" si="167"/>
        <v>0</v>
      </c>
      <c r="X328" s="62">
        <f t="shared" si="167"/>
        <v>0</v>
      </c>
      <c r="Y328" s="62">
        <f t="shared" si="167"/>
        <v>0</v>
      </c>
      <c r="Z328" s="62">
        <f t="shared" si="167"/>
        <v>0</v>
      </c>
      <c r="AA328" s="62">
        <f t="shared" si="167"/>
        <v>0</v>
      </c>
      <c r="AB328" s="62">
        <f t="shared" si="167"/>
        <v>0</v>
      </c>
      <c r="AC328" s="62">
        <f t="shared" si="155"/>
        <v>0</v>
      </c>
      <c r="AE328" s="97" t="s">
        <v>985</v>
      </c>
      <c r="AF328" s="97" t="s">
        <v>986</v>
      </c>
      <c r="AG328" s="164">
        <v>0</v>
      </c>
    </row>
    <row r="329" spans="1:33" x14ac:dyDescent="0.25">
      <c r="A329" s="67">
        <v>10250208301</v>
      </c>
      <c r="B329" s="68" t="s">
        <v>1137</v>
      </c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>
        <f t="shared" si="154"/>
        <v>0</v>
      </c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>
        <f t="shared" si="155"/>
        <v>0</v>
      </c>
      <c r="AE329" s="110" t="s">
        <v>987</v>
      </c>
      <c r="AF329" s="112" t="s">
        <v>988</v>
      </c>
      <c r="AG329" s="161"/>
    </row>
    <row r="330" spans="1:33" x14ac:dyDescent="0.25">
      <c r="A330" s="67">
        <v>10250208302</v>
      </c>
      <c r="B330" s="68" t="s">
        <v>1138</v>
      </c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>
        <f t="shared" si="154"/>
        <v>0</v>
      </c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>
        <f t="shared" si="155"/>
        <v>0</v>
      </c>
      <c r="AE330" s="110" t="s">
        <v>989</v>
      </c>
      <c r="AF330" s="112" t="s">
        <v>990</v>
      </c>
      <c r="AG330" s="161"/>
    </row>
    <row r="331" spans="1:33" x14ac:dyDescent="0.25">
      <c r="A331" s="67">
        <v>10250208303</v>
      </c>
      <c r="B331" s="68" t="s">
        <v>468</v>
      </c>
      <c r="C331" s="69">
        <v>0</v>
      </c>
      <c r="D331" s="69">
        <v>10000000</v>
      </c>
      <c r="E331" s="69">
        <v>10000000</v>
      </c>
      <c r="F331" s="69">
        <v>10000000</v>
      </c>
      <c r="G331" s="69">
        <v>10000000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40000000</v>
      </c>
      <c r="Q331" s="69"/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  <c r="Z331" s="69">
        <v>0</v>
      </c>
      <c r="AA331" s="69">
        <v>0</v>
      </c>
      <c r="AB331" s="69">
        <v>0</v>
      </c>
      <c r="AC331" s="69">
        <f t="shared" si="155"/>
        <v>0</v>
      </c>
      <c r="AE331" s="110" t="s">
        <v>991</v>
      </c>
      <c r="AF331" s="104" t="s">
        <v>468</v>
      </c>
      <c r="AG331" s="161"/>
    </row>
    <row r="332" spans="1:33" x14ac:dyDescent="0.25">
      <c r="A332" s="67">
        <v>10250208304</v>
      </c>
      <c r="B332" s="68" t="s">
        <v>929</v>
      </c>
      <c r="C332" s="69">
        <v>7980000</v>
      </c>
      <c r="D332" s="69">
        <v>33600000</v>
      </c>
      <c r="E332" s="69">
        <v>49700000</v>
      </c>
      <c r="F332" s="69">
        <v>47600000</v>
      </c>
      <c r="G332" s="69">
        <v>47600000</v>
      </c>
      <c r="H332" s="69">
        <v>45500000</v>
      </c>
      <c r="I332" s="69">
        <v>47600000</v>
      </c>
      <c r="J332" s="69">
        <v>51800000</v>
      </c>
      <c r="K332" s="69">
        <v>49700000</v>
      </c>
      <c r="L332" s="69">
        <v>56000000</v>
      </c>
      <c r="M332" s="69">
        <v>56000000</v>
      </c>
      <c r="N332" s="69">
        <v>0</v>
      </c>
      <c r="O332" s="69">
        <v>493080000</v>
      </c>
      <c r="Q332" s="69"/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  <c r="Z332" s="69">
        <v>0</v>
      </c>
      <c r="AA332" s="69">
        <v>0</v>
      </c>
      <c r="AB332" s="69">
        <v>0</v>
      </c>
      <c r="AC332" s="69">
        <f t="shared" si="155"/>
        <v>0</v>
      </c>
      <c r="AE332" s="110" t="s">
        <v>992</v>
      </c>
      <c r="AF332" s="112" t="s">
        <v>929</v>
      </c>
      <c r="AG332" s="161"/>
    </row>
    <row r="333" spans="1:33" x14ac:dyDescent="0.25">
      <c r="A333" s="67">
        <v>10250208305</v>
      </c>
      <c r="B333" s="68" t="s">
        <v>470</v>
      </c>
      <c r="C333" s="69">
        <v>131820334.87574263</v>
      </c>
      <c r="D333" s="69">
        <v>131820334.87574263</v>
      </c>
      <c r="E333" s="69">
        <v>131820334.87574263</v>
      </c>
      <c r="F333" s="69">
        <v>131820334.87574263</v>
      </c>
      <c r="G333" s="69">
        <v>131820334.87574263</v>
      </c>
      <c r="H333" s="69">
        <v>131820334.87574263</v>
      </c>
      <c r="I333" s="69">
        <v>131820334.87574263</v>
      </c>
      <c r="J333" s="69">
        <v>131820334.87574263</v>
      </c>
      <c r="K333" s="69">
        <v>131820334.87574263</v>
      </c>
      <c r="L333" s="69">
        <v>131820334.875743</v>
      </c>
      <c r="M333" s="69">
        <v>136481994.26725143</v>
      </c>
      <c r="N333" s="69">
        <v>131820334.87574263</v>
      </c>
      <c r="O333" s="69">
        <v>1586505677.9004209</v>
      </c>
      <c r="Q333" s="69"/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  <c r="Z333" s="69">
        <v>0</v>
      </c>
      <c r="AA333" s="69">
        <v>0</v>
      </c>
      <c r="AB333" s="69">
        <v>0</v>
      </c>
      <c r="AC333" s="69">
        <f t="shared" si="155"/>
        <v>0</v>
      </c>
      <c r="AE333" s="110" t="s">
        <v>993</v>
      </c>
      <c r="AF333" s="112" t="s">
        <v>470</v>
      </c>
      <c r="AG333" s="161"/>
    </row>
    <row r="334" spans="1:33" x14ac:dyDescent="0.25">
      <c r="A334" s="67">
        <v>10250208306</v>
      </c>
      <c r="B334" s="68" t="s">
        <v>472</v>
      </c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>
        <f t="shared" si="154"/>
        <v>0</v>
      </c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>
        <f t="shared" si="155"/>
        <v>0</v>
      </c>
      <c r="AE334" s="110" t="s">
        <v>994</v>
      </c>
      <c r="AF334" s="112" t="s">
        <v>472</v>
      </c>
      <c r="AG334" s="161"/>
    </row>
    <row r="335" spans="1:33" x14ac:dyDescent="0.25">
      <c r="A335" s="67">
        <v>10250208307</v>
      </c>
      <c r="B335" s="68" t="s">
        <v>996</v>
      </c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>
        <f t="shared" si="154"/>
        <v>0</v>
      </c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>
        <f t="shared" si="155"/>
        <v>0</v>
      </c>
      <c r="AE335" s="110" t="s">
        <v>995</v>
      </c>
      <c r="AF335" s="112" t="s">
        <v>996</v>
      </c>
      <c r="AG335" s="161"/>
    </row>
    <row r="336" spans="1:33" x14ac:dyDescent="0.25">
      <c r="A336" s="67">
        <v>10250208308</v>
      </c>
      <c r="B336" s="68" t="s">
        <v>998</v>
      </c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>
        <f t="shared" si="154"/>
        <v>0</v>
      </c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>
        <f t="shared" si="155"/>
        <v>0</v>
      </c>
      <c r="AE336" s="110" t="s">
        <v>997</v>
      </c>
      <c r="AF336" s="112" t="s">
        <v>998</v>
      </c>
      <c r="AG336" s="161"/>
    </row>
    <row r="337" spans="1:33" x14ac:dyDescent="0.25">
      <c r="A337" s="67">
        <v>10250208309</v>
      </c>
      <c r="B337" s="68" t="s">
        <v>930</v>
      </c>
      <c r="C337" s="69">
        <v>0</v>
      </c>
      <c r="D337" s="69">
        <v>7500000</v>
      </c>
      <c r="E337" s="69">
        <v>0</v>
      </c>
      <c r="F337" s="69">
        <v>0</v>
      </c>
      <c r="G337" s="69">
        <v>0</v>
      </c>
      <c r="H337" s="69">
        <v>6000000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13500000</v>
      </c>
      <c r="Q337" s="69"/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  <c r="Z337" s="69">
        <v>0</v>
      </c>
      <c r="AA337" s="69">
        <v>0</v>
      </c>
      <c r="AB337" s="69">
        <v>0</v>
      </c>
      <c r="AC337" s="69">
        <f t="shared" si="155"/>
        <v>0</v>
      </c>
      <c r="AE337" s="110" t="s">
        <v>999</v>
      </c>
      <c r="AF337" s="112" t="s">
        <v>930</v>
      </c>
      <c r="AG337" s="161"/>
    </row>
    <row r="338" spans="1:33" x14ac:dyDescent="0.25">
      <c r="A338" s="59">
        <v>102502084</v>
      </c>
      <c r="B338" s="60" t="s">
        <v>476</v>
      </c>
      <c r="C338" s="61">
        <f t="shared" ref="C338:N338" si="168">+C339+C340+C341+C342+C343+C344</f>
        <v>0</v>
      </c>
      <c r="D338" s="61">
        <f t="shared" si="168"/>
        <v>0</v>
      </c>
      <c r="E338" s="61">
        <f t="shared" si="168"/>
        <v>0</v>
      </c>
      <c r="F338" s="61">
        <f t="shared" si="168"/>
        <v>0</v>
      </c>
      <c r="G338" s="61">
        <f t="shared" si="168"/>
        <v>0</v>
      </c>
      <c r="H338" s="61">
        <f t="shared" si="168"/>
        <v>0</v>
      </c>
      <c r="I338" s="61">
        <f t="shared" si="168"/>
        <v>0</v>
      </c>
      <c r="J338" s="61">
        <f t="shared" si="168"/>
        <v>0</v>
      </c>
      <c r="K338" s="61">
        <f t="shared" si="168"/>
        <v>0</v>
      </c>
      <c r="L338" s="61">
        <f t="shared" si="168"/>
        <v>0</v>
      </c>
      <c r="M338" s="61">
        <f t="shared" si="168"/>
        <v>0</v>
      </c>
      <c r="N338" s="61">
        <f t="shared" si="168"/>
        <v>0</v>
      </c>
      <c r="O338" s="61">
        <f t="shared" si="154"/>
        <v>0</v>
      </c>
      <c r="Q338" s="61">
        <v>0</v>
      </c>
      <c r="R338" s="61">
        <f t="shared" ref="R338:AB338" si="169">+R339+R340+R341+R342+R343+R344</f>
        <v>0</v>
      </c>
      <c r="S338" s="61">
        <f t="shared" si="169"/>
        <v>0</v>
      </c>
      <c r="T338" s="61">
        <f t="shared" si="169"/>
        <v>0</v>
      </c>
      <c r="U338" s="61">
        <f t="shared" si="169"/>
        <v>0</v>
      </c>
      <c r="V338" s="61">
        <f t="shared" si="169"/>
        <v>0</v>
      </c>
      <c r="W338" s="61">
        <f t="shared" si="169"/>
        <v>0</v>
      </c>
      <c r="X338" s="61">
        <f t="shared" si="169"/>
        <v>0</v>
      </c>
      <c r="Y338" s="61">
        <f t="shared" si="169"/>
        <v>0</v>
      </c>
      <c r="Z338" s="61">
        <f t="shared" si="169"/>
        <v>0</v>
      </c>
      <c r="AA338" s="61">
        <f t="shared" si="169"/>
        <v>0</v>
      </c>
      <c r="AB338" s="61">
        <f t="shared" si="169"/>
        <v>0</v>
      </c>
      <c r="AC338" s="61">
        <f t="shared" si="155"/>
        <v>0</v>
      </c>
      <c r="AE338" s="97" t="s">
        <v>1000</v>
      </c>
      <c r="AF338" s="97" t="s">
        <v>476</v>
      </c>
      <c r="AG338" s="156">
        <v>0</v>
      </c>
    </row>
    <row r="339" spans="1:33" x14ac:dyDescent="0.25">
      <c r="A339" s="67">
        <v>10250208401</v>
      </c>
      <c r="B339" s="68" t="s">
        <v>478</v>
      </c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>
        <f t="shared" si="154"/>
        <v>0</v>
      </c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>
        <f t="shared" si="155"/>
        <v>0</v>
      </c>
      <c r="AE339" s="110" t="s">
        <v>1001</v>
      </c>
      <c r="AF339" s="112" t="s">
        <v>478</v>
      </c>
      <c r="AG339" s="161"/>
    </row>
    <row r="340" spans="1:33" x14ac:dyDescent="0.25">
      <c r="A340" s="67">
        <v>10250208402</v>
      </c>
      <c r="B340" s="68" t="s">
        <v>480</v>
      </c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>
        <f t="shared" si="154"/>
        <v>0</v>
      </c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>
        <f t="shared" si="155"/>
        <v>0</v>
      </c>
      <c r="AE340" s="110" t="s">
        <v>1002</v>
      </c>
      <c r="AF340" s="112" t="s">
        <v>480</v>
      </c>
      <c r="AG340" s="161"/>
    </row>
    <row r="341" spans="1:33" x14ac:dyDescent="0.25">
      <c r="A341" s="67">
        <v>10250208403</v>
      </c>
      <c r="B341" s="68" t="s">
        <v>1004</v>
      </c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>
        <f t="shared" si="154"/>
        <v>0</v>
      </c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>
        <f t="shared" si="155"/>
        <v>0</v>
      </c>
      <c r="AE341" s="110" t="s">
        <v>1003</v>
      </c>
      <c r="AF341" s="112" t="s">
        <v>1004</v>
      </c>
      <c r="AG341" s="161"/>
    </row>
    <row r="342" spans="1:33" x14ac:dyDescent="0.25">
      <c r="A342" s="67">
        <v>10250208404</v>
      </c>
      <c r="B342" s="68" t="s">
        <v>1006</v>
      </c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>
        <f t="shared" si="154"/>
        <v>0</v>
      </c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>
        <f t="shared" si="155"/>
        <v>0</v>
      </c>
      <c r="AE342" s="110" t="s">
        <v>1005</v>
      </c>
      <c r="AF342" s="112" t="s">
        <v>1006</v>
      </c>
      <c r="AG342" s="161"/>
    </row>
    <row r="343" spans="1:33" x14ac:dyDescent="0.25">
      <c r="A343" s="67">
        <v>10250208405</v>
      </c>
      <c r="B343" s="68" t="s">
        <v>931</v>
      </c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>
        <f t="shared" si="154"/>
        <v>0</v>
      </c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>
        <f t="shared" si="155"/>
        <v>0</v>
      </c>
      <c r="AE343" s="110" t="s">
        <v>1007</v>
      </c>
      <c r="AF343" s="112" t="s">
        <v>931</v>
      </c>
      <c r="AG343" s="161"/>
    </row>
    <row r="344" spans="1:33" x14ac:dyDescent="0.25">
      <c r="A344" s="67">
        <v>10250208406</v>
      </c>
      <c r="B344" s="68" t="s">
        <v>1009</v>
      </c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>
        <f t="shared" si="154"/>
        <v>0</v>
      </c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>
        <f t="shared" si="155"/>
        <v>0</v>
      </c>
      <c r="AE344" s="110" t="s">
        <v>1008</v>
      </c>
      <c r="AF344" s="112" t="s">
        <v>1009</v>
      </c>
      <c r="AG344" s="161"/>
    </row>
    <row r="345" spans="1:33" x14ac:dyDescent="0.25">
      <c r="A345" s="59">
        <v>102502089</v>
      </c>
      <c r="B345" s="60" t="s">
        <v>850</v>
      </c>
      <c r="C345" s="61">
        <f t="shared" ref="C345:N345" si="170">+C346+C347+C348+C349</f>
        <v>0</v>
      </c>
      <c r="D345" s="61">
        <f t="shared" si="170"/>
        <v>0</v>
      </c>
      <c r="E345" s="61">
        <f t="shared" si="170"/>
        <v>0</v>
      </c>
      <c r="F345" s="61">
        <f t="shared" si="170"/>
        <v>0</v>
      </c>
      <c r="G345" s="61">
        <f t="shared" si="170"/>
        <v>0</v>
      </c>
      <c r="H345" s="61">
        <f t="shared" si="170"/>
        <v>0</v>
      </c>
      <c r="I345" s="61">
        <f t="shared" si="170"/>
        <v>0</v>
      </c>
      <c r="J345" s="61">
        <f t="shared" si="170"/>
        <v>0</v>
      </c>
      <c r="K345" s="61">
        <f t="shared" si="170"/>
        <v>0</v>
      </c>
      <c r="L345" s="61">
        <f t="shared" si="170"/>
        <v>0</v>
      </c>
      <c r="M345" s="61">
        <f t="shared" si="170"/>
        <v>0</v>
      </c>
      <c r="N345" s="61">
        <f t="shared" si="170"/>
        <v>0</v>
      </c>
      <c r="O345" s="61">
        <f t="shared" si="154"/>
        <v>0</v>
      </c>
      <c r="Q345" s="61">
        <v>0</v>
      </c>
      <c r="R345" s="61">
        <f t="shared" ref="R345:AB345" si="171">+R346+R347+R348+R349</f>
        <v>0</v>
      </c>
      <c r="S345" s="61">
        <f t="shared" si="171"/>
        <v>0</v>
      </c>
      <c r="T345" s="61">
        <f t="shared" si="171"/>
        <v>0</v>
      </c>
      <c r="U345" s="61">
        <f t="shared" si="171"/>
        <v>0</v>
      </c>
      <c r="V345" s="61">
        <f t="shared" si="171"/>
        <v>0</v>
      </c>
      <c r="W345" s="61">
        <f t="shared" si="171"/>
        <v>0</v>
      </c>
      <c r="X345" s="61">
        <f t="shared" si="171"/>
        <v>0</v>
      </c>
      <c r="Y345" s="61">
        <f t="shared" si="171"/>
        <v>0</v>
      </c>
      <c r="Z345" s="61">
        <f t="shared" si="171"/>
        <v>0</v>
      </c>
      <c r="AA345" s="61">
        <f t="shared" si="171"/>
        <v>0</v>
      </c>
      <c r="AB345" s="61">
        <f t="shared" si="171"/>
        <v>0</v>
      </c>
      <c r="AC345" s="61">
        <f t="shared" si="155"/>
        <v>0</v>
      </c>
      <c r="AE345" s="97" t="s">
        <v>1010</v>
      </c>
      <c r="AF345" s="97" t="s">
        <v>1011</v>
      </c>
      <c r="AG345" s="156">
        <v>0</v>
      </c>
    </row>
    <row r="346" spans="1:33" x14ac:dyDescent="0.25">
      <c r="A346" s="67">
        <v>10250208901</v>
      </c>
      <c r="B346" s="68" t="s">
        <v>526</v>
      </c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>
        <f t="shared" si="154"/>
        <v>0</v>
      </c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>
        <f t="shared" si="155"/>
        <v>0</v>
      </c>
      <c r="AE346" s="110" t="s">
        <v>1012</v>
      </c>
      <c r="AF346" s="112" t="s">
        <v>526</v>
      </c>
      <c r="AG346" s="161"/>
    </row>
    <row r="347" spans="1:33" x14ac:dyDescent="0.25">
      <c r="A347" s="67">
        <v>10250208902</v>
      </c>
      <c r="B347" s="68" t="s">
        <v>1284</v>
      </c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>
        <f t="shared" si="154"/>
        <v>0</v>
      </c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>
        <f t="shared" si="155"/>
        <v>0</v>
      </c>
      <c r="AE347" s="110" t="s">
        <v>1013</v>
      </c>
      <c r="AF347" s="110" t="s">
        <v>1014</v>
      </c>
      <c r="AG347" s="161"/>
    </row>
    <row r="348" spans="1:33" x14ac:dyDescent="0.25">
      <c r="A348" s="67">
        <v>10250208903</v>
      </c>
      <c r="B348" s="68" t="s">
        <v>1016</v>
      </c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>
        <f t="shared" si="154"/>
        <v>0</v>
      </c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>
        <f t="shared" si="155"/>
        <v>0</v>
      </c>
      <c r="AE348" s="110" t="s">
        <v>1015</v>
      </c>
      <c r="AF348" s="112" t="s">
        <v>1016</v>
      </c>
      <c r="AG348" s="161"/>
    </row>
    <row r="349" spans="1:33" x14ac:dyDescent="0.25">
      <c r="A349" s="67">
        <v>10250208904</v>
      </c>
      <c r="B349" s="68" t="s">
        <v>1018</v>
      </c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>
        <f t="shared" si="154"/>
        <v>0</v>
      </c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>
        <f t="shared" si="155"/>
        <v>0</v>
      </c>
      <c r="AE349" s="110" t="s">
        <v>1017</v>
      </c>
      <c r="AF349" s="112" t="s">
        <v>1018</v>
      </c>
      <c r="AG349" s="161"/>
    </row>
    <row r="350" spans="1:33" x14ac:dyDescent="0.25">
      <c r="A350" s="59">
        <v>10250209</v>
      </c>
      <c r="B350" s="60" t="s">
        <v>528</v>
      </c>
      <c r="C350" s="61">
        <f t="shared" ref="C350:N350" si="172">+C351+C358+C364+C371</f>
        <v>84340763.333333328</v>
      </c>
      <c r="D350" s="61">
        <f t="shared" si="172"/>
        <v>1590077546.8333333</v>
      </c>
      <c r="E350" s="61">
        <f t="shared" si="172"/>
        <v>458704561.21584541</v>
      </c>
      <c r="F350" s="61">
        <f t="shared" si="172"/>
        <v>220552240.33333331</v>
      </c>
      <c r="G350" s="61">
        <f t="shared" si="172"/>
        <v>51160365.803284965</v>
      </c>
      <c r="H350" s="61">
        <f t="shared" si="172"/>
        <v>61352676.333333336</v>
      </c>
      <c r="I350" s="61">
        <f t="shared" si="172"/>
        <v>1637049177.5983565</v>
      </c>
      <c r="J350" s="61">
        <f t="shared" si="172"/>
        <v>359743365.21584541</v>
      </c>
      <c r="K350" s="61">
        <f t="shared" si="172"/>
        <v>248868307.33333334</v>
      </c>
      <c r="L350" s="61">
        <f t="shared" si="172"/>
        <v>48928312.333333336</v>
      </c>
      <c r="M350" s="61">
        <f t="shared" si="172"/>
        <v>10968443.333333334</v>
      </c>
      <c r="N350" s="61">
        <f t="shared" si="172"/>
        <v>9930763.333333334</v>
      </c>
      <c r="O350" s="61">
        <f t="shared" si="154"/>
        <v>4781676522.9999971</v>
      </c>
      <c r="Q350" s="61">
        <v>74665200</v>
      </c>
      <c r="R350" s="61">
        <f t="shared" ref="R350:AB350" si="173">+R351+R358+R364+R371</f>
        <v>0</v>
      </c>
      <c r="S350" s="61">
        <f t="shared" si="173"/>
        <v>0</v>
      </c>
      <c r="T350" s="61">
        <f t="shared" si="173"/>
        <v>0</v>
      </c>
      <c r="U350" s="61">
        <f t="shared" si="173"/>
        <v>0</v>
      </c>
      <c r="V350" s="61">
        <f t="shared" si="173"/>
        <v>0</v>
      </c>
      <c r="W350" s="61">
        <f t="shared" si="173"/>
        <v>0</v>
      </c>
      <c r="X350" s="61">
        <f t="shared" si="173"/>
        <v>0</v>
      </c>
      <c r="Y350" s="61">
        <f t="shared" si="173"/>
        <v>0</v>
      </c>
      <c r="Z350" s="61">
        <f t="shared" si="173"/>
        <v>0</v>
      </c>
      <c r="AA350" s="61">
        <f t="shared" si="173"/>
        <v>0</v>
      </c>
      <c r="AB350" s="61">
        <f t="shared" si="173"/>
        <v>0</v>
      </c>
      <c r="AC350" s="61">
        <f t="shared" si="155"/>
        <v>74665200</v>
      </c>
      <c r="AE350" s="178" t="s">
        <v>1019</v>
      </c>
      <c r="AF350" s="178" t="s">
        <v>528</v>
      </c>
      <c r="AG350" s="179">
        <v>74665200</v>
      </c>
    </row>
    <row r="351" spans="1:33" x14ac:dyDescent="0.25">
      <c r="A351" s="64">
        <v>102502092</v>
      </c>
      <c r="B351" s="65" t="s">
        <v>530</v>
      </c>
      <c r="C351" s="62">
        <f t="shared" ref="C351:N351" si="174">+C352+C353+C354+C355+C356+C357</f>
        <v>84340763.333333328</v>
      </c>
      <c r="D351" s="62">
        <f t="shared" si="174"/>
        <v>1590077546.8333333</v>
      </c>
      <c r="E351" s="62">
        <f t="shared" si="174"/>
        <v>458704561.21584541</v>
      </c>
      <c r="F351" s="62">
        <f t="shared" si="174"/>
        <v>150552240.33333331</v>
      </c>
      <c r="G351" s="62">
        <f t="shared" si="174"/>
        <v>51160365.803284965</v>
      </c>
      <c r="H351" s="62">
        <f t="shared" si="174"/>
        <v>61352676.333333336</v>
      </c>
      <c r="I351" s="62">
        <f t="shared" si="174"/>
        <v>1637049177.5983565</v>
      </c>
      <c r="J351" s="62">
        <f t="shared" si="174"/>
        <v>359743365.21584541</v>
      </c>
      <c r="K351" s="62">
        <f t="shared" si="174"/>
        <v>178868307.33333334</v>
      </c>
      <c r="L351" s="62">
        <f t="shared" si="174"/>
        <v>48928312.333333336</v>
      </c>
      <c r="M351" s="62">
        <f t="shared" si="174"/>
        <v>10968443.333333334</v>
      </c>
      <c r="N351" s="62">
        <f t="shared" si="174"/>
        <v>9930763.333333334</v>
      </c>
      <c r="O351" s="62">
        <f t="shared" si="154"/>
        <v>4641676522.9999971</v>
      </c>
      <c r="Q351" s="62">
        <v>74665200</v>
      </c>
      <c r="R351" s="62">
        <f t="shared" ref="R351:AB351" si="175">+R352+R353+R354+R355+R356+R357</f>
        <v>0</v>
      </c>
      <c r="S351" s="62">
        <f t="shared" si="175"/>
        <v>0</v>
      </c>
      <c r="T351" s="62">
        <f t="shared" si="175"/>
        <v>0</v>
      </c>
      <c r="U351" s="62">
        <f t="shared" si="175"/>
        <v>0</v>
      </c>
      <c r="V351" s="62">
        <f t="shared" si="175"/>
        <v>0</v>
      </c>
      <c r="W351" s="62">
        <f t="shared" si="175"/>
        <v>0</v>
      </c>
      <c r="X351" s="62">
        <f t="shared" si="175"/>
        <v>0</v>
      </c>
      <c r="Y351" s="62">
        <f t="shared" si="175"/>
        <v>0</v>
      </c>
      <c r="Z351" s="62">
        <f t="shared" si="175"/>
        <v>0</v>
      </c>
      <c r="AA351" s="62">
        <f t="shared" si="175"/>
        <v>0</v>
      </c>
      <c r="AB351" s="62">
        <f t="shared" si="175"/>
        <v>0</v>
      </c>
      <c r="AC351" s="62">
        <f t="shared" si="155"/>
        <v>74665200</v>
      </c>
      <c r="AE351" s="97" t="s">
        <v>1020</v>
      </c>
      <c r="AF351" s="97" t="s">
        <v>530</v>
      </c>
      <c r="AG351" s="156">
        <v>74665200</v>
      </c>
    </row>
    <row r="352" spans="1:33" x14ac:dyDescent="0.25">
      <c r="A352" s="67">
        <v>10250209201</v>
      </c>
      <c r="B352" s="68" t="s">
        <v>1022</v>
      </c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>
        <f t="shared" si="154"/>
        <v>0</v>
      </c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>
        <f t="shared" si="155"/>
        <v>0</v>
      </c>
      <c r="AE352" s="110" t="s">
        <v>1021</v>
      </c>
      <c r="AF352" s="139" t="s">
        <v>1022</v>
      </c>
      <c r="AG352" s="165"/>
    </row>
    <row r="353" spans="1:33" x14ac:dyDescent="0.25">
      <c r="A353" s="67">
        <v>10250209202</v>
      </c>
      <c r="B353" s="68" t="s">
        <v>1024</v>
      </c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>
        <f t="shared" si="154"/>
        <v>0</v>
      </c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>
        <f t="shared" si="155"/>
        <v>0</v>
      </c>
      <c r="AE353" s="110" t="s">
        <v>1023</v>
      </c>
      <c r="AF353" s="139" t="s">
        <v>1024</v>
      </c>
      <c r="AG353" s="165"/>
    </row>
    <row r="354" spans="1:33" x14ac:dyDescent="0.25">
      <c r="A354" s="67">
        <v>10250209203</v>
      </c>
      <c r="B354" s="68" t="s">
        <v>1026</v>
      </c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>
        <f t="shared" si="154"/>
        <v>0</v>
      </c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>
        <f t="shared" si="155"/>
        <v>0</v>
      </c>
      <c r="AE354" s="110" t="s">
        <v>1025</v>
      </c>
      <c r="AF354" s="139" t="s">
        <v>1026</v>
      </c>
      <c r="AG354" s="165"/>
    </row>
    <row r="355" spans="1:33" x14ac:dyDescent="0.25">
      <c r="A355" s="67">
        <v>10250209204</v>
      </c>
      <c r="B355" s="68" t="s">
        <v>1028</v>
      </c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>
        <f t="shared" si="154"/>
        <v>0</v>
      </c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>
        <f t="shared" si="155"/>
        <v>0</v>
      </c>
      <c r="AE355" s="110" t="s">
        <v>1027</v>
      </c>
      <c r="AF355" s="139" t="s">
        <v>1028</v>
      </c>
      <c r="AG355" s="165"/>
    </row>
    <row r="356" spans="1:33" x14ac:dyDescent="0.25">
      <c r="A356" s="67">
        <v>10250209205</v>
      </c>
      <c r="B356" s="68" t="s">
        <v>532</v>
      </c>
      <c r="C356" s="69">
        <v>0</v>
      </c>
      <c r="D356" s="69">
        <v>24000000</v>
      </c>
      <c r="E356" s="69">
        <v>24000000</v>
      </c>
      <c r="F356" s="69">
        <v>30000000</v>
      </c>
      <c r="G356" s="69">
        <v>0</v>
      </c>
      <c r="H356" s="69">
        <v>0</v>
      </c>
      <c r="I356" s="69">
        <v>50000000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128000000</v>
      </c>
      <c r="Q356" s="69">
        <v>74665200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  <c r="Z356" s="69">
        <v>0</v>
      </c>
      <c r="AA356" s="69">
        <v>0</v>
      </c>
      <c r="AB356" s="69">
        <v>0</v>
      </c>
      <c r="AC356" s="69">
        <f t="shared" si="155"/>
        <v>74665200</v>
      </c>
      <c r="AE356" s="110" t="s">
        <v>1029</v>
      </c>
      <c r="AF356" s="139" t="s">
        <v>532</v>
      </c>
      <c r="AG356" s="165">
        <v>74665200</v>
      </c>
    </row>
    <row r="357" spans="1:33" x14ac:dyDescent="0.25">
      <c r="A357" s="67">
        <v>10250209209</v>
      </c>
      <c r="B357" s="68" t="s">
        <v>534</v>
      </c>
      <c r="C357" s="69">
        <v>84340763.333333328</v>
      </c>
      <c r="D357" s="69">
        <v>1566077546.8333333</v>
      </c>
      <c r="E357" s="69">
        <v>434704561.21584541</v>
      </c>
      <c r="F357" s="69">
        <v>120552240.33333333</v>
      </c>
      <c r="G357" s="69">
        <v>51160365.803284965</v>
      </c>
      <c r="H357" s="69">
        <v>61352676.333333336</v>
      </c>
      <c r="I357" s="69">
        <v>1587049177.5983565</v>
      </c>
      <c r="J357" s="69">
        <v>359743365.21584541</v>
      </c>
      <c r="K357" s="69">
        <v>178868307.33333334</v>
      </c>
      <c r="L357" s="69">
        <v>48928312.333333336</v>
      </c>
      <c r="M357" s="69">
        <v>10968443.333333334</v>
      </c>
      <c r="N357" s="69">
        <v>9930763.333333334</v>
      </c>
      <c r="O357" s="69">
        <v>4513676522.9999981</v>
      </c>
      <c r="Q357" s="69"/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  <c r="Z357" s="69">
        <v>0</v>
      </c>
      <c r="AA357" s="69">
        <v>0</v>
      </c>
      <c r="AB357" s="69">
        <v>0</v>
      </c>
      <c r="AC357" s="69">
        <f t="shared" si="155"/>
        <v>0</v>
      </c>
      <c r="AE357" s="110" t="s">
        <v>1030</v>
      </c>
      <c r="AF357" s="139" t="s">
        <v>1031</v>
      </c>
      <c r="AG357" s="165"/>
    </row>
    <row r="358" spans="1:33" x14ac:dyDescent="0.25">
      <c r="A358" s="59">
        <v>102502093</v>
      </c>
      <c r="B358" s="60" t="s">
        <v>536</v>
      </c>
      <c r="C358" s="61">
        <f t="shared" ref="C358:N358" si="176">+C359+C360+C361+C362+C363</f>
        <v>0</v>
      </c>
      <c r="D358" s="61">
        <f t="shared" si="176"/>
        <v>0</v>
      </c>
      <c r="E358" s="61">
        <f t="shared" si="176"/>
        <v>0</v>
      </c>
      <c r="F358" s="61">
        <f t="shared" si="176"/>
        <v>70000000</v>
      </c>
      <c r="G358" s="61">
        <f t="shared" si="176"/>
        <v>0</v>
      </c>
      <c r="H358" s="61">
        <f t="shared" si="176"/>
        <v>0</v>
      </c>
      <c r="I358" s="61">
        <f t="shared" si="176"/>
        <v>0</v>
      </c>
      <c r="J358" s="61">
        <f t="shared" si="176"/>
        <v>0</v>
      </c>
      <c r="K358" s="61">
        <f t="shared" si="176"/>
        <v>70000000</v>
      </c>
      <c r="L358" s="61">
        <f t="shared" si="176"/>
        <v>0</v>
      </c>
      <c r="M358" s="61">
        <f t="shared" si="176"/>
        <v>0</v>
      </c>
      <c r="N358" s="61">
        <f t="shared" si="176"/>
        <v>0</v>
      </c>
      <c r="O358" s="61">
        <f t="shared" si="154"/>
        <v>140000000</v>
      </c>
      <c r="Q358" s="61">
        <v>0</v>
      </c>
      <c r="R358" s="61">
        <f t="shared" ref="R358:AB358" si="177">+R359+R360+R361+R362+R363</f>
        <v>0</v>
      </c>
      <c r="S358" s="61">
        <f t="shared" si="177"/>
        <v>0</v>
      </c>
      <c r="T358" s="61">
        <f t="shared" si="177"/>
        <v>0</v>
      </c>
      <c r="U358" s="61">
        <f t="shared" si="177"/>
        <v>0</v>
      </c>
      <c r="V358" s="61">
        <f t="shared" si="177"/>
        <v>0</v>
      </c>
      <c r="W358" s="61">
        <f t="shared" si="177"/>
        <v>0</v>
      </c>
      <c r="X358" s="61">
        <f t="shared" si="177"/>
        <v>0</v>
      </c>
      <c r="Y358" s="61">
        <f t="shared" si="177"/>
        <v>0</v>
      </c>
      <c r="Z358" s="61">
        <f t="shared" si="177"/>
        <v>0</v>
      </c>
      <c r="AA358" s="61">
        <f t="shared" si="177"/>
        <v>0</v>
      </c>
      <c r="AB358" s="61">
        <f t="shared" si="177"/>
        <v>0</v>
      </c>
      <c r="AC358" s="61">
        <f t="shared" si="155"/>
        <v>0</v>
      </c>
      <c r="AE358" s="97" t="s">
        <v>1032</v>
      </c>
      <c r="AF358" s="97" t="s">
        <v>1033</v>
      </c>
      <c r="AG358" s="156">
        <v>0</v>
      </c>
    </row>
    <row r="359" spans="1:33" x14ac:dyDescent="0.25">
      <c r="A359" s="67">
        <v>10250209301</v>
      </c>
      <c r="B359" s="68" t="s">
        <v>940</v>
      </c>
      <c r="C359" s="69">
        <v>0</v>
      </c>
      <c r="D359" s="69">
        <v>0</v>
      </c>
      <c r="E359" s="69">
        <v>0</v>
      </c>
      <c r="F359" s="69">
        <v>70000000</v>
      </c>
      <c r="G359" s="69">
        <v>0</v>
      </c>
      <c r="H359" s="69">
        <v>0</v>
      </c>
      <c r="I359" s="69">
        <v>0</v>
      </c>
      <c r="J359" s="69">
        <v>0</v>
      </c>
      <c r="K359" s="69">
        <v>70000000</v>
      </c>
      <c r="L359" s="69">
        <v>0</v>
      </c>
      <c r="M359" s="69">
        <v>0</v>
      </c>
      <c r="N359" s="69">
        <v>0</v>
      </c>
      <c r="O359" s="69">
        <v>140000000</v>
      </c>
      <c r="Q359" s="69"/>
      <c r="R359" s="69">
        <v>0</v>
      </c>
      <c r="S359" s="69">
        <v>0</v>
      </c>
      <c r="T359" s="69">
        <v>0</v>
      </c>
      <c r="U359" s="69">
        <v>0</v>
      </c>
      <c r="V359" s="69">
        <v>0</v>
      </c>
      <c r="W359" s="69">
        <v>0</v>
      </c>
      <c r="X359" s="69">
        <v>0</v>
      </c>
      <c r="Y359" s="69">
        <v>0</v>
      </c>
      <c r="Z359" s="69">
        <v>0</v>
      </c>
      <c r="AA359" s="69">
        <v>0</v>
      </c>
      <c r="AB359" s="69">
        <v>0</v>
      </c>
      <c r="AC359" s="69">
        <f t="shared" si="155"/>
        <v>0</v>
      </c>
      <c r="AE359" s="110" t="s">
        <v>1034</v>
      </c>
      <c r="AF359" s="139" t="s">
        <v>940</v>
      </c>
      <c r="AG359" s="165"/>
    </row>
    <row r="360" spans="1:33" x14ac:dyDescent="0.25">
      <c r="A360" s="67">
        <v>10250209302</v>
      </c>
      <c r="B360" s="68" t="s">
        <v>1139</v>
      </c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>
        <f t="shared" si="154"/>
        <v>0</v>
      </c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>
        <f t="shared" si="155"/>
        <v>0</v>
      </c>
      <c r="AE360" s="110"/>
      <c r="AF360" s="139"/>
      <c r="AG360" s="165"/>
    </row>
    <row r="361" spans="1:33" x14ac:dyDescent="0.25">
      <c r="A361" s="67">
        <v>10250209303</v>
      </c>
      <c r="B361" s="68" t="s">
        <v>538</v>
      </c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>
        <f t="shared" si="154"/>
        <v>0</v>
      </c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>
        <f t="shared" si="155"/>
        <v>0</v>
      </c>
      <c r="AE361" s="110"/>
      <c r="AF361" s="139"/>
      <c r="AG361" s="165"/>
    </row>
    <row r="362" spans="1:33" x14ac:dyDescent="0.25">
      <c r="A362" s="67">
        <v>10250209304</v>
      </c>
      <c r="B362" s="68" t="s">
        <v>1140</v>
      </c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>
        <f t="shared" si="154"/>
        <v>0</v>
      </c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>
        <f t="shared" si="155"/>
        <v>0</v>
      </c>
      <c r="AE362" s="110"/>
      <c r="AF362" s="139"/>
      <c r="AG362" s="165"/>
    </row>
    <row r="363" spans="1:33" x14ac:dyDescent="0.25">
      <c r="A363" s="67">
        <v>10250209305</v>
      </c>
      <c r="B363" s="68" t="s">
        <v>1141</v>
      </c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>
        <f t="shared" si="154"/>
        <v>0</v>
      </c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>
        <f t="shared" si="155"/>
        <v>0</v>
      </c>
      <c r="AE363" s="110"/>
      <c r="AF363" s="139"/>
      <c r="AG363" s="165"/>
    </row>
    <row r="364" spans="1:33" x14ac:dyDescent="0.25">
      <c r="A364" s="59">
        <v>102502094</v>
      </c>
      <c r="B364" s="60" t="s">
        <v>851</v>
      </c>
      <c r="C364" s="61">
        <f t="shared" ref="C364:N364" si="178">+C365+C366+C367+C368+C369+C370</f>
        <v>0</v>
      </c>
      <c r="D364" s="61">
        <f t="shared" si="178"/>
        <v>0</v>
      </c>
      <c r="E364" s="61">
        <f t="shared" si="178"/>
        <v>0</v>
      </c>
      <c r="F364" s="61">
        <f t="shared" si="178"/>
        <v>0</v>
      </c>
      <c r="G364" s="61">
        <f t="shared" si="178"/>
        <v>0</v>
      </c>
      <c r="H364" s="61">
        <f t="shared" si="178"/>
        <v>0</v>
      </c>
      <c r="I364" s="61">
        <f t="shared" si="178"/>
        <v>0</v>
      </c>
      <c r="J364" s="61">
        <f t="shared" si="178"/>
        <v>0</v>
      </c>
      <c r="K364" s="61">
        <f t="shared" si="178"/>
        <v>0</v>
      </c>
      <c r="L364" s="61">
        <f t="shared" si="178"/>
        <v>0</v>
      </c>
      <c r="M364" s="61">
        <f t="shared" si="178"/>
        <v>0</v>
      </c>
      <c r="N364" s="61">
        <f t="shared" si="178"/>
        <v>0</v>
      </c>
      <c r="O364" s="61">
        <f t="shared" si="154"/>
        <v>0</v>
      </c>
      <c r="Q364" s="61"/>
      <c r="R364" s="61">
        <f t="shared" ref="R364:AB364" si="179">+R365+R366+R367+R368+R369+R370</f>
        <v>0</v>
      </c>
      <c r="S364" s="61">
        <f t="shared" si="179"/>
        <v>0</v>
      </c>
      <c r="T364" s="61">
        <f t="shared" si="179"/>
        <v>0</v>
      </c>
      <c r="U364" s="61">
        <f t="shared" si="179"/>
        <v>0</v>
      </c>
      <c r="V364" s="61">
        <f t="shared" si="179"/>
        <v>0</v>
      </c>
      <c r="W364" s="61">
        <f t="shared" si="179"/>
        <v>0</v>
      </c>
      <c r="X364" s="61">
        <f t="shared" si="179"/>
        <v>0</v>
      </c>
      <c r="Y364" s="61">
        <f t="shared" si="179"/>
        <v>0</v>
      </c>
      <c r="Z364" s="61">
        <f t="shared" si="179"/>
        <v>0</v>
      </c>
      <c r="AA364" s="61">
        <f t="shared" si="179"/>
        <v>0</v>
      </c>
      <c r="AB364" s="61">
        <f t="shared" si="179"/>
        <v>0</v>
      </c>
      <c r="AC364" s="61">
        <f t="shared" si="155"/>
        <v>0</v>
      </c>
      <c r="AE364" s="110"/>
      <c r="AF364" s="139"/>
      <c r="AG364" s="165"/>
    </row>
    <row r="365" spans="1:33" x14ac:dyDescent="0.25">
      <c r="A365" s="67">
        <v>10250209401</v>
      </c>
      <c r="B365" s="68" t="s">
        <v>852</v>
      </c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>
        <f t="shared" si="154"/>
        <v>0</v>
      </c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>
        <f t="shared" si="155"/>
        <v>0</v>
      </c>
      <c r="AE365" s="110"/>
      <c r="AF365" s="139"/>
      <c r="AG365" s="165"/>
    </row>
    <row r="366" spans="1:33" x14ac:dyDescent="0.25">
      <c r="A366" s="67">
        <v>10250209402</v>
      </c>
      <c r="B366" s="68" t="s">
        <v>1285</v>
      </c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>
        <f t="shared" si="154"/>
        <v>0</v>
      </c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>
        <f t="shared" si="155"/>
        <v>0</v>
      </c>
      <c r="AE366" s="110"/>
      <c r="AF366" s="139"/>
      <c r="AG366" s="165"/>
    </row>
    <row r="367" spans="1:33" x14ac:dyDescent="0.25">
      <c r="A367" s="67">
        <v>10250209403</v>
      </c>
      <c r="B367" s="68" t="s">
        <v>1286</v>
      </c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>
        <f t="shared" si="154"/>
        <v>0</v>
      </c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>
        <f t="shared" si="155"/>
        <v>0</v>
      </c>
      <c r="AE367" s="110"/>
      <c r="AF367" s="139"/>
      <c r="AG367" s="165"/>
    </row>
    <row r="368" spans="1:33" x14ac:dyDescent="0.25">
      <c r="A368" s="67">
        <v>10250209404</v>
      </c>
      <c r="B368" s="68" t="s">
        <v>1287</v>
      </c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>
        <f t="shared" si="154"/>
        <v>0</v>
      </c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>
        <f t="shared" si="155"/>
        <v>0</v>
      </c>
      <c r="AE368" s="110"/>
      <c r="AF368" s="139"/>
      <c r="AG368" s="165"/>
    </row>
    <row r="369" spans="1:33" x14ac:dyDescent="0.25">
      <c r="A369" s="67">
        <v>10250209405</v>
      </c>
      <c r="B369" s="68" t="s">
        <v>1288</v>
      </c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>
        <f t="shared" si="154"/>
        <v>0</v>
      </c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>
        <f t="shared" si="155"/>
        <v>0</v>
      </c>
      <c r="AE369" s="110"/>
      <c r="AF369" s="139"/>
      <c r="AG369" s="165"/>
    </row>
    <row r="370" spans="1:33" x14ac:dyDescent="0.25">
      <c r="A370" s="67">
        <v>10250209409</v>
      </c>
      <c r="B370" s="68" t="s">
        <v>544</v>
      </c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>
        <f t="shared" si="154"/>
        <v>0</v>
      </c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>
        <f t="shared" si="155"/>
        <v>0</v>
      </c>
      <c r="AE370" s="110"/>
      <c r="AF370" s="139"/>
      <c r="AG370" s="165"/>
    </row>
    <row r="371" spans="1:33" x14ac:dyDescent="0.25">
      <c r="A371" s="59">
        <v>102502096</v>
      </c>
      <c r="B371" s="60" t="s">
        <v>942</v>
      </c>
      <c r="C371" s="61">
        <f t="shared" ref="C371:N371" si="180">+C372+C373+C374+C375+C376+C377+C378</f>
        <v>0</v>
      </c>
      <c r="D371" s="61">
        <f t="shared" si="180"/>
        <v>0</v>
      </c>
      <c r="E371" s="61">
        <f t="shared" si="180"/>
        <v>0</v>
      </c>
      <c r="F371" s="61">
        <f t="shared" si="180"/>
        <v>0</v>
      </c>
      <c r="G371" s="61">
        <f t="shared" si="180"/>
        <v>0</v>
      </c>
      <c r="H371" s="61">
        <f t="shared" si="180"/>
        <v>0</v>
      </c>
      <c r="I371" s="61">
        <f t="shared" si="180"/>
        <v>0</v>
      </c>
      <c r="J371" s="61">
        <f t="shared" si="180"/>
        <v>0</v>
      </c>
      <c r="K371" s="61">
        <f t="shared" si="180"/>
        <v>0</v>
      </c>
      <c r="L371" s="61">
        <f t="shared" si="180"/>
        <v>0</v>
      </c>
      <c r="M371" s="61">
        <f t="shared" si="180"/>
        <v>0</v>
      </c>
      <c r="N371" s="61">
        <f t="shared" si="180"/>
        <v>0</v>
      </c>
      <c r="O371" s="61">
        <f t="shared" si="154"/>
        <v>0</v>
      </c>
      <c r="Q371" s="61"/>
      <c r="R371" s="61">
        <f t="shared" ref="R371:AB371" si="181">+R372+R373+R374+R375+R376+R377+R378</f>
        <v>0</v>
      </c>
      <c r="S371" s="61">
        <f t="shared" si="181"/>
        <v>0</v>
      </c>
      <c r="T371" s="61">
        <f t="shared" si="181"/>
        <v>0</v>
      </c>
      <c r="U371" s="61">
        <f t="shared" si="181"/>
        <v>0</v>
      </c>
      <c r="V371" s="61">
        <f t="shared" si="181"/>
        <v>0</v>
      </c>
      <c r="W371" s="61">
        <f t="shared" si="181"/>
        <v>0</v>
      </c>
      <c r="X371" s="61">
        <f t="shared" si="181"/>
        <v>0</v>
      </c>
      <c r="Y371" s="61">
        <f t="shared" si="181"/>
        <v>0</v>
      </c>
      <c r="Z371" s="61">
        <f t="shared" si="181"/>
        <v>0</v>
      </c>
      <c r="AA371" s="61">
        <f t="shared" si="181"/>
        <v>0</v>
      </c>
      <c r="AB371" s="61">
        <f t="shared" si="181"/>
        <v>0</v>
      </c>
      <c r="AC371" s="61">
        <f t="shared" si="155"/>
        <v>0</v>
      </c>
      <c r="AE371" s="110"/>
      <c r="AF371" s="139"/>
      <c r="AG371" s="165"/>
    </row>
    <row r="372" spans="1:33" x14ac:dyDescent="0.25">
      <c r="A372" s="67">
        <v>10250209601</v>
      </c>
      <c r="B372" s="68" t="s">
        <v>1142</v>
      </c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>
        <f t="shared" si="154"/>
        <v>0</v>
      </c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>
        <f t="shared" si="155"/>
        <v>0</v>
      </c>
      <c r="AE372" s="110"/>
      <c r="AF372" s="139"/>
      <c r="AG372" s="165"/>
    </row>
    <row r="373" spans="1:33" x14ac:dyDescent="0.25">
      <c r="A373" s="67">
        <v>10250209602</v>
      </c>
      <c r="B373" s="68" t="s">
        <v>1143</v>
      </c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>
        <f t="shared" si="154"/>
        <v>0</v>
      </c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>
        <f t="shared" si="155"/>
        <v>0</v>
      </c>
      <c r="AE373" s="110"/>
      <c r="AF373" s="139"/>
      <c r="AG373" s="165"/>
    </row>
    <row r="374" spans="1:33" x14ac:dyDescent="0.25">
      <c r="A374" s="67">
        <v>10250209603</v>
      </c>
      <c r="B374" s="68" t="s">
        <v>1144</v>
      </c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>
        <f t="shared" si="154"/>
        <v>0</v>
      </c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>
        <f t="shared" si="155"/>
        <v>0</v>
      </c>
      <c r="AE374" s="110"/>
      <c r="AF374" s="139"/>
      <c r="AG374" s="165"/>
    </row>
    <row r="375" spans="1:33" x14ac:dyDescent="0.25">
      <c r="A375" s="67">
        <v>10250209604</v>
      </c>
      <c r="B375" s="68" t="s">
        <v>944</v>
      </c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>
        <f t="shared" ref="O375:O438" si="182">SUM(C375:N375)</f>
        <v>0</v>
      </c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>
        <f t="shared" ref="AC375:AC438" si="183">SUM(Q375:AB375)</f>
        <v>0</v>
      </c>
      <c r="AE375" s="110"/>
      <c r="AF375" s="139"/>
      <c r="AG375" s="165"/>
    </row>
    <row r="376" spans="1:33" x14ac:dyDescent="0.25">
      <c r="A376" s="67">
        <v>10250209605</v>
      </c>
      <c r="B376" s="68" t="s">
        <v>1145</v>
      </c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>
        <f t="shared" si="182"/>
        <v>0</v>
      </c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>
        <f t="shared" si="183"/>
        <v>0</v>
      </c>
      <c r="AE376" s="110"/>
      <c r="AF376" s="139"/>
      <c r="AG376" s="165"/>
    </row>
    <row r="377" spans="1:33" x14ac:dyDescent="0.25">
      <c r="A377" s="67">
        <v>10250209606</v>
      </c>
      <c r="B377" s="68" t="s">
        <v>1146</v>
      </c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>
        <f t="shared" si="182"/>
        <v>0</v>
      </c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>
        <f t="shared" si="183"/>
        <v>0</v>
      </c>
      <c r="AE377" s="110"/>
      <c r="AF377" s="139"/>
      <c r="AG377" s="165"/>
    </row>
    <row r="378" spans="1:33" x14ac:dyDescent="0.25">
      <c r="A378" s="67">
        <v>10250209609</v>
      </c>
      <c r="B378" s="68" t="s">
        <v>1147</v>
      </c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>
        <f t="shared" si="182"/>
        <v>0</v>
      </c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>
        <f t="shared" si="183"/>
        <v>0</v>
      </c>
      <c r="AE378" s="110"/>
      <c r="AF378" s="139"/>
      <c r="AG378" s="165"/>
    </row>
    <row r="379" spans="1:33" x14ac:dyDescent="0.25">
      <c r="A379" s="59">
        <v>1026</v>
      </c>
      <c r="B379" s="60" t="s">
        <v>552</v>
      </c>
      <c r="C379" s="61">
        <f t="shared" ref="C379:N379" si="184">+C380+C384+C388+C392</f>
        <v>5527616333.5889997</v>
      </c>
      <c r="D379" s="61">
        <f t="shared" si="184"/>
        <v>11560875563.783749</v>
      </c>
      <c r="E379" s="61">
        <f t="shared" si="184"/>
        <v>5527616333.5889997</v>
      </c>
      <c r="F379" s="61">
        <f t="shared" si="184"/>
        <v>5527616333.5889997</v>
      </c>
      <c r="G379" s="61">
        <f t="shared" si="184"/>
        <v>6033259230.1947498</v>
      </c>
      <c r="H379" s="61">
        <f t="shared" si="184"/>
        <v>15565151016.337999</v>
      </c>
      <c r="I379" s="61">
        <f t="shared" si="184"/>
        <v>5527616333.5889997</v>
      </c>
      <c r="J379" s="61">
        <f t="shared" si="184"/>
        <v>9018626219.4147491</v>
      </c>
      <c r="K379" s="61">
        <f t="shared" si="184"/>
        <v>12684122804.528999</v>
      </c>
      <c r="L379" s="61">
        <f t="shared" si="184"/>
        <v>5527616333.5889997</v>
      </c>
      <c r="M379" s="61">
        <f t="shared" si="184"/>
        <v>5527616333.5889997</v>
      </c>
      <c r="N379" s="61">
        <f t="shared" si="184"/>
        <v>21618635532.251938</v>
      </c>
      <c r="O379" s="61">
        <f t="shared" si="182"/>
        <v>109646368368.04619</v>
      </c>
      <c r="Q379" s="61">
        <v>330143998</v>
      </c>
      <c r="R379" s="61">
        <f t="shared" ref="R379:AB379" si="185">+R380+R384+R388+R392</f>
        <v>0</v>
      </c>
      <c r="S379" s="61">
        <f t="shared" si="185"/>
        <v>0</v>
      </c>
      <c r="T379" s="61">
        <f t="shared" si="185"/>
        <v>0</v>
      </c>
      <c r="U379" s="61">
        <f t="shared" si="185"/>
        <v>0</v>
      </c>
      <c r="V379" s="61">
        <f t="shared" si="185"/>
        <v>0</v>
      </c>
      <c r="W379" s="61">
        <f t="shared" si="185"/>
        <v>0</v>
      </c>
      <c r="X379" s="61">
        <f t="shared" si="185"/>
        <v>0</v>
      </c>
      <c r="Y379" s="61">
        <f t="shared" si="185"/>
        <v>0</v>
      </c>
      <c r="Z379" s="61">
        <f t="shared" si="185"/>
        <v>0</v>
      </c>
      <c r="AA379" s="61">
        <f t="shared" si="185"/>
        <v>0</v>
      </c>
      <c r="AB379" s="61">
        <f t="shared" si="185"/>
        <v>0</v>
      </c>
      <c r="AC379" s="61">
        <f t="shared" si="183"/>
        <v>330143998</v>
      </c>
      <c r="AE379" s="178" t="s">
        <v>1035</v>
      </c>
      <c r="AF379" s="178" t="s">
        <v>552</v>
      </c>
      <c r="AG379" s="179">
        <v>330143998</v>
      </c>
    </row>
    <row r="380" spans="1:33" x14ac:dyDescent="0.25">
      <c r="A380" s="64">
        <v>102601</v>
      </c>
      <c r="B380" s="65" t="s">
        <v>1037</v>
      </c>
      <c r="C380" s="62">
        <f t="shared" ref="C380:N382" si="186">+C381</f>
        <v>0</v>
      </c>
      <c r="D380" s="62">
        <f t="shared" si="186"/>
        <v>0</v>
      </c>
      <c r="E380" s="62">
        <f t="shared" si="186"/>
        <v>0</v>
      </c>
      <c r="F380" s="62">
        <f t="shared" si="186"/>
        <v>0</v>
      </c>
      <c r="G380" s="62">
        <f t="shared" si="186"/>
        <v>0</v>
      </c>
      <c r="H380" s="62">
        <f t="shared" si="186"/>
        <v>0</v>
      </c>
      <c r="I380" s="62">
        <f t="shared" si="186"/>
        <v>0</v>
      </c>
      <c r="J380" s="62">
        <f t="shared" si="186"/>
        <v>0</v>
      </c>
      <c r="K380" s="62">
        <f t="shared" si="186"/>
        <v>0</v>
      </c>
      <c r="L380" s="62">
        <f t="shared" si="186"/>
        <v>0</v>
      </c>
      <c r="M380" s="62">
        <f t="shared" si="186"/>
        <v>0</v>
      </c>
      <c r="N380" s="62">
        <f t="shared" si="186"/>
        <v>0</v>
      </c>
      <c r="O380" s="62">
        <f t="shared" si="182"/>
        <v>0</v>
      </c>
      <c r="Q380" s="62">
        <v>0</v>
      </c>
      <c r="R380" s="62">
        <f t="shared" ref="R380:AB382" si="187">+R381</f>
        <v>0</v>
      </c>
      <c r="S380" s="62">
        <f t="shared" si="187"/>
        <v>0</v>
      </c>
      <c r="T380" s="62">
        <f t="shared" si="187"/>
        <v>0</v>
      </c>
      <c r="U380" s="62">
        <f t="shared" si="187"/>
        <v>0</v>
      </c>
      <c r="V380" s="62">
        <f t="shared" si="187"/>
        <v>0</v>
      </c>
      <c r="W380" s="62">
        <f t="shared" si="187"/>
        <v>0</v>
      </c>
      <c r="X380" s="62">
        <f t="shared" si="187"/>
        <v>0</v>
      </c>
      <c r="Y380" s="62">
        <f t="shared" si="187"/>
        <v>0</v>
      </c>
      <c r="Z380" s="62">
        <f t="shared" si="187"/>
        <v>0</v>
      </c>
      <c r="AA380" s="62">
        <f t="shared" si="187"/>
        <v>0</v>
      </c>
      <c r="AB380" s="62">
        <f t="shared" si="187"/>
        <v>0</v>
      </c>
      <c r="AC380" s="62">
        <f t="shared" si="183"/>
        <v>0</v>
      </c>
      <c r="AE380" s="178" t="s">
        <v>1036</v>
      </c>
      <c r="AF380" s="178" t="s">
        <v>1037</v>
      </c>
      <c r="AG380" s="179">
        <v>0</v>
      </c>
    </row>
    <row r="381" spans="1:33" x14ac:dyDescent="0.25">
      <c r="A381" s="64">
        <v>10260101</v>
      </c>
      <c r="B381" s="65" t="s">
        <v>1037</v>
      </c>
      <c r="C381" s="62">
        <f t="shared" si="186"/>
        <v>0</v>
      </c>
      <c r="D381" s="62">
        <f t="shared" si="186"/>
        <v>0</v>
      </c>
      <c r="E381" s="62">
        <f t="shared" si="186"/>
        <v>0</v>
      </c>
      <c r="F381" s="62">
        <f t="shared" si="186"/>
        <v>0</v>
      </c>
      <c r="G381" s="62">
        <f t="shared" si="186"/>
        <v>0</v>
      </c>
      <c r="H381" s="62">
        <f t="shared" si="186"/>
        <v>0</v>
      </c>
      <c r="I381" s="62">
        <f t="shared" si="186"/>
        <v>0</v>
      </c>
      <c r="J381" s="62">
        <f t="shared" si="186"/>
        <v>0</v>
      </c>
      <c r="K381" s="62">
        <f t="shared" si="186"/>
        <v>0</v>
      </c>
      <c r="L381" s="62">
        <f t="shared" si="186"/>
        <v>0</v>
      </c>
      <c r="M381" s="62">
        <f t="shared" si="186"/>
        <v>0</v>
      </c>
      <c r="N381" s="62">
        <f t="shared" si="186"/>
        <v>0</v>
      </c>
      <c r="O381" s="62">
        <f t="shared" si="182"/>
        <v>0</v>
      </c>
      <c r="Q381" s="62">
        <v>0</v>
      </c>
      <c r="R381" s="62">
        <f t="shared" si="187"/>
        <v>0</v>
      </c>
      <c r="S381" s="62">
        <f t="shared" si="187"/>
        <v>0</v>
      </c>
      <c r="T381" s="62">
        <f t="shared" si="187"/>
        <v>0</v>
      </c>
      <c r="U381" s="62">
        <f t="shared" si="187"/>
        <v>0</v>
      </c>
      <c r="V381" s="62">
        <f t="shared" si="187"/>
        <v>0</v>
      </c>
      <c r="W381" s="62">
        <f t="shared" si="187"/>
        <v>0</v>
      </c>
      <c r="X381" s="62">
        <f t="shared" si="187"/>
        <v>0</v>
      </c>
      <c r="Y381" s="62">
        <f t="shared" si="187"/>
        <v>0</v>
      </c>
      <c r="Z381" s="62">
        <f t="shared" si="187"/>
        <v>0</v>
      </c>
      <c r="AA381" s="62">
        <f t="shared" si="187"/>
        <v>0</v>
      </c>
      <c r="AB381" s="62">
        <f t="shared" si="187"/>
        <v>0</v>
      </c>
      <c r="AC381" s="62">
        <f t="shared" si="183"/>
        <v>0</v>
      </c>
      <c r="AE381" s="97" t="s">
        <v>1038</v>
      </c>
      <c r="AF381" s="97" t="s">
        <v>1037</v>
      </c>
      <c r="AG381" s="156">
        <v>0</v>
      </c>
    </row>
    <row r="382" spans="1:33" x14ac:dyDescent="0.25">
      <c r="A382" s="64">
        <v>102601011</v>
      </c>
      <c r="B382" s="65" t="s">
        <v>1037</v>
      </c>
      <c r="C382" s="62">
        <f t="shared" si="186"/>
        <v>0</v>
      </c>
      <c r="D382" s="62">
        <f t="shared" si="186"/>
        <v>0</v>
      </c>
      <c r="E382" s="62">
        <f t="shared" si="186"/>
        <v>0</v>
      </c>
      <c r="F382" s="62">
        <f t="shared" si="186"/>
        <v>0</v>
      </c>
      <c r="G382" s="62">
        <f t="shared" si="186"/>
        <v>0</v>
      </c>
      <c r="H382" s="62">
        <f t="shared" si="186"/>
        <v>0</v>
      </c>
      <c r="I382" s="62">
        <f t="shared" si="186"/>
        <v>0</v>
      </c>
      <c r="J382" s="62">
        <f t="shared" si="186"/>
        <v>0</v>
      </c>
      <c r="K382" s="62">
        <f t="shared" si="186"/>
        <v>0</v>
      </c>
      <c r="L382" s="62">
        <f t="shared" si="186"/>
        <v>0</v>
      </c>
      <c r="M382" s="62">
        <f t="shared" si="186"/>
        <v>0</v>
      </c>
      <c r="N382" s="62">
        <f t="shared" si="186"/>
        <v>0</v>
      </c>
      <c r="O382" s="62">
        <f t="shared" si="182"/>
        <v>0</v>
      </c>
      <c r="Q382" s="62"/>
      <c r="R382" s="62">
        <f t="shared" si="187"/>
        <v>0</v>
      </c>
      <c r="S382" s="62">
        <f t="shared" si="187"/>
        <v>0</v>
      </c>
      <c r="T382" s="62">
        <f t="shared" si="187"/>
        <v>0</v>
      </c>
      <c r="U382" s="62">
        <f t="shared" si="187"/>
        <v>0</v>
      </c>
      <c r="V382" s="62">
        <f t="shared" si="187"/>
        <v>0</v>
      </c>
      <c r="W382" s="62">
        <f t="shared" si="187"/>
        <v>0</v>
      </c>
      <c r="X382" s="62">
        <f t="shared" si="187"/>
        <v>0</v>
      </c>
      <c r="Y382" s="62">
        <f t="shared" si="187"/>
        <v>0</v>
      </c>
      <c r="Z382" s="62">
        <f t="shared" si="187"/>
        <v>0</v>
      </c>
      <c r="AA382" s="62">
        <f t="shared" si="187"/>
        <v>0</v>
      </c>
      <c r="AB382" s="62">
        <f t="shared" si="187"/>
        <v>0</v>
      </c>
      <c r="AC382" s="62">
        <f t="shared" si="183"/>
        <v>0</v>
      </c>
      <c r="AE382" s="97"/>
      <c r="AF382" s="97"/>
      <c r="AG382" s="156"/>
    </row>
    <row r="383" spans="1:33" x14ac:dyDescent="0.25">
      <c r="A383" s="67">
        <v>10260101101</v>
      </c>
      <c r="B383" s="68" t="s">
        <v>1037</v>
      </c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>
        <f t="shared" si="182"/>
        <v>0</v>
      </c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>
        <f t="shared" si="183"/>
        <v>0</v>
      </c>
      <c r="AE383" s="110" t="s">
        <v>1039</v>
      </c>
      <c r="AF383" s="139" t="s">
        <v>1037</v>
      </c>
      <c r="AG383" s="165"/>
    </row>
    <row r="384" spans="1:33" x14ac:dyDescent="0.25">
      <c r="A384" s="59">
        <v>102602</v>
      </c>
      <c r="B384" s="60" t="s">
        <v>1041</v>
      </c>
      <c r="C384" s="61">
        <f t="shared" ref="C384:N386" si="188">+C385</f>
        <v>0</v>
      </c>
      <c r="D384" s="61">
        <f t="shared" si="188"/>
        <v>0</v>
      </c>
      <c r="E384" s="61">
        <f t="shared" si="188"/>
        <v>0</v>
      </c>
      <c r="F384" s="61">
        <f t="shared" si="188"/>
        <v>0</v>
      </c>
      <c r="G384" s="61">
        <f t="shared" si="188"/>
        <v>0</v>
      </c>
      <c r="H384" s="61">
        <f t="shared" si="188"/>
        <v>0</v>
      </c>
      <c r="I384" s="61">
        <f t="shared" si="188"/>
        <v>0</v>
      </c>
      <c r="J384" s="61">
        <f t="shared" si="188"/>
        <v>0</v>
      </c>
      <c r="K384" s="61">
        <f t="shared" si="188"/>
        <v>0</v>
      </c>
      <c r="L384" s="61">
        <f t="shared" si="188"/>
        <v>0</v>
      </c>
      <c r="M384" s="61">
        <f t="shared" si="188"/>
        <v>0</v>
      </c>
      <c r="N384" s="61">
        <f t="shared" si="188"/>
        <v>0</v>
      </c>
      <c r="O384" s="61">
        <f t="shared" si="182"/>
        <v>0</v>
      </c>
      <c r="Q384" s="61">
        <v>0</v>
      </c>
      <c r="R384" s="61">
        <f t="shared" ref="R384:AB386" si="189">+R385</f>
        <v>0</v>
      </c>
      <c r="S384" s="61">
        <f t="shared" si="189"/>
        <v>0</v>
      </c>
      <c r="T384" s="61">
        <f t="shared" si="189"/>
        <v>0</v>
      </c>
      <c r="U384" s="61">
        <f t="shared" si="189"/>
        <v>0</v>
      </c>
      <c r="V384" s="61">
        <f t="shared" si="189"/>
        <v>0</v>
      </c>
      <c r="W384" s="61">
        <f t="shared" si="189"/>
        <v>0</v>
      </c>
      <c r="X384" s="61">
        <f t="shared" si="189"/>
        <v>0</v>
      </c>
      <c r="Y384" s="61">
        <f t="shared" si="189"/>
        <v>0</v>
      </c>
      <c r="Z384" s="61">
        <f t="shared" si="189"/>
        <v>0</v>
      </c>
      <c r="AA384" s="61">
        <f t="shared" si="189"/>
        <v>0</v>
      </c>
      <c r="AB384" s="61">
        <f t="shared" si="189"/>
        <v>0</v>
      </c>
      <c r="AC384" s="61">
        <f t="shared" si="183"/>
        <v>0</v>
      </c>
      <c r="AE384" s="178" t="s">
        <v>1040</v>
      </c>
      <c r="AF384" s="178" t="s">
        <v>1041</v>
      </c>
      <c r="AG384" s="179">
        <v>0</v>
      </c>
    </row>
    <row r="385" spans="1:33" x14ac:dyDescent="0.25">
      <c r="A385" s="64">
        <v>10260201</v>
      </c>
      <c r="B385" s="65" t="s">
        <v>1041</v>
      </c>
      <c r="C385" s="62">
        <f t="shared" si="188"/>
        <v>0</v>
      </c>
      <c r="D385" s="62">
        <f t="shared" si="188"/>
        <v>0</v>
      </c>
      <c r="E385" s="62">
        <f t="shared" si="188"/>
        <v>0</v>
      </c>
      <c r="F385" s="62">
        <f t="shared" si="188"/>
        <v>0</v>
      </c>
      <c r="G385" s="62">
        <f t="shared" si="188"/>
        <v>0</v>
      </c>
      <c r="H385" s="62">
        <f t="shared" si="188"/>
        <v>0</v>
      </c>
      <c r="I385" s="62">
        <f t="shared" si="188"/>
        <v>0</v>
      </c>
      <c r="J385" s="62">
        <f t="shared" si="188"/>
        <v>0</v>
      </c>
      <c r="K385" s="62">
        <f t="shared" si="188"/>
        <v>0</v>
      </c>
      <c r="L385" s="62">
        <f t="shared" si="188"/>
        <v>0</v>
      </c>
      <c r="M385" s="62">
        <f t="shared" si="188"/>
        <v>0</v>
      </c>
      <c r="N385" s="62">
        <f t="shared" si="188"/>
        <v>0</v>
      </c>
      <c r="O385" s="62">
        <f t="shared" si="182"/>
        <v>0</v>
      </c>
      <c r="Q385" s="62">
        <v>0</v>
      </c>
      <c r="R385" s="62">
        <f t="shared" si="189"/>
        <v>0</v>
      </c>
      <c r="S385" s="62">
        <f t="shared" si="189"/>
        <v>0</v>
      </c>
      <c r="T385" s="62">
        <f t="shared" si="189"/>
        <v>0</v>
      </c>
      <c r="U385" s="62">
        <f t="shared" si="189"/>
        <v>0</v>
      </c>
      <c r="V385" s="62">
        <f t="shared" si="189"/>
        <v>0</v>
      </c>
      <c r="W385" s="62">
        <f t="shared" si="189"/>
        <v>0</v>
      </c>
      <c r="X385" s="62">
        <f t="shared" si="189"/>
        <v>0</v>
      </c>
      <c r="Y385" s="62">
        <f t="shared" si="189"/>
        <v>0</v>
      </c>
      <c r="Z385" s="62">
        <f t="shared" si="189"/>
        <v>0</v>
      </c>
      <c r="AA385" s="62">
        <f t="shared" si="189"/>
        <v>0</v>
      </c>
      <c r="AB385" s="62">
        <f t="shared" si="189"/>
        <v>0</v>
      </c>
      <c r="AC385" s="62">
        <f t="shared" si="183"/>
        <v>0</v>
      </c>
      <c r="AE385" s="178" t="s">
        <v>1042</v>
      </c>
      <c r="AF385" s="178" t="s">
        <v>1041</v>
      </c>
      <c r="AG385" s="179">
        <v>0</v>
      </c>
    </row>
    <row r="386" spans="1:33" x14ac:dyDescent="0.25">
      <c r="A386" s="64">
        <v>102602011</v>
      </c>
      <c r="B386" s="65" t="s">
        <v>1041</v>
      </c>
      <c r="C386" s="62">
        <f t="shared" si="188"/>
        <v>0</v>
      </c>
      <c r="D386" s="62">
        <f t="shared" si="188"/>
        <v>0</v>
      </c>
      <c r="E386" s="62">
        <f t="shared" si="188"/>
        <v>0</v>
      </c>
      <c r="F386" s="62">
        <f t="shared" si="188"/>
        <v>0</v>
      </c>
      <c r="G386" s="62">
        <f t="shared" si="188"/>
        <v>0</v>
      </c>
      <c r="H386" s="62">
        <f t="shared" si="188"/>
        <v>0</v>
      </c>
      <c r="I386" s="62">
        <f t="shared" si="188"/>
        <v>0</v>
      </c>
      <c r="J386" s="62">
        <f t="shared" si="188"/>
        <v>0</v>
      </c>
      <c r="K386" s="62">
        <f t="shared" si="188"/>
        <v>0</v>
      </c>
      <c r="L386" s="62">
        <f t="shared" si="188"/>
        <v>0</v>
      </c>
      <c r="M386" s="62">
        <f t="shared" si="188"/>
        <v>0</v>
      </c>
      <c r="N386" s="62">
        <f t="shared" si="188"/>
        <v>0</v>
      </c>
      <c r="O386" s="62">
        <f t="shared" si="182"/>
        <v>0</v>
      </c>
      <c r="Q386" s="62">
        <v>0</v>
      </c>
      <c r="R386" s="62">
        <f t="shared" si="189"/>
        <v>0</v>
      </c>
      <c r="S386" s="62">
        <f t="shared" si="189"/>
        <v>0</v>
      </c>
      <c r="T386" s="62">
        <f t="shared" si="189"/>
        <v>0</v>
      </c>
      <c r="U386" s="62">
        <f t="shared" si="189"/>
        <v>0</v>
      </c>
      <c r="V386" s="62">
        <f t="shared" si="189"/>
        <v>0</v>
      </c>
      <c r="W386" s="62">
        <f t="shared" si="189"/>
        <v>0</v>
      </c>
      <c r="X386" s="62">
        <f t="shared" si="189"/>
        <v>0</v>
      </c>
      <c r="Y386" s="62">
        <f t="shared" si="189"/>
        <v>0</v>
      </c>
      <c r="Z386" s="62">
        <f t="shared" si="189"/>
        <v>0</v>
      </c>
      <c r="AA386" s="62">
        <f t="shared" si="189"/>
        <v>0</v>
      </c>
      <c r="AB386" s="62">
        <f t="shared" si="189"/>
        <v>0</v>
      </c>
      <c r="AC386" s="62">
        <f t="shared" si="183"/>
        <v>0</v>
      </c>
      <c r="AE386" s="97" t="s">
        <v>1043</v>
      </c>
      <c r="AF386" s="97" t="s">
        <v>1041</v>
      </c>
      <c r="AG386" s="156">
        <v>0</v>
      </c>
    </row>
    <row r="387" spans="1:33" x14ac:dyDescent="0.25">
      <c r="A387" s="67">
        <v>10260201101</v>
      </c>
      <c r="B387" s="68" t="s">
        <v>1041</v>
      </c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>
        <f t="shared" si="182"/>
        <v>0</v>
      </c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>
        <f t="shared" si="183"/>
        <v>0</v>
      </c>
      <c r="AE387" s="110" t="s">
        <v>1044</v>
      </c>
      <c r="AF387" s="139" t="s">
        <v>1041</v>
      </c>
      <c r="AG387" s="165"/>
    </row>
    <row r="388" spans="1:33" x14ac:dyDescent="0.25">
      <c r="A388" s="59">
        <v>102604</v>
      </c>
      <c r="B388" s="60" t="s">
        <v>1046</v>
      </c>
      <c r="C388" s="61">
        <f t="shared" ref="C388:N390" si="190">+C389</f>
        <v>0</v>
      </c>
      <c r="D388" s="61">
        <f t="shared" si="190"/>
        <v>505642896.60574996</v>
      </c>
      <c r="E388" s="61">
        <f t="shared" si="190"/>
        <v>0</v>
      </c>
      <c r="F388" s="61">
        <f t="shared" si="190"/>
        <v>0</v>
      </c>
      <c r="G388" s="61">
        <f t="shared" si="190"/>
        <v>505642896.60574996</v>
      </c>
      <c r="H388" s="61">
        <f t="shared" si="190"/>
        <v>0</v>
      </c>
      <c r="I388" s="61">
        <f t="shared" si="190"/>
        <v>0</v>
      </c>
      <c r="J388" s="61">
        <f t="shared" si="190"/>
        <v>505642896.60574996</v>
      </c>
      <c r="K388" s="61">
        <f t="shared" si="190"/>
        <v>0</v>
      </c>
      <c r="L388" s="61">
        <f t="shared" si="190"/>
        <v>0</v>
      </c>
      <c r="M388" s="61">
        <f t="shared" si="190"/>
        <v>0</v>
      </c>
      <c r="N388" s="61">
        <f t="shared" si="190"/>
        <v>490973293.07775033</v>
      </c>
      <c r="O388" s="61">
        <f t="shared" si="182"/>
        <v>2007901982.895</v>
      </c>
      <c r="Q388" s="61">
        <v>330143998</v>
      </c>
      <c r="R388" s="61">
        <f t="shared" ref="R388:AB390" si="191">+R389</f>
        <v>0</v>
      </c>
      <c r="S388" s="61">
        <f t="shared" si="191"/>
        <v>0</v>
      </c>
      <c r="T388" s="61">
        <f t="shared" si="191"/>
        <v>0</v>
      </c>
      <c r="U388" s="61">
        <f t="shared" si="191"/>
        <v>0</v>
      </c>
      <c r="V388" s="61">
        <f t="shared" si="191"/>
        <v>0</v>
      </c>
      <c r="W388" s="61">
        <f t="shared" si="191"/>
        <v>0</v>
      </c>
      <c r="X388" s="61">
        <f t="shared" si="191"/>
        <v>0</v>
      </c>
      <c r="Y388" s="61">
        <f t="shared" si="191"/>
        <v>0</v>
      </c>
      <c r="Z388" s="61">
        <f t="shared" si="191"/>
        <v>0</v>
      </c>
      <c r="AA388" s="61">
        <f t="shared" si="191"/>
        <v>0</v>
      </c>
      <c r="AB388" s="61">
        <f t="shared" si="191"/>
        <v>0</v>
      </c>
      <c r="AC388" s="61">
        <f t="shared" si="183"/>
        <v>330143998</v>
      </c>
      <c r="AE388" s="178" t="s">
        <v>1045</v>
      </c>
      <c r="AF388" s="178" t="s">
        <v>1046</v>
      </c>
      <c r="AG388" s="179">
        <v>330143998</v>
      </c>
    </row>
    <row r="389" spans="1:33" x14ac:dyDescent="0.25">
      <c r="A389" s="64">
        <v>10260401</v>
      </c>
      <c r="B389" s="65" t="s">
        <v>1046</v>
      </c>
      <c r="C389" s="62">
        <f t="shared" si="190"/>
        <v>0</v>
      </c>
      <c r="D389" s="62">
        <f t="shared" si="190"/>
        <v>505642896.60574996</v>
      </c>
      <c r="E389" s="62">
        <f t="shared" si="190"/>
        <v>0</v>
      </c>
      <c r="F389" s="62">
        <f t="shared" si="190"/>
        <v>0</v>
      </c>
      <c r="G389" s="62">
        <f t="shared" si="190"/>
        <v>505642896.60574996</v>
      </c>
      <c r="H389" s="62">
        <f t="shared" si="190"/>
        <v>0</v>
      </c>
      <c r="I389" s="62">
        <f t="shared" si="190"/>
        <v>0</v>
      </c>
      <c r="J389" s="62">
        <f t="shared" si="190"/>
        <v>505642896.60574996</v>
      </c>
      <c r="K389" s="62">
        <f t="shared" si="190"/>
        <v>0</v>
      </c>
      <c r="L389" s="62">
        <f t="shared" si="190"/>
        <v>0</v>
      </c>
      <c r="M389" s="62">
        <f t="shared" si="190"/>
        <v>0</v>
      </c>
      <c r="N389" s="62">
        <f t="shared" si="190"/>
        <v>490973293.07775033</v>
      </c>
      <c r="O389" s="62">
        <f t="shared" si="182"/>
        <v>2007901982.895</v>
      </c>
      <c r="Q389" s="62">
        <v>330143998</v>
      </c>
      <c r="R389" s="62">
        <f t="shared" si="191"/>
        <v>0</v>
      </c>
      <c r="S389" s="62">
        <f t="shared" si="191"/>
        <v>0</v>
      </c>
      <c r="T389" s="62">
        <f t="shared" si="191"/>
        <v>0</v>
      </c>
      <c r="U389" s="62">
        <f t="shared" si="191"/>
        <v>0</v>
      </c>
      <c r="V389" s="62">
        <f t="shared" si="191"/>
        <v>0</v>
      </c>
      <c r="W389" s="62">
        <f t="shared" si="191"/>
        <v>0</v>
      </c>
      <c r="X389" s="62">
        <f t="shared" si="191"/>
        <v>0</v>
      </c>
      <c r="Y389" s="62">
        <f t="shared" si="191"/>
        <v>0</v>
      </c>
      <c r="Z389" s="62">
        <f t="shared" si="191"/>
        <v>0</v>
      </c>
      <c r="AA389" s="62">
        <f t="shared" si="191"/>
        <v>0</v>
      </c>
      <c r="AB389" s="62">
        <f t="shared" si="191"/>
        <v>0</v>
      </c>
      <c r="AC389" s="62">
        <f t="shared" si="183"/>
        <v>330143998</v>
      </c>
      <c r="AE389" s="178" t="s">
        <v>1047</v>
      </c>
      <c r="AF389" s="178" t="s">
        <v>1046</v>
      </c>
      <c r="AG389" s="179">
        <v>330143998</v>
      </c>
    </row>
    <row r="390" spans="1:33" x14ac:dyDescent="0.25">
      <c r="A390" s="64">
        <v>102604011</v>
      </c>
      <c r="B390" s="65" t="s">
        <v>1046</v>
      </c>
      <c r="C390" s="62">
        <f t="shared" si="190"/>
        <v>0</v>
      </c>
      <c r="D390" s="62">
        <f t="shared" si="190"/>
        <v>505642896.60574996</v>
      </c>
      <c r="E390" s="62">
        <f t="shared" si="190"/>
        <v>0</v>
      </c>
      <c r="F390" s="62">
        <f t="shared" si="190"/>
        <v>0</v>
      </c>
      <c r="G390" s="62">
        <f t="shared" si="190"/>
        <v>505642896.60574996</v>
      </c>
      <c r="H390" s="62">
        <f t="shared" si="190"/>
        <v>0</v>
      </c>
      <c r="I390" s="62">
        <f t="shared" si="190"/>
        <v>0</v>
      </c>
      <c r="J390" s="62">
        <f t="shared" si="190"/>
        <v>505642896.60574996</v>
      </c>
      <c r="K390" s="62">
        <f t="shared" si="190"/>
        <v>0</v>
      </c>
      <c r="L390" s="62">
        <f t="shared" si="190"/>
        <v>0</v>
      </c>
      <c r="M390" s="62">
        <f t="shared" si="190"/>
        <v>0</v>
      </c>
      <c r="N390" s="62">
        <f t="shared" si="190"/>
        <v>490973293.07775033</v>
      </c>
      <c r="O390" s="62">
        <f t="shared" si="182"/>
        <v>2007901982.895</v>
      </c>
      <c r="Q390" s="62">
        <v>330143998</v>
      </c>
      <c r="R390" s="62">
        <f t="shared" si="191"/>
        <v>0</v>
      </c>
      <c r="S390" s="62">
        <f t="shared" si="191"/>
        <v>0</v>
      </c>
      <c r="T390" s="62">
        <f t="shared" si="191"/>
        <v>0</v>
      </c>
      <c r="U390" s="62">
        <f t="shared" si="191"/>
        <v>0</v>
      </c>
      <c r="V390" s="62">
        <f t="shared" si="191"/>
        <v>0</v>
      </c>
      <c r="W390" s="62">
        <f t="shared" si="191"/>
        <v>0</v>
      </c>
      <c r="X390" s="62">
        <f t="shared" si="191"/>
        <v>0</v>
      </c>
      <c r="Y390" s="62">
        <f t="shared" si="191"/>
        <v>0</v>
      </c>
      <c r="Z390" s="62">
        <f t="shared" si="191"/>
        <v>0</v>
      </c>
      <c r="AA390" s="62">
        <f t="shared" si="191"/>
        <v>0</v>
      </c>
      <c r="AB390" s="62">
        <f t="shared" si="191"/>
        <v>0</v>
      </c>
      <c r="AC390" s="62">
        <f t="shared" si="183"/>
        <v>330143998</v>
      </c>
      <c r="AE390" s="97" t="s">
        <v>1048</v>
      </c>
      <c r="AF390" s="97" t="s">
        <v>1046</v>
      </c>
      <c r="AG390" s="156">
        <v>330143998</v>
      </c>
    </row>
    <row r="391" spans="1:33" x14ac:dyDescent="0.25">
      <c r="A391" s="67">
        <v>10260401101</v>
      </c>
      <c r="B391" s="68" t="s">
        <v>1046</v>
      </c>
      <c r="C391" s="69">
        <v>0</v>
      </c>
      <c r="D391" s="69">
        <v>505642896.60574996</v>
      </c>
      <c r="E391" s="69">
        <v>0</v>
      </c>
      <c r="F391" s="69">
        <v>0</v>
      </c>
      <c r="G391" s="69">
        <v>505642896.60574996</v>
      </c>
      <c r="H391" s="69">
        <v>0</v>
      </c>
      <c r="I391" s="69">
        <v>0</v>
      </c>
      <c r="J391" s="69">
        <v>505642896.60574996</v>
      </c>
      <c r="K391" s="69">
        <v>0</v>
      </c>
      <c r="L391" s="69">
        <v>0</v>
      </c>
      <c r="M391" s="69">
        <v>0</v>
      </c>
      <c r="N391" s="69">
        <v>490973293.07775033</v>
      </c>
      <c r="O391" s="69">
        <v>2007901982.895</v>
      </c>
      <c r="Q391" s="69">
        <v>330143998</v>
      </c>
      <c r="R391" s="69">
        <v>0</v>
      </c>
      <c r="S391" s="69">
        <v>0</v>
      </c>
      <c r="T391" s="69">
        <v>0</v>
      </c>
      <c r="U391" s="69">
        <v>0</v>
      </c>
      <c r="V391" s="69">
        <v>0</v>
      </c>
      <c r="W391" s="69">
        <v>0</v>
      </c>
      <c r="X391" s="69">
        <v>0</v>
      </c>
      <c r="Y391" s="69">
        <v>0</v>
      </c>
      <c r="Z391" s="69">
        <v>0</v>
      </c>
      <c r="AA391" s="69">
        <v>0</v>
      </c>
      <c r="AB391" s="69">
        <v>0</v>
      </c>
      <c r="AC391" s="69">
        <f t="shared" si="183"/>
        <v>330143998</v>
      </c>
      <c r="AE391" s="140" t="s">
        <v>1049</v>
      </c>
      <c r="AF391" s="141" t="s">
        <v>1046</v>
      </c>
      <c r="AG391" s="159">
        <v>330143998</v>
      </c>
    </row>
    <row r="392" spans="1:33" x14ac:dyDescent="0.25">
      <c r="A392" s="59">
        <v>102605</v>
      </c>
      <c r="B392" s="60" t="s">
        <v>1051</v>
      </c>
      <c r="C392" s="61">
        <f t="shared" ref="C392:N392" si="192">+C393+C402</f>
        <v>5527616333.5889997</v>
      </c>
      <c r="D392" s="61">
        <f t="shared" si="192"/>
        <v>11055232667.177999</v>
      </c>
      <c r="E392" s="61">
        <f t="shared" si="192"/>
        <v>5527616333.5889997</v>
      </c>
      <c r="F392" s="61">
        <f t="shared" si="192"/>
        <v>5527616333.5889997</v>
      </c>
      <c r="G392" s="61">
        <f t="shared" si="192"/>
        <v>5527616333.5889997</v>
      </c>
      <c r="H392" s="61">
        <f t="shared" si="192"/>
        <v>15565151016.337999</v>
      </c>
      <c r="I392" s="61">
        <f t="shared" si="192"/>
        <v>5527616333.5889997</v>
      </c>
      <c r="J392" s="61">
        <f t="shared" si="192"/>
        <v>8512983322.809</v>
      </c>
      <c r="K392" s="61">
        <f t="shared" si="192"/>
        <v>12684122804.528999</v>
      </c>
      <c r="L392" s="61">
        <f t="shared" si="192"/>
        <v>5527616333.5889997</v>
      </c>
      <c r="M392" s="61">
        <f t="shared" si="192"/>
        <v>5527616333.5889997</v>
      </c>
      <c r="N392" s="61">
        <f t="shared" si="192"/>
        <v>21127662239.174187</v>
      </c>
      <c r="O392" s="61">
        <f t="shared" si="182"/>
        <v>107638466385.15118</v>
      </c>
      <c r="Q392" s="61">
        <v>0</v>
      </c>
      <c r="R392" s="61">
        <f t="shared" ref="R392:AB392" si="193">+R393+R402</f>
        <v>0</v>
      </c>
      <c r="S392" s="61">
        <f t="shared" si="193"/>
        <v>0</v>
      </c>
      <c r="T392" s="61">
        <f t="shared" si="193"/>
        <v>0</v>
      </c>
      <c r="U392" s="61">
        <f t="shared" si="193"/>
        <v>0</v>
      </c>
      <c r="V392" s="61">
        <f t="shared" si="193"/>
        <v>0</v>
      </c>
      <c r="W392" s="61">
        <f t="shared" si="193"/>
        <v>0</v>
      </c>
      <c r="X392" s="61">
        <f t="shared" si="193"/>
        <v>0</v>
      </c>
      <c r="Y392" s="61">
        <f t="shared" si="193"/>
        <v>0</v>
      </c>
      <c r="Z392" s="61">
        <f t="shared" si="193"/>
        <v>0</v>
      </c>
      <c r="AA392" s="61">
        <f t="shared" si="193"/>
        <v>0</v>
      </c>
      <c r="AB392" s="61">
        <f t="shared" si="193"/>
        <v>0</v>
      </c>
      <c r="AC392" s="61">
        <f t="shared" si="183"/>
        <v>0</v>
      </c>
      <c r="AE392" s="178" t="s">
        <v>1050</v>
      </c>
      <c r="AF392" s="178" t="s">
        <v>1051</v>
      </c>
      <c r="AG392" s="179">
        <v>0</v>
      </c>
    </row>
    <row r="393" spans="1:33" x14ac:dyDescent="0.25">
      <c r="A393" s="64">
        <v>10260501</v>
      </c>
      <c r="B393" s="65" t="s">
        <v>1054</v>
      </c>
      <c r="C393" s="62">
        <f t="shared" ref="C393:N393" si="194">+C394</f>
        <v>5527616333.5889997</v>
      </c>
      <c r="D393" s="62">
        <f t="shared" si="194"/>
        <v>11055232667.177999</v>
      </c>
      <c r="E393" s="62">
        <f t="shared" si="194"/>
        <v>5527616333.5889997</v>
      </c>
      <c r="F393" s="62">
        <f t="shared" si="194"/>
        <v>5527616333.5889997</v>
      </c>
      <c r="G393" s="62">
        <f t="shared" si="194"/>
        <v>5527616333.5889997</v>
      </c>
      <c r="H393" s="62">
        <f t="shared" si="194"/>
        <v>15565151016.337999</v>
      </c>
      <c r="I393" s="62">
        <f t="shared" si="194"/>
        <v>5527616333.5889997</v>
      </c>
      <c r="J393" s="62">
        <f t="shared" si="194"/>
        <v>8512983322.809</v>
      </c>
      <c r="K393" s="62">
        <f t="shared" si="194"/>
        <v>12684122804.528999</v>
      </c>
      <c r="L393" s="62">
        <f t="shared" si="194"/>
        <v>5527616333.5889997</v>
      </c>
      <c r="M393" s="62">
        <f t="shared" si="194"/>
        <v>5527616333.5889997</v>
      </c>
      <c r="N393" s="62">
        <f t="shared" si="194"/>
        <v>21127662239.174187</v>
      </c>
      <c r="O393" s="62">
        <f t="shared" si="182"/>
        <v>107638466385.15118</v>
      </c>
      <c r="Q393" s="62">
        <v>0</v>
      </c>
      <c r="R393" s="62">
        <f t="shared" ref="R393:AB393" si="195">+R394</f>
        <v>0</v>
      </c>
      <c r="S393" s="62">
        <f t="shared" si="195"/>
        <v>0</v>
      </c>
      <c r="T393" s="62">
        <f t="shared" si="195"/>
        <v>0</v>
      </c>
      <c r="U393" s="62">
        <f t="shared" si="195"/>
        <v>0</v>
      </c>
      <c r="V393" s="62">
        <f t="shared" si="195"/>
        <v>0</v>
      </c>
      <c r="W393" s="62">
        <f t="shared" si="195"/>
        <v>0</v>
      </c>
      <c r="X393" s="62">
        <f t="shared" si="195"/>
        <v>0</v>
      </c>
      <c r="Y393" s="62">
        <f t="shared" si="195"/>
        <v>0</v>
      </c>
      <c r="Z393" s="62">
        <f t="shared" si="195"/>
        <v>0</v>
      </c>
      <c r="AA393" s="62">
        <f t="shared" si="195"/>
        <v>0</v>
      </c>
      <c r="AB393" s="62">
        <f t="shared" si="195"/>
        <v>0</v>
      </c>
      <c r="AC393" s="62">
        <f t="shared" si="183"/>
        <v>0</v>
      </c>
      <c r="AE393" s="178" t="s">
        <v>1052</v>
      </c>
      <c r="AF393" s="178" t="s">
        <v>1051</v>
      </c>
      <c r="AG393" s="179">
        <v>0</v>
      </c>
    </row>
    <row r="394" spans="1:33" x14ac:dyDescent="0.25">
      <c r="A394" s="64">
        <v>102605011</v>
      </c>
      <c r="B394" s="65" t="s">
        <v>1054</v>
      </c>
      <c r="C394" s="62">
        <f t="shared" ref="C394:N394" si="196">+C395+C396+C397+C398+C399+C400+C401</f>
        <v>5527616333.5889997</v>
      </c>
      <c r="D394" s="62">
        <f t="shared" si="196"/>
        <v>11055232667.177999</v>
      </c>
      <c r="E394" s="62">
        <f t="shared" si="196"/>
        <v>5527616333.5889997</v>
      </c>
      <c r="F394" s="62">
        <f t="shared" si="196"/>
        <v>5527616333.5889997</v>
      </c>
      <c r="G394" s="62">
        <f t="shared" si="196"/>
        <v>5527616333.5889997</v>
      </c>
      <c r="H394" s="62">
        <f t="shared" si="196"/>
        <v>15565151016.337999</v>
      </c>
      <c r="I394" s="62">
        <f t="shared" si="196"/>
        <v>5527616333.5889997</v>
      </c>
      <c r="J394" s="62">
        <f t="shared" si="196"/>
        <v>8512983322.809</v>
      </c>
      <c r="K394" s="62">
        <f t="shared" si="196"/>
        <v>12684122804.528999</v>
      </c>
      <c r="L394" s="62">
        <f t="shared" si="196"/>
        <v>5527616333.5889997</v>
      </c>
      <c r="M394" s="62">
        <f t="shared" si="196"/>
        <v>5527616333.5889997</v>
      </c>
      <c r="N394" s="62">
        <f t="shared" si="196"/>
        <v>21127662239.174187</v>
      </c>
      <c r="O394" s="62">
        <f t="shared" si="182"/>
        <v>107638466385.15118</v>
      </c>
      <c r="Q394" s="62">
        <v>0</v>
      </c>
      <c r="R394" s="62">
        <f t="shared" ref="R394:AB394" si="197">+R395+R396+R397+R398+R399+R400+R401</f>
        <v>0</v>
      </c>
      <c r="S394" s="62">
        <f t="shared" si="197"/>
        <v>0</v>
      </c>
      <c r="T394" s="62">
        <f t="shared" si="197"/>
        <v>0</v>
      </c>
      <c r="U394" s="62">
        <f t="shared" si="197"/>
        <v>0</v>
      </c>
      <c r="V394" s="62">
        <f t="shared" si="197"/>
        <v>0</v>
      </c>
      <c r="W394" s="62">
        <f t="shared" si="197"/>
        <v>0</v>
      </c>
      <c r="X394" s="62">
        <f t="shared" si="197"/>
        <v>0</v>
      </c>
      <c r="Y394" s="62">
        <f t="shared" si="197"/>
        <v>0</v>
      </c>
      <c r="Z394" s="62">
        <f t="shared" si="197"/>
        <v>0</v>
      </c>
      <c r="AA394" s="62">
        <f t="shared" si="197"/>
        <v>0</v>
      </c>
      <c r="AB394" s="62">
        <f t="shared" si="197"/>
        <v>0</v>
      </c>
      <c r="AC394" s="62">
        <f t="shared" si="183"/>
        <v>0</v>
      </c>
      <c r="AE394" s="178" t="s">
        <v>1053</v>
      </c>
      <c r="AF394" s="178" t="s">
        <v>1054</v>
      </c>
      <c r="AG394" s="179">
        <v>0</v>
      </c>
    </row>
    <row r="395" spans="1:33" x14ac:dyDescent="0.25">
      <c r="A395" s="67">
        <v>10260501101</v>
      </c>
      <c r="B395" s="68" t="s">
        <v>1055</v>
      </c>
      <c r="C395" s="69">
        <v>5527616333.5889997</v>
      </c>
      <c r="D395" s="69">
        <v>11055232667.177999</v>
      </c>
      <c r="E395" s="69">
        <v>5527616333.5889997</v>
      </c>
      <c r="F395" s="69">
        <v>5527616333.5889997</v>
      </c>
      <c r="G395" s="69">
        <v>5527616333.5889997</v>
      </c>
      <c r="H395" s="69">
        <v>11055232667.177999</v>
      </c>
      <c r="I395" s="69">
        <v>5527616333.5889997</v>
      </c>
      <c r="J395" s="69">
        <v>5527616333.5889997</v>
      </c>
      <c r="K395" s="69">
        <v>5527616333.5889997</v>
      </c>
      <c r="L395" s="69">
        <v>5527616333.5889997</v>
      </c>
      <c r="M395" s="69">
        <v>5527616333.5889997</v>
      </c>
      <c r="N395" s="69">
        <v>21127662239.174187</v>
      </c>
      <c r="O395" s="69">
        <v>92986674575.831177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  <c r="Z395" s="69">
        <v>0</v>
      </c>
      <c r="AA395" s="69">
        <v>0</v>
      </c>
      <c r="AB395" s="69">
        <v>0</v>
      </c>
      <c r="AC395" s="69">
        <f t="shared" si="183"/>
        <v>0</v>
      </c>
      <c r="AE395" s="129">
        <v>10260501101</v>
      </c>
      <c r="AF395" s="148" t="s">
        <v>1055</v>
      </c>
      <c r="AG395" s="161">
        <v>0</v>
      </c>
    </row>
    <row r="396" spans="1:33" x14ac:dyDescent="0.25">
      <c r="A396" s="67">
        <v>10260501102</v>
      </c>
      <c r="B396" s="68" t="s">
        <v>1056</v>
      </c>
      <c r="C396" s="69">
        <v>0</v>
      </c>
      <c r="D396" s="69">
        <v>0</v>
      </c>
      <c r="E396" s="69">
        <v>0</v>
      </c>
      <c r="F396" s="69">
        <v>0</v>
      </c>
      <c r="G396" s="69">
        <v>0</v>
      </c>
      <c r="H396" s="69">
        <v>2500000000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2500000000</v>
      </c>
      <c r="Q396" s="69"/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  <c r="Z396" s="69">
        <v>0</v>
      </c>
      <c r="AA396" s="69">
        <v>0</v>
      </c>
      <c r="AB396" s="69">
        <v>0</v>
      </c>
      <c r="AC396" s="69">
        <f t="shared" si="183"/>
        <v>0</v>
      </c>
      <c r="AE396" s="129">
        <v>10260501102</v>
      </c>
      <c r="AF396" s="148" t="s">
        <v>1056</v>
      </c>
      <c r="AG396" s="161"/>
    </row>
    <row r="397" spans="1:33" x14ac:dyDescent="0.25">
      <c r="A397" s="67">
        <v>10260501103</v>
      </c>
      <c r="B397" s="68" t="s">
        <v>1057</v>
      </c>
      <c r="C397" s="69">
        <v>0</v>
      </c>
      <c r="D397" s="69">
        <v>0</v>
      </c>
      <c r="E397" s="69">
        <v>0</v>
      </c>
      <c r="F397" s="69">
        <v>0</v>
      </c>
      <c r="G397" s="69">
        <v>0</v>
      </c>
      <c r="H397" s="69">
        <v>0</v>
      </c>
      <c r="I397" s="69">
        <v>0</v>
      </c>
      <c r="J397" s="69">
        <v>2985366989.2200003</v>
      </c>
      <c r="K397" s="69">
        <v>0</v>
      </c>
      <c r="L397" s="69">
        <v>0</v>
      </c>
      <c r="M397" s="69">
        <v>0</v>
      </c>
      <c r="N397" s="69">
        <v>0</v>
      </c>
      <c r="O397" s="69">
        <f t="shared" si="182"/>
        <v>2985366989.2200003</v>
      </c>
      <c r="Q397" s="69"/>
      <c r="R397" s="69">
        <v>0</v>
      </c>
      <c r="S397" s="69">
        <v>0</v>
      </c>
      <c r="T397" s="69">
        <v>0</v>
      </c>
      <c r="U397" s="69">
        <v>0</v>
      </c>
      <c r="V397" s="69">
        <v>0</v>
      </c>
      <c r="W397" s="69">
        <v>0</v>
      </c>
      <c r="X397" s="69">
        <v>0</v>
      </c>
      <c r="Y397" s="69">
        <v>0</v>
      </c>
      <c r="Z397" s="69">
        <v>0</v>
      </c>
      <c r="AA397" s="69">
        <v>0</v>
      </c>
      <c r="AB397" s="69">
        <v>0</v>
      </c>
      <c r="AC397" s="69">
        <f t="shared" si="183"/>
        <v>0</v>
      </c>
      <c r="AE397" s="148">
        <v>10260501103</v>
      </c>
      <c r="AF397" s="148" t="s">
        <v>1057</v>
      </c>
      <c r="AG397" s="161"/>
    </row>
    <row r="398" spans="1:33" x14ac:dyDescent="0.25">
      <c r="A398" s="67">
        <v>10260501104</v>
      </c>
      <c r="B398" s="68" t="s">
        <v>1058</v>
      </c>
      <c r="C398" s="69">
        <v>0</v>
      </c>
      <c r="D398" s="69">
        <v>0</v>
      </c>
      <c r="E398" s="69">
        <v>0</v>
      </c>
      <c r="F398" s="69">
        <v>0</v>
      </c>
      <c r="G398" s="69">
        <v>0</v>
      </c>
      <c r="H398" s="69">
        <v>2009918349.1600001</v>
      </c>
      <c r="I398" s="69">
        <v>0</v>
      </c>
      <c r="J398" s="69">
        <v>0</v>
      </c>
      <c r="K398" s="69">
        <v>0</v>
      </c>
      <c r="L398" s="69">
        <v>0</v>
      </c>
      <c r="M398" s="69">
        <v>0</v>
      </c>
      <c r="N398" s="69">
        <v>0</v>
      </c>
      <c r="O398" s="69">
        <f t="shared" si="182"/>
        <v>2009918349.1600001</v>
      </c>
      <c r="Q398" s="69"/>
      <c r="R398" s="69">
        <v>0</v>
      </c>
      <c r="S398" s="69">
        <v>0</v>
      </c>
      <c r="T398" s="69">
        <v>0</v>
      </c>
      <c r="U398" s="69">
        <v>0</v>
      </c>
      <c r="V398" s="69">
        <v>0</v>
      </c>
      <c r="W398" s="69">
        <v>0</v>
      </c>
      <c r="X398" s="69">
        <v>0</v>
      </c>
      <c r="Y398" s="69">
        <v>0</v>
      </c>
      <c r="Z398" s="69">
        <v>0</v>
      </c>
      <c r="AA398" s="69">
        <v>0</v>
      </c>
      <c r="AB398" s="69">
        <v>0</v>
      </c>
      <c r="AC398" s="69">
        <f t="shared" si="183"/>
        <v>0</v>
      </c>
      <c r="AE398" s="148">
        <v>10260501104</v>
      </c>
      <c r="AF398" s="148" t="s">
        <v>1058</v>
      </c>
      <c r="AG398" s="161"/>
    </row>
    <row r="399" spans="1:33" x14ac:dyDescent="0.25">
      <c r="A399" s="67">
        <v>10260501105</v>
      </c>
      <c r="B399" s="68" t="s">
        <v>1059</v>
      </c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>
        <f t="shared" si="182"/>
        <v>0</v>
      </c>
      <c r="Q399" s="69"/>
      <c r="R399" s="69">
        <v>0</v>
      </c>
      <c r="S399" s="69">
        <v>0</v>
      </c>
      <c r="T399" s="69">
        <v>0</v>
      </c>
      <c r="U399" s="69">
        <v>0</v>
      </c>
      <c r="V399" s="69">
        <v>0</v>
      </c>
      <c r="W399" s="69">
        <v>0</v>
      </c>
      <c r="X399" s="69">
        <v>0</v>
      </c>
      <c r="Y399" s="69">
        <v>0</v>
      </c>
      <c r="Z399" s="69">
        <v>0</v>
      </c>
      <c r="AA399" s="69">
        <v>0</v>
      </c>
      <c r="AB399" s="69">
        <v>0</v>
      </c>
      <c r="AC399" s="69">
        <f t="shared" si="183"/>
        <v>0</v>
      </c>
      <c r="AE399" s="129">
        <v>10260501105</v>
      </c>
      <c r="AF399" s="148" t="s">
        <v>1059</v>
      </c>
      <c r="AG399" s="161"/>
    </row>
    <row r="400" spans="1:33" x14ac:dyDescent="0.25">
      <c r="A400" s="67">
        <v>10260501106</v>
      </c>
      <c r="B400" s="68" t="s">
        <v>1060</v>
      </c>
      <c r="C400" s="69">
        <v>0</v>
      </c>
      <c r="D400" s="69">
        <v>0</v>
      </c>
      <c r="E400" s="69">
        <v>0</v>
      </c>
      <c r="F400" s="69">
        <v>0</v>
      </c>
      <c r="G400" s="69">
        <v>0</v>
      </c>
      <c r="H400" s="69">
        <v>0</v>
      </c>
      <c r="I400" s="69">
        <v>0</v>
      </c>
      <c r="J400" s="69">
        <v>0</v>
      </c>
      <c r="K400" s="69">
        <v>7156506470.9400005</v>
      </c>
      <c r="L400" s="69">
        <v>0</v>
      </c>
      <c r="M400" s="69">
        <v>0</v>
      </c>
      <c r="N400" s="69">
        <v>0</v>
      </c>
      <c r="O400" s="69">
        <f t="shared" si="182"/>
        <v>7156506470.9400005</v>
      </c>
      <c r="Q400" s="69"/>
      <c r="R400" s="69">
        <v>0</v>
      </c>
      <c r="S400" s="69">
        <v>0</v>
      </c>
      <c r="T400" s="69">
        <v>0</v>
      </c>
      <c r="U400" s="69">
        <v>0</v>
      </c>
      <c r="V400" s="69">
        <v>0</v>
      </c>
      <c r="W400" s="69">
        <v>0</v>
      </c>
      <c r="X400" s="69">
        <v>0</v>
      </c>
      <c r="Y400" s="69">
        <v>0</v>
      </c>
      <c r="Z400" s="69">
        <v>0</v>
      </c>
      <c r="AA400" s="69">
        <v>0</v>
      </c>
      <c r="AB400" s="69">
        <v>0</v>
      </c>
      <c r="AC400" s="69">
        <f t="shared" si="183"/>
        <v>0</v>
      </c>
      <c r="AE400" s="148">
        <v>10260501106</v>
      </c>
      <c r="AF400" s="148" t="s">
        <v>1060</v>
      </c>
      <c r="AG400" s="161"/>
    </row>
    <row r="401" spans="1:33" x14ac:dyDescent="0.25">
      <c r="A401" s="67">
        <v>10260501107</v>
      </c>
      <c r="B401" s="68" t="s">
        <v>1062</v>
      </c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>
        <f t="shared" si="182"/>
        <v>0</v>
      </c>
      <c r="Q401" s="69"/>
      <c r="R401" s="69">
        <v>0</v>
      </c>
      <c r="S401" s="69">
        <v>0</v>
      </c>
      <c r="T401" s="69">
        <v>0</v>
      </c>
      <c r="U401" s="69">
        <v>0</v>
      </c>
      <c r="V401" s="69">
        <v>0</v>
      </c>
      <c r="W401" s="69">
        <v>0</v>
      </c>
      <c r="X401" s="69">
        <v>0</v>
      </c>
      <c r="Y401" s="69">
        <v>0</v>
      </c>
      <c r="Z401" s="69">
        <v>0</v>
      </c>
      <c r="AA401" s="69">
        <v>0</v>
      </c>
      <c r="AB401" s="69">
        <v>0</v>
      </c>
      <c r="AC401" s="69">
        <f t="shared" si="183"/>
        <v>0</v>
      </c>
      <c r="AE401" s="129">
        <v>10260501107</v>
      </c>
      <c r="AF401" s="129" t="s">
        <v>1062</v>
      </c>
      <c r="AG401" s="161"/>
    </row>
    <row r="402" spans="1:33" x14ac:dyDescent="0.25">
      <c r="A402" s="59">
        <v>10260502</v>
      </c>
      <c r="B402" s="60" t="s">
        <v>1289</v>
      </c>
      <c r="C402" s="61">
        <f t="shared" ref="C402:N402" si="198">+C403</f>
        <v>0</v>
      </c>
      <c r="D402" s="61">
        <f t="shared" si="198"/>
        <v>0</v>
      </c>
      <c r="E402" s="61">
        <f t="shared" si="198"/>
        <v>0</v>
      </c>
      <c r="F402" s="61">
        <f t="shared" si="198"/>
        <v>0</v>
      </c>
      <c r="G402" s="61">
        <f t="shared" si="198"/>
        <v>0</v>
      </c>
      <c r="H402" s="61">
        <f t="shared" si="198"/>
        <v>0</v>
      </c>
      <c r="I402" s="61">
        <f t="shared" si="198"/>
        <v>0</v>
      </c>
      <c r="J402" s="61">
        <f t="shared" si="198"/>
        <v>0</v>
      </c>
      <c r="K402" s="61">
        <f t="shared" si="198"/>
        <v>0</v>
      </c>
      <c r="L402" s="61">
        <f t="shared" si="198"/>
        <v>0</v>
      </c>
      <c r="M402" s="61">
        <f t="shared" si="198"/>
        <v>0</v>
      </c>
      <c r="N402" s="61">
        <f t="shared" si="198"/>
        <v>0</v>
      </c>
      <c r="O402" s="61">
        <f t="shared" si="182"/>
        <v>0</v>
      </c>
      <c r="Q402" s="61"/>
      <c r="R402" s="61">
        <f t="shared" ref="R402:AB402" si="199">+R403</f>
        <v>0</v>
      </c>
      <c r="S402" s="61">
        <f t="shared" si="199"/>
        <v>0</v>
      </c>
      <c r="T402" s="61">
        <f t="shared" si="199"/>
        <v>0</v>
      </c>
      <c r="U402" s="61">
        <f t="shared" si="199"/>
        <v>0</v>
      </c>
      <c r="V402" s="61">
        <f t="shared" si="199"/>
        <v>0</v>
      </c>
      <c r="W402" s="61">
        <f t="shared" si="199"/>
        <v>0</v>
      </c>
      <c r="X402" s="61">
        <f t="shared" si="199"/>
        <v>0</v>
      </c>
      <c r="Y402" s="61">
        <f t="shared" si="199"/>
        <v>0</v>
      </c>
      <c r="Z402" s="61">
        <f t="shared" si="199"/>
        <v>0</v>
      </c>
      <c r="AA402" s="61">
        <f t="shared" si="199"/>
        <v>0</v>
      </c>
      <c r="AB402" s="61">
        <f t="shared" si="199"/>
        <v>0</v>
      </c>
      <c r="AC402" s="61">
        <f t="shared" si="183"/>
        <v>0</v>
      </c>
      <c r="AE402" s="129"/>
      <c r="AF402" s="129"/>
      <c r="AG402" s="161"/>
    </row>
    <row r="403" spans="1:33" x14ac:dyDescent="0.25">
      <c r="A403" s="64">
        <v>102605021</v>
      </c>
      <c r="B403" s="65" t="s">
        <v>1289</v>
      </c>
      <c r="C403" s="62">
        <f t="shared" ref="C403:N403" si="200">+C404+C405</f>
        <v>0</v>
      </c>
      <c r="D403" s="62">
        <f t="shared" si="200"/>
        <v>0</v>
      </c>
      <c r="E403" s="62">
        <f t="shared" si="200"/>
        <v>0</v>
      </c>
      <c r="F403" s="62">
        <f t="shared" si="200"/>
        <v>0</v>
      </c>
      <c r="G403" s="62">
        <f t="shared" si="200"/>
        <v>0</v>
      </c>
      <c r="H403" s="62">
        <f t="shared" si="200"/>
        <v>0</v>
      </c>
      <c r="I403" s="62">
        <f t="shared" si="200"/>
        <v>0</v>
      </c>
      <c r="J403" s="62">
        <f t="shared" si="200"/>
        <v>0</v>
      </c>
      <c r="K403" s="62">
        <f t="shared" si="200"/>
        <v>0</v>
      </c>
      <c r="L403" s="62">
        <f t="shared" si="200"/>
        <v>0</v>
      </c>
      <c r="M403" s="62">
        <f t="shared" si="200"/>
        <v>0</v>
      </c>
      <c r="N403" s="62">
        <f t="shared" si="200"/>
        <v>0</v>
      </c>
      <c r="O403" s="62">
        <f t="shared" si="182"/>
        <v>0</v>
      </c>
      <c r="Q403" s="62"/>
      <c r="R403" s="62">
        <f t="shared" ref="R403:AB403" si="201">+R404+R405</f>
        <v>0</v>
      </c>
      <c r="S403" s="62">
        <f t="shared" si="201"/>
        <v>0</v>
      </c>
      <c r="T403" s="62">
        <f t="shared" si="201"/>
        <v>0</v>
      </c>
      <c r="U403" s="62">
        <f t="shared" si="201"/>
        <v>0</v>
      </c>
      <c r="V403" s="62">
        <f t="shared" si="201"/>
        <v>0</v>
      </c>
      <c r="W403" s="62">
        <f t="shared" si="201"/>
        <v>0</v>
      </c>
      <c r="X403" s="62">
        <f t="shared" si="201"/>
        <v>0</v>
      </c>
      <c r="Y403" s="62">
        <f t="shared" si="201"/>
        <v>0</v>
      </c>
      <c r="Z403" s="62">
        <f t="shared" si="201"/>
        <v>0</v>
      </c>
      <c r="AA403" s="62">
        <f t="shared" si="201"/>
        <v>0</v>
      </c>
      <c r="AB403" s="62">
        <f t="shared" si="201"/>
        <v>0</v>
      </c>
      <c r="AC403" s="62">
        <f t="shared" si="183"/>
        <v>0</v>
      </c>
      <c r="AE403" s="129"/>
      <c r="AF403" s="129"/>
      <c r="AG403" s="161"/>
    </row>
    <row r="404" spans="1:33" x14ac:dyDescent="0.25">
      <c r="A404" s="67">
        <v>10260502101</v>
      </c>
      <c r="B404" s="68" t="s">
        <v>1062</v>
      </c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>
        <f t="shared" si="182"/>
        <v>0</v>
      </c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>
        <f t="shared" si="183"/>
        <v>0</v>
      </c>
      <c r="AE404" s="129"/>
      <c r="AF404" s="129"/>
      <c r="AG404" s="161"/>
    </row>
    <row r="405" spans="1:33" x14ac:dyDescent="0.25">
      <c r="A405" s="67">
        <v>10260502102</v>
      </c>
      <c r="B405" s="68" t="s">
        <v>1290</v>
      </c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>
        <f t="shared" si="182"/>
        <v>0</v>
      </c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>
        <f t="shared" si="183"/>
        <v>0</v>
      </c>
      <c r="AE405" s="129"/>
      <c r="AF405" s="129"/>
      <c r="AG405" s="161"/>
    </row>
    <row r="406" spans="1:33" x14ac:dyDescent="0.25">
      <c r="A406" s="59">
        <v>1027</v>
      </c>
      <c r="B406" s="60" t="s">
        <v>1291</v>
      </c>
      <c r="C406" s="61">
        <f t="shared" ref="C406:N409" si="202">+C407</f>
        <v>0</v>
      </c>
      <c r="D406" s="61">
        <f t="shared" si="202"/>
        <v>0</v>
      </c>
      <c r="E406" s="61">
        <f t="shared" si="202"/>
        <v>0</v>
      </c>
      <c r="F406" s="61">
        <f t="shared" si="202"/>
        <v>0</v>
      </c>
      <c r="G406" s="61">
        <f t="shared" si="202"/>
        <v>0</v>
      </c>
      <c r="H406" s="61">
        <f t="shared" si="202"/>
        <v>0</v>
      </c>
      <c r="I406" s="61">
        <f t="shared" si="202"/>
        <v>0</v>
      </c>
      <c r="J406" s="61">
        <f t="shared" si="202"/>
        <v>0</v>
      </c>
      <c r="K406" s="61">
        <f t="shared" si="202"/>
        <v>0</v>
      </c>
      <c r="L406" s="61">
        <f t="shared" si="202"/>
        <v>0</v>
      </c>
      <c r="M406" s="61">
        <f t="shared" si="202"/>
        <v>0</v>
      </c>
      <c r="N406" s="61">
        <f t="shared" si="202"/>
        <v>0</v>
      </c>
      <c r="O406" s="61">
        <f t="shared" si="182"/>
        <v>0</v>
      </c>
      <c r="Q406" s="61"/>
      <c r="R406" s="61">
        <f t="shared" ref="R406:AB409" si="203">+R407</f>
        <v>0</v>
      </c>
      <c r="S406" s="61">
        <f t="shared" si="203"/>
        <v>0</v>
      </c>
      <c r="T406" s="61">
        <f t="shared" si="203"/>
        <v>0</v>
      </c>
      <c r="U406" s="61">
        <f t="shared" si="203"/>
        <v>0</v>
      </c>
      <c r="V406" s="61">
        <f t="shared" si="203"/>
        <v>0</v>
      </c>
      <c r="W406" s="61">
        <f t="shared" si="203"/>
        <v>0</v>
      </c>
      <c r="X406" s="61">
        <f t="shared" si="203"/>
        <v>0</v>
      </c>
      <c r="Y406" s="61">
        <f t="shared" si="203"/>
        <v>0</v>
      </c>
      <c r="Z406" s="61">
        <f t="shared" si="203"/>
        <v>0</v>
      </c>
      <c r="AA406" s="61">
        <f t="shared" si="203"/>
        <v>0</v>
      </c>
      <c r="AB406" s="61">
        <f t="shared" si="203"/>
        <v>0</v>
      </c>
      <c r="AC406" s="61">
        <f t="shared" si="183"/>
        <v>0</v>
      </c>
      <c r="AE406" s="129"/>
      <c r="AF406" s="129"/>
      <c r="AG406" s="161"/>
    </row>
    <row r="407" spans="1:33" x14ac:dyDescent="0.25">
      <c r="A407" s="64">
        <v>102701</v>
      </c>
      <c r="B407" s="65" t="s">
        <v>1291</v>
      </c>
      <c r="C407" s="62">
        <f t="shared" si="202"/>
        <v>0</v>
      </c>
      <c r="D407" s="62">
        <f t="shared" si="202"/>
        <v>0</v>
      </c>
      <c r="E407" s="62">
        <f t="shared" si="202"/>
        <v>0</v>
      </c>
      <c r="F407" s="62">
        <f t="shared" si="202"/>
        <v>0</v>
      </c>
      <c r="G407" s="62">
        <f t="shared" si="202"/>
        <v>0</v>
      </c>
      <c r="H407" s="62">
        <f t="shared" si="202"/>
        <v>0</v>
      </c>
      <c r="I407" s="62">
        <f t="shared" si="202"/>
        <v>0</v>
      </c>
      <c r="J407" s="62">
        <f t="shared" si="202"/>
        <v>0</v>
      </c>
      <c r="K407" s="62">
        <f t="shared" si="202"/>
        <v>0</v>
      </c>
      <c r="L407" s="62">
        <f t="shared" si="202"/>
        <v>0</v>
      </c>
      <c r="M407" s="62">
        <f t="shared" si="202"/>
        <v>0</v>
      </c>
      <c r="N407" s="62">
        <f t="shared" si="202"/>
        <v>0</v>
      </c>
      <c r="O407" s="62">
        <f t="shared" si="182"/>
        <v>0</v>
      </c>
      <c r="Q407" s="62"/>
      <c r="R407" s="62">
        <f t="shared" si="203"/>
        <v>0</v>
      </c>
      <c r="S407" s="62">
        <f t="shared" si="203"/>
        <v>0</v>
      </c>
      <c r="T407" s="62">
        <f t="shared" si="203"/>
        <v>0</v>
      </c>
      <c r="U407" s="62">
        <f t="shared" si="203"/>
        <v>0</v>
      </c>
      <c r="V407" s="62">
        <f t="shared" si="203"/>
        <v>0</v>
      </c>
      <c r="W407" s="62">
        <f t="shared" si="203"/>
        <v>0</v>
      </c>
      <c r="X407" s="62">
        <f t="shared" si="203"/>
        <v>0</v>
      </c>
      <c r="Y407" s="62">
        <f t="shared" si="203"/>
        <v>0</v>
      </c>
      <c r="Z407" s="62">
        <f t="shared" si="203"/>
        <v>0</v>
      </c>
      <c r="AA407" s="62">
        <f t="shared" si="203"/>
        <v>0</v>
      </c>
      <c r="AB407" s="62">
        <f t="shared" si="203"/>
        <v>0</v>
      </c>
      <c r="AC407" s="62">
        <f t="shared" si="183"/>
        <v>0</v>
      </c>
      <c r="AE407" s="129"/>
      <c r="AF407" s="129"/>
      <c r="AG407" s="161"/>
    </row>
    <row r="408" spans="1:33" x14ac:dyDescent="0.25">
      <c r="A408" s="64">
        <v>10270101</v>
      </c>
      <c r="B408" s="65" t="s">
        <v>1291</v>
      </c>
      <c r="C408" s="62">
        <f t="shared" si="202"/>
        <v>0</v>
      </c>
      <c r="D408" s="62">
        <f t="shared" si="202"/>
        <v>0</v>
      </c>
      <c r="E408" s="62">
        <f t="shared" si="202"/>
        <v>0</v>
      </c>
      <c r="F408" s="62">
        <f t="shared" si="202"/>
        <v>0</v>
      </c>
      <c r="G408" s="62">
        <f t="shared" si="202"/>
        <v>0</v>
      </c>
      <c r="H408" s="62">
        <f t="shared" si="202"/>
        <v>0</v>
      </c>
      <c r="I408" s="62">
        <f t="shared" si="202"/>
        <v>0</v>
      </c>
      <c r="J408" s="62">
        <f t="shared" si="202"/>
        <v>0</v>
      </c>
      <c r="K408" s="62">
        <f t="shared" si="202"/>
        <v>0</v>
      </c>
      <c r="L408" s="62">
        <f t="shared" si="202"/>
        <v>0</v>
      </c>
      <c r="M408" s="62">
        <f t="shared" si="202"/>
        <v>0</v>
      </c>
      <c r="N408" s="62">
        <f t="shared" si="202"/>
        <v>0</v>
      </c>
      <c r="O408" s="62">
        <f t="shared" si="182"/>
        <v>0</v>
      </c>
      <c r="Q408" s="62"/>
      <c r="R408" s="62">
        <f t="shared" si="203"/>
        <v>0</v>
      </c>
      <c r="S408" s="62">
        <f t="shared" si="203"/>
        <v>0</v>
      </c>
      <c r="T408" s="62">
        <f t="shared" si="203"/>
        <v>0</v>
      </c>
      <c r="U408" s="62">
        <f t="shared" si="203"/>
        <v>0</v>
      </c>
      <c r="V408" s="62">
        <f t="shared" si="203"/>
        <v>0</v>
      </c>
      <c r="W408" s="62">
        <f t="shared" si="203"/>
        <v>0</v>
      </c>
      <c r="X408" s="62">
        <f t="shared" si="203"/>
        <v>0</v>
      </c>
      <c r="Y408" s="62">
        <f t="shared" si="203"/>
        <v>0</v>
      </c>
      <c r="Z408" s="62">
        <f t="shared" si="203"/>
        <v>0</v>
      </c>
      <c r="AA408" s="62">
        <f t="shared" si="203"/>
        <v>0</v>
      </c>
      <c r="AB408" s="62">
        <f t="shared" si="203"/>
        <v>0</v>
      </c>
      <c r="AC408" s="62">
        <f t="shared" si="183"/>
        <v>0</v>
      </c>
      <c r="AE408" s="129"/>
      <c r="AF408" s="129"/>
      <c r="AG408" s="161"/>
    </row>
    <row r="409" spans="1:33" x14ac:dyDescent="0.25">
      <c r="A409" s="64">
        <v>102701011</v>
      </c>
      <c r="B409" s="65" t="s">
        <v>1291</v>
      </c>
      <c r="C409" s="62">
        <f t="shared" si="202"/>
        <v>0</v>
      </c>
      <c r="D409" s="62">
        <f t="shared" si="202"/>
        <v>0</v>
      </c>
      <c r="E409" s="62">
        <f t="shared" si="202"/>
        <v>0</v>
      </c>
      <c r="F409" s="62">
        <f t="shared" si="202"/>
        <v>0</v>
      </c>
      <c r="G409" s="62">
        <f t="shared" si="202"/>
        <v>0</v>
      </c>
      <c r="H409" s="62">
        <f t="shared" si="202"/>
        <v>0</v>
      </c>
      <c r="I409" s="62">
        <f t="shared" si="202"/>
        <v>0</v>
      </c>
      <c r="J409" s="62">
        <f t="shared" si="202"/>
        <v>0</v>
      </c>
      <c r="K409" s="62">
        <f t="shared" si="202"/>
        <v>0</v>
      </c>
      <c r="L409" s="62">
        <f t="shared" si="202"/>
        <v>0</v>
      </c>
      <c r="M409" s="62">
        <f t="shared" si="202"/>
        <v>0</v>
      </c>
      <c r="N409" s="62">
        <f t="shared" si="202"/>
        <v>0</v>
      </c>
      <c r="O409" s="62">
        <f t="shared" si="182"/>
        <v>0</v>
      </c>
      <c r="Q409" s="62"/>
      <c r="R409" s="62">
        <f t="shared" si="203"/>
        <v>0</v>
      </c>
      <c r="S409" s="62">
        <f t="shared" si="203"/>
        <v>0</v>
      </c>
      <c r="T409" s="62">
        <f t="shared" si="203"/>
        <v>0</v>
      </c>
      <c r="U409" s="62">
        <f t="shared" si="203"/>
        <v>0</v>
      </c>
      <c r="V409" s="62">
        <f t="shared" si="203"/>
        <v>0</v>
      </c>
      <c r="W409" s="62">
        <f t="shared" si="203"/>
        <v>0</v>
      </c>
      <c r="X409" s="62">
        <f t="shared" si="203"/>
        <v>0</v>
      </c>
      <c r="Y409" s="62">
        <f t="shared" si="203"/>
        <v>0</v>
      </c>
      <c r="Z409" s="62">
        <f t="shared" si="203"/>
        <v>0</v>
      </c>
      <c r="AA409" s="62">
        <f t="shared" si="203"/>
        <v>0</v>
      </c>
      <c r="AB409" s="62">
        <f t="shared" si="203"/>
        <v>0</v>
      </c>
      <c r="AC409" s="62">
        <f t="shared" si="183"/>
        <v>0</v>
      </c>
      <c r="AE409" s="129"/>
      <c r="AF409" s="129"/>
      <c r="AG409" s="161"/>
    </row>
    <row r="410" spans="1:33" x14ac:dyDescent="0.25">
      <c r="A410" s="67">
        <v>10270101101</v>
      </c>
      <c r="B410" s="68" t="s">
        <v>1291</v>
      </c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>
        <f t="shared" si="182"/>
        <v>0</v>
      </c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>
        <f t="shared" si="183"/>
        <v>0</v>
      </c>
      <c r="AE410" s="129"/>
      <c r="AF410" s="129"/>
      <c r="AG410" s="161"/>
    </row>
    <row r="411" spans="1:33" x14ac:dyDescent="0.25">
      <c r="A411" s="59">
        <v>2</v>
      </c>
      <c r="B411" s="60" t="s">
        <v>1064</v>
      </c>
      <c r="C411" s="61">
        <f t="shared" ref="C411:N411" si="204">+C412+C435+C441+C477+C483+C489+C517+C523+C529+C535</f>
        <v>41871628.357299998</v>
      </c>
      <c r="D411" s="61">
        <f t="shared" si="204"/>
        <v>41871628.357299998</v>
      </c>
      <c r="E411" s="61">
        <f t="shared" si="204"/>
        <v>41871628.357299998</v>
      </c>
      <c r="F411" s="61">
        <f t="shared" si="204"/>
        <v>41871628.357299998</v>
      </c>
      <c r="G411" s="61">
        <f t="shared" si="204"/>
        <v>41871628.357299998</v>
      </c>
      <c r="H411" s="61">
        <f t="shared" si="204"/>
        <v>41871628.357299998</v>
      </c>
      <c r="I411" s="61">
        <f t="shared" si="204"/>
        <v>41871628.357299998</v>
      </c>
      <c r="J411" s="61">
        <f t="shared" si="204"/>
        <v>41871628.357299998</v>
      </c>
      <c r="K411" s="61">
        <f t="shared" si="204"/>
        <v>41871628.357299998</v>
      </c>
      <c r="L411" s="61">
        <f t="shared" si="204"/>
        <v>41871628.357299998</v>
      </c>
      <c r="M411" s="61">
        <f t="shared" si="204"/>
        <v>41871628.357299998</v>
      </c>
      <c r="N411" s="61">
        <f t="shared" si="204"/>
        <v>41871628.357299998</v>
      </c>
      <c r="O411" s="61">
        <f t="shared" si="182"/>
        <v>502459540.28759986</v>
      </c>
      <c r="Q411" s="61">
        <v>217810058.90999997</v>
      </c>
      <c r="R411" s="61">
        <f t="shared" ref="R411:AB411" si="205">+R412+R435+R441+R477+R483+R489+R517+R523+R529+R535</f>
        <v>0</v>
      </c>
      <c r="S411" s="61">
        <f t="shared" si="205"/>
        <v>0</v>
      </c>
      <c r="T411" s="61">
        <f t="shared" si="205"/>
        <v>0</v>
      </c>
      <c r="U411" s="61">
        <f t="shared" si="205"/>
        <v>0</v>
      </c>
      <c r="V411" s="61">
        <f t="shared" si="205"/>
        <v>0</v>
      </c>
      <c r="W411" s="61">
        <f t="shared" si="205"/>
        <v>0</v>
      </c>
      <c r="X411" s="61">
        <f t="shared" si="205"/>
        <v>0</v>
      </c>
      <c r="Y411" s="61">
        <f t="shared" si="205"/>
        <v>0</v>
      </c>
      <c r="Z411" s="61">
        <f t="shared" si="205"/>
        <v>0</v>
      </c>
      <c r="AA411" s="61">
        <f t="shared" si="205"/>
        <v>0</v>
      </c>
      <c r="AB411" s="61">
        <f t="shared" si="205"/>
        <v>0</v>
      </c>
      <c r="AC411" s="61">
        <f t="shared" si="183"/>
        <v>217810058.90999997</v>
      </c>
      <c r="AE411" s="178" t="s">
        <v>1061</v>
      </c>
      <c r="AF411" s="178" t="s">
        <v>1064</v>
      </c>
      <c r="AG411" s="188">
        <v>217810058.90999997</v>
      </c>
    </row>
    <row r="412" spans="1:33" x14ac:dyDescent="0.25">
      <c r="A412" s="64">
        <v>201</v>
      </c>
      <c r="B412" s="65" t="s">
        <v>1292</v>
      </c>
      <c r="C412" s="62">
        <f t="shared" ref="C412:N412" si="206">+C413+C422</f>
        <v>0</v>
      </c>
      <c r="D412" s="62">
        <f t="shared" si="206"/>
        <v>0</v>
      </c>
      <c r="E412" s="62">
        <f t="shared" si="206"/>
        <v>0</v>
      </c>
      <c r="F412" s="62">
        <f t="shared" si="206"/>
        <v>0</v>
      </c>
      <c r="G412" s="62">
        <f t="shared" si="206"/>
        <v>0</v>
      </c>
      <c r="H412" s="62">
        <f t="shared" si="206"/>
        <v>0</v>
      </c>
      <c r="I412" s="62">
        <f t="shared" si="206"/>
        <v>0</v>
      </c>
      <c r="J412" s="62">
        <f t="shared" si="206"/>
        <v>0</v>
      </c>
      <c r="K412" s="62">
        <f t="shared" si="206"/>
        <v>0</v>
      </c>
      <c r="L412" s="62">
        <f t="shared" si="206"/>
        <v>0</v>
      </c>
      <c r="M412" s="62">
        <f t="shared" si="206"/>
        <v>0</v>
      </c>
      <c r="N412" s="62">
        <f t="shared" si="206"/>
        <v>0</v>
      </c>
      <c r="O412" s="62">
        <f t="shared" si="182"/>
        <v>0</v>
      </c>
      <c r="Q412" s="62"/>
      <c r="R412" s="62">
        <f t="shared" ref="R412:AB412" si="207">+R413+R422</f>
        <v>0</v>
      </c>
      <c r="S412" s="62">
        <f t="shared" si="207"/>
        <v>0</v>
      </c>
      <c r="T412" s="62">
        <f t="shared" si="207"/>
        <v>0</v>
      </c>
      <c r="U412" s="62">
        <f t="shared" si="207"/>
        <v>0</v>
      </c>
      <c r="V412" s="62">
        <f t="shared" si="207"/>
        <v>0</v>
      </c>
      <c r="W412" s="62">
        <f t="shared" si="207"/>
        <v>0</v>
      </c>
      <c r="X412" s="62">
        <f t="shared" si="207"/>
        <v>0</v>
      </c>
      <c r="Y412" s="62">
        <f t="shared" si="207"/>
        <v>0</v>
      </c>
      <c r="Z412" s="62">
        <f t="shared" si="207"/>
        <v>0</v>
      </c>
      <c r="AA412" s="62">
        <f t="shared" si="207"/>
        <v>0</v>
      </c>
      <c r="AB412" s="62">
        <f t="shared" si="207"/>
        <v>0</v>
      </c>
      <c r="AC412" s="62">
        <f t="shared" si="183"/>
        <v>0</v>
      </c>
      <c r="AE412" s="178"/>
      <c r="AF412" s="178"/>
      <c r="AG412" s="188"/>
    </row>
    <row r="413" spans="1:33" x14ac:dyDescent="0.25">
      <c r="A413" s="64">
        <v>2011</v>
      </c>
      <c r="B413" s="65" t="s">
        <v>1293</v>
      </c>
      <c r="C413" s="62">
        <f t="shared" ref="C413:N413" si="208">+C414+C418</f>
        <v>0</v>
      </c>
      <c r="D413" s="62">
        <f t="shared" si="208"/>
        <v>0</v>
      </c>
      <c r="E413" s="62">
        <f t="shared" si="208"/>
        <v>0</v>
      </c>
      <c r="F413" s="62">
        <f t="shared" si="208"/>
        <v>0</v>
      </c>
      <c r="G413" s="62">
        <f t="shared" si="208"/>
        <v>0</v>
      </c>
      <c r="H413" s="62">
        <f t="shared" si="208"/>
        <v>0</v>
      </c>
      <c r="I413" s="62">
        <f t="shared" si="208"/>
        <v>0</v>
      </c>
      <c r="J413" s="62">
        <f t="shared" si="208"/>
        <v>0</v>
      </c>
      <c r="K413" s="62">
        <f t="shared" si="208"/>
        <v>0</v>
      </c>
      <c r="L413" s="62">
        <f t="shared" si="208"/>
        <v>0</v>
      </c>
      <c r="M413" s="62">
        <f t="shared" si="208"/>
        <v>0</v>
      </c>
      <c r="N413" s="62">
        <f t="shared" si="208"/>
        <v>0</v>
      </c>
      <c r="O413" s="62">
        <f t="shared" si="182"/>
        <v>0</v>
      </c>
      <c r="Q413" s="62"/>
      <c r="R413" s="62">
        <f t="shared" ref="R413:AB413" si="209">+R414+R418</f>
        <v>0</v>
      </c>
      <c r="S413" s="62">
        <f t="shared" si="209"/>
        <v>0</v>
      </c>
      <c r="T413" s="62">
        <f t="shared" si="209"/>
        <v>0</v>
      </c>
      <c r="U413" s="62">
        <f t="shared" si="209"/>
        <v>0</v>
      </c>
      <c r="V413" s="62">
        <f t="shared" si="209"/>
        <v>0</v>
      </c>
      <c r="W413" s="62">
        <f t="shared" si="209"/>
        <v>0</v>
      </c>
      <c r="X413" s="62">
        <f t="shared" si="209"/>
        <v>0</v>
      </c>
      <c r="Y413" s="62">
        <f t="shared" si="209"/>
        <v>0</v>
      </c>
      <c r="Z413" s="62">
        <f t="shared" si="209"/>
        <v>0</v>
      </c>
      <c r="AA413" s="62">
        <f t="shared" si="209"/>
        <v>0</v>
      </c>
      <c r="AB413" s="62">
        <f t="shared" si="209"/>
        <v>0</v>
      </c>
      <c r="AC413" s="62">
        <f t="shared" si="183"/>
        <v>0</v>
      </c>
      <c r="AE413" s="178"/>
      <c r="AF413" s="178"/>
      <c r="AG413" s="188"/>
    </row>
    <row r="414" spans="1:33" x14ac:dyDescent="0.25">
      <c r="A414" s="64">
        <v>201101</v>
      </c>
      <c r="B414" s="65" t="s">
        <v>1294</v>
      </c>
      <c r="C414" s="62">
        <f t="shared" ref="C414:N416" si="210">+C415</f>
        <v>0</v>
      </c>
      <c r="D414" s="62">
        <f t="shared" si="210"/>
        <v>0</v>
      </c>
      <c r="E414" s="62">
        <f t="shared" si="210"/>
        <v>0</v>
      </c>
      <c r="F414" s="62">
        <f t="shared" si="210"/>
        <v>0</v>
      </c>
      <c r="G414" s="62">
        <f t="shared" si="210"/>
        <v>0</v>
      </c>
      <c r="H414" s="62">
        <f t="shared" si="210"/>
        <v>0</v>
      </c>
      <c r="I414" s="62">
        <f t="shared" si="210"/>
        <v>0</v>
      </c>
      <c r="J414" s="62">
        <f t="shared" si="210"/>
        <v>0</v>
      </c>
      <c r="K414" s="62">
        <f t="shared" si="210"/>
        <v>0</v>
      </c>
      <c r="L414" s="62">
        <f t="shared" si="210"/>
        <v>0</v>
      </c>
      <c r="M414" s="62">
        <f t="shared" si="210"/>
        <v>0</v>
      </c>
      <c r="N414" s="62">
        <f t="shared" si="210"/>
        <v>0</v>
      </c>
      <c r="O414" s="62">
        <f t="shared" si="182"/>
        <v>0</v>
      </c>
      <c r="Q414" s="62"/>
      <c r="R414" s="62">
        <f t="shared" ref="R414:AB416" si="211">+R415</f>
        <v>0</v>
      </c>
      <c r="S414" s="62">
        <f t="shared" si="211"/>
        <v>0</v>
      </c>
      <c r="T414" s="62">
        <f t="shared" si="211"/>
        <v>0</v>
      </c>
      <c r="U414" s="62">
        <f t="shared" si="211"/>
        <v>0</v>
      </c>
      <c r="V414" s="62">
        <f t="shared" si="211"/>
        <v>0</v>
      </c>
      <c r="W414" s="62">
        <f t="shared" si="211"/>
        <v>0</v>
      </c>
      <c r="X414" s="62">
        <f t="shared" si="211"/>
        <v>0</v>
      </c>
      <c r="Y414" s="62">
        <f t="shared" si="211"/>
        <v>0</v>
      </c>
      <c r="Z414" s="62">
        <f t="shared" si="211"/>
        <v>0</v>
      </c>
      <c r="AA414" s="62">
        <f t="shared" si="211"/>
        <v>0</v>
      </c>
      <c r="AB414" s="62">
        <f t="shared" si="211"/>
        <v>0</v>
      </c>
      <c r="AC414" s="62">
        <f t="shared" si="183"/>
        <v>0</v>
      </c>
      <c r="AE414" s="178"/>
      <c r="AF414" s="178"/>
      <c r="AG414" s="188"/>
    </row>
    <row r="415" spans="1:33" x14ac:dyDescent="0.25">
      <c r="A415" s="64">
        <v>20110101</v>
      </c>
      <c r="B415" s="65" t="s">
        <v>1294</v>
      </c>
      <c r="C415" s="62">
        <f t="shared" si="210"/>
        <v>0</v>
      </c>
      <c r="D415" s="62">
        <f t="shared" si="210"/>
        <v>0</v>
      </c>
      <c r="E415" s="62">
        <f t="shared" si="210"/>
        <v>0</v>
      </c>
      <c r="F415" s="62">
        <f t="shared" si="210"/>
        <v>0</v>
      </c>
      <c r="G415" s="62">
        <f t="shared" si="210"/>
        <v>0</v>
      </c>
      <c r="H415" s="62">
        <f t="shared" si="210"/>
        <v>0</v>
      </c>
      <c r="I415" s="62">
        <f t="shared" si="210"/>
        <v>0</v>
      </c>
      <c r="J415" s="62">
        <f t="shared" si="210"/>
        <v>0</v>
      </c>
      <c r="K415" s="62">
        <f t="shared" si="210"/>
        <v>0</v>
      </c>
      <c r="L415" s="62">
        <f t="shared" si="210"/>
        <v>0</v>
      </c>
      <c r="M415" s="62">
        <f t="shared" si="210"/>
        <v>0</v>
      </c>
      <c r="N415" s="62">
        <f t="shared" si="210"/>
        <v>0</v>
      </c>
      <c r="O415" s="62">
        <f t="shared" si="182"/>
        <v>0</v>
      </c>
      <c r="Q415" s="62"/>
      <c r="R415" s="62">
        <f t="shared" si="211"/>
        <v>0</v>
      </c>
      <c r="S415" s="62">
        <f t="shared" si="211"/>
        <v>0</v>
      </c>
      <c r="T415" s="62">
        <f t="shared" si="211"/>
        <v>0</v>
      </c>
      <c r="U415" s="62">
        <f t="shared" si="211"/>
        <v>0</v>
      </c>
      <c r="V415" s="62">
        <f t="shared" si="211"/>
        <v>0</v>
      </c>
      <c r="W415" s="62">
        <f t="shared" si="211"/>
        <v>0</v>
      </c>
      <c r="X415" s="62">
        <f t="shared" si="211"/>
        <v>0</v>
      </c>
      <c r="Y415" s="62">
        <f t="shared" si="211"/>
        <v>0</v>
      </c>
      <c r="Z415" s="62">
        <f t="shared" si="211"/>
        <v>0</v>
      </c>
      <c r="AA415" s="62">
        <f t="shared" si="211"/>
        <v>0</v>
      </c>
      <c r="AB415" s="62">
        <f t="shared" si="211"/>
        <v>0</v>
      </c>
      <c r="AC415" s="62">
        <f t="shared" si="183"/>
        <v>0</v>
      </c>
      <c r="AE415" s="178"/>
      <c r="AF415" s="178"/>
      <c r="AG415" s="188"/>
    </row>
    <row r="416" spans="1:33" x14ac:dyDescent="0.25">
      <c r="A416" s="64">
        <v>201101011</v>
      </c>
      <c r="B416" s="65" t="s">
        <v>1294</v>
      </c>
      <c r="C416" s="62">
        <f t="shared" si="210"/>
        <v>0</v>
      </c>
      <c r="D416" s="62">
        <f t="shared" si="210"/>
        <v>0</v>
      </c>
      <c r="E416" s="62">
        <f t="shared" si="210"/>
        <v>0</v>
      </c>
      <c r="F416" s="62">
        <f t="shared" si="210"/>
        <v>0</v>
      </c>
      <c r="G416" s="62">
        <f t="shared" si="210"/>
        <v>0</v>
      </c>
      <c r="H416" s="62">
        <f t="shared" si="210"/>
        <v>0</v>
      </c>
      <c r="I416" s="62">
        <f t="shared" si="210"/>
        <v>0</v>
      </c>
      <c r="J416" s="62">
        <f t="shared" si="210"/>
        <v>0</v>
      </c>
      <c r="K416" s="62">
        <f t="shared" si="210"/>
        <v>0</v>
      </c>
      <c r="L416" s="62">
        <f t="shared" si="210"/>
        <v>0</v>
      </c>
      <c r="M416" s="62">
        <f t="shared" si="210"/>
        <v>0</v>
      </c>
      <c r="N416" s="62">
        <f t="shared" si="210"/>
        <v>0</v>
      </c>
      <c r="O416" s="62">
        <f t="shared" si="182"/>
        <v>0</v>
      </c>
      <c r="Q416" s="62"/>
      <c r="R416" s="62">
        <f t="shared" si="211"/>
        <v>0</v>
      </c>
      <c r="S416" s="62">
        <f t="shared" si="211"/>
        <v>0</v>
      </c>
      <c r="T416" s="62">
        <f t="shared" si="211"/>
        <v>0</v>
      </c>
      <c r="U416" s="62">
        <f t="shared" si="211"/>
        <v>0</v>
      </c>
      <c r="V416" s="62">
        <f t="shared" si="211"/>
        <v>0</v>
      </c>
      <c r="W416" s="62">
        <f t="shared" si="211"/>
        <v>0</v>
      </c>
      <c r="X416" s="62">
        <f t="shared" si="211"/>
        <v>0</v>
      </c>
      <c r="Y416" s="62">
        <f t="shared" si="211"/>
        <v>0</v>
      </c>
      <c r="Z416" s="62">
        <f t="shared" si="211"/>
        <v>0</v>
      </c>
      <c r="AA416" s="62">
        <f t="shared" si="211"/>
        <v>0</v>
      </c>
      <c r="AB416" s="62">
        <f t="shared" si="211"/>
        <v>0</v>
      </c>
      <c r="AC416" s="62">
        <f t="shared" si="183"/>
        <v>0</v>
      </c>
      <c r="AE416" s="178"/>
      <c r="AF416" s="178"/>
      <c r="AG416" s="188"/>
    </row>
    <row r="417" spans="1:33" x14ac:dyDescent="0.25">
      <c r="A417" s="67">
        <v>20110101101</v>
      </c>
      <c r="B417" s="68" t="s">
        <v>1294</v>
      </c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>
        <f t="shared" si="182"/>
        <v>0</v>
      </c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>
        <f t="shared" si="183"/>
        <v>0</v>
      </c>
      <c r="AE417" s="178"/>
      <c r="AF417" s="178"/>
      <c r="AG417" s="188"/>
    </row>
    <row r="418" spans="1:33" x14ac:dyDescent="0.25">
      <c r="A418" s="59">
        <v>201102</v>
      </c>
      <c r="B418" s="60" t="s">
        <v>1295</v>
      </c>
      <c r="C418" s="61">
        <f t="shared" ref="C418:N420" si="212">+C419</f>
        <v>0</v>
      </c>
      <c r="D418" s="61">
        <f t="shared" si="212"/>
        <v>0</v>
      </c>
      <c r="E418" s="61">
        <f t="shared" si="212"/>
        <v>0</v>
      </c>
      <c r="F418" s="61">
        <f t="shared" si="212"/>
        <v>0</v>
      </c>
      <c r="G418" s="61">
        <f t="shared" si="212"/>
        <v>0</v>
      </c>
      <c r="H418" s="61">
        <f t="shared" si="212"/>
        <v>0</v>
      </c>
      <c r="I418" s="61">
        <f t="shared" si="212"/>
        <v>0</v>
      </c>
      <c r="J418" s="61">
        <f t="shared" si="212"/>
        <v>0</v>
      </c>
      <c r="K418" s="61">
        <f t="shared" si="212"/>
        <v>0</v>
      </c>
      <c r="L418" s="61">
        <f t="shared" si="212"/>
        <v>0</v>
      </c>
      <c r="M418" s="61">
        <f t="shared" si="212"/>
        <v>0</v>
      </c>
      <c r="N418" s="61">
        <f t="shared" si="212"/>
        <v>0</v>
      </c>
      <c r="O418" s="61">
        <f t="shared" si="182"/>
        <v>0</v>
      </c>
      <c r="Q418" s="61"/>
      <c r="R418" s="61">
        <f t="shared" ref="R418:AB420" si="213">+R419</f>
        <v>0</v>
      </c>
      <c r="S418" s="61">
        <f t="shared" si="213"/>
        <v>0</v>
      </c>
      <c r="T418" s="61">
        <f t="shared" si="213"/>
        <v>0</v>
      </c>
      <c r="U418" s="61">
        <f t="shared" si="213"/>
        <v>0</v>
      </c>
      <c r="V418" s="61">
        <f t="shared" si="213"/>
        <v>0</v>
      </c>
      <c r="W418" s="61">
        <f t="shared" si="213"/>
        <v>0</v>
      </c>
      <c r="X418" s="61">
        <f t="shared" si="213"/>
        <v>0</v>
      </c>
      <c r="Y418" s="61">
        <f t="shared" si="213"/>
        <v>0</v>
      </c>
      <c r="Z418" s="61">
        <f t="shared" si="213"/>
        <v>0</v>
      </c>
      <c r="AA418" s="61">
        <f t="shared" si="213"/>
        <v>0</v>
      </c>
      <c r="AB418" s="61">
        <f t="shared" si="213"/>
        <v>0</v>
      </c>
      <c r="AC418" s="61">
        <f t="shared" si="183"/>
        <v>0</v>
      </c>
      <c r="AE418" s="178"/>
      <c r="AF418" s="178"/>
      <c r="AG418" s="188"/>
    </row>
    <row r="419" spans="1:33" x14ac:dyDescent="0.25">
      <c r="A419" s="64">
        <v>20110201</v>
      </c>
      <c r="B419" s="65" t="s">
        <v>1295</v>
      </c>
      <c r="C419" s="62">
        <f t="shared" si="212"/>
        <v>0</v>
      </c>
      <c r="D419" s="62">
        <f t="shared" si="212"/>
        <v>0</v>
      </c>
      <c r="E419" s="62">
        <f t="shared" si="212"/>
        <v>0</v>
      </c>
      <c r="F419" s="62">
        <f t="shared" si="212"/>
        <v>0</v>
      </c>
      <c r="G419" s="62">
        <f t="shared" si="212"/>
        <v>0</v>
      </c>
      <c r="H419" s="62">
        <f t="shared" si="212"/>
        <v>0</v>
      </c>
      <c r="I419" s="62">
        <f t="shared" si="212"/>
        <v>0</v>
      </c>
      <c r="J419" s="62">
        <f t="shared" si="212"/>
        <v>0</v>
      </c>
      <c r="K419" s="62">
        <f t="shared" si="212"/>
        <v>0</v>
      </c>
      <c r="L419" s="62">
        <f t="shared" si="212"/>
        <v>0</v>
      </c>
      <c r="M419" s="62">
        <f t="shared" si="212"/>
        <v>0</v>
      </c>
      <c r="N419" s="62">
        <f t="shared" si="212"/>
        <v>0</v>
      </c>
      <c r="O419" s="62">
        <f t="shared" si="182"/>
        <v>0</v>
      </c>
      <c r="Q419" s="62"/>
      <c r="R419" s="62">
        <f t="shared" si="213"/>
        <v>0</v>
      </c>
      <c r="S419" s="62">
        <f t="shared" si="213"/>
        <v>0</v>
      </c>
      <c r="T419" s="62">
        <f t="shared" si="213"/>
        <v>0</v>
      </c>
      <c r="U419" s="62">
        <f t="shared" si="213"/>
        <v>0</v>
      </c>
      <c r="V419" s="62">
        <f t="shared" si="213"/>
        <v>0</v>
      </c>
      <c r="W419" s="62">
        <f t="shared" si="213"/>
        <v>0</v>
      </c>
      <c r="X419" s="62">
        <f t="shared" si="213"/>
        <v>0</v>
      </c>
      <c r="Y419" s="62">
        <f t="shared" si="213"/>
        <v>0</v>
      </c>
      <c r="Z419" s="62">
        <f t="shared" si="213"/>
        <v>0</v>
      </c>
      <c r="AA419" s="62">
        <f t="shared" si="213"/>
        <v>0</v>
      </c>
      <c r="AB419" s="62">
        <f t="shared" si="213"/>
        <v>0</v>
      </c>
      <c r="AC419" s="62">
        <f t="shared" si="183"/>
        <v>0</v>
      </c>
      <c r="AE419" s="178"/>
      <c r="AF419" s="178"/>
      <c r="AG419" s="188"/>
    </row>
    <row r="420" spans="1:33" x14ac:dyDescent="0.25">
      <c r="A420" s="64">
        <v>201102011</v>
      </c>
      <c r="B420" s="65" t="s">
        <v>1295</v>
      </c>
      <c r="C420" s="62">
        <f t="shared" si="212"/>
        <v>0</v>
      </c>
      <c r="D420" s="62">
        <f t="shared" si="212"/>
        <v>0</v>
      </c>
      <c r="E420" s="62">
        <f t="shared" si="212"/>
        <v>0</v>
      </c>
      <c r="F420" s="62">
        <f t="shared" si="212"/>
        <v>0</v>
      </c>
      <c r="G420" s="62">
        <f t="shared" si="212"/>
        <v>0</v>
      </c>
      <c r="H420" s="62">
        <f t="shared" si="212"/>
        <v>0</v>
      </c>
      <c r="I420" s="62">
        <f t="shared" si="212"/>
        <v>0</v>
      </c>
      <c r="J420" s="62">
        <f t="shared" si="212"/>
        <v>0</v>
      </c>
      <c r="K420" s="62">
        <f t="shared" si="212"/>
        <v>0</v>
      </c>
      <c r="L420" s="62">
        <f t="shared" si="212"/>
        <v>0</v>
      </c>
      <c r="M420" s="62">
        <f t="shared" si="212"/>
        <v>0</v>
      </c>
      <c r="N420" s="62">
        <f t="shared" si="212"/>
        <v>0</v>
      </c>
      <c r="O420" s="62">
        <f t="shared" si="182"/>
        <v>0</v>
      </c>
      <c r="Q420" s="62"/>
      <c r="R420" s="62">
        <f t="shared" si="213"/>
        <v>0</v>
      </c>
      <c r="S420" s="62">
        <f t="shared" si="213"/>
        <v>0</v>
      </c>
      <c r="T420" s="62">
        <f t="shared" si="213"/>
        <v>0</v>
      </c>
      <c r="U420" s="62">
        <f t="shared" si="213"/>
        <v>0</v>
      </c>
      <c r="V420" s="62">
        <f t="shared" si="213"/>
        <v>0</v>
      </c>
      <c r="W420" s="62">
        <f t="shared" si="213"/>
        <v>0</v>
      </c>
      <c r="X420" s="62">
        <f t="shared" si="213"/>
        <v>0</v>
      </c>
      <c r="Y420" s="62">
        <f t="shared" si="213"/>
        <v>0</v>
      </c>
      <c r="Z420" s="62">
        <f t="shared" si="213"/>
        <v>0</v>
      </c>
      <c r="AA420" s="62">
        <f t="shared" si="213"/>
        <v>0</v>
      </c>
      <c r="AB420" s="62">
        <f t="shared" si="213"/>
        <v>0</v>
      </c>
      <c r="AC420" s="62">
        <f t="shared" si="183"/>
        <v>0</v>
      </c>
      <c r="AE420" s="178"/>
      <c r="AF420" s="178"/>
      <c r="AG420" s="188"/>
    </row>
    <row r="421" spans="1:33" x14ac:dyDescent="0.25">
      <c r="A421" s="67">
        <v>20110201101</v>
      </c>
      <c r="B421" s="68" t="s">
        <v>1295</v>
      </c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>
        <f t="shared" si="182"/>
        <v>0</v>
      </c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>
        <f t="shared" si="183"/>
        <v>0</v>
      </c>
      <c r="AE421" s="178"/>
      <c r="AF421" s="178"/>
      <c r="AG421" s="188"/>
    </row>
    <row r="422" spans="1:33" x14ac:dyDescent="0.25">
      <c r="A422" s="59">
        <v>2012</v>
      </c>
      <c r="B422" s="60" t="s">
        <v>1296</v>
      </c>
      <c r="C422" s="61">
        <v>0</v>
      </c>
      <c r="D422" s="61">
        <v>0</v>
      </c>
      <c r="E422" s="61">
        <v>0</v>
      </c>
      <c r="F422" s="61">
        <v>0</v>
      </c>
      <c r="G422" s="61">
        <v>0</v>
      </c>
      <c r="H422" s="61">
        <v>0</v>
      </c>
      <c r="I422" s="61">
        <v>0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f t="shared" si="182"/>
        <v>0</v>
      </c>
      <c r="Q422" s="61"/>
      <c r="R422" s="61">
        <v>0</v>
      </c>
      <c r="S422" s="61">
        <v>0</v>
      </c>
      <c r="T422" s="61">
        <v>0</v>
      </c>
      <c r="U422" s="61">
        <v>0</v>
      </c>
      <c r="V422" s="61">
        <v>0</v>
      </c>
      <c r="W422" s="61">
        <v>0</v>
      </c>
      <c r="X422" s="61">
        <v>0</v>
      </c>
      <c r="Y422" s="61">
        <v>0</v>
      </c>
      <c r="Z422" s="61">
        <v>0</v>
      </c>
      <c r="AA422" s="61">
        <v>0</v>
      </c>
      <c r="AB422" s="61">
        <v>0</v>
      </c>
      <c r="AC422" s="61">
        <f t="shared" si="183"/>
        <v>0</v>
      </c>
      <c r="AE422" s="178"/>
      <c r="AF422" s="178"/>
      <c r="AG422" s="188"/>
    </row>
    <row r="423" spans="1:33" x14ac:dyDescent="0.25">
      <c r="A423" s="64">
        <v>201201</v>
      </c>
      <c r="B423" s="65" t="s">
        <v>1297</v>
      </c>
      <c r="C423" s="62">
        <f t="shared" ref="C423:N423" si="214">+C424+C427+C431</f>
        <v>0</v>
      </c>
      <c r="D423" s="62">
        <f t="shared" si="214"/>
        <v>0</v>
      </c>
      <c r="E423" s="62">
        <f t="shared" si="214"/>
        <v>0</v>
      </c>
      <c r="F423" s="62">
        <f t="shared" si="214"/>
        <v>0</v>
      </c>
      <c r="G423" s="62">
        <f t="shared" si="214"/>
        <v>0</v>
      </c>
      <c r="H423" s="62">
        <f t="shared" si="214"/>
        <v>0</v>
      </c>
      <c r="I423" s="62">
        <f t="shared" si="214"/>
        <v>0</v>
      </c>
      <c r="J423" s="62">
        <f t="shared" si="214"/>
        <v>0</v>
      </c>
      <c r="K423" s="62">
        <f t="shared" si="214"/>
        <v>0</v>
      </c>
      <c r="L423" s="62">
        <f t="shared" si="214"/>
        <v>0</v>
      </c>
      <c r="M423" s="62">
        <f t="shared" si="214"/>
        <v>0</v>
      </c>
      <c r="N423" s="62">
        <f t="shared" si="214"/>
        <v>0</v>
      </c>
      <c r="O423" s="62">
        <f t="shared" si="182"/>
        <v>0</v>
      </c>
      <c r="Q423" s="62"/>
      <c r="R423" s="62">
        <f t="shared" ref="R423:AB423" si="215">+R424+R427+R431</f>
        <v>0</v>
      </c>
      <c r="S423" s="62">
        <f t="shared" si="215"/>
        <v>0</v>
      </c>
      <c r="T423" s="62">
        <f t="shared" si="215"/>
        <v>0</v>
      </c>
      <c r="U423" s="62">
        <f t="shared" si="215"/>
        <v>0</v>
      </c>
      <c r="V423" s="62">
        <f t="shared" si="215"/>
        <v>0</v>
      </c>
      <c r="W423" s="62">
        <f t="shared" si="215"/>
        <v>0</v>
      </c>
      <c r="X423" s="62">
        <f t="shared" si="215"/>
        <v>0</v>
      </c>
      <c r="Y423" s="62">
        <f t="shared" si="215"/>
        <v>0</v>
      </c>
      <c r="Z423" s="62">
        <f t="shared" si="215"/>
        <v>0</v>
      </c>
      <c r="AA423" s="62">
        <f t="shared" si="215"/>
        <v>0</v>
      </c>
      <c r="AB423" s="62">
        <f t="shared" si="215"/>
        <v>0</v>
      </c>
      <c r="AC423" s="62">
        <f t="shared" si="183"/>
        <v>0</v>
      </c>
      <c r="AE423" s="178"/>
      <c r="AF423" s="178"/>
      <c r="AG423" s="188"/>
    </row>
    <row r="424" spans="1:33" x14ac:dyDescent="0.25">
      <c r="A424" s="64">
        <v>20120101</v>
      </c>
      <c r="B424" s="65" t="s">
        <v>1297</v>
      </c>
      <c r="C424" s="62">
        <f t="shared" ref="C424:N425" si="216">+C425</f>
        <v>0</v>
      </c>
      <c r="D424" s="62">
        <f t="shared" si="216"/>
        <v>0</v>
      </c>
      <c r="E424" s="62">
        <f t="shared" si="216"/>
        <v>0</v>
      </c>
      <c r="F424" s="62">
        <f t="shared" si="216"/>
        <v>0</v>
      </c>
      <c r="G424" s="62">
        <f t="shared" si="216"/>
        <v>0</v>
      </c>
      <c r="H424" s="62">
        <f t="shared" si="216"/>
        <v>0</v>
      </c>
      <c r="I424" s="62">
        <f t="shared" si="216"/>
        <v>0</v>
      </c>
      <c r="J424" s="62">
        <f t="shared" si="216"/>
        <v>0</v>
      </c>
      <c r="K424" s="62">
        <f t="shared" si="216"/>
        <v>0</v>
      </c>
      <c r="L424" s="62">
        <f t="shared" si="216"/>
        <v>0</v>
      </c>
      <c r="M424" s="62">
        <f t="shared" si="216"/>
        <v>0</v>
      </c>
      <c r="N424" s="62">
        <f t="shared" si="216"/>
        <v>0</v>
      </c>
      <c r="O424" s="62">
        <f t="shared" si="182"/>
        <v>0</v>
      </c>
      <c r="Q424" s="62"/>
      <c r="R424" s="62">
        <f t="shared" ref="R424:AB425" si="217">+R425</f>
        <v>0</v>
      </c>
      <c r="S424" s="62">
        <f t="shared" si="217"/>
        <v>0</v>
      </c>
      <c r="T424" s="62">
        <f t="shared" si="217"/>
        <v>0</v>
      </c>
      <c r="U424" s="62">
        <f t="shared" si="217"/>
        <v>0</v>
      </c>
      <c r="V424" s="62">
        <f t="shared" si="217"/>
        <v>0</v>
      </c>
      <c r="W424" s="62">
        <f t="shared" si="217"/>
        <v>0</v>
      </c>
      <c r="X424" s="62">
        <f t="shared" si="217"/>
        <v>0</v>
      </c>
      <c r="Y424" s="62">
        <f t="shared" si="217"/>
        <v>0</v>
      </c>
      <c r="Z424" s="62">
        <f t="shared" si="217"/>
        <v>0</v>
      </c>
      <c r="AA424" s="62">
        <f t="shared" si="217"/>
        <v>0</v>
      </c>
      <c r="AB424" s="62">
        <f t="shared" si="217"/>
        <v>0</v>
      </c>
      <c r="AC424" s="62">
        <f t="shared" si="183"/>
        <v>0</v>
      </c>
      <c r="AE424" s="178"/>
      <c r="AF424" s="178"/>
      <c r="AG424" s="188"/>
    </row>
    <row r="425" spans="1:33" x14ac:dyDescent="0.25">
      <c r="A425" s="64">
        <v>201201011</v>
      </c>
      <c r="B425" s="65" t="s">
        <v>1297</v>
      </c>
      <c r="C425" s="62">
        <f t="shared" si="216"/>
        <v>0</v>
      </c>
      <c r="D425" s="62">
        <f t="shared" si="216"/>
        <v>0</v>
      </c>
      <c r="E425" s="62">
        <f t="shared" si="216"/>
        <v>0</v>
      </c>
      <c r="F425" s="62">
        <f t="shared" si="216"/>
        <v>0</v>
      </c>
      <c r="G425" s="62">
        <f t="shared" si="216"/>
        <v>0</v>
      </c>
      <c r="H425" s="62">
        <f t="shared" si="216"/>
        <v>0</v>
      </c>
      <c r="I425" s="62">
        <f t="shared" si="216"/>
        <v>0</v>
      </c>
      <c r="J425" s="62">
        <f t="shared" si="216"/>
        <v>0</v>
      </c>
      <c r="K425" s="62">
        <f t="shared" si="216"/>
        <v>0</v>
      </c>
      <c r="L425" s="62">
        <f t="shared" si="216"/>
        <v>0</v>
      </c>
      <c r="M425" s="62">
        <f t="shared" si="216"/>
        <v>0</v>
      </c>
      <c r="N425" s="62">
        <f t="shared" si="216"/>
        <v>0</v>
      </c>
      <c r="O425" s="62">
        <f t="shared" si="182"/>
        <v>0</v>
      </c>
      <c r="Q425" s="62"/>
      <c r="R425" s="62">
        <f t="shared" si="217"/>
        <v>0</v>
      </c>
      <c r="S425" s="62">
        <f t="shared" si="217"/>
        <v>0</v>
      </c>
      <c r="T425" s="62">
        <f t="shared" si="217"/>
        <v>0</v>
      </c>
      <c r="U425" s="62">
        <f t="shared" si="217"/>
        <v>0</v>
      </c>
      <c r="V425" s="62">
        <f t="shared" si="217"/>
        <v>0</v>
      </c>
      <c r="W425" s="62">
        <f t="shared" si="217"/>
        <v>0</v>
      </c>
      <c r="X425" s="62">
        <f t="shared" si="217"/>
        <v>0</v>
      </c>
      <c r="Y425" s="62">
        <f t="shared" si="217"/>
        <v>0</v>
      </c>
      <c r="Z425" s="62">
        <f t="shared" si="217"/>
        <v>0</v>
      </c>
      <c r="AA425" s="62">
        <f t="shared" si="217"/>
        <v>0</v>
      </c>
      <c r="AB425" s="62">
        <f t="shared" si="217"/>
        <v>0</v>
      </c>
      <c r="AC425" s="62">
        <f t="shared" si="183"/>
        <v>0</v>
      </c>
      <c r="AE425" s="178"/>
      <c r="AF425" s="178"/>
      <c r="AG425" s="188"/>
    </row>
    <row r="426" spans="1:33" x14ac:dyDescent="0.25">
      <c r="A426" s="67">
        <v>20120101101</v>
      </c>
      <c r="B426" s="68" t="s">
        <v>1297</v>
      </c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>
        <f t="shared" si="182"/>
        <v>0</v>
      </c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>
        <f t="shared" si="183"/>
        <v>0</v>
      </c>
      <c r="AE426" s="178"/>
      <c r="AF426" s="178"/>
      <c r="AG426" s="188"/>
    </row>
    <row r="427" spans="1:33" x14ac:dyDescent="0.25">
      <c r="A427" s="59">
        <v>201202</v>
      </c>
      <c r="B427" s="60" t="s">
        <v>1298</v>
      </c>
      <c r="C427" s="61">
        <f t="shared" ref="C427:N429" si="218">+C428</f>
        <v>0</v>
      </c>
      <c r="D427" s="61">
        <f t="shared" si="218"/>
        <v>0</v>
      </c>
      <c r="E427" s="61">
        <f t="shared" si="218"/>
        <v>0</v>
      </c>
      <c r="F427" s="61">
        <f t="shared" si="218"/>
        <v>0</v>
      </c>
      <c r="G427" s="61">
        <f t="shared" si="218"/>
        <v>0</v>
      </c>
      <c r="H427" s="61">
        <f t="shared" si="218"/>
        <v>0</v>
      </c>
      <c r="I427" s="61">
        <f t="shared" si="218"/>
        <v>0</v>
      </c>
      <c r="J427" s="61">
        <f t="shared" si="218"/>
        <v>0</v>
      </c>
      <c r="K427" s="61">
        <f t="shared" si="218"/>
        <v>0</v>
      </c>
      <c r="L427" s="61">
        <f t="shared" si="218"/>
        <v>0</v>
      </c>
      <c r="M427" s="61">
        <f t="shared" si="218"/>
        <v>0</v>
      </c>
      <c r="N427" s="61">
        <f t="shared" si="218"/>
        <v>0</v>
      </c>
      <c r="O427" s="61">
        <f t="shared" si="182"/>
        <v>0</v>
      </c>
      <c r="Q427" s="61"/>
      <c r="R427" s="61">
        <f t="shared" ref="R427:AB429" si="219">+R428</f>
        <v>0</v>
      </c>
      <c r="S427" s="61">
        <f t="shared" si="219"/>
        <v>0</v>
      </c>
      <c r="T427" s="61">
        <f t="shared" si="219"/>
        <v>0</v>
      </c>
      <c r="U427" s="61">
        <f t="shared" si="219"/>
        <v>0</v>
      </c>
      <c r="V427" s="61">
        <f t="shared" si="219"/>
        <v>0</v>
      </c>
      <c r="W427" s="61">
        <f t="shared" si="219"/>
        <v>0</v>
      </c>
      <c r="X427" s="61">
        <f t="shared" si="219"/>
        <v>0</v>
      </c>
      <c r="Y427" s="61">
        <f t="shared" si="219"/>
        <v>0</v>
      </c>
      <c r="Z427" s="61">
        <f t="shared" si="219"/>
        <v>0</v>
      </c>
      <c r="AA427" s="61">
        <f t="shared" si="219"/>
        <v>0</v>
      </c>
      <c r="AB427" s="61">
        <f t="shared" si="219"/>
        <v>0</v>
      </c>
      <c r="AC427" s="61">
        <f t="shared" si="183"/>
        <v>0</v>
      </c>
      <c r="AE427" s="178"/>
      <c r="AF427" s="178"/>
      <c r="AG427" s="188"/>
    </row>
    <row r="428" spans="1:33" x14ac:dyDescent="0.25">
      <c r="A428" s="64">
        <v>20120201</v>
      </c>
      <c r="B428" s="65" t="s">
        <v>1298</v>
      </c>
      <c r="C428" s="62">
        <f t="shared" si="218"/>
        <v>0</v>
      </c>
      <c r="D428" s="62">
        <f t="shared" si="218"/>
        <v>0</v>
      </c>
      <c r="E428" s="62">
        <f t="shared" si="218"/>
        <v>0</v>
      </c>
      <c r="F428" s="62">
        <f t="shared" si="218"/>
        <v>0</v>
      </c>
      <c r="G428" s="62">
        <f t="shared" si="218"/>
        <v>0</v>
      </c>
      <c r="H428" s="62">
        <f t="shared" si="218"/>
        <v>0</v>
      </c>
      <c r="I428" s="62">
        <f t="shared" si="218"/>
        <v>0</v>
      </c>
      <c r="J428" s="62">
        <f t="shared" si="218"/>
        <v>0</v>
      </c>
      <c r="K428" s="62">
        <f t="shared" si="218"/>
        <v>0</v>
      </c>
      <c r="L428" s="62">
        <f t="shared" si="218"/>
        <v>0</v>
      </c>
      <c r="M428" s="62">
        <f t="shared" si="218"/>
        <v>0</v>
      </c>
      <c r="N428" s="62">
        <f t="shared" si="218"/>
        <v>0</v>
      </c>
      <c r="O428" s="62">
        <f t="shared" si="182"/>
        <v>0</v>
      </c>
      <c r="Q428" s="62"/>
      <c r="R428" s="62">
        <f t="shared" si="219"/>
        <v>0</v>
      </c>
      <c r="S428" s="62">
        <f t="shared" si="219"/>
        <v>0</v>
      </c>
      <c r="T428" s="62">
        <f t="shared" si="219"/>
        <v>0</v>
      </c>
      <c r="U428" s="62">
        <f t="shared" si="219"/>
        <v>0</v>
      </c>
      <c r="V428" s="62">
        <f t="shared" si="219"/>
        <v>0</v>
      </c>
      <c r="W428" s="62">
        <f t="shared" si="219"/>
        <v>0</v>
      </c>
      <c r="X428" s="62">
        <f t="shared" si="219"/>
        <v>0</v>
      </c>
      <c r="Y428" s="62">
        <f t="shared" si="219"/>
        <v>0</v>
      </c>
      <c r="Z428" s="62">
        <f t="shared" si="219"/>
        <v>0</v>
      </c>
      <c r="AA428" s="62">
        <f t="shared" si="219"/>
        <v>0</v>
      </c>
      <c r="AB428" s="62">
        <f t="shared" si="219"/>
        <v>0</v>
      </c>
      <c r="AC428" s="62">
        <f t="shared" si="183"/>
        <v>0</v>
      </c>
      <c r="AE428" s="178"/>
      <c r="AF428" s="178"/>
      <c r="AG428" s="188"/>
    </row>
    <row r="429" spans="1:33" x14ac:dyDescent="0.25">
      <c r="A429" s="64">
        <v>201202011</v>
      </c>
      <c r="B429" s="65" t="s">
        <v>1298</v>
      </c>
      <c r="C429" s="62">
        <f t="shared" si="218"/>
        <v>0</v>
      </c>
      <c r="D429" s="62">
        <f t="shared" si="218"/>
        <v>0</v>
      </c>
      <c r="E429" s="62">
        <f t="shared" si="218"/>
        <v>0</v>
      </c>
      <c r="F429" s="62">
        <f t="shared" si="218"/>
        <v>0</v>
      </c>
      <c r="G429" s="62">
        <f t="shared" si="218"/>
        <v>0</v>
      </c>
      <c r="H429" s="62">
        <f t="shared" si="218"/>
        <v>0</v>
      </c>
      <c r="I429" s="62">
        <f t="shared" si="218"/>
        <v>0</v>
      </c>
      <c r="J429" s="62">
        <f t="shared" si="218"/>
        <v>0</v>
      </c>
      <c r="K429" s="62">
        <f t="shared" si="218"/>
        <v>0</v>
      </c>
      <c r="L429" s="62">
        <f t="shared" si="218"/>
        <v>0</v>
      </c>
      <c r="M429" s="62">
        <f t="shared" si="218"/>
        <v>0</v>
      </c>
      <c r="N429" s="62">
        <f t="shared" si="218"/>
        <v>0</v>
      </c>
      <c r="O429" s="62">
        <f t="shared" si="182"/>
        <v>0</v>
      </c>
      <c r="Q429" s="62"/>
      <c r="R429" s="62">
        <f t="shared" si="219"/>
        <v>0</v>
      </c>
      <c r="S429" s="62">
        <f t="shared" si="219"/>
        <v>0</v>
      </c>
      <c r="T429" s="62">
        <f t="shared" si="219"/>
        <v>0</v>
      </c>
      <c r="U429" s="62">
        <f t="shared" si="219"/>
        <v>0</v>
      </c>
      <c r="V429" s="62">
        <f t="shared" si="219"/>
        <v>0</v>
      </c>
      <c r="W429" s="62">
        <f t="shared" si="219"/>
        <v>0</v>
      </c>
      <c r="X429" s="62">
        <f t="shared" si="219"/>
        <v>0</v>
      </c>
      <c r="Y429" s="62">
        <f t="shared" si="219"/>
        <v>0</v>
      </c>
      <c r="Z429" s="62">
        <f t="shared" si="219"/>
        <v>0</v>
      </c>
      <c r="AA429" s="62">
        <f t="shared" si="219"/>
        <v>0</v>
      </c>
      <c r="AB429" s="62">
        <f t="shared" si="219"/>
        <v>0</v>
      </c>
      <c r="AC429" s="62">
        <f t="shared" si="183"/>
        <v>0</v>
      </c>
      <c r="AE429" s="178"/>
      <c r="AF429" s="178"/>
      <c r="AG429" s="188"/>
    </row>
    <row r="430" spans="1:33" x14ac:dyDescent="0.25">
      <c r="A430" s="67">
        <v>20120201101</v>
      </c>
      <c r="B430" s="68" t="s">
        <v>1298</v>
      </c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>
        <f t="shared" si="182"/>
        <v>0</v>
      </c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>
        <f t="shared" si="183"/>
        <v>0</v>
      </c>
      <c r="AE430" s="178"/>
      <c r="AF430" s="178"/>
      <c r="AG430" s="188"/>
    </row>
    <row r="431" spans="1:33" x14ac:dyDescent="0.25">
      <c r="A431" s="59">
        <v>201203</v>
      </c>
      <c r="B431" s="60" t="s">
        <v>1299</v>
      </c>
      <c r="C431" s="61">
        <f t="shared" ref="C431:N433" si="220">+C432</f>
        <v>0</v>
      </c>
      <c r="D431" s="61">
        <f t="shared" si="220"/>
        <v>0</v>
      </c>
      <c r="E431" s="61">
        <f t="shared" si="220"/>
        <v>0</v>
      </c>
      <c r="F431" s="61">
        <f t="shared" si="220"/>
        <v>0</v>
      </c>
      <c r="G431" s="61">
        <f t="shared" si="220"/>
        <v>0</v>
      </c>
      <c r="H431" s="61">
        <f t="shared" si="220"/>
        <v>0</v>
      </c>
      <c r="I431" s="61">
        <f t="shared" si="220"/>
        <v>0</v>
      </c>
      <c r="J431" s="61">
        <f t="shared" si="220"/>
        <v>0</v>
      </c>
      <c r="K431" s="61">
        <f t="shared" si="220"/>
        <v>0</v>
      </c>
      <c r="L431" s="61">
        <f t="shared" si="220"/>
        <v>0</v>
      </c>
      <c r="M431" s="61">
        <f t="shared" si="220"/>
        <v>0</v>
      </c>
      <c r="N431" s="61">
        <f t="shared" si="220"/>
        <v>0</v>
      </c>
      <c r="O431" s="61">
        <f t="shared" si="182"/>
        <v>0</v>
      </c>
      <c r="Q431" s="61"/>
      <c r="R431" s="61">
        <f t="shared" ref="R431:AB433" si="221">+R432</f>
        <v>0</v>
      </c>
      <c r="S431" s="61">
        <f t="shared" si="221"/>
        <v>0</v>
      </c>
      <c r="T431" s="61">
        <f t="shared" si="221"/>
        <v>0</v>
      </c>
      <c r="U431" s="61">
        <f t="shared" si="221"/>
        <v>0</v>
      </c>
      <c r="V431" s="61">
        <f t="shared" si="221"/>
        <v>0</v>
      </c>
      <c r="W431" s="61">
        <f t="shared" si="221"/>
        <v>0</v>
      </c>
      <c r="X431" s="61">
        <f t="shared" si="221"/>
        <v>0</v>
      </c>
      <c r="Y431" s="61">
        <f t="shared" si="221"/>
        <v>0</v>
      </c>
      <c r="Z431" s="61">
        <f t="shared" si="221"/>
        <v>0</v>
      </c>
      <c r="AA431" s="61">
        <f t="shared" si="221"/>
        <v>0</v>
      </c>
      <c r="AB431" s="61">
        <f t="shared" si="221"/>
        <v>0</v>
      </c>
      <c r="AC431" s="61">
        <f t="shared" si="183"/>
        <v>0</v>
      </c>
      <c r="AE431" s="178"/>
      <c r="AF431" s="178"/>
      <c r="AG431" s="188"/>
    </row>
    <row r="432" spans="1:33" x14ac:dyDescent="0.25">
      <c r="A432" s="64">
        <v>20120301</v>
      </c>
      <c r="B432" s="65" t="s">
        <v>1299</v>
      </c>
      <c r="C432" s="62">
        <f t="shared" si="220"/>
        <v>0</v>
      </c>
      <c r="D432" s="62">
        <f t="shared" si="220"/>
        <v>0</v>
      </c>
      <c r="E432" s="62">
        <f t="shared" si="220"/>
        <v>0</v>
      </c>
      <c r="F432" s="62">
        <f t="shared" si="220"/>
        <v>0</v>
      </c>
      <c r="G432" s="62">
        <f t="shared" si="220"/>
        <v>0</v>
      </c>
      <c r="H432" s="62">
        <f t="shared" si="220"/>
        <v>0</v>
      </c>
      <c r="I432" s="62">
        <f t="shared" si="220"/>
        <v>0</v>
      </c>
      <c r="J432" s="62">
        <f t="shared" si="220"/>
        <v>0</v>
      </c>
      <c r="K432" s="62">
        <f t="shared" si="220"/>
        <v>0</v>
      </c>
      <c r="L432" s="62">
        <f t="shared" si="220"/>
        <v>0</v>
      </c>
      <c r="M432" s="62">
        <f t="shared" si="220"/>
        <v>0</v>
      </c>
      <c r="N432" s="62">
        <f t="shared" si="220"/>
        <v>0</v>
      </c>
      <c r="O432" s="62">
        <f t="shared" si="182"/>
        <v>0</v>
      </c>
      <c r="Q432" s="62"/>
      <c r="R432" s="62">
        <f t="shared" si="221"/>
        <v>0</v>
      </c>
      <c r="S432" s="62">
        <f t="shared" si="221"/>
        <v>0</v>
      </c>
      <c r="T432" s="62">
        <f t="shared" si="221"/>
        <v>0</v>
      </c>
      <c r="U432" s="62">
        <f t="shared" si="221"/>
        <v>0</v>
      </c>
      <c r="V432" s="62">
        <f t="shared" si="221"/>
        <v>0</v>
      </c>
      <c r="W432" s="62">
        <f t="shared" si="221"/>
        <v>0</v>
      </c>
      <c r="X432" s="62">
        <f t="shared" si="221"/>
        <v>0</v>
      </c>
      <c r="Y432" s="62">
        <f t="shared" si="221"/>
        <v>0</v>
      </c>
      <c r="Z432" s="62">
        <f t="shared" si="221"/>
        <v>0</v>
      </c>
      <c r="AA432" s="62">
        <f t="shared" si="221"/>
        <v>0</v>
      </c>
      <c r="AB432" s="62">
        <f t="shared" si="221"/>
        <v>0</v>
      </c>
      <c r="AC432" s="62">
        <f t="shared" si="183"/>
        <v>0</v>
      </c>
      <c r="AE432" s="178"/>
      <c r="AF432" s="178"/>
      <c r="AG432" s="188"/>
    </row>
    <row r="433" spans="1:33" x14ac:dyDescent="0.25">
      <c r="A433" s="64">
        <v>201203011</v>
      </c>
      <c r="B433" s="65" t="s">
        <v>1299</v>
      </c>
      <c r="C433" s="62">
        <f t="shared" si="220"/>
        <v>0</v>
      </c>
      <c r="D433" s="62">
        <f t="shared" si="220"/>
        <v>0</v>
      </c>
      <c r="E433" s="62">
        <f t="shared" si="220"/>
        <v>0</v>
      </c>
      <c r="F433" s="62">
        <f t="shared" si="220"/>
        <v>0</v>
      </c>
      <c r="G433" s="62">
        <f t="shared" si="220"/>
        <v>0</v>
      </c>
      <c r="H433" s="62">
        <f t="shared" si="220"/>
        <v>0</v>
      </c>
      <c r="I433" s="62">
        <f t="shared" si="220"/>
        <v>0</v>
      </c>
      <c r="J433" s="62">
        <f t="shared" si="220"/>
        <v>0</v>
      </c>
      <c r="K433" s="62">
        <f t="shared" si="220"/>
        <v>0</v>
      </c>
      <c r="L433" s="62">
        <f t="shared" si="220"/>
        <v>0</v>
      </c>
      <c r="M433" s="62">
        <f t="shared" si="220"/>
        <v>0</v>
      </c>
      <c r="N433" s="62">
        <f t="shared" si="220"/>
        <v>0</v>
      </c>
      <c r="O433" s="62">
        <f t="shared" si="182"/>
        <v>0</v>
      </c>
      <c r="Q433" s="62"/>
      <c r="R433" s="62">
        <f t="shared" si="221"/>
        <v>0</v>
      </c>
      <c r="S433" s="62">
        <f t="shared" si="221"/>
        <v>0</v>
      </c>
      <c r="T433" s="62">
        <f t="shared" si="221"/>
        <v>0</v>
      </c>
      <c r="U433" s="62">
        <f t="shared" si="221"/>
        <v>0</v>
      </c>
      <c r="V433" s="62">
        <f t="shared" si="221"/>
        <v>0</v>
      </c>
      <c r="W433" s="62">
        <f t="shared" si="221"/>
        <v>0</v>
      </c>
      <c r="X433" s="62">
        <f t="shared" si="221"/>
        <v>0</v>
      </c>
      <c r="Y433" s="62">
        <f t="shared" si="221"/>
        <v>0</v>
      </c>
      <c r="Z433" s="62">
        <f t="shared" si="221"/>
        <v>0</v>
      </c>
      <c r="AA433" s="62">
        <f t="shared" si="221"/>
        <v>0</v>
      </c>
      <c r="AB433" s="62">
        <f t="shared" si="221"/>
        <v>0</v>
      </c>
      <c r="AC433" s="62">
        <f t="shared" si="183"/>
        <v>0</v>
      </c>
      <c r="AE433" s="178"/>
      <c r="AF433" s="178"/>
      <c r="AG433" s="188"/>
    </row>
    <row r="434" spans="1:33" x14ac:dyDescent="0.25">
      <c r="A434" s="67">
        <v>20120301101</v>
      </c>
      <c r="B434" s="68" t="s">
        <v>1299</v>
      </c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>
        <f t="shared" si="182"/>
        <v>0</v>
      </c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>
        <f t="shared" si="183"/>
        <v>0</v>
      </c>
      <c r="AE434" s="178"/>
      <c r="AF434" s="178"/>
      <c r="AG434" s="188"/>
    </row>
    <row r="435" spans="1:33" x14ac:dyDescent="0.25">
      <c r="A435" s="59">
        <v>203</v>
      </c>
      <c r="B435" s="60" t="s">
        <v>1300</v>
      </c>
      <c r="C435" s="61">
        <f t="shared" ref="C435:N439" si="222">+C436</f>
        <v>0</v>
      </c>
      <c r="D435" s="61">
        <f t="shared" si="222"/>
        <v>0</v>
      </c>
      <c r="E435" s="61">
        <f t="shared" si="222"/>
        <v>0</v>
      </c>
      <c r="F435" s="61">
        <f t="shared" si="222"/>
        <v>0</v>
      </c>
      <c r="G435" s="61">
        <f t="shared" si="222"/>
        <v>0</v>
      </c>
      <c r="H435" s="61">
        <f t="shared" si="222"/>
        <v>0</v>
      </c>
      <c r="I435" s="61">
        <f t="shared" si="222"/>
        <v>0</v>
      </c>
      <c r="J435" s="61">
        <f t="shared" si="222"/>
        <v>0</v>
      </c>
      <c r="K435" s="61">
        <f t="shared" si="222"/>
        <v>0</v>
      </c>
      <c r="L435" s="61">
        <f t="shared" si="222"/>
        <v>0</v>
      </c>
      <c r="M435" s="61">
        <f t="shared" si="222"/>
        <v>0</v>
      </c>
      <c r="N435" s="61">
        <f t="shared" si="222"/>
        <v>0</v>
      </c>
      <c r="O435" s="61">
        <f t="shared" si="182"/>
        <v>0</v>
      </c>
      <c r="Q435" s="61"/>
      <c r="R435" s="61">
        <f t="shared" ref="R435:AB439" si="223">+R436</f>
        <v>0</v>
      </c>
      <c r="S435" s="61">
        <f t="shared" si="223"/>
        <v>0</v>
      </c>
      <c r="T435" s="61">
        <f t="shared" si="223"/>
        <v>0</v>
      </c>
      <c r="U435" s="61">
        <f t="shared" si="223"/>
        <v>0</v>
      </c>
      <c r="V435" s="61">
        <f t="shared" si="223"/>
        <v>0</v>
      </c>
      <c r="W435" s="61">
        <f t="shared" si="223"/>
        <v>0</v>
      </c>
      <c r="X435" s="61">
        <f t="shared" si="223"/>
        <v>0</v>
      </c>
      <c r="Y435" s="61">
        <f t="shared" si="223"/>
        <v>0</v>
      </c>
      <c r="Z435" s="61">
        <f t="shared" si="223"/>
        <v>0</v>
      </c>
      <c r="AA435" s="61">
        <f t="shared" si="223"/>
        <v>0</v>
      </c>
      <c r="AB435" s="61">
        <f t="shared" si="223"/>
        <v>0</v>
      </c>
      <c r="AC435" s="61">
        <f t="shared" si="183"/>
        <v>0</v>
      </c>
      <c r="AE435" s="178"/>
      <c r="AF435" s="178"/>
      <c r="AG435" s="188"/>
    </row>
    <row r="436" spans="1:33" x14ac:dyDescent="0.25">
      <c r="A436" s="64">
        <v>20301</v>
      </c>
      <c r="B436" s="65" t="s">
        <v>1300</v>
      </c>
      <c r="C436" s="62">
        <f t="shared" si="222"/>
        <v>0</v>
      </c>
      <c r="D436" s="62">
        <f t="shared" si="222"/>
        <v>0</v>
      </c>
      <c r="E436" s="62">
        <f t="shared" si="222"/>
        <v>0</v>
      </c>
      <c r="F436" s="62">
        <f t="shared" si="222"/>
        <v>0</v>
      </c>
      <c r="G436" s="62">
        <f t="shared" si="222"/>
        <v>0</v>
      </c>
      <c r="H436" s="62">
        <f t="shared" si="222"/>
        <v>0</v>
      </c>
      <c r="I436" s="62">
        <f t="shared" si="222"/>
        <v>0</v>
      </c>
      <c r="J436" s="62">
        <f t="shared" si="222"/>
        <v>0</v>
      </c>
      <c r="K436" s="62">
        <f t="shared" si="222"/>
        <v>0</v>
      </c>
      <c r="L436" s="62">
        <f t="shared" si="222"/>
        <v>0</v>
      </c>
      <c r="M436" s="62">
        <f t="shared" si="222"/>
        <v>0</v>
      </c>
      <c r="N436" s="62">
        <f t="shared" si="222"/>
        <v>0</v>
      </c>
      <c r="O436" s="62">
        <f t="shared" si="182"/>
        <v>0</v>
      </c>
      <c r="Q436" s="62"/>
      <c r="R436" s="62">
        <f t="shared" si="223"/>
        <v>0</v>
      </c>
      <c r="S436" s="62">
        <f t="shared" si="223"/>
        <v>0</v>
      </c>
      <c r="T436" s="62">
        <f t="shared" si="223"/>
        <v>0</v>
      </c>
      <c r="U436" s="62">
        <f t="shared" si="223"/>
        <v>0</v>
      </c>
      <c r="V436" s="62">
        <f t="shared" si="223"/>
        <v>0</v>
      </c>
      <c r="W436" s="62">
        <f t="shared" si="223"/>
        <v>0</v>
      </c>
      <c r="X436" s="62">
        <f t="shared" si="223"/>
        <v>0</v>
      </c>
      <c r="Y436" s="62">
        <f t="shared" si="223"/>
        <v>0</v>
      </c>
      <c r="Z436" s="62">
        <f t="shared" si="223"/>
        <v>0</v>
      </c>
      <c r="AA436" s="62">
        <f t="shared" si="223"/>
        <v>0</v>
      </c>
      <c r="AB436" s="62">
        <f t="shared" si="223"/>
        <v>0</v>
      </c>
      <c r="AC436" s="62">
        <f t="shared" si="183"/>
        <v>0</v>
      </c>
      <c r="AE436" s="178"/>
      <c r="AF436" s="178"/>
      <c r="AG436" s="188"/>
    </row>
    <row r="437" spans="1:33" x14ac:dyDescent="0.25">
      <c r="A437" s="64">
        <v>203101</v>
      </c>
      <c r="B437" s="65" t="s">
        <v>1300</v>
      </c>
      <c r="C437" s="62">
        <f t="shared" si="222"/>
        <v>0</v>
      </c>
      <c r="D437" s="62">
        <f t="shared" si="222"/>
        <v>0</v>
      </c>
      <c r="E437" s="62">
        <f t="shared" si="222"/>
        <v>0</v>
      </c>
      <c r="F437" s="62">
        <f t="shared" si="222"/>
        <v>0</v>
      </c>
      <c r="G437" s="62">
        <f t="shared" si="222"/>
        <v>0</v>
      </c>
      <c r="H437" s="62">
        <f t="shared" si="222"/>
        <v>0</v>
      </c>
      <c r="I437" s="62">
        <f t="shared" si="222"/>
        <v>0</v>
      </c>
      <c r="J437" s="62">
        <f t="shared" si="222"/>
        <v>0</v>
      </c>
      <c r="K437" s="62">
        <f t="shared" si="222"/>
        <v>0</v>
      </c>
      <c r="L437" s="62">
        <f t="shared" si="222"/>
        <v>0</v>
      </c>
      <c r="M437" s="62">
        <f t="shared" si="222"/>
        <v>0</v>
      </c>
      <c r="N437" s="62">
        <f t="shared" si="222"/>
        <v>0</v>
      </c>
      <c r="O437" s="62">
        <f t="shared" si="182"/>
        <v>0</v>
      </c>
      <c r="Q437" s="62"/>
      <c r="R437" s="62">
        <f t="shared" si="223"/>
        <v>0</v>
      </c>
      <c r="S437" s="62">
        <f t="shared" si="223"/>
        <v>0</v>
      </c>
      <c r="T437" s="62">
        <f t="shared" si="223"/>
        <v>0</v>
      </c>
      <c r="U437" s="62">
        <f t="shared" si="223"/>
        <v>0</v>
      </c>
      <c r="V437" s="62">
        <f t="shared" si="223"/>
        <v>0</v>
      </c>
      <c r="W437" s="62">
        <f t="shared" si="223"/>
        <v>0</v>
      </c>
      <c r="X437" s="62">
        <f t="shared" si="223"/>
        <v>0</v>
      </c>
      <c r="Y437" s="62">
        <f t="shared" si="223"/>
        <v>0</v>
      </c>
      <c r="Z437" s="62">
        <f t="shared" si="223"/>
        <v>0</v>
      </c>
      <c r="AA437" s="62">
        <f t="shared" si="223"/>
        <v>0</v>
      </c>
      <c r="AB437" s="62">
        <f t="shared" si="223"/>
        <v>0</v>
      </c>
      <c r="AC437" s="62">
        <f t="shared" si="183"/>
        <v>0</v>
      </c>
      <c r="AE437" s="178"/>
      <c r="AF437" s="178"/>
      <c r="AG437" s="188"/>
    </row>
    <row r="438" spans="1:33" x14ac:dyDescent="0.25">
      <c r="A438" s="64">
        <v>20310101</v>
      </c>
      <c r="B438" s="65" t="s">
        <v>1300</v>
      </c>
      <c r="C438" s="62">
        <f t="shared" si="222"/>
        <v>0</v>
      </c>
      <c r="D438" s="62">
        <f t="shared" si="222"/>
        <v>0</v>
      </c>
      <c r="E438" s="62">
        <f t="shared" si="222"/>
        <v>0</v>
      </c>
      <c r="F438" s="62">
        <f t="shared" si="222"/>
        <v>0</v>
      </c>
      <c r="G438" s="62">
        <f t="shared" si="222"/>
        <v>0</v>
      </c>
      <c r="H438" s="62">
        <f t="shared" si="222"/>
        <v>0</v>
      </c>
      <c r="I438" s="62">
        <f t="shared" si="222"/>
        <v>0</v>
      </c>
      <c r="J438" s="62">
        <f t="shared" si="222"/>
        <v>0</v>
      </c>
      <c r="K438" s="62">
        <f t="shared" si="222"/>
        <v>0</v>
      </c>
      <c r="L438" s="62">
        <f t="shared" si="222"/>
        <v>0</v>
      </c>
      <c r="M438" s="62">
        <f t="shared" si="222"/>
        <v>0</v>
      </c>
      <c r="N438" s="62">
        <f t="shared" si="222"/>
        <v>0</v>
      </c>
      <c r="O438" s="62">
        <f t="shared" si="182"/>
        <v>0</v>
      </c>
      <c r="Q438" s="62"/>
      <c r="R438" s="62">
        <f t="shared" si="223"/>
        <v>0</v>
      </c>
      <c r="S438" s="62">
        <f t="shared" si="223"/>
        <v>0</v>
      </c>
      <c r="T438" s="62">
        <f t="shared" si="223"/>
        <v>0</v>
      </c>
      <c r="U438" s="62">
        <f t="shared" si="223"/>
        <v>0</v>
      </c>
      <c r="V438" s="62">
        <f t="shared" si="223"/>
        <v>0</v>
      </c>
      <c r="W438" s="62">
        <f t="shared" si="223"/>
        <v>0</v>
      </c>
      <c r="X438" s="62">
        <f t="shared" si="223"/>
        <v>0</v>
      </c>
      <c r="Y438" s="62">
        <f t="shared" si="223"/>
        <v>0</v>
      </c>
      <c r="Z438" s="62">
        <f t="shared" si="223"/>
        <v>0</v>
      </c>
      <c r="AA438" s="62">
        <f t="shared" si="223"/>
        <v>0</v>
      </c>
      <c r="AB438" s="62">
        <f t="shared" si="223"/>
        <v>0</v>
      </c>
      <c r="AC438" s="62">
        <f t="shared" si="183"/>
        <v>0</v>
      </c>
      <c r="AE438" s="178"/>
      <c r="AF438" s="178"/>
      <c r="AG438" s="188"/>
    </row>
    <row r="439" spans="1:33" x14ac:dyDescent="0.25">
      <c r="A439" s="64">
        <v>203101011</v>
      </c>
      <c r="B439" s="65" t="s">
        <v>1300</v>
      </c>
      <c r="C439" s="62">
        <f t="shared" si="222"/>
        <v>0</v>
      </c>
      <c r="D439" s="62">
        <f t="shared" si="222"/>
        <v>0</v>
      </c>
      <c r="E439" s="62">
        <f t="shared" si="222"/>
        <v>0</v>
      </c>
      <c r="F439" s="62">
        <f t="shared" si="222"/>
        <v>0</v>
      </c>
      <c r="G439" s="62">
        <f t="shared" si="222"/>
        <v>0</v>
      </c>
      <c r="H439" s="62">
        <f t="shared" si="222"/>
        <v>0</v>
      </c>
      <c r="I439" s="62">
        <f t="shared" si="222"/>
        <v>0</v>
      </c>
      <c r="J439" s="62">
        <f t="shared" si="222"/>
        <v>0</v>
      </c>
      <c r="K439" s="62">
        <f t="shared" si="222"/>
        <v>0</v>
      </c>
      <c r="L439" s="62">
        <f t="shared" si="222"/>
        <v>0</v>
      </c>
      <c r="M439" s="62">
        <f t="shared" si="222"/>
        <v>0</v>
      </c>
      <c r="N439" s="62">
        <f t="shared" si="222"/>
        <v>0</v>
      </c>
      <c r="O439" s="62">
        <f t="shared" ref="O439:O508" si="224">SUM(C439:N439)</f>
        <v>0</v>
      </c>
      <c r="Q439" s="62"/>
      <c r="R439" s="62">
        <f t="shared" si="223"/>
        <v>0</v>
      </c>
      <c r="S439" s="62">
        <f t="shared" si="223"/>
        <v>0</v>
      </c>
      <c r="T439" s="62">
        <f t="shared" si="223"/>
        <v>0</v>
      </c>
      <c r="U439" s="62">
        <f t="shared" si="223"/>
        <v>0</v>
      </c>
      <c r="V439" s="62">
        <f t="shared" si="223"/>
        <v>0</v>
      </c>
      <c r="W439" s="62">
        <f t="shared" si="223"/>
        <v>0</v>
      </c>
      <c r="X439" s="62">
        <f t="shared" si="223"/>
        <v>0</v>
      </c>
      <c r="Y439" s="62">
        <f t="shared" si="223"/>
        <v>0</v>
      </c>
      <c r="Z439" s="62">
        <f t="shared" si="223"/>
        <v>0</v>
      </c>
      <c r="AA439" s="62">
        <f t="shared" si="223"/>
        <v>0</v>
      </c>
      <c r="AB439" s="62">
        <f t="shared" si="223"/>
        <v>0</v>
      </c>
      <c r="AC439" s="62">
        <f t="shared" ref="AC439:AC508" si="225">SUM(Q439:AB439)</f>
        <v>0</v>
      </c>
      <c r="AE439" s="178"/>
      <c r="AF439" s="178"/>
      <c r="AG439" s="188"/>
    </row>
    <row r="440" spans="1:33" x14ac:dyDescent="0.25">
      <c r="A440" s="67">
        <v>20310101101</v>
      </c>
      <c r="B440" s="68" t="s">
        <v>1300</v>
      </c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>
        <f t="shared" si="224"/>
        <v>0</v>
      </c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>
        <f t="shared" si="225"/>
        <v>0</v>
      </c>
      <c r="AE440" s="178"/>
      <c r="AF440" s="178"/>
      <c r="AG440" s="188"/>
    </row>
    <row r="441" spans="1:33" x14ac:dyDescent="0.25">
      <c r="A441" s="59">
        <v>205</v>
      </c>
      <c r="B441" s="60" t="s">
        <v>1066</v>
      </c>
      <c r="C441" s="61">
        <f t="shared" ref="C441:N441" si="226">+C442+C467+C472</f>
        <v>41871628.357299998</v>
      </c>
      <c r="D441" s="61">
        <f t="shared" si="226"/>
        <v>41871628.357299998</v>
      </c>
      <c r="E441" s="61">
        <f t="shared" si="226"/>
        <v>41871628.357299998</v>
      </c>
      <c r="F441" s="61">
        <f t="shared" si="226"/>
        <v>41871628.357299998</v>
      </c>
      <c r="G441" s="61">
        <f t="shared" si="226"/>
        <v>41871628.357299998</v>
      </c>
      <c r="H441" s="61">
        <f t="shared" si="226"/>
        <v>41871628.357299998</v>
      </c>
      <c r="I441" s="61">
        <f t="shared" si="226"/>
        <v>41871628.357299998</v>
      </c>
      <c r="J441" s="61">
        <f t="shared" si="226"/>
        <v>41871628.357299998</v>
      </c>
      <c r="K441" s="61">
        <f t="shared" si="226"/>
        <v>41871628.357299998</v>
      </c>
      <c r="L441" s="61">
        <f t="shared" si="226"/>
        <v>41871628.357299998</v>
      </c>
      <c r="M441" s="61">
        <f t="shared" si="226"/>
        <v>41871628.357299998</v>
      </c>
      <c r="N441" s="61">
        <f t="shared" si="226"/>
        <v>41871628.357299998</v>
      </c>
      <c r="O441" s="61">
        <f t="shared" si="224"/>
        <v>502459540.28759986</v>
      </c>
      <c r="Q441" s="61">
        <v>217810058.90999997</v>
      </c>
      <c r="R441" s="61">
        <f t="shared" ref="R441:AB441" si="227">+R442+R467+R472</f>
        <v>0</v>
      </c>
      <c r="S441" s="61">
        <f t="shared" si="227"/>
        <v>0</v>
      </c>
      <c r="T441" s="61">
        <f t="shared" si="227"/>
        <v>0</v>
      </c>
      <c r="U441" s="61">
        <f t="shared" si="227"/>
        <v>0</v>
      </c>
      <c r="V441" s="61">
        <f t="shared" si="227"/>
        <v>0</v>
      </c>
      <c r="W441" s="61">
        <f t="shared" si="227"/>
        <v>0</v>
      </c>
      <c r="X441" s="61">
        <f t="shared" si="227"/>
        <v>0</v>
      </c>
      <c r="Y441" s="61">
        <f t="shared" si="227"/>
        <v>0</v>
      </c>
      <c r="Z441" s="61">
        <f t="shared" si="227"/>
        <v>0</v>
      </c>
      <c r="AA441" s="61">
        <f t="shared" si="227"/>
        <v>0</v>
      </c>
      <c r="AB441" s="61">
        <f t="shared" si="227"/>
        <v>0</v>
      </c>
      <c r="AC441" s="61">
        <f t="shared" si="225"/>
        <v>217810058.90999997</v>
      </c>
      <c r="AE441" s="178" t="s">
        <v>1063</v>
      </c>
      <c r="AF441" s="178" t="s">
        <v>1066</v>
      </c>
      <c r="AG441" s="179">
        <v>217810058.90999997</v>
      </c>
    </row>
    <row r="442" spans="1:33" x14ac:dyDescent="0.25">
      <c r="A442" s="64">
        <v>2051</v>
      </c>
      <c r="B442" s="65" t="s">
        <v>1068</v>
      </c>
      <c r="C442" s="62">
        <f t="shared" ref="C442:N442" si="228">+C443+C447+C463</f>
        <v>41871628.357299998</v>
      </c>
      <c r="D442" s="62">
        <f t="shared" si="228"/>
        <v>41871628.357299998</v>
      </c>
      <c r="E442" s="62">
        <f t="shared" si="228"/>
        <v>41871628.357299998</v>
      </c>
      <c r="F442" s="62">
        <f t="shared" si="228"/>
        <v>41871628.357299998</v>
      </c>
      <c r="G442" s="62">
        <f t="shared" si="228"/>
        <v>41871628.357299998</v>
      </c>
      <c r="H442" s="62">
        <f t="shared" si="228"/>
        <v>41871628.357299998</v>
      </c>
      <c r="I442" s="62">
        <f t="shared" si="228"/>
        <v>41871628.357299998</v>
      </c>
      <c r="J442" s="62">
        <f t="shared" si="228"/>
        <v>41871628.357299998</v>
      </c>
      <c r="K442" s="62">
        <f t="shared" si="228"/>
        <v>41871628.357299998</v>
      </c>
      <c r="L442" s="62">
        <f t="shared" si="228"/>
        <v>41871628.357299998</v>
      </c>
      <c r="M442" s="62">
        <f t="shared" si="228"/>
        <v>41871628.357299998</v>
      </c>
      <c r="N442" s="62">
        <f t="shared" si="228"/>
        <v>41871628.357299998</v>
      </c>
      <c r="O442" s="62">
        <f t="shared" si="224"/>
        <v>502459540.28759986</v>
      </c>
      <c r="Q442" s="62">
        <v>217810058.90999997</v>
      </c>
      <c r="R442" s="62">
        <f t="shared" ref="R442:AB442" si="229">+R443+R447+R463</f>
        <v>0</v>
      </c>
      <c r="S442" s="62">
        <f t="shared" si="229"/>
        <v>0</v>
      </c>
      <c r="T442" s="62">
        <f t="shared" si="229"/>
        <v>0</v>
      </c>
      <c r="U442" s="62">
        <f t="shared" si="229"/>
        <v>0</v>
      </c>
      <c r="V442" s="62">
        <f t="shared" si="229"/>
        <v>0</v>
      </c>
      <c r="W442" s="62">
        <f t="shared" si="229"/>
        <v>0</v>
      </c>
      <c r="X442" s="62">
        <f t="shared" si="229"/>
        <v>0</v>
      </c>
      <c r="Y442" s="62">
        <f t="shared" si="229"/>
        <v>0</v>
      </c>
      <c r="Z442" s="62">
        <f t="shared" si="229"/>
        <v>0</v>
      </c>
      <c r="AA442" s="62">
        <f t="shared" si="229"/>
        <v>0</v>
      </c>
      <c r="AB442" s="62">
        <f t="shared" si="229"/>
        <v>0</v>
      </c>
      <c r="AC442" s="62">
        <f t="shared" si="225"/>
        <v>217810058.90999997</v>
      </c>
      <c r="AE442" s="178" t="s">
        <v>1065</v>
      </c>
      <c r="AF442" s="178" t="s">
        <v>1068</v>
      </c>
      <c r="AG442" s="179">
        <v>217810058.90999997</v>
      </c>
    </row>
    <row r="443" spans="1:33" x14ac:dyDescent="0.25">
      <c r="A443" s="64">
        <v>205101</v>
      </c>
      <c r="B443" s="65" t="s">
        <v>1301</v>
      </c>
      <c r="C443" s="62">
        <f t="shared" ref="C443:N445" si="230">+C444</f>
        <v>0</v>
      </c>
      <c r="D443" s="62">
        <f t="shared" si="230"/>
        <v>0</v>
      </c>
      <c r="E443" s="62">
        <f t="shared" si="230"/>
        <v>0</v>
      </c>
      <c r="F443" s="62">
        <f t="shared" si="230"/>
        <v>0</v>
      </c>
      <c r="G443" s="62">
        <f t="shared" si="230"/>
        <v>0</v>
      </c>
      <c r="H443" s="62">
        <f t="shared" si="230"/>
        <v>0</v>
      </c>
      <c r="I443" s="62">
        <f t="shared" si="230"/>
        <v>0</v>
      </c>
      <c r="J443" s="62">
        <f t="shared" si="230"/>
        <v>0</v>
      </c>
      <c r="K443" s="62">
        <f t="shared" si="230"/>
        <v>0</v>
      </c>
      <c r="L443" s="62">
        <f t="shared" si="230"/>
        <v>0</v>
      </c>
      <c r="M443" s="62">
        <f t="shared" si="230"/>
        <v>0</v>
      </c>
      <c r="N443" s="62">
        <f t="shared" si="230"/>
        <v>0</v>
      </c>
      <c r="O443" s="62">
        <f t="shared" si="224"/>
        <v>0</v>
      </c>
      <c r="Q443" s="62"/>
      <c r="R443" s="62">
        <f t="shared" ref="R443:AB445" si="231">+R444</f>
        <v>0</v>
      </c>
      <c r="S443" s="62">
        <f t="shared" si="231"/>
        <v>0</v>
      </c>
      <c r="T443" s="62">
        <f t="shared" si="231"/>
        <v>0</v>
      </c>
      <c r="U443" s="62">
        <f t="shared" si="231"/>
        <v>0</v>
      </c>
      <c r="V443" s="62">
        <f t="shared" si="231"/>
        <v>0</v>
      </c>
      <c r="W443" s="62">
        <f t="shared" si="231"/>
        <v>0</v>
      </c>
      <c r="X443" s="62">
        <f t="shared" si="231"/>
        <v>0</v>
      </c>
      <c r="Y443" s="62">
        <f t="shared" si="231"/>
        <v>0</v>
      </c>
      <c r="Z443" s="62">
        <f t="shared" si="231"/>
        <v>0</v>
      </c>
      <c r="AA443" s="62">
        <f t="shared" si="231"/>
        <v>0</v>
      </c>
      <c r="AB443" s="62">
        <f t="shared" si="231"/>
        <v>0</v>
      </c>
      <c r="AC443" s="62">
        <f t="shared" si="225"/>
        <v>0</v>
      </c>
      <c r="AE443" s="178"/>
      <c r="AF443" s="178"/>
      <c r="AG443" s="179"/>
    </row>
    <row r="444" spans="1:33" x14ac:dyDescent="0.25">
      <c r="A444" s="64">
        <v>20510101</v>
      </c>
      <c r="B444" s="65" t="s">
        <v>1301</v>
      </c>
      <c r="C444" s="62">
        <f t="shared" si="230"/>
        <v>0</v>
      </c>
      <c r="D444" s="62">
        <f t="shared" si="230"/>
        <v>0</v>
      </c>
      <c r="E444" s="62">
        <f t="shared" si="230"/>
        <v>0</v>
      </c>
      <c r="F444" s="62">
        <f t="shared" si="230"/>
        <v>0</v>
      </c>
      <c r="G444" s="62">
        <f t="shared" si="230"/>
        <v>0</v>
      </c>
      <c r="H444" s="62">
        <f t="shared" si="230"/>
        <v>0</v>
      </c>
      <c r="I444" s="62">
        <f t="shared" si="230"/>
        <v>0</v>
      </c>
      <c r="J444" s="62">
        <f t="shared" si="230"/>
        <v>0</v>
      </c>
      <c r="K444" s="62">
        <f t="shared" si="230"/>
        <v>0</v>
      </c>
      <c r="L444" s="62">
        <f t="shared" si="230"/>
        <v>0</v>
      </c>
      <c r="M444" s="62">
        <f t="shared" si="230"/>
        <v>0</v>
      </c>
      <c r="N444" s="62">
        <f t="shared" si="230"/>
        <v>0</v>
      </c>
      <c r="O444" s="62">
        <f t="shared" si="224"/>
        <v>0</v>
      </c>
      <c r="Q444" s="62"/>
      <c r="R444" s="62">
        <f t="shared" si="231"/>
        <v>0</v>
      </c>
      <c r="S444" s="62">
        <f t="shared" si="231"/>
        <v>0</v>
      </c>
      <c r="T444" s="62">
        <f t="shared" si="231"/>
        <v>0</v>
      </c>
      <c r="U444" s="62">
        <f t="shared" si="231"/>
        <v>0</v>
      </c>
      <c r="V444" s="62">
        <f t="shared" si="231"/>
        <v>0</v>
      </c>
      <c r="W444" s="62">
        <f t="shared" si="231"/>
        <v>0</v>
      </c>
      <c r="X444" s="62">
        <f t="shared" si="231"/>
        <v>0</v>
      </c>
      <c r="Y444" s="62">
        <f t="shared" si="231"/>
        <v>0</v>
      </c>
      <c r="Z444" s="62">
        <f t="shared" si="231"/>
        <v>0</v>
      </c>
      <c r="AA444" s="62">
        <f t="shared" si="231"/>
        <v>0</v>
      </c>
      <c r="AB444" s="62">
        <f t="shared" si="231"/>
        <v>0</v>
      </c>
      <c r="AC444" s="62">
        <f t="shared" si="225"/>
        <v>0</v>
      </c>
      <c r="AE444" s="178"/>
      <c r="AF444" s="178"/>
      <c r="AG444" s="179"/>
    </row>
    <row r="445" spans="1:33" x14ac:dyDescent="0.25">
      <c r="A445" s="64">
        <v>205101011</v>
      </c>
      <c r="B445" s="65" t="s">
        <v>1301</v>
      </c>
      <c r="C445" s="62">
        <f t="shared" si="230"/>
        <v>0</v>
      </c>
      <c r="D445" s="62">
        <f t="shared" si="230"/>
        <v>0</v>
      </c>
      <c r="E445" s="62">
        <f t="shared" si="230"/>
        <v>0</v>
      </c>
      <c r="F445" s="62">
        <f t="shared" si="230"/>
        <v>0</v>
      </c>
      <c r="G445" s="62">
        <f t="shared" si="230"/>
        <v>0</v>
      </c>
      <c r="H445" s="62">
        <f t="shared" si="230"/>
        <v>0</v>
      </c>
      <c r="I445" s="62">
        <f t="shared" si="230"/>
        <v>0</v>
      </c>
      <c r="J445" s="62">
        <f t="shared" si="230"/>
        <v>0</v>
      </c>
      <c r="K445" s="62">
        <f t="shared" si="230"/>
        <v>0</v>
      </c>
      <c r="L445" s="62">
        <f t="shared" si="230"/>
        <v>0</v>
      </c>
      <c r="M445" s="62">
        <f t="shared" si="230"/>
        <v>0</v>
      </c>
      <c r="N445" s="62">
        <f t="shared" si="230"/>
        <v>0</v>
      </c>
      <c r="O445" s="62">
        <f t="shared" si="224"/>
        <v>0</v>
      </c>
      <c r="Q445" s="62"/>
      <c r="R445" s="62">
        <f t="shared" si="231"/>
        <v>0</v>
      </c>
      <c r="S445" s="62">
        <f t="shared" si="231"/>
        <v>0</v>
      </c>
      <c r="T445" s="62">
        <f t="shared" si="231"/>
        <v>0</v>
      </c>
      <c r="U445" s="62">
        <f t="shared" si="231"/>
        <v>0</v>
      </c>
      <c r="V445" s="62">
        <f t="shared" si="231"/>
        <v>0</v>
      </c>
      <c r="W445" s="62">
        <f t="shared" si="231"/>
        <v>0</v>
      </c>
      <c r="X445" s="62">
        <f t="shared" si="231"/>
        <v>0</v>
      </c>
      <c r="Y445" s="62">
        <f t="shared" si="231"/>
        <v>0</v>
      </c>
      <c r="Z445" s="62">
        <f t="shared" si="231"/>
        <v>0</v>
      </c>
      <c r="AA445" s="62">
        <f t="shared" si="231"/>
        <v>0</v>
      </c>
      <c r="AB445" s="62">
        <f t="shared" si="231"/>
        <v>0</v>
      </c>
      <c r="AC445" s="62">
        <f t="shared" si="225"/>
        <v>0</v>
      </c>
      <c r="AE445" s="178"/>
      <c r="AF445" s="178"/>
      <c r="AG445" s="179"/>
    </row>
    <row r="446" spans="1:33" x14ac:dyDescent="0.25">
      <c r="A446" s="67">
        <v>20510101101</v>
      </c>
      <c r="B446" s="68" t="s">
        <v>1301</v>
      </c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>
        <f t="shared" si="224"/>
        <v>0</v>
      </c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>
        <f t="shared" si="225"/>
        <v>0</v>
      </c>
      <c r="AE446" s="178"/>
      <c r="AF446" s="178"/>
      <c r="AG446" s="179"/>
    </row>
    <row r="447" spans="1:33" x14ac:dyDescent="0.25">
      <c r="A447" s="59">
        <v>205102</v>
      </c>
      <c r="B447" s="60" t="s">
        <v>1070</v>
      </c>
      <c r="C447" s="61">
        <f t="shared" ref="C447:N449" si="232">+C448</f>
        <v>41871628.357299998</v>
      </c>
      <c r="D447" s="61">
        <f t="shared" si="232"/>
        <v>41871628.357299998</v>
      </c>
      <c r="E447" s="61">
        <f t="shared" si="232"/>
        <v>41871628.357299998</v>
      </c>
      <c r="F447" s="61">
        <f t="shared" si="232"/>
        <v>41871628.357299998</v>
      </c>
      <c r="G447" s="61">
        <f t="shared" si="232"/>
        <v>41871628.357299998</v>
      </c>
      <c r="H447" s="61">
        <f t="shared" si="232"/>
        <v>41871628.357299998</v>
      </c>
      <c r="I447" s="61">
        <f t="shared" si="232"/>
        <v>41871628.357299998</v>
      </c>
      <c r="J447" s="61">
        <f t="shared" si="232"/>
        <v>41871628.357299998</v>
      </c>
      <c r="K447" s="61">
        <f t="shared" si="232"/>
        <v>41871628.357299998</v>
      </c>
      <c r="L447" s="61">
        <f t="shared" si="232"/>
        <v>41871628.357299998</v>
      </c>
      <c r="M447" s="61">
        <f t="shared" si="232"/>
        <v>41871628.357299998</v>
      </c>
      <c r="N447" s="61">
        <f t="shared" si="232"/>
        <v>41871628.357299998</v>
      </c>
      <c r="O447" s="61">
        <f t="shared" si="224"/>
        <v>502459540.28759986</v>
      </c>
      <c r="Q447" s="61">
        <v>217810058.90999997</v>
      </c>
      <c r="R447" s="61">
        <f t="shared" ref="R447:AB449" si="233">+R448</f>
        <v>0</v>
      </c>
      <c r="S447" s="61">
        <f t="shared" si="233"/>
        <v>0</v>
      </c>
      <c r="T447" s="61">
        <f t="shared" si="233"/>
        <v>0</v>
      </c>
      <c r="U447" s="61">
        <f t="shared" si="233"/>
        <v>0</v>
      </c>
      <c r="V447" s="61">
        <f t="shared" si="233"/>
        <v>0</v>
      </c>
      <c r="W447" s="61">
        <f t="shared" si="233"/>
        <v>0</v>
      </c>
      <c r="X447" s="61">
        <f t="shared" si="233"/>
        <v>0</v>
      </c>
      <c r="Y447" s="61">
        <f t="shared" si="233"/>
        <v>0</v>
      </c>
      <c r="Z447" s="61">
        <f t="shared" si="233"/>
        <v>0</v>
      </c>
      <c r="AA447" s="61">
        <f t="shared" si="233"/>
        <v>0</v>
      </c>
      <c r="AB447" s="61">
        <f t="shared" si="233"/>
        <v>0</v>
      </c>
      <c r="AC447" s="61">
        <f t="shared" si="225"/>
        <v>217810058.90999997</v>
      </c>
      <c r="AE447" s="178" t="s">
        <v>1067</v>
      </c>
      <c r="AF447" s="178" t="s">
        <v>1070</v>
      </c>
      <c r="AG447" s="179">
        <v>217810058.90999997</v>
      </c>
    </row>
    <row r="448" spans="1:33" x14ac:dyDescent="0.25">
      <c r="A448" s="64">
        <v>20510201</v>
      </c>
      <c r="B448" s="65" t="s">
        <v>1070</v>
      </c>
      <c r="C448" s="62">
        <f t="shared" si="232"/>
        <v>41871628.357299998</v>
      </c>
      <c r="D448" s="62">
        <f t="shared" si="232"/>
        <v>41871628.357299998</v>
      </c>
      <c r="E448" s="62">
        <f t="shared" si="232"/>
        <v>41871628.357299998</v>
      </c>
      <c r="F448" s="62">
        <f t="shared" si="232"/>
        <v>41871628.357299998</v>
      </c>
      <c r="G448" s="62">
        <f t="shared" si="232"/>
        <v>41871628.357299998</v>
      </c>
      <c r="H448" s="62">
        <f t="shared" si="232"/>
        <v>41871628.357299998</v>
      </c>
      <c r="I448" s="62">
        <f t="shared" si="232"/>
        <v>41871628.357299998</v>
      </c>
      <c r="J448" s="62">
        <f t="shared" si="232"/>
        <v>41871628.357299998</v>
      </c>
      <c r="K448" s="62">
        <f t="shared" si="232"/>
        <v>41871628.357299998</v>
      </c>
      <c r="L448" s="62">
        <f t="shared" si="232"/>
        <v>41871628.357299998</v>
      </c>
      <c r="M448" s="62">
        <f t="shared" si="232"/>
        <v>41871628.357299998</v>
      </c>
      <c r="N448" s="62">
        <f t="shared" si="232"/>
        <v>41871628.357299998</v>
      </c>
      <c r="O448" s="62">
        <f t="shared" si="224"/>
        <v>502459540.28759986</v>
      </c>
      <c r="Q448" s="62">
        <v>217810058.90999997</v>
      </c>
      <c r="R448" s="62">
        <f t="shared" si="233"/>
        <v>0</v>
      </c>
      <c r="S448" s="62">
        <f t="shared" si="233"/>
        <v>0</v>
      </c>
      <c r="T448" s="62">
        <f t="shared" si="233"/>
        <v>0</v>
      </c>
      <c r="U448" s="62">
        <f t="shared" si="233"/>
        <v>0</v>
      </c>
      <c r="V448" s="62">
        <f t="shared" si="233"/>
        <v>0</v>
      </c>
      <c r="W448" s="62">
        <f t="shared" si="233"/>
        <v>0</v>
      </c>
      <c r="X448" s="62">
        <f t="shared" si="233"/>
        <v>0</v>
      </c>
      <c r="Y448" s="62">
        <f t="shared" si="233"/>
        <v>0</v>
      </c>
      <c r="Z448" s="62">
        <f t="shared" si="233"/>
        <v>0</v>
      </c>
      <c r="AA448" s="62">
        <f t="shared" si="233"/>
        <v>0</v>
      </c>
      <c r="AB448" s="62">
        <f t="shared" si="233"/>
        <v>0</v>
      </c>
      <c r="AC448" s="62">
        <f t="shared" si="225"/>
        <v>217810058.90999997</v>
      </c>
      <c r="AE448" s="178" t="s">
        <v>1069</v>
      </c>
      <c r="AF448" s="178" t="s">
        <v>1070</v>
      </c>
      <c r="AG448" s="179">
        <v>217810058.90999997</v>
      </c>
    </row>
    <row r="449" spans="1:33" x14ac:dyDescent="0.25">
      <c r="A449" s="64">
        <v>205102011</v>
      </c>
      <c r="B449" s="65" t="s">
        <v>1070</v>
      </c>
      <c r="C449" s="62">
        <f t="shared" si="232"/>
        <v>41871628.357299998</v>
      </c>
      <c r="D449" s="62">
        <f t="shared" si="232"/>
        <v>41871628.357299998</v>
      </c>
      <c r="E449" s="62">
        <f t="shared" si="232"/>
        <v>41871628.357299998</v>
      </c>
      <c r="F449" s="62">
        <f t="shared" si="232"/>
        <v>41871628.357299998</v>
      </c>
      <c r="G449" s="62">
        <f t="shared" si="232"/>
        <v>41871628.357299998</v>
      </c>
      <c r="H449" s="62">
        <f t="shared" si="232"/>
        <v>41871628.357299998</v>
      </c>
      <c r="I449" s="62">
        <f t="shared" si="232"/>
        <v>41871628.357299998</v>
      </c>
      <c r="J449" s="62">
        <f t="shared" si="232"/>
        <v>41871628.357299998</v>
      </c>
      <c r="K449" s="62">
        <f t="shared" si="232"/>
        <v>41871628.357299998</v>
      </c>
      <c r="L449" s="62">
        <f t="shared" si="232"/>
        <v>41871628.357299998</v>
      </c>
      <c r="M449" s="62">
        <f t="shared" si="232"/>
        <v>41871628.357299998</v>
      </c>
      <c r="N449" s="62">
        <f t="shared" si="232"/>
        <v>41871628.357299998</v>
      </c>
      <c r="O449" s="62">
        <f t="shared" si="224"/>
        <v>502459540.28759986</v>
      </c>
      <c r="Q449" s="62">
        <v>217810058.90999997</v>
      </c>
      <c r="R449" s="62">
        <f t="shared" si="233"/>
        <v>0</v>
      </c>
      <c r="S449" s="62">
        <f t="shared" si="233"/>
        <v>0</v>
      </c>
      <c r="T449" s="62">
        <f t="shared" si="233"/>
        <v>0</v>
      </c>
      <c r="U449" s="62">
        <f t="shared" si="233"/>
        <v>0</v>
      </c>
      <c r="V449" s="62">
        <f t="shared" si="233"/>
        <v>0</v>
      </c>
      <c r="W449" s="62">
        <f t="shared" si="233"/>
        <v>0</v>
      </c>
      <c r="X449" s="62">
        <f t="shared" si="233"/>
        <v>0</v>
      </c>
      <c r="Y449" s="62">
        <f t="shared" si="233"/>
        <v>0</v>
      </c>
      <c r="Z449" s="62">
        <f t="shared" si="233"/>
        <v>0</v>
      </c>
      <c r="AA449" s="62">
        <f t="shared" si="233"/>
        <v>0</v>
      </c>
      <c r="AB449" s="62">
        <f t="shared" si="233"/>
        <v>0</v>
      </c>
      <c r="AC449" s="62">
        <f t="shared" si="225"/>
        <v>217810058.90999997</v>
      </c>
      <c r="AE449" s="178" t="s">
        <v>1071</v>
      </c>
      <c r="AF449" s="178" t="s">
        <v>1070</v>
      </c>
      <c r="AG449" s="179">
        <v>217810058.90999997</v>
      </c>
    </row>
    <row r="450" spans="1:33" x14ac:dyDescent="0.25">
      <c r="A450" s="64">
        <v>20510201101</v>
      </c>
      <c r="B450" s="65" t="s">
        <v>1070</v>
      </c>
      <c r="C450" s="62">
        <f t="shared" ref="C450:N450" si="234">+C451+C452+C453+C454+C455+C456</f>
        <v>41871628.357299998</v>
      </c>
      <c r="D450" s="62">
        <f t="shared" si="234"/>
        <v>41871628.357299998</v>
      </c>
      <c r="E450" s="62">
        <f t="shared" si="234"/>
        <v>41871628.357299998</v>
      </c>
      <c r="F450" s="62">
        <f t="shared" si="234"/>
        <v>41871628.357299998</v>
      </c>
      <c r="G450" s="62">
        <f t="shared" si="234"/>
        <v>41871628.357299998</v>
      </c>
      <c r="H450" s="62">
        <f t="shared" si="234"/>
        <v>41871628.357299998</v>
      </c>
      <c r="I450" s="62">
        <f t="shared" si="234"/>
        <v>41871628.357299998</v>
      </c>
      <c r="J450" s="62">
        <f t="shared" si="234"/>
        <v>41871628.357299998</v>
      </c>
      <c r="K450" s="62">
        <f t="shared" si="234"/>
        <v>41871628.357299998</v>
      </c>
      <c r="L450" s="62">
        <f t="shared" si="234"/>
        <v>41871628.357299998</v>
      </c>
      <c r="M450" s="62">
        <f t="shared" si="234"/>
        <v>41871628.357299998</v>
      </c>
      <c r="N450" s="62">
        <f t="shared" si="234"/>
        <v>41871628.357299998</v>
      </c>
      <c r="O450" s="62">
        <f t="shared" si="224"/>
        <v>502459540.28759986</v>
      </c>
      <c r="Q450" s="62">
        <v>217810058.90999997</v>
      </c>
      <c r="R450" s="62">
        <f t="shared" ref="R450:AB450" si="235">+R451+R452+R453+R454+R455+R456</f>
        <v>0</v>
      </c>
      <c r="S450" s="62">
        <f t="shared" si="235"/>
        <v>0</v>
      </c>
      <c r="T450" s="62">
        <f t="shared" si="235"/>
        <v>0</v>
      </c>
      <c r="U450" s="62">
        <f t="shared" si="235"/>
        <v>0</v>
      </c>
      <c r="V450" s="62">
        <f t="shared" si="235"/>
        <v>0</v>
      </c>
      <c r="W450" s="62">
        <f t="shared" si="235"/>
        <v>0</v>
      </c>
      <c r="X450" s="62">
        <f t="shared" si="235"/>
        <v>0</v>
      </c>
      <c r="Y450" s="62">
        <f t="shared" si="235"/>
        <v>0</v>
      </c>
      <c r="Z450" s="62">
        <f t="shared" si="235"/>
        <v>0</v>
      </c>
      <c r="AA450" s="62">
        <f t="shared" si="235"/>
        <v>0</v>
      </c>
      <c r="AB450" s="62">
        <f t="shared" si="235"/>
        <v>0</v>
      </c>
      <c r="AC450" s="62">
        <f t="shared" si="225"/>
        <v>217810058.90999997</v>
      </c>
      <c r="AE450" s="144" t="s">
        <v>1072</v>
      </c>
      <c r="AF450" s="144" t="s">
        <v>1070</v>
      </c>
      <c r="AG450" s="169">
        <v>217810058.90999997</v>
      </c>
    </row>
    <row r="451" spans="1:33" x14ac:dyDescent="0.25">
      <c r="A451" s="67">
        <v>2051020110101</v>
      </c>
      <c r="B451" s="68" t="s">
        <v>803</v>
      </c>
      <c r="C451" s="69">
        <v>41871628.357299998</v>
      </c>
      <c r="D451" s="69">
        <v>41871628.357299998</v>
      </c>
      <c r="E451" s="69">
        <v>41871628.357299998</v>
      </c>
      <c r="F451" s="69">
        <v>41871628.357299998</v>
      </c>
      <c r="G451" s="69">
        <v>41871628.357299998</v>
      </c>
      <c r="H451" s="69">
        <v>41871628.357299998</v>
      </c>
      <c r="I451" s="69">
        <v>41871628.357299998</v>
      </c>
      <c r="J451" s="69">
        <v>41871628.357299998</v>
      </c>
      <c r="K451" s="69">
        <v>41871628.357299998</v>
      </c>
      <c r="L451" s="69">
        <v>41871628.357299998</v>
      </c>
      <c r="M451" s="69">
        <v>41871628.357299998</v>
      </c>
      <c r="N451" s="69">
        <v>41871628.357299998</v>
      </c>
      <c r="O451" s="69">
        <f t="shared" si="224"/>
        <v>502459540.28759986</v>
      </c>
      <c r="Q451" s="69">
        <v>97563221.219999999</v>
      </c>
      <c r="R451" s="69">
        <v>0</v>
      </c>
      <c r="S451" s="69">
        <v>0</v>
      </c>
      <c r="T451" s="69">
        <v>0</v>
      </c>
      <c r="U451" s="69">
        <v>0</v>
      </c>
      <c r="V451" s="69">
        <v>0</v>
      </c>
      <c r="W451" s="69">
        <v>0</v>
      </c>
      <c r="X451" s="69">
        <v>0</v>
      </c>
      <c r="Y451" s="69">
        <v>0</v>
      </c>
      <c r="Z451" s="69">
        <v>0</v>
      </c>
      <c r="AA451" s="69">
        <v>0</v>
      </c>
      <c r="AB451" s="69">
        <v>0</v>
      </c>
      <c r="AC451" s="69">
        <f t="shared" si="225"/>
        <v>97563221.219999999</v>
      </c>
      <c r="AE451" s="146" t="s">
        <v>1073</v>
      </c>
      <c r="AF451" s="140" t="s">
        <v>803</v>
      </c>
      <c r="AG451" s="159">
        <v>97563221.219999999</v>
      </c>
    </row>
    <row r="452" spans="1:33" x14ac:dyDescent="0.25">
      <c r="A452" s="67">
        <v>2051020110102</v>
      </c>
      <c r="B452" s="68" t="s">
        <v>1075</v>
      </c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>
        <f t="shared" si="224"/>
        <v>0</v>
      </c>
      <c r="Q452" s="69">
        <v>5689649.2699999996</v>
      </c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>
        <f t="shared" si="225"/>
        <v>5689649.2699999996</v>
      </c>
      <c r="AE452" s="146" t="s">
        <v>1074</v>
      </c>
      <c r="AF452" s="140" t="s">
        <v>1075</v>
      </c>
      <c r="AG452" s="161">
        <v>5689649.2699999996</v>
      </c>
    </row>
    <row r="453" spans="1:33" x14ac:dyDescent="0.25">
      <c r="A453" s="67">
        <v>2051020110103</v>
      </c>
      <c r="B453" s="68" t="s">
        <v>1077</v>
      </c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>
        <f t="shared" si="224"/>
        <v>0</v>
      </c>
      <c r="Q453" s="69">
        <v>844932</v>
      </c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>
        <f t="shared" si="225"/>
        <v>844932</v>
      </c>
      <c r="AE453" s="146" t="s">
        <v>1076</v>
      </c>
      <c r="AF453" s="140" t="s">
        <v>1077</v>
      </c>
      <c r="AG453" s="161">
        <v>844932</v>
      </c>
    </row>
    <row r="454" spans="1:33" x14ac:dyDescent="0.25">
      <c r="A454" s="67">
        <v>2051020110104</v>
      </c>
      <c r="B454" s="68" t="s">
        <v>1079</v>
      </c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>
        <f t="shared" si="224"/>
        <v>0</v>
      </c>
      <c r="Q454" s="69">
        <v>8286553.9800000004</v>
      </c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>
        <f t="shared" si="225"/>
        <v>8286553.9800000004</v>
      </c>
      <c r="AE454" s="146" t="s">
        <v>1078</v>
      </c>
      <c r="AF454" s="140" t="s">
        <v>1079</v>
      </c>
      <c r="AG454" s="161">
        <v>8286553.9800000004</v>
      </c>
    </row>
    <row r="455" spans="1:33" x14ac:dyDescent="0.25">
      <c r="A455" s="67">
        <v>2051020110105</v>
      </c>
      <c r="B455" s="68" t="s">
        <v>1060</v>
      </c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>
        <f t="shared" si="224"/>
        <v>0</v>
      </c>
      <c r="Q455" s="69">
        <v>49671581.380000003</v>
      </c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>
        <f t="shared" si="225"/>
        <v>49671581.380000003</v>
      </c>
      <c r="AE455" s="146" t="s">
        <v>1080</v>
      </c>
      <c r="AF455" s="140" t="s">
        <v>1060</v>
      </c>
      <c r="AG455" s="161">
        <v>49671581.380000003</v>
      </c>
    </row>
    <row r="456" spans="1:33" x14ac:dyDescent="0.25">
      <c r="A456" s="67">
        <v>2051020110106</v>
      </c>
      <c r="B456" s="68" t="s">
        <v>1082</v>
      </c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>
        <f t="shared" si="224"/>
        <v>0</v>
      </c>
      <c r="Q456" s="69">
        <v>0</v>
      </c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>
        <f t="shared" si="225"/>
        <v>0</v>
      </c>
      <c r="AE456" s="146" t="s">
        <v>1081</v>
      </c>
      <c r="AF456" s="140" t="s">
        <v>1082</v>
      </c>
      <c r="AG456" s="161">
        <v>0</v>
      </c>
    </row>
    <row r="457" spans="1:33" x14ac:dyDescent="0.25">
      <c r="A457" s="196"/>
      <c r="B457" s="197"/>
      <c r="C457" s="198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29"/>
      <c r="Q457" s="198">
        <v>17927520.23</v>
      </c>
      <c r="R457" s="198"/>
      <c r="S457" s="198"/>
      <c r="T457" s="198"/>
      <c r="U457" s="198"/>
      <c r="V457" s="198"/>
      <c r="W457" s="198"/>
      <c r="X457" s="198"/>
      <c r="Y457" s="198"/>
      <c r="Z457" s="198"/>
      <c r="AA457" s="198"/>
      <c r="AB457" s="198"/>
      <c r="AC457" s="198"/>
      <c r="AD457" s="29"/>
      <c r="AE457" s="146" t="s">
        <v>1083</v>
      </c>
      <c r="AF457" s="146" t="s">
        <v>1084</v>
      </c>
      <c r="AG457" s="161">
        <v>17927520.23</v>
      </c>
    </row>
    <row r="458" spans="1:33" x14ac:dyDescent="0.25">
      <c r="A458" s="196"/>
      <c r="B458" s="197"/>
      <c r="C458" s="198"/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29"/>
      <c r="Q458" s="198">
        <v>6348621</v>
      </c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8"/>
      <c r="AD458" s="29"/>
      <c r="AE458" s="146" t="s">
        <v>1085</v>
      </c>
      <c r="AF458" s="146" t="s">
        <v>1086</v>
      </c>
      <c r="AG458" s="161">
        <v>6348621</v>
      </c>
    </row>
    <row r="459" spans="1:33" x14ac:dyDescent="0.25">
      <c r="A459" s="196"/>
      <c r="B459" s="197"/>
      <c r="C459" s="198"/>
      <c r="D459" s="198"/>
      <c r="E459" s="198"/>
      <c r="F459" s="198"/>
      <c r="G459" s="198"/>
      <c r="H459" s="198"/>
      <c r="I459" s="198"/>
      <c r="J459" s="198"/>
      <c r="K459" s="198"/>
      <c r="L459" s="198"/>
      <c r="M459" s="198"/>
      <c r="N459" s="198"/>
      <c r="O459" s="198"/>
      <c r="P459" s="29"/>
      <c r="Q459" s="198">
        <v>6232746</v>
      </c>
      <c r="R459" s="198"/>
      <c r="S459" s="198"/>
      <c r="T459" s="198"/>
      <c r="U459" s="198"/>
      <c r="V459" s="198"/>
      <c r="W459" s="198"/>
      <c r="X459" s="198"/>
      <c r="Y459" s="198"/>
      <c r="Z459" s="198"/>
      <c r="AA459" s="198"/>
      <c r="AB459" s="198"/>
      <c r="AC459" s="198"/>
      <c r="AD459" s="29"/>
      <c r="AE459" s="146" t="s">
        <v>1087</v>
      </c>
      <c r="AF459" s="146" t="s">
        <v>1088</v>
      </c>
      <c r="AG459" s="161">
        <v>6232746</v>
      </c>
    </row>
    <row r="460" spans="1:33" x14ac:dyDescent="0.25">
      <c r="A460" s="196"/>
      <c r="B460" s="197"/>
      <c r="C460" s="198"/>
      <c r="D460" s="198"/>
      <c r="E460" s="198"/>
      <c r="F460" s="198"/>
      <c r="G460" s="198"/>
      <c r="H460" s="198"/>
      <c r="I460" s="198"/>
      <c r="J460" s="198"/>
      <c r="K460" s="198"/>
      <c r="L460" s="198"/>
      <c r="M460" s="198"/>
      <c r="N460" s="198"/>
      <c r="O460" s="198"/>
      <c r="P460" s="29"/>
      <c r="Q460" s="198">
        <v>5480085</v>
      </c>
      <c r="R460" s="198"/>
      <c r="S460" s="198"/>
      <c r="T460" s="198"/>
      <c r="U460" s="198"/>
      <c r="V460" s="198"/>
      <c r="W460" s="198"/>
      <c r="X460" s="198"/>
      <c r="Y460" s="198"/>
      <c r="Z460" s="198"/>
      <c r="AA460" s="198"/>
      <c r="AB460" s="198"/>
      <c r="AC460" s="198"/>
      <c r="AD460" s="29"/>
      <c r="AE460" s="146" t="s">
        <v>1089</v>
      </c>
      <c r="AF460" s="146" t="s">
        <v>1090</v>
      </c>
      <c r="AG460" s="161">
        <v>5480085</v>
      </c>
    </row>
    <row r="461" spans="1:33" x14ac:dyDescent="0.25">
      <c r="A461" s="196"/>
      <c r="B461" s="197"/>
      <c r="C461" s="198"/>
      <c r="D461" s="198"/>
      <c r="E461" s="198"/>
      <c r="F461" s="198"/>
      <c r="G461" s="198"/>
      <c r="H461" s="198"/>
      <c r="I461" s="198"/>
      <c r="J461" s="198"/>
      <c r="K461" s="198"/>
      <c r="L461" s="198"/>
      <c r="M461" s="198"/>
      <c r="N461" s="198"/>
      <c r="O461" s="198"/>
      <c r="P461" s="29"/>
      <c r="Q461" s="198">
        <v>19765148.829999998</v>
      </c>
      <c r="R461" s="198"/>
      <c r="S461" s="198"/>
      <c r="T461" s="198"/>
      <c r="U461" s="198"/>
      <c r="V461" s="198"/>
      <c r="W461" s="198"/>
      <c r="X461" s="198"/>
      <c r="Y461" s="198"/>
      <c r="Z461" s="198"/>
      <c r="AA461" s="198"/>
      <c r="AB461" s="198"/>
      <c r="AC461" s="198"/>
      <c r="AD461" s="29"/>
      <c r="AE461" s="146" t="s">
        <v>1091</v>
      </c>
      <c r="AF461" s="146" t="s">
        <v>1092</v>
      </c>
      <c r="AG461" s="161">
        <v>19765148.829999998</v>
      </c>
    </row>
    <row r="462" spans="1:33" x14ac:dyDescent="0.25">
      <c r="A462" s="196"/>
      <c r="B462" s="197"/>
      <c r="C462" s="198"/>
      <c r="D462" s="198"/>
      <c r="E462" s="198"/>
      <c r="F462" s="198"/>
      <c r="G462" s="198"/>
      <c r="H462" s="198"/>
      <c r="I462" s="198"/>
      <c r="J462" s="198"/>
      <c r="K462" s="198"/>
      <c r="L462" s="198"/>
      <c r="M462" s="198"/>
      <c r="N462" s="198"/>
      <c r="O462" s="198"/>
      <c r="P462" s="29"/>
      <c r="Q462" s="198">
        <v>0</v>
      </c>
      <c r="R462" s="198"/>
      <c r="S462" s="198"/>
      <c r="T462" s="198"/>
      <c r="U462" s="198"/>
      <c r="V462" s="198"/>
      <c r="W462" s="198"/>
      <c r="X462" s="198"/>
      <c r="Y462" s="198"/>
      <c r="Z462" s="198"/>
      <c r="AA462" s="198"/>
      <c r="AB462" s="198"/>
      <c r="AC462" s="198"/>
      <c r="AD462" s="29"/>
      <c r="AE462" s="146" t="s">
        <v>1093</v>
      </c>
      <c r="AF462" s="146" t="s">
        <v>1094</v>
      </c>
      <c r="AG462" s="161">
        <v>0</v>
      </c>
    </row>
    <row r="463" spans="1:33" x14ac:dyDescent="0.25">
      <c r="A463" s="59">
        <v>205103</v>
      </c>
      <c r="B463" s="60" t="s">
        <v>1302</v>
      </c>
      <c r="C463" s="61">
        <f t="shared" ref="C463:N465" si="236">+C464</f>
        <v>0</v>
      </c>
      <c r="D463" s="61">
        <f t="shared" si="236"/>
        <v>0</v>
      </c>
      <c r="E463" s="61">
        <f t="shared" si="236"/>
        <v>0</v>
      </c>
      <c r="F463" s="61">
        <f t="shared" si="236"/>
        <v>0</v>
      </c>
      <c r="G463" s="61">
        <f t="shared" si="236"/>
        <v>0</v>
      </c>
      <c r="H463" s="61">
        <f t="shared" si="236"/>
        <v>0</v>
      </c>
      <c r="I463" s="61">
        <f t="shared" si="236"/>
        <v>0</v>
      </c>
      <c r="J463" s="61">
        <f t="shared" si="236"/>
        <v>0</v>
      </c>
      <c r="K463" s="61">
        <f t="shared" si="236"/>
        <v>0</v>
      </c>
      <c r="L463" s="61">
        <f t="shared" si="236"/>
        <v>0</v>
      </c>
      <c r="M463" s="61">
        <f t="shared" si="236"/>
        <v>0</v>
      </c>
      <c r="N463" s="61">
        <f t="shared" si="236"/>
        <v>0</v>
      </c>
      <c r="O463" s="61">
        <f t="shared" si="224"/>
        <v>0</v>
      </c>
      <c r="Q463" s="61"/>
      <c r="R463" s="61">
        <f t="shared" ref="R463:AB465" si="237">+R464</f>
        <v>0</v>
      </c>
      <c r="S463" s="61">
        <f t="shared" si="237"/>
        <v>0</v>
      </c>
      <c r="T463" s="61">
        <f t="shared" si="237"/>
        <v>0</v>
      </c>
      <c r="U463" s="61">
        <f t="shared" si="237"/>
        <v>0</v>
      </c>
      <c r="V463" s="61">
        <f t="shared" si="237"/>
        <v>0</v>
      </c>
      <c r="W463" s="61">
        <f t="shared" si="237"/>
        <v>0</v>
      </c>
      <c r="X463" s="61">
        <f t="shared" si="237"/>
        <v>0</v>
      </c>
      <c r="Y463" s="61">
        <f t="shared" si="237"/>
        <v>0</v>
      </c>
      <c r="Z463" s="61">
        <f t="shared" si="237"/>
        <v>0</v>
      </c>
      <c r="AA463" s="61">
        <f t="shared" si="237"/>
        <v>0</v>
      </c>
      <c r="AB463" s="61">
        <f t="shared" si="237"/>
        <v>0</v>
      </c>
      <c r="AC463" s="61">
        <f t="shared" si="225"/>
        <v>0</v>
      </c>
      <c r="AE463" s="146"/>
      <c r="AF463" s="146"/>
      <c r="AG463" s="161"/>
    </row>
    <row r="464" spans="1:33" x14ac:dyDescent="0.25">
      <c r="A464" s="64">
        <v>20510301</v>
      </c>
      <c r="B464" s="65" t="s">
        <v>1302</v>
      </c>
      <c r="C464" s="62">
        <f t="shared" si="236"/>
        <v>0</v>
      </c>
      <c r="D464" s="62">
        <f t="shared" si="236"/>
        <v>0</v>
      </c>
      <c r="E464" s="62">
        <f t="shared" si="236"/>
        <v>0</v>
      </c>
      <c r="F464" s="62">
        <f t="shared" si="236"/>
        <v>0</v>
      </c>
      <c r="G464" s="62">
        <f t="shared" si="236"/>
        <v>0</v>
      </c>
      <c r="H464" s="62">
        <f t="shared" si="236"/>
        <v>0</v>
      </c>
      <c r="I464" s="62">
        <f t="shared" si="236"/>
        <v>0</v>
      </c>
      <c r="J464" s="62">
        <f t="shared" si="236"/>
        <v>0</v>
      </c>
      <c r="K464" s="62">
        <f t="shared" si="236"/>
        <v>0</v>
      </c>
      <c r="L464" s="62">
        <f t="shared" si="236"/>
        <v>0</v>
      </c>
      <c r="M464" s="62">
        <f t="shared" si="236"/>
        <v>0</v>
      </c>
      <c r="N464" s="62">
        <f t="shared" si="236"/>
        <v>0</v>
      </c>
      <c r="O464" s="62">
        <f t="shared" si="224"/>
        <v>0</v>
      </c>
      <c r="Q464" s="62"/>
      <c r="R464" s="62">
        <f t="shared" si="237"/>
        <v>0</v>
      </c>
      <c r="S464" s="62">
        <f t="shared" si="237"/>
        <v>0</v>
      </c>
      <c r="T464" s="62">
        <f t="shared" si="237"/>
        <v>0</v>
      </c>
      <c r="U464" s="62">
        <f t="shared" si="237"/>
        <v>0</v>
      </c>
      <c r="V464" s="62">
        <f t="shared" si="237"/>
        <v>0</v>
      </c>
      <c r="W464" s="62">
        <f t="shared" si="237"/>
        <v>0</v>
      </c>
      <c r="X464" s="62">
        <f t="shared" si="237"/>
        <v>0</v>
      </c>
      <c r="Y464" s="62">
        <f t="shared" si="237"/>
        <v>0</v>
      </c>
      <c r="Z464" s="62">
        <f t="shared" si="237"/>
        <v>0</v>
      </c>
      <c r="AA464" s="62">
        <f t="shared" si="237"/>
        <v>0</v>
      </c>
      <c r="AB464" s="62">
        <f t="shared" si="237"/>
        <v>0</v>
      </c>
      <c r="AC464" s="62">
        <f t="shared" si="225"/>
        <v>0</v>
      </c>
      <c r="AE464" s="146"/>
      <c r="AF464" s="146"/>
      <c r="AG464" s="161"/>
    </row>
    <row r="465" spans="1:33" x14ac:dyDescent="0.25">
      <c r="A465" s="64">
        <v>205103011</v>
      </c>
      <c r="B465" s="65" t="s">
        <v>1302</v>
      </c>
      <c r="C465" s="62">
        <f t="shared" si="236"/>
        <v>0</v>
      </c>
      <c r="D465" s="62">
        <f t="shared" si="236"/>
        <v>0</v>
      </c>
      <c r="E465" s="62">
        <f t="shared" si="236"/>
        <v>0</v>
      </c>
      <c r="F465" s="62">
        <f t="shared" si="236"/>
        <v>0</v>
      </c>
      <c r="G465" s="62">
        <f t="shared" si="236"/>
        <v>0</v>
      </c>
      <c r="H465" s="62">
        <f t="shared" si="236"/>
        <v>0</v>
      </c>
      <c r="I465" s="62">
        <f t="shared" si="236"/>
        <v>0</v>
      </c>
      <c r="J465" s="62">
        <f t="shared" si="236"/>
        <v>0</v>
      </c>
      <c r="K465" s="62">
        <f t="shared" si="236"/>
        <v>0</v>
      </c>
      <c r="L465" s="62">
        <f t="shared" si="236"/>
        <v>0</v>
      </c>
      <c r="M465" s="62">
        <f t="shared" si="236"/>
        <v>0</v>
      </c>
      <c r="N465" s="62">
        <f t="shared" si="236"/>
        <v>0</v>
      </c>
      <c r="O465" s="62">
        <f t="shared" si="224"/>
        <v>0</v>
      </c>
      <c r="Q465" s="62"/>
      <c r="R465" s="62">
        <f t="shared" si="237"/>
        <v>0</v>
      </c>
      <c r="S465" s="62">
        <f t="shared" si="237"/>
        <v>0</v>
      </c>
      <c r="T465" s="62">
        <f t="shared" si="237"/>
        <v>0</v>
      </c>
      <c r="U465" s="62">
        <f t="shared" si="237"/>
        <v>0</v>
      </c>
      <c r="V465" s="62">
        <f t="shared" si="237"/>
        <v>0</v>
      </c>
      <c r="W465" s="62">
        <f t="shared" si="237"/>
        <v>0</v>
      </c>
      <c r="X465" s="62">
        <f t="shared" si="237"/>
        <v>0</v>
      </c>
      <c r="Y465" s="62">
        <f t="shared" si="237"/>
        <v>0</v>
      </c>
      <c r="Z465" s="62">
        <f t="shared" si="237"/>
        <v>0</v>
      </c>
      <c r="AA465" s="62">
        <f t="shared" si="237"/>
        <v>0</v>
      </c>
      <c r="AB465" s="62">
        <f t="shared" si="237"/>
        <v>0</v>
      </c>
      <c r="AC465" s="62">
        <f t="shared" si="225"/>
        <v>0</v>
      </c>
      <c r="AE465" s="146"/>
      <c r="AF465" s="146"/>
      <c r="AG465" s="161"/>
    </row>
    <row r="466" spans="1:33" x14ac:dyDescent="0.25">
      <c r="A466" s="67">
        <v>20510301101</v>
      </c>
      <c r="B466" s="68" t="s">
        <v>1302</v>
      </c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>
        <f t="shared" si="224"/>
        <v>0</v>
      </c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>
        <f t="shared" si="225"/>
        <v>0</v>
      </c>
      <c r="AE466" s="146"/>
      <c r="AF466" s="146"/>
      <c r="AG466" s="161"/>
    </row>
    <row r="467" spans="1:33" x14ac:dyDescent="0.25">
      <c r="A467" s="59">
        <v>2052</v>
      </c>
      <c r="B467" s="60" t="s">
        <v>1096</v>
      </c>
      <c r="C467" s="61">
        <f t="shared" ref="C467:N470" si="238">+C468</f>
        <v>0</v>
      </c>
      <c r="D467" s="61">
        <f t="shared" si="238"/>
        <v>0</v>
      </c>
      <c r="E467" s="61">
        <f t="shared" si="238"/>
        <v>0</v>
      </c>
      <c r="F467" s="61">
        <f t="shared" si="238"/>
        <v>0</v>
      </c>
      <c r="G467" s="61">
        <f t="shared" si="238"/>
        <v>0</v>
      </c>
      <c r="H467" s="61">
        <f t="shared" si="238"/>
        <v>0</v>
      </c>
      <c r="I467" s="61">
        <f t="shared" si="238"/>
        <v>0</v>
      </c>
      <c r="J467" s="61">
        <f t="shared" si="238"/>
        <v>0</v>
      </c>
      <c r="K467" s="61">
        <f t="shared" si="238"/>
        <v>0</v>
      </c>
      <c r="L467" s="61">
        <f t="shared" si="238"/>
        <v>0</v>
      </c>
      <c r="M467" s="61">
        <f t="shared" si="238"/>
        <v>0</v>
      </c>
      <c r="N467" s="61">
        <f t="shared" si="238"/>
        <v>0</v>
      </c>
      <c r="O467" s="61">
        <f t="shared" si="224"/>
        <v>0</v>
      </c>
      <c r="Q467" s="61">
        <v>0</v>
      </c>
      <c r="R467" s="61">
        <f t="shared" ref="R467:AB470" si="239">+R468</f>
        <v>0</v>
      </c>
      <c r="S467" s="61">
        <f t="shared" si="239"/>
        <v>0</v>
      </c>
      <c r="T467" s="61">
        <f t="shared" si="239"/>
        <v>0</v>
      </c>
      <c r="U467" s="61">
        <f t="shared" si="239"/>
        <v>0</v>
      </c>
      <c r="V467" s="61">
        <f t="shared" si="239"/>
        <v>0</v>
      </c>
      <c r="W467" s="61">
        <f t="shared" si="239"/>
        <v>0</v>
      </c>
      <c r="X467" s="61">
        <f t="shared" si="239"/>
        <v>0</v>
      </c>
      <c r="Y467" s="61">
        <f t="shared" si="239"/>
        <v>0</v>
      </c>
      <c r="Z467" s="61">
        <f t="shared" si="239"/>
        <v>0</v>
      </c>
      <c r="AA467" s="61">
        <f t="shared" si="239"/>
        <v>0</v>
      </c>
      <c r="AB467" s="61">
        <f t="shared" si="239"/>
        <v>0</v>
      </c>
      <c r="AC467" s="61">
        <f t="shared" si="225"/>
        <v>0</v>
      </c>
      <c r="AE467" s="178" t="s">
        <v>1095</v>
      </c>
      <c r="AF467" s="178" t="s">
        <v>1096</v>
      </c>
      <c r="AG467" s="179">
        <v>0</v>
      </c>
    </row>
    <row r="468" spans="1:33" x14ac:dyDescent="0.25">
      <c r="A468" s="64">
        <v>205201</v>
      </c>
      <c r="B468" s="65" t="s">
        <v>1096</v>
      </c>
      <c r="C468" s="62">
        <f t="shared" si="238"/>
        <v>0</v>
      </c>
      <c r="D468" s="62">
        <f t="shared" si="238"/>
        <v>0</v>
      </c>
      <c r="E468" s="62">
        <f t="shared" si="238"/>
        <v>0</v>
      </c>
      <c r="F468" s="62">
        <f t="shared" si="238"/>
        <v>0</v>
      </c>
      <c r="G468" s="62">
        <f t="shared" si="238"/>
        <v>0</v>
      </c>
      <c r="H468" s="62">
        <f t="shared" si="238"/>
        <v>0</v>
      </c>
      <c r="I468" s="62">
        <f t="shared" si="238"/>
        <v>0</v>
      </c>
      <c r="J468" s="62">
        <f t="shared" si="238"/>
        <v>0</v>
      </c>
      <c r="K468" s="62">
        <f t="shared" si="238"/>
        <v>0</v>
      </c>
      <c r="L468" s="62">
        <f t="shared" si="238"/>
        <v>0</v>
      </c>
      <c r="M468" s="62">
        <f t="shared" si="238"/>
        <v>0</v>
      </c>
      <c r="N468" s="62">
        <f t="shared" si="238"/>
        <v>0</v>
      </c>
      <c r="O468" s="62">
        <f t="shared" si="224"/>
        <v>0</v>
      </c>
      <c r="Q468" s="62">
        <v>0</v>
      </c>
      <c r="R468" s="62">
        <f t="shared" si="239"/>
        <v>0</v>
      </c>
      <c r="S468" s="62">
        <f t="shared" si="239"/>
        <v>0</v>
      </c>
      <c r="T468" s="62">
        <f t="shared" si="239"/>
        <v>0</v>
      </c>
      <c r="U468" s="62">
        <f t="shared" si="239"/>
        <v>0</v>
      </c>
      <c r="V468" s="62">
        <f t="shared" si="239"/>
        <v>0</v>
      </c>
      <c r="W468" s="62">
        <f t="shared" si="239"/>
        <v>0</v>
      </c>
      <c r="X468" s="62">
        <f t="shared" si="239"/>
        <v>0</v>
      </c>
      <c r="Y468" s="62">
        <f t="shared" si="239"/>
        <v>0</v>
      </c>
      <c r="Z468" s="62">
        <f t="shared" si="239"/>
        <v>0</v>
      </c>
      <c r="AA468" s="62">
        <f t="shared" si="239"/>
        <v>0</v>
      </c>
      <c r="AB468" s="62">
        <f t="shared" si="239"/>
        <v>0</v>
      </c>
      <c r="AC468" s="62">
        <f t="shared" si="225"/>
        <v>0</v>
      </c>
      <c r="AE468" s="178" t="s">
        <v>1097</v>
      </c>
      <c r="AF468" s="178" t="s">
        <v>1096</v>
      </c>
      <c r="AG468" s="179">
        <v>0</v>
      </c>
    </row>
    <row r="469" spans="1:33" x14ac:dyDescent="0.25">
      <c r="A469" s="64">
        <v>20520101</v>
      </c>
      <c r="B469" s="65" t="s">
        <v>1096</v>
      </c>
      <c r="C469" s="62">
        <f t="shared" si="238"/>
        <v>0</v>
      </c>
      <c r="D469" s="62">
        <f t="shared" si="238"/>
        <v>0</v>
      </c>
      <c r="E469" s="62">
        <f t="shared" si="238"/>
        <v>0</v>
      </c>
      <c r="F469" s="62">
        <f t="shared" si="238"/>
        <v>0</v>
      </c>
      <c r="G469" s="62">
        <f t="shared" si="238"/>
        <v>0</v>
      </c>
      <c r="H469" s="62">
        <f t="shared" si="238"/>
        <v>0</v>
      </c>
      <c r="I469" s="62">
        <f t="shared" si="238"/>
        <v>0</v>
      </c>
      <c r="J469" s="62">
        <f t="shared" si="238"/>
        <v>0</v>
      </c>
      <c r="K469" s="62">
        <f t="shared" si="238"/>
        <v>0</v>
      </c>
      <c r="L469" s="62">
        <f t="shared" si="238"/>
        <v>0</v>
      </c>
      <c r="M469" s="62">
        <f t="shared" si="238"/>
        <v>0</v>
      </c>
      <c r="N469" s="62">
        <f t="shared" si="238"/>
        <v>0</v>
      </c>
      <c r="O469" s="62">
        <f t="shared" si="224"/>
        <v>0</v>
      </c>
      <c r="Q469" s="62">
        <v>0</v>
      </c>
      <c r="R469" s="62">
        <f t="shared" si="239"/>
        <v>0</v>
      </c>
      <c r="S469" s="62">
        <f t="shared" si="239"/>
        <v>0</v>
      </c>
      <c r="T469" s="62">
        <f t="shared" si="239"/>
        <v>0</v>
      </c>
      <c r="U469" s="62">
        <f t="shared" si="239"/>
        <v>0</v>
      </c>
      <c r="V469" s="62">
        <f t="shared" si="239"/>
        <v>0</v>
      </c>
      <c r="W469" s="62">
        <f t="shared" si="239"/>
        <v>0</v>
      </c>
      <c r="X469" s="62">
        <f t="shared" si="239"/>
        <v>0</v>
      </c>
      <c r="Y469" s="62">
        <f t="shared" si="239"/>
        <v>0</v>
      </c>
      <c r="Z469" s="62">
        <f t="shared" si="239"/>
        <v>0</v>
      </c>
      <c r="AA469" s="62">
        <f t="shared" si="239"/>
        <v>0</v>
      </c>
      <c r="AB469" s="62">
        <f t="shared" si="239"/>
        <v>0</v>
      </c>
      <c r="AC469" s="62">
        <f t="shared" si="225"/>
        <v>0</v>
      </c>
      <c r="AE469" s="178" t="s">
        <v>1098</v>
      </c>
      <c r="AF469" s="178" t="s">
        <v>1096</v>
      </c>
      <c r="AG469" s="179">
        <v>0</v>
      </c>
    </row>
    <row r="470" spans="1:33" x14ac:dyDescent="0.25">
      <c r="A470" s="64">
        <v>205201011</v>
      </c>
      <c r="B470" s="65" t="s">
        <v>1096</v>
      </c>
      <c r="C470" s="62">
        <f t="shared" si="238"/>
        <v>0</v>
      </c>
      <c r="D470" s="62">
        <f t="shared" si="238"/>
        <v>0</v>
      </c>
      <c r="E470" s="62">
        <f t="shared" si="238"/>
        <v>0</v>
      </c>
      <c r="F470" s="62">
        <f t="shared" si="238"/>
        <v>0</v>
      </c>
      <c r="G470" s="62">
        <f t="shared" si="238"/>
        <v>0</v>
      </c>
      <c r="H470" s="62">
        <f t="shared" si="238"/>
        <v>0</v>
      </c>
      <c r="I470" s="62">
        <f t="shared" si="238"/>
        <v>0</v>
      </c>
      <c r="J470" s="62">
        <f t="shared" si="238"/>
        <v>0</v>
      </c>
      <c r="K470" s="62">
        <f t="shared" si="238"/>
        <v>0</v>
      </c>
      <c r="L470" s="62">
        <f t="shared" si="238"/>
        <v>0</v>
      </c>
      <c r="M470" s="62">
        <f t="shared" si="238"/>
        <v>0</v>
      </c>
      <c r="N470" s="62">
        <f t="shared" si="238"/>
        <v>0</v>
      </c>
      <c r="O470" s="62">
        <f t="shared" si="224"/>
        <v>0</v>
      </c>
      <c r="Q470" s="62">
        <v>0</v>
      </c>
      <c r="R470" s="62">
        <f t="shared" si="239"/>
        <v>0</v>
      </c>
      <c r="S470" s="62">
        <f t="shared" si="239"/>
        <v>0</v>
      </c>
      <c r="T470" s="62">
        <f t="shared" si="239"/>
        <v>0</v>
      </c>
      <c r="U470" s="62">
        <f t="shared" si="239"/>
        <v>0</v>
      </c>
      <c r="V470" s="62">
        <f t="shared" si="239"/>
        <v>0</v>
      </c>
      <c r="W470" s="62">
        <f t="shared" si="239"/>
        <v>0</v>
      </c>
      <c r="X470" s="62">
        <f t="shared" si="239"/>
        <v>0</v>
      </c>
      <c r="Y470" s="62">
        <f t="shared" si="239"/>
        <v>0</v>
      </c>
      <c r="Z470" s="62">
        <f t="shared" si="239"/>
        <v>0</v>
      </c>
      <c r="AA470" s="62">
        <f t="shared" si="239"/>
        <v>0</v>
      </c>
      <c r="AB470" s="62">
        <f t="shared" si="239"/>
        <v>0</v>
      </c>
      <c r="AC470" s="62">
        <f t="shared" si="225"/>
        <v>0</v>
      </c>
      <c r="AE470" s="178" t="s">
        <v>1099</v>
      </c>
      <c r="AF470" s="178" t="s">
        <v>1096</v>
      </c>
      <c r="AG470" s="179">
        <v>0</v>
      </c>
    </row>
    <row r="471" spans="1:33" x14ac:dyDescent="0.25">
      <c r="A471" s="67">
        <v>20520101101</v>
      </c>
      <c r="B471" s="68" t="s">
        <v>1096</v>
      </c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>
        <f t="shared" si="224"/>
        <v>0</v>
      </c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>
        <f t="shared" si="225"/>
        <v>0</v>
      </c>
      <c r="AE471" s="112" t="s">
        <v>1100</v>
      </c>
      <c r="AF471" s="100" t="s">
        <v>1096</v>
      </c>
      <c r="AG471" s="157"/>
    </row>
    <row r="472" spans="1:33" x14ac:dyDescent="0.25">
      <c r="A472" s="59">
        <v>2053</v>
      </c>
      <c r="B472" s="60" t="s">
        <v>1103</v>
      </c>
      <c r="C472" s="61">
        <f t="shared" ref="C472:N475" si="240">+C473</f>
        <v>0</v>
      </c>
      <c r="D472" s="61">
        <f t="shared" si="240"/>
        <v>0</v>
      </c>
      <c r="E472" s="61">
        <f t="shared" si="240"/>
        <v>0</v>
      </c>
      <c r="F472" s="61">
        <f t="shared" si="240"/>
        <v>0</v>
      </c>
      <c r="G472" s="61">
        <f t="shared" si="240"/>
        <v>0</v>
      </c>
      <c r="H472" s="61">
        <f t="shared" si="240"/>
        <v>0</v>
      </c>
      <c r="I472" s="61">
        <f t="shared" si="240"/>
        <v>0</v>
      </c>
      <c r="J472" s="61">
        <f t="shared" si="240"/>
        <v>0</v>
      </c>
      <c r="K472" s="61">
        <f t="shared" si="240"/>
        <v>0</v>
      </c>
      <c r="L472" s="61">
        <f t="shared" si="240"/>
        <v>0</v>
      </c>
      <c r="M472" s="61">
        <f t="shared" si="240"/>
        <v>0</v>
      </c>
      <c r="N472" s="61">
        <f t="shared" si="240"/>
        <v>0</v>
      </c>
      <c r="O472" s="61">
        <f t="shared" si="224"/>
        <v>0</v>
      </c>
      <c r="Q472" s="61">
        <v>0</v>
      </c>
      <c r="R472" s="61">
        <f t="shared" ref="R472:AB475" si="241">+R473</f>
        <v>0</v>
      </c>
      <c r="S472" s="61">
        <f t="shared" si="241"/>
        <v>0</v>
      </c>
      <c r="T472" s="61">
        <f t="shared" si="241"/>
        <v>0</v>
      </c>
      <c r="U472" s="61">
        <f t="shared" si="241"/>
        <v>0</v>
      </c>
      <c r="V472" s="61">
        <f t="shared" si="241"/>
        <v>0</v>
      </c>
      <c r="W472" s="61">
        <f t="shared" si="241"/>
        <v>0</v>
      </c>
      <c r="X472" s="61">
        <f t="shared" si="241"/>
        <v>0</v>
      </c>
      <c r="Y472" s="61">
        <f t="shared" si="241"/>
        <v>0</v>
      </c>
      <c r="Z472" s="61">
        <f t="shared" si="241"/>
        <v>0</v>
      </c>
      <c r="AA472" s="61">
        <f t="shared" si="241"/>
        <v>0</v>
      </c>
      <c r="AB472" s="61">
        <f t="shared" si="241"/>
        <v>0</v>
      </c>
      <c r="AC472" s="61">
        <f t="shared" si="225"/>
        <v>0</v>
      </c>
      <c r="AE472" s="178" t="s">
        <v>1101</v>
      </c>
      <c r="AF472" s="187" t="s">
        <v>1096</v>
      </c>
      <c r="AG472" s="188">
        <v>0</v>
      </c>
    </row>
    <row r="473" spans="1:33" x14ac:dyDescent="0.25">
      <c r="A473" s="64">
        <v>205301</v>
      </c>
      <c r="B473" s="65" t="s">
        <v>1103</v>
      </c>
      <c r="C473" s="62">
        <f t="shared" si="240"/>
        <v>0</v>
      </c>
      <c r="D473" s="62">
        <f t="shared" si="240"/>
        <v>0</v>
      </c>
      <c r="E473" s="62">
        <f t="shared" si="240"/>
        <v>0</v>
      </c>
      <c r="F473" s="62">
        <f t="shared" si="240"/>
        <v>0</v>
      </c>
      <c r="G473" s="62">
        <f t="shared" si="240"/>
        <v>0</v>
      </c>
      <c r="H473" s="62">
        <f t="shared" si="240"/>
        <v>0</v>
      </c>
      <c r="I473" s="62">
        <f t="shared" si="240"/>
        <v>0</v>
      </c>
      <c r="J473" s="62">
        <f t="shared" si="240"/>
        <v>0</v>
      </c>
      <c r="K473" s="62">
        <f t="shared" si="240"/>
        <v>0</v>
      </c>
      <c r="L473" s="62">
        <f t="shared" si="240"/>
        <v>0</v>
      </c>
      <c r="M473" s="62">
        <f t="shared" si="240"/>
        <v>0</v>
      </c>
      <c r="N473" s="62">
        <f t="shared" si="240"/>
        <v>0</v>
      </c>
      <c r="O473" s="62">
        <f t="shared" si="224"/>
        <v>0</v>
      </c>
      <c r="Q473" s="62">
        <v>0</v>
      </c>
      <c r="R473" s="62">
        <f t="shared" si="241"/>
        <v>0</v>
      </c>
      <c r="S473" s="62">
        <f t="shared" si="241"/>
        <v>0</v>
      </c>
      <c r="T473" s="62">
        <f t="shared" si="241"/>
        <v>0</v>
      </c>
      <c r="U473" s="62">
        <f t="shared" si="241"/>
        <v>0</v>
      </c>
      <c r="V473" s="62">
        <f t="shared" si="241"/>
        <v>0</v>
      </c>
      <c r="W473" s="62">
        <f t="shared" si="241"/>
        <v>0</v>
      </c>
      <c r="X473" s="62">
        <f t="shared" si="241"/>
        <v>0</v>
      </c>
      <c r="Y473" s="62">
        <f t="shared" si="241"/>
        <v>0</v>
      </c>
      <c r="Z473" s="62">
        <f t="shared" si="241"/>
        <v>0</v>
      </c>
      <c r="AA473" s="62">
        <f t="shared" si="241"/>
        <v>0</v>
      </c>
      <c r="AB473" s="62">
        <f t="shared" si="241"/>
        <v>0</v>
      </c>
      <c r="AC473" s="62">
        <f t="shared" si="225"/>
        <v>0</v>
      </c>
      <c r="AE473" s="178" t="s">
        <v>1102</v>
      </c>
      <c r="AF473" s="178" t="s">
        <v>1103</v>
      </c>
      <c r="AG473" s="179">
        <v>0</v>
      </c>
    </row>
    <row r="474" spans="1:33" x14ac:dyDescent="0.25">
      <c r="A474" s="64">
        <v>20530101</v>
      </c>
      <c r="B474" s="65" t="s">
        <v>1103</v>
      </c>
      <c r="C474" s="62">
        <f t="shared" si="240"/>
        <v>0</v>
      </c>
      <c r="D474" s="62">
        <f t="shared" si="240"/>
        <v>0</v>
      </c>
      <c r="E474" s="62">
        <f t="shared" si="240"/>
        <v>0</v>
      </c>
      <c r="F474" s="62">
        <f t="shared" si="240"/>
        <v>0</v>
      </c>
      <c r="G474" s="62">
        <f t="shared" si="240"/>
        <v>0</v>
      </c>
      <c r="H474" s="62">
        <f t="shared" si="240"/>
        <v>0</v>
      </c>
      <c r="I474" s="62">
        <f t="shared" si="240"/>
        <v>0</v>
      </c>
      <c r="J474" s="62">
        <f t="shared" si="240"/>
        <v>0</v>
      </c>
      <c r="K474" s="62">
        <f t="shared" si="240"/>
        <v>0</v>
      </c>
      <c r="L474" s="62">
        <f t="shared" si="240"/>
        <v>0</v>
      </c>
      <c r="M474" s="62">
        <f t="shared" si="240"/>
        <v>0</v>
      </c>
      <c r="N474" s="62">
        <f t="shared" si="240"/>
        <v>0</v>
      </c>
      <c r="O474" s="62">
        <f t="shared" si="224"/>
        <v>0</v>
      </c>
      <c r="Q474" s="62">
        <v>0</v>
      </c>
      <c r="R474" s="62">
        <f t="shared" si="241"/>
        <v>0</v>
      </c>
      <c r="S474" s="62">
        <f t="shared" si="241"/>
        <v>0</v>
      </c>
      <c r="T474" s="62">
        <f t="shared" si="241"/>
        <v>0</v>
      </c>
      <c r="U474" s="62">
        <f t="shared" si="241"/>
        <v>0</v>
      </c>
      <c r="V474" s="62">
        <f t="shared" si="241"/>
        <v>0</v>
      </c>
      <c r="W474" s="62">
        <f t="shared" si="241"/>
        <v>0</v>
      </c>
      <c r="X474" s="62">
        <f t="shared" si="241"/>
        <v>0</v>
      </c>
      <c r="Y474" s="62">
        <f t="shared" si="241"/>
        <v>0</v>
      </c>
      <c r="Z474" s="62">
        <f t="shared" si="241"/>
        <v>0</v>
      </c>
      <c r="AA474" s="62">
        <f t="shared" si="241"/>
        <v>0</v>
      </c>
      <c r="AB474" s="62">
        <f t="shared" si="241"/>
        <v>0</v>
      </c>
      <c r="AC474" s="62">
        <f t="shared" si="225"/>
        <v>0</v>
      </c>
      <c r="AE474" s="178" t="s">
        <v>1104</v>
      </c>
      <c r="AF474" s="178" t="s">
        <v>1103</v>
      </c>
      <c r="AG474" s="179">
        <v>0</v>
      </c>
    </row>
    <row r="475" spans="1:33" x14ac:dyDescent="0.25">
      <c r="A475" s="64">
        <v>205301011</v>
      </c>
      <c r="B475" s="65" t="s">
        <v>1103</v>
      </c>
      <c r="C475" s="62">
        <f t="shared" si="240"/>
        <v>0</v>
      </c>
      <c r="D475" s="62">
        <f t="shared" si="240"/>
        <v>0</v>
      </c>
      <c r="E475" s="62">
        <f t="shared" si="240"/>
        <v>0</v>
      </c>
      <c r="F475" s="62">
        <f t="shared" si="240"/>
        <v>0</v>
      </c>
      <c r="G475" s="62">
        <f t="shared" si="240"/>
        <v>0</v>
      </c>
      <c r="H475" s="62">
        <f t="shared" si="240"/>
        <v>0</v>
      </c>
      <c r="I475" s="62">
        <f t="shared" si="240"/>
        <v>0</v>
      </c>
      <c r="J475" s="62">
        <f t="shared" si="240"/>
        <v>0</v>
      </c>
      <c r="K475" s="62">
        <f t="shared" si="240"/>
        <v>0</v>
      </c>
      <c r="L475" s="62">
        <f t="shared" si="240"/>
        <v>0</v>
      </c>
      <c r="M475" s="62">
        <f t="shared" si="240"/>
        <v>0</v>
      </c>
      <c r="N475" s="62">
        <f t="shared" si="240"/>
        <v>0</v>
      </c>
      <c r="O475" s="62">
        <f t="shared" si="224"/>
        <v>0</v>
      </c>
      <c r="Q475" s="62">
        <v>0</v>
      </c>
      <c r="R475" s="62">
        <f t="shared" si="241"/>
        <v>0</v>
      </c>
      <c r="S475" s="62">
        <f t="shared" si="241"/>
        <v>0</v>
      </c>
      <c r="T475" s="62">
        <f t="shared" si="241"/>
        <v>0</v>
      </c>
      <c r="U475" s="62">
        <f t="shared" si="241"/>
        <v>0</v>
      </c>
      <c r="V475" s="62">
        <f t="shared" si="241"/>
        <v>0</v>
      </c>
      <c r="W475" s="62">
        <f t="shared" si="241"/>
        <v>0</v>
      </c>
      <c r="X475" s="62">
        <f t="shared" si="241"/>
        <v>0</v>
      </c>
      <c r="Y475" s="62">
        <f t="shared" si="241"/>
        <v>0</v>
      </c>
      <c r="Z475" s="62">
        <f t="shared" si="241"/>
        <v>0</v>
      </c>
      <c r="AA475" s="62">
        <f t="shared" si="241"/>
        <v>0</v>
      </c>
      <c r="AB475" s="62">
        <f t="shared" si="241"/>
        <v>0</v>
      </c>
      <c r="AC475" s="62">
        <f t="shared" si="225"/>
        <v>0</v>
      </c>
      <c r="AE475" s="178" t="s">
        <v>1105</v>
      </c>
      <c r="AF475" s="178" t="s">
        <v>1103</v>
      </c>
      <c r="AG475" s="179">
        <v>0</v>
      </c>
    </row>
    <row r="476" spans="1:33" x14ac:dyDescent="0.25">
      <c r="A476" s="67">
        <v>20530101101</v>
      </c>
      <c r="B476" s="68" t="s">
        <v>1103</v>
      </c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>
        <f t="shared" si="224"/>
        <v>0</v>
      </c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>
        <f t="shared" si="225"/>
        <v>0</v>
      </c>
      <c r="AE476" s="140" t="s">
        <v>1106</v>
      </c>
      <c r="AF476" s="140" t="s">
        <v>1103</v>
      </c>
      <c r="AG476" s="159"/>
    </row>
    <row r="477" spans="1:33" x14ac:dyDescent="0.25">
      <c r="A477" s="59">
        <v>206</v>
      </c>
      <c r="B477" s="60" t="s">
        <v>1303</v>
      </c>
      <c r="C477" s="61">
        <f t="shared" ref="C477:N481" si="242">+C478</f>
        <v>0</v>
      </c>
      <c r="D477" s="61">
        <f t="shared" si="242"/>
        <v>0</v>
      </c>
      <c r="E477" s="61">
        <f t="shared" si="242"/>
        <v>0</v>
      </c>
      <c r="F477" s="61">
        <f t="shared" si="242"/>
        <v>0</v>
      </c>
      <c r="G477" s="61">
        <f t="shared" si="242"/>
        <v>0</v>
      </c>
      <c r="H477" s="61">
        <f t="shared" si="242"/>
        <v>0</v>
      </c>
      <c r="I477" s="61">
        <f t="shared" si="242"/>
        <v>0</v>
      </c>
      <c r="J477" s="61">
        <f t="shared" si="242"/>
        <v>0</v>
      </c>
      <c r="K477" s="61">
        <f t="shared" si="242"/>
        <v>0</v>
      </c>
      <c r="L477" s="61">
        <f t="shared" si="242"/>
        <v>0</v>
      </c>
      <c r="M477" s="61">
        <f t="shared" si="242"/>
        <v>0</v>
      </c>
      <c r="N477" s="61">
        <f t="shared" si="242"/>
        <v>0</v>
      </c>
      <c r="O477" s="61">
        <f t="shared" si="224"/>
        <v>0</v>
      </c>
      <c r="Q477" s="61"/>
      <c r="R477" s="61">
        <f t="shared" ref="R477:AB481" si="243">+R478</f>
        <v>0</v>
      </c>
      <c r="S477" s="61">
        <f t="shared" si="243"/>
        <v>0</v>
      </c>
      <c r="T477" s="61">
        <f t="shared" si="243"/>
        <v>0</v>
      </c>
      <c r="U477" s="61">
        <f t="shared" si="243"/>
        <v>0</v>
      </c>
      <c r="V477" s="61">
        <f t="shared" si="243"/>
        <v>0</v>
      </c>
      <c r="W477" s="61">
        <f t="shared" si="243"/>
        <v>0</v>
      </c>
      <c r="X477" s="61">
        <f t="shared" si="243"/>
        <v>0</v>
      </c>
      <c r="Y477" s="61">
        <f t="shared" si="243"/>
        <v>0</v>
      </c>
      <c r="Z477" s="61">
        <f t="shared" si="243"/>
        <v>0</v>
      </c>
      <c r="AA477" s="61">
        <f t="shared" si="243"/>
        <v>0</v>
      </c>
      <c r="AB477" s="61">
        <f t="shared" si="243"/>
        <v>0</v>
      </c>
      <c r="AC477" s="61">
        <f t="shared" si="225"/>
        <v>0</v>
      </c>
      <c r="AE477" s="140"/>
      <c r="AF477" s="140"/>
      <c r="AG477" s="159"/>
    </row>
    <row r="478" spans="1:33" x14ac:dyDescent="0.25">
      <c r="A478" s="64">
        <v>2061</v>
      </c>
      <c r="B478" s="65" t="s">
        <v>1303</v>
      </c>
      <c r="C478" s="62">
        <f t="shared" si="242"/>
        <v>0</v>
      </c>
      <c r="D478" s="62">
        <f t="shared" si="242"/>
        <v>0</v>
      </c>
      <c r="E478" s="62">
        <f t="shared" si="242"/>
        <v>0</v>
      </c>
      <c r="F478" s="62">
        <f t="shared" si="242"/>
        <v>0</v>
      </c>
      <c r="G478" s="62">
        <f t="shared" si="242"/>
        <v>0</v>
      </c>
      <c r="H478" s="62">
        <f t="shared" si="242"/>
        <v>0</v>
      </c>
      <c r="I478" s="62">
        <f t="shared" si="242"/>
        <v>0</v>
      </c>
      <c r="J478" s="62">
        <f t="shared" si="242"/>
        <v>0</v>
      </c>
      <c r="K478" s="62">
        <f t="shared" si="242"/>
        <v>0</v>
      </c>
      <c r="L478" s="62">
        <f t="shared" si="242"/>
        <v>0</v>
      </c>
      <c r="M478" s="62">
        <f t="shared" si="242"/>
        <v>0</v>
      </c>
      <c r="N478" s="62">
        <f t="shared" si="242"/>
        <v>0</v>
      </c>
      <c r="O478" s="62">
        <f t="shared" si="224"/>
        <v>0</v>
      </c>
      <c r="Q478" s="62"/>
      <c r="R478" s="62">
        <f t="shared" si="243"/>
        <v>0</v>
      </c>
      <c r="S478" s="62">
        <f t="shared" si="243"/>
        <v>0</v>
      </c>
      <c r="T478" s="62">
        <f t="shared" si="243"/>
        <v>0</v>
      </c>
      <c r="U478" s="62">
        <f t="shared" si="243"/>
        <v>0</v>
      </c>
      <c r="V478" s="62">
        <f t="shared" si="243"/>
        <v>0</v>
      </c>
      <c r="W478" s="62">
        <f t="shared" si="243"/>
        <v>0</v>
      </c>
      <c r="X478" s="62">
        <f t="shared" si="243"/>
        <v>0</v>
      </c>
      <c r="Y478" s="62">
        <f t="shared" si="243"/>
        <v>0</v>
      </c>
      <c r="Z478" s="62">
        <f t="shared" si="243"/>
        <v>0</v>
      </c>
      <c r="AA478" s="62">
        <f t="shared" si="243"/>
        <v>0</v>
      </c>
      <c r="AB478" s="62">
        <f t="shared" si="243"/>
        <v>0</v>
      </c>
      <c r="AC478" s="62">
        <f t="shared" si="225"/>
        <v>0</v>
      </c>
      <c r="AE478" s="140"/>
      <c r="AF478" s="140"/>
      <c r="AG478" s="159"/>
    </row>
    <row r="479" spans="1:33" x14ac:dyDescent="0.25">
      <c r="A479" s="64">
        <v>206101</v>
      </c>
      <c r="B479" s="65" t="s">
        <v>1303</v>
      </c>
      <c r="C479" s="62">
        <f t="shared" si="242"/>
        <v>0</v>
      </c>
      <c r="D479" s="62">
        <f t="shared" si="242"/>
        <v>0</v>
      </c>
      <c r="E479" s="62">
        <f t="shared" si="242"/>
        <v>0</v>
      </c>
      <c r="F479" s="62">
        <f t="shared" si="242"/>
        <v>0</v>
      </c>
      <c r="G479" s="62">
        <f t="shared" si="242"/>
        <v>0</v>
      </c>
      <c r="H479" s="62">
        <f t="shared" si="242"/>
        <v>0</v>
      </c>
      <c r="I479" s="62">
        <f t="shared" si="242"/>
        <v>0</v>
      </c>
      <c r="J479" s="62">
        <f t="shared" si="242"/>
        <v>0</v>
      </c>
      <c r="K479" s="62">
        <f t="shared" si="242"/>
        <v>0</v>
      </c>
      <c r="L479" s="62">
        <f t="shared" si="242"/>
        <v>0</v>
      </c>
      <c r="M479" s="62">
        <f t="shared" si="242"/>
        <v>0</v>
      </c>
      <c r="N479" s="62">
        <f t="shared" si="242"/>
        <v>0</v>
      </c>
      <c r="O479" s="62">
        <f t="shared" si="224"/>
        <v>0</v>
      </c>
      <c r="Q479" s="62"/>
      <c r="R479" s="62">
        <f t="shared" si="243"/>
        <v>0</v>
      </c>
      <c r="S479" s="62">
        <f t="shared" si="243"/>
        <v>0</v>
      </c>
      <c r="T479" s="62">
        <f t="shared" si="243"/>
        <v>0</v>
      </c>
      <c r="U479" s="62">
        <f t="shared" si="243"/>
        <v>0</v>
      </c>
      <c r="V479" s="62">
        <f t="shared" si="243"/>
        <v>0</v>
      </c>
      <c r="W479" s="62">
        <f t="shared" si="243"/>
        <v>0</v>
      </c>
      <c r="X479" s="62">
        <f t="shared" si="243"/>
        <v>0</v>
      </c>
      <c r="Y479" s="62">
        <f t="shared" si="243"/>
        <v>0</v>
      </c>
      <c r="Z479" s="62">
        <f t="shared" si="243"/>
        <v>0</v>
      </c>
      <c r="AA479" s="62">
        <f t="shared" si="243"/>
        <v>0</v>
      </c>
      <c r="AB479" s="62">
        <f t="shared" si="243"/>
        <v>0</v>
      </c>
      <c r="AC479" s="62">
        <f t="shared" si="225"/>
        <v>0</v>
      </c>
      <c r="AE479" s="140"/>
      <c r="AF479" s="140"/>
      <c r="AG479" s="159"/>
    </row>
    <row r="480" spans="1:33" x14ac:dyDescent="0.25">
      <c r="A480" s="64">
        <v>20610101</v>
      </c>
      <c r="B480" s="65" t="s">
        <v>1303</v>
      </c>
      <c r="C480" s="62">
        <f t="shared" si="242"/>
        <v>0</v>
      </c>
      <c r="D480" s="62">
        <f t="shared" si="242"/>
        <v>0</v>
      </c>
      <c r="E480" s="62">
        <f t="shared" si="242"/>
        <v>0</v>
      </c>
      <c r="F480" s="62">
        <f t="shared" si="242"/>
        <v>0</v>
      </c>
      <c r="G480" s="62">
        <f t="shared" si="242"/>
        <v>0</v>
      </c>
      <c r="H480" s="62">
        <f t="shared" si="242"/>
        <v>0</v>
      </c>
      <c r="I480" s="62">
        <f t="shared" si="242"/>
        <v>0</v>
      </c>
      <c r="J480" s="62">
        <f t="shared" si="242"/>
        <v>0</v>
      </c>
      <c r="K480" s="62">
        <f t="shared" si="242"/>
        <v>0</v>
      </c>
      <c r="L480" s="62">
        <f t="shared" si="242"/>
        <v>0</v>
      </c>
      <c r="M480" s="62">
        <f t="shared" si="242"/>
        <v>0</v>
      </c>
      <c r="N480" s="62">
        <f t="shared" si="242"/>
        <v>0</v>
      </c>
      <c r="O480" s="62">
        <f t="shared" si="224"/>
        <v>0</v>
      </c>
      <c r="Q480" s="62"/>
      <c r="R480" s="62">
        <f t="shared" si="243"/>
        <v>0</v>
      </c>
      <c r="S480" s="62">
        <f t="shared" si="243"/>
        <v>0</v>
      </c>
      <c r="T480" s="62">
        <f t="shared" si="243"/>
        <v>0</v>
      </c>
      <c r="U480" s="62">
        <f t="shared" si="243"/>
        <v>0</v>
      </c>
      <c r="V480" s="62">
        <f t="shared" si="243"/>
        <v>0</v>
      </c>
      <c r="W480" s="62">
        <f t="shared" si="243"/>
        <v>0</v>
      </c>
      <c r="X480" s="62">
        <f t="shared" si="243"/>
        <v>0</v>
      </c>
      <c r="Y480" s="62">
        <f t="shared" si="243"/>
        <v>0</v>
      </c>
      <c r="Z480" s="62">
        <f t="shared" si="243"/>
        <v>0</v>
      </c>
      <c r="AA480" s="62">
        <f t="shared" si="243"/>
        <v>0</v>
      </c>
      <c r="AB480" s="62">
        <f t="shared" si="243"/>
        <v>0</v>
      </c>
      <c r="AC480" s="62">
        <f t="shared" si="225"/>
        <v>0</v>
      </c>
      <c r="AE480" s="140"/>
      <c r="AF480" s="140"/>
      <c r="AG480" s="159"/>
    </row>
    <row r="481" spans="1:33" x14ac:dyDescent="0.25">
      <c r="A481" s="64">
        <v>206101011</v>
      </c>
      <c r="B481" s="65" t="s">
        <v>1303</v>
      </c>
      <c r="C481" s="62">
        <f t="shared" si="242"/>
        <v>0</v>
      </c>
      <c r="D481" s="62">
        <f t="shared" si="242"/>
        <v>0</v>
      </c>
      <c r="E481" s="62">
        <f t="shared" si="242"/>
        <v>0</v>
      </c>
      <c r="F481" s="62">
        <f t="shared" si="242"/>
        <v>0</v>
      </c>
      <c r="G481" s="62">
        <f t="shared" si="242"/>
        <v>0</v>
      </c>
      <c r="H481" s="62">
        <f t="shared" si="242"/>
        <v>0</v>
      </c>
      <c r="I481" s="62">
        <f t="shared" si="242"/>
        <v>0</v>
      </c>
      <c r="J481" s="62">
        <f t="shared" si="242"/>
        <v>0</v>
      </c>
      <c r="K481" s="62">
        <f t="shared" si="242"/>
        <v>0</v>
      </c>
      <c r="L481" s="62">
        <f t="shared" si="242"/>
        <v>0</v>
      </c>
      <c r="M481" s="62">
        <f t="shared" si="242"/>
        <v>0</v>
      </c>
      <c r="N481" s="62">
        <f t="shared" si="242"/>
        <v>0</v>
      </c>
      <c r="O481" s="62">
        <f t="shared" si="224"/>
        <v>0</v>
      </c>
      <c r="Q481" s="62"/>
      <c r="R481" s="62">
        <f t="shared" si="243"/>
        <v>0</v>
      </c>
      <c r="S481" s="62">
        <f t="shared" si="243"/>
        <v>0</v>
      </c>
      <c r="T481" s="62">
        <f t="shared" si="243"/>
        <v>0</v>
      </c>
      <c r="U481" s="62">
        <f t="shared" si="243"/>
        <v>0</v>
      </c>
      <c r="V481" s="62">
        <f t="shared" si="243"/>
        <v>0</v>
      </c>
      <c r="W481" s="62">
        <f t="shared" si="243"/>
        <v>0</v>
      </c>
      <c r="X481" s="62">
        <f t="shared" si="243"/>
        <v>0</v>
      </c>
      <c r="Y481" s="62">
        <f t="shared" si="243"/>
        <v>0</v>
      </c>
      <c r="Z481" s="62">
        <f t="shared" si="243"/>
        <v>0</v>
      </c>
      <c r="AA481" s="62">
        <f t="shared" si="243"/>
        <v>0</v>
      </c>
      <c r="AB481" s="62">
        <f t="shared" si="243"/>
        <v>0</v>
      </c>
      <c r="AC481" s="62">
        <f t="shared" si="225"/>
        <v>0</v>
      </c>
      <c r="AE481" s="140"/>
      <c r="AF481" s="140"/>
      <c r="AG481" s="159"/>
    </row>
    <row r="482" spans="1:33" x14ac:dyDescent="0.25">
      <c r="A482" s="67">
        <v>20610101101</v>
      </c>
      <c r="B482" s="68" t="s">
        <v>1303</v>
      </c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>
        <f t="shared" si="224"/>
        <v>0</v>
      </c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>
        <f t="shared" si="225"/>
        <v>0</v>
      </c>
      <c r="AE482" s="140"/>
      <c r="AF482" s="140"/>
      <c r="AG482" s="159"/>
    </row>
    <row r="483" spans="1:33" x14ac:dyDescent="0.25">
      <c r="A483" s="59">
        <v>207</v>
      </c>
      <c r="B483" s="60" t="s">
        <v>1304</v>
      </c>
      <c r="C483" s="61">
        <f t="shared" ref="C483:N487" si="244">+C484</f>
        <v>0</v>
      </c>
      <c r="D483" s="61">
        <f t="shared" si="244"/>
        <v>0</v>
      </c>
      <c r="E483" s="61">
        <f t="shared" si="244"/>
        <v>0</v>
      </c>
      <c r="F483" s="61">
        <f t="shared" si="244"/>
        <v>0</v>
      </c>
      <c r="G483" s="61">
        <f t="shared" si="244"/>
        <v>0</v>
      </c>
      <c r="H483" s="61">
        <f t="shared" si="244"/>
        <v>0</v>
      </c>
      <c r="I483" s="61">
        <f t="shared" si="244"/>
        <v>0</v>
      </c>
      <c r="J483" s="61">
        <f t="shared" si="244"/>
        <v>0</v>
      </c>
      <c r="K483" s="61">
        <f t="shared" si="244"/>
        <v>0</v>
      </c>
      <c r="L483" s="61">
        <f t="shared" si="244"/>
        <v>0</v>
      </c>
      <c r="M483" s="61">
        <f t="shared" si="244"/>
        <v>0</v>
      </c>
      <c r="N483" s="61">
        <f t="shared" si="244"/>
        <v>0</v>
      </c>
      <c r="O483" s="61">
        <f t="shared" si="224"/>
        <v>0</v>
      </c>
      <c r="Q483" s="61"/>
      <c r="R483" s="61">
        <f t="shared" ref="R483:AB487" si="245">+R484</f>
        <v>0</v>
      </c>
      <c r="S483" s="61">
        <f t="shared" si="245"/>
        <v>0</v>
      </c>
      <c r="T483" s="61">
        <f t="shared" si="245"/>
        <v>0</v>
      </c>
      <c r="U483" s="61">
        <f t="shared" si="245"/>
        <v>0</v>
      </c>
      <c r="V483" s="61">
        <f t="shared" si="245"/>
        <v>0</v>
      </c>
      <c r="W483" s="61">
        <f t="shared" si="245"/>
        <v>0</v>
      </c>
      <c r="X483" s="61">
        <f t="shared" si="245"/>
        <v>0</v>
      </c>
      <c r="Y483" s="61">
        <f t="shared" si="245"/>
        <v>0</v>
      </c>
      <c r="Z483" s="61">
        <f t="shared" si="245"/>
        <v>0</v>
      </c>
      <c r="AA483" s="61">
        <f t="shared" si="245"/>
        <v>0</v>
      </c>
      <c r="AB483" s="61">
        <f t="shared" si="245"/>
        <v>0</v>
      </c>
      <c r="AC483" s="61">
        <f t="shared" si="225"/>
        <v>0</v>
      </c>
      <c r="AE483" s="140"/>
      <c r="AF483" s="140"/>
      <c r="AG483" s="159"/>
    </row>
    <row r="484" spans="1:33" x14ac:dyDescent="0.25">
      <c r="A484" s="64">
        <v>2073</v>
      </c>
      <c r="B484" s="65" t="s">
        <v>1305</v>
      </c>
      <c r="C484" s="62">
        <f t="shared" si="244"/>
        <v>0</v>
      </c>
      <c r="D484" s="62">
        <f t="shared" si="244"/>
        <v>0</v>
      </c>
      <c r="E484" s="62">
        <f t="shared" si="244"/>
        <v>0</v>
      </c>
      <c r="F484" s="62">
        <f t="shared" si="244"/>
        <v>0</v>
      </c>
      <c r="G484" s="62">
        <f t="shared" si="244"/>
        <v>0</v>
      </c>
      <c r="H484" s="62">
        <f t="shared" si="244"/>
        <v>0</v>
      </c>
      <c r="I484" s="62">
        <f t="shared" si="244"/>
        <v>0</v>
      </c>
      <c r="J484" s="62">
        <f t="shared" si="244"/>
        <v>0</v>
      </c>
      <c r="K484" s="62">
        <f t="shared" si="244"/>
        <v>0</v>
      </c>
      <c r="L484" s="62">
        <f t="shared" si="244"/>
        <v>0</v>
      </c>
      <c r="M484" s="62">
        <f t="shared" si="244"/>
        <v>0</v>
      </c>
      <c r="N484" s="62">
        <f t="shared" si="244"/>
        <v>0</v>
      </c>
      <c r="O484" s="62">
        <f t="shared" si="224"/>
        <v>0</v>
      </c>
      <c r="Q484" s="62"/>
      <c r="R484" s="62">
        <f t="shared" si="245"/>
        <v>0</v>
      </c>
      <c r="S484" s="62">
        <f t="shared" si="245"/>
        <v>0</v>
      </c>
      <c r="T484" s="62">
        <f t="shared" si="245"/>
        <v>0</v>
      </c>
      <c r="U484" s="62">
        <f t="shared" si="245"/>
        <v>0</v>
      </c>
      <c r="V484" s="62">
        <f t="shared" si="245"/>
        <v>0</v>
      </c>
      <c r="W484" s="62">
        <f t="shared" si="245"/>
        <v>0</v>
      </c>
      <c r="X484" s="62">
        <f t="shared" si="245"/>
        <v>0</v>
      </c>
      <c r="Y484" s="62">
        <f t="shared" si="245"/>
        <v>0</v>
      </c>
      <c r="Z484" s="62">
        <f t="shared" si="245"/>
        <v>0</v>
      </c>
      <c r="AA484" s="62">
        <f t="shared" si="245"/>
        <v>0</v>
      </c>
      <c r="AB484" s="62">
        <f t="shared" si="245"/>
        <v>0</v>
      </c>
      <c r="AC484" s="62">
        <f t="shared" si="225"/>
        <v>0</v>
      </c>
      <c r="AE484" s="140"/>
      <c r="AF484" s="140"/>
      <c r="AG484" s="159"/>
    </row>
    <row r="485" spans="1:33" x14ac:dyDescent="0.25">
      <c r="A485" s="64">
        <v>207301</v>
      </c>
      <c r="B485" s="65" t="s">
        <v>1305</v>
      </c>
      <c r="C485" s="62">
        <f t="shared" si="244"/>
        <v>0</v>
      </c>
      <c r="D485" s="62">
        <f t="shared" si="244"/>
        <v>0</v>
      </c>
      <c r="E485" s="62">
        <f t="shared" si="244"/>
        <v>0</v>
      </c>
      <c r="F485" s="62">
        <f t="shared" si="244"/>
        <v>0</v>
      </c>
      <c r="G485" s="62">
        <f t="shared" si="244"/>
        <v>0</v>
      </c>
      <c r="H485" s="62">
        <f t="shared" si="244"/>
        <v>0</v>
      </c>
      <c r="I485" s="62">
        <f t="shared" si="244"/>
        <v>0</v>
      </c>
      <c r="J485" s="62">
        <f t="shared" si="244"/>
        <v>0</v>
      </c>
      <c r="K485" s="62">
        <f t="shared" si="244"/>
        <v>0</v>
      </c>
      <c r="L485" s="62">
        <f t="shared" si="244"/>
        <v>0</v>
      </c>
      <c r="M485" s="62">
        <f t="shared" si="244"/>
        <v>0</v>
      </c>
      <c r="N485" s="62">
        <f t="shared" si="244"/>
        <v>0</v>
      </c>
      <c r="O485" s="62">
        <f t="shared" si="224"/>
        <v>0</v>
      </c>
      <c r="Q485" s="62"/>
      <c r="R485" s="62">
        <f t="shared" si="245"/>
        <v>0</v>
      </c>
      <c r="S485" s="62">
        <f t="shared" si="245"/>
        <v>0</v>
      </c>
      <c r="T485" s="62">
        <f t="shared" si="245"/>
        <v>0</v>
      </c>
      <c r="U485" s="62">
        <f t="shared" si="245"/>
        <v>0</v>
      </c>
      <c r="V485" s="62">
        <f t="shared" si="245"/>
        <v>0</v>
      </c>
      <c r="W485" s="62">
        <f t="shared" si="245"/>
        <v>0</v>
      </c>
      <c r="X485" s="62">
        <f t="shared" si="245"/>
        <v>0</v>
      </c>
      <c r="Y485" s="62">
        <f t="shared" si="245"/>
        <v>0</v>
      </c>
      <c r="Z485" s="62">
        <f t="shared" si="245"/>
        <v>0</v>
      </c>
      <c r="AA485" s="62">
        <f t="shared" si="245"/>
        <v>0</v>
      </c>
      <c r="AB485" s="62">
        <f t="shared" si="245"/>
        <v>0</v>
      </c>
      <c r="AC485" s="62">
        <f t="shared" si="225"/>
        <v>0</v>
      </c>
      <c r="AE485" s="140"/>
      <c r="AF485" s="140"/>
      <c r="AG485" s="159"/>
    </row>
    <row r="486" spans="1:33" x14ac:dyDescent="0.25">
      <c r="A486" s="64">
        <v>20730101</v>
      </c>
      <c r="B486" s="65" t="s">
        <v>1305</v>
      </c>
      <c r="C486" s="62">
        <f t="shared" si="244"/>
        <v>0</v>
      </c>
      <c r="D486" s="62">
        <f t="shared" si="244"/>
        <v>0</v>
      </c>
      <c r="E486" s="62">
        <f t="shared" si="244"/>
        <v>0</v>
      </c>
      <c r="F486" s="62">
        <f t="shared" si="244"/>
        <v>0</v>
      </c>
      <c r="G486" s="62">
        <f t="shared" si="244"/>
        <v>0</v>
      </c>
      <c r="H486" s="62">
        <f t="shared" si="244"/>
        <v>0</v>
      </c>
      <c r="I486" s="62">
        <f t="shared" si="244"/>
        <v>0</v>
      </c>
      <c r="J486" s="62">
        <f t="shared" si="244"/>
        <v>0</v>
      </c>
      <c r="K486" s="62">
        <f t="shared" si="244"/>
        <v>0</v>
      </c>
      <c r="L486" s="62">
        <f t="shared" si="244"/>
        <v>0</v>
      </c>
      <c r="M486" s="62">
        <f t="shared" si="244"/>
        <v>0</v>
      </c>
      <c r="N486" s="62">
        <f t="shared" si="244"/>
        <v>0</v>
      </c>
      <c r="O486" s="62">
        <f t="shared" si="224"/>
        <v>0</v>
      </c>
      <c r="Q486" s="62"/>
      <c r="R486" s="62">
        <f t="shared" si="245"/>
        <v>0</v>
      </c>
      <c r="S486" s="62">
        <f t="shared" si="245"/>
        <v>0</v>
      </c>
      <c r="T486" s="62">
        <f t="shared" si="245"/>
        <v>0</v>
      </c>
      <c r="U486" s="62">
        <f t="shared" si="245"/>
        <v>0</v>
      </c>
      <c r="V486" s="62">
        <f t="shared" si="245"/>
        <v>0</v>
      </c>
      <c r="W486" s="62">
        <f t="shared" si="245"/>
        <v>0</v>
      </c>
      <c r="X486" s="62">
        <f t="shared" si="245"/>
        <v>0</v>
      </c>
      <c r="Y486" s="62">
        <f t="shared" si="245"/>
        <v>0</v>
      </c>
      <c r="Z486" s="62">
        <f t="shared" si="245"/>
        <v>0</v>
      </c>
      <c r="AA486" s="62">
        <f t="shared" si="245"/>
        <v>0</v>
      </c>
      <c r="AB486" s="62">
        <f t="shared" si="245"/>
        <v>0</v>
      </c>
      <c r="AC486" s="62">
        <f t="shared" si="225"/>
        <v>0</v>
      </c>
      <c r="AE486" s="140"/>
      <c r="AF486" s="140"/>
      <c r="AG486" s="159"/>
    </row>
    <row r="487" spans="1:33" x14ac:dyDescent="0.25">
      <c r="A487" s="64">
        <v>207301011</v>
      </c>
      <c r="B487" s="65" t="s">
        <v>1305</v>
      </c>
      <c r="C487" s="62">
        <f t="shared" si="244"/>
        <v>0</v>
      </c>
      <c r="D487" s="62">
        <f t="shared" si="244"/>
        <v>0</v>
      </c>
      <c r="E487" s="62">
        <f t="shared" si="244"/>
        <v>0</v>
      </c>
      <c r="F487" s="62">
        <f t="shared" si="244"/>
        <v>0</v>
      </c>
      <c r="G487" s="62">
        <f t="shared" si="244"/>
        <v>0</v>
      </c>
      <c r="H487" s="62">
        <f t="shared" si="244"/>
        <v>0</v>
      </c>
      <c r="I487" s="62">
        <f t="shared" si="244"/>
        <v>0</v>
      </c>
      <c r="J487" s="62">
        <f t="shared" si="244"/>
        <v>0</v>
      </c>
      <c r="K487" s="62">
        <f t="shared" si="244"/>
        <v>0</v>
      </c>
      <c r="L487" s="62">
        <f t="shared" si="244"/>
        <v>0</v>
      </c>
      <c r="M487" s="62">
        <f t="shared" si="244"/>
        <v>0</v>
      </c>
      <c r="N487" s="62">
        <f t="shared" si="244"/>
        <v>0</v>
      </c>
      <c r="O487" s="62">
        <f t="shared" si="224"/>
        <v>0</v>
      </c>
      <c r="Q487" s="62"/>
      <c r="R487" s="62">
        <f t="shared" si="245"/>
        <v>0</v>
      </c>
      <c r="S487" s="62">
        <f t="shared" si="245"/>
        <v>0</v>
      </c>
      <c r="T487" s="62">
        <f t="shared" si="245"/>
        <v>0</v>
      </c>
      <c r="U487" s="62">
        <f t="shared" si="245"/>
        <v>0</v>
      </c>
      <c r="V487" s="62">
        <f t="shared" si="245"/>
        <v>0</v>
      </c>
      <c r="W487" s="62">
        <f t="shared" si="245"/>
        <v>0</v>
      </c>
      <c r="X487" s="62">
        <f t="shared" si="245"/>
        <v>0</v>
      </c>
      <c r="Y487" s="62">
        <f t="shared" si="245"/>
        <v>0</v>
      </c>
      <c r="Z487" s="62">
        <f t="shared" si="245"/>
        <v>0</v>
      </c>
      <c r="AA487" s="62">
        <f t="shared" si="245"/>
        <v>0</v>
      </c>
      <c r="AB487" s="62">
        <f t="shared" si="245"/>
        <v>0</v>
      </c>
      <c r="AC487" s="62">
        <f t="shared" si="225"/>
        <v>0</v>
      </c>
      <c r="AE487" s="140"/>
      <c r="AF487" s="140"/>
      <c r="AG487" s="159"/>
    </row>
    <row r="488" spans="1:33" x14ac:dyDescent="0.25">
      <c r="A488" s="67">
        <v>20730101101</v>
      </c>
      <c r="B488" s="68" t="s">
        <v>1305</v>
      </c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>
        <f t="shared" si="224"/>
        <v>0</v>
      </c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>
        <f t="shared" si="225"/>
        <v>0</v>
      </c>
      <c r="AE488" s="140"/>
      <c r="AF488" s="140"/>
      <c r="AG488" s="159"/>
    </row>
    <row r="489" spans="1:33" x14ac:dyDescent="0.25">
      <c r="A489" s="59">
        <v>208</v>
      </c>
      <c r="B489" s="60" t="s">
        <v>1109</v>
      </c>
      <c r="C489" s="61">
        <f t="shared" ref="C489:N489" si="246">+C490+C512</f>
        <v>0</v>
      </c>
      <c r="D489" s="61">
        <f t="shared" si="246"/>
        <v>0</v>
      </c>
      <c r="E489" s="61">
        <f t="shared" si="246"/>
        <v>0</v>
      </c>
      <c r="F489" s="61">
        <f t="shared" si="246"/>
        <v>0</v>
      </c>
      <c r="G489" s="61">
        <f t="shared" si="246"/>
        <v>0</v>
      </c>
      <c r="H489" s="61">
        <f t="shared" si="246"/>
        <v>0</v>
      </c>
      <c r="I489" s="61">
        <f t="shared" si="246"/>
        <v>0</v>
      </c>
      <c r="J489" s="61">
        <f t="shared" si="246"/>
        <v>0</v>
      </c>
      <c r="K489" s="61">
        <f t="shared" si="246"/>
        <v>0</v>
      </c>
      <c r="L489" s="61">
        <f t="shared" si="246"/>
        <v>0</v>
      </c>
      <c r="M489" s="61">
        <f t="shared" si="246"/>
        <v>0</v>
      </c>
      <c r="N489" s="61">
        <f t="shared" si="246"/>
        <v>0</v>
      </c>
      <c r="O489" s="61">
        <f t="shared" si="224"/>
        <v>0</v>
      </c>
      <c r="Q489" s="61">
        <v>0</v>
      </c>
      <c r="R489" s="61">
        <f t="shared" ref="R489:AB489" si="247">+R490+R512</f>
        <v>0</v>
      </c>
      <c r="S489" s="61">
        <f t="shared" si="247"/>
        <v>0</v>
      </c>
      <c r="T489" s="61">
        <f t="shared" si="247"/>
        <v>0</v>
      </c>
      <c r="U489" s="61">
        <f t="shared" si="247"/>
        <v>0</v>
      </c>
      <c r="V489" s="61">
        <f t="shared" si="247"/>
        <v>0</v>
      </c>
      <c r="W489" s="61">
        <f t="shared" si="247"/>
        <v>0</v>
      </c>
      <c r="X489" s="61">
        <f t="shared" si="247"/>
        <v>0</v>
      </c>
      <c r="Y489" s="61">
        <f t="shared" si="247"/>
        <v>0</v>
      </c>
      <c r="Z489" s="61">
        <f t="shared" si="247"/>
        <v>0</v>
      </c>
      <c r="AA489" s="61">
        <f t="shared" si="247"/>
        <v>0</v>
      </c>
      <c r="AB489" s="61">
        <f t="shared" si="247"/>
        <v>0</v>
      </c>
      <c r="AC489" s="61">
        <f t="shared" si="225"/>
        <v>0</v>
      </c>
      <c r="AE489" s="177" t="s">
        <v>1107</v>
      </c>
      <c r="AF489" s="177" t="s">
        <v>1109</v>
      </c>
      <c r="AG489" s="179">
        <v>0</v>
      </c>
    </row>
    <row r="490" spans="1:33" x14ac:dyDescent="0.25">
      <c r="A490" s="64">
        <v>2081</v>
      </c>
      <c r="B490" s="65" t="s">
        <v>1111</v>
      </c>
      <c r="C490" s="62">
        <f t="shared" ref="C490:N490" si="248">+C491+C498+C505</f>
        <v>0</v>
      </c>
      <c r="D490" s="62">
        <f t="shared" si="248"/>
        <v>0</v>
      </c>
      <c r="E490" s="62">
        <f t="shared" si="248"/>
        <v>0</v>
      </c>
      <c r="F490" s="62">
        <f t="shared" si="248"/>
        <v>0</v>
      </c>
      <c r="G490" s="62">
        <f t="shared" si="248"/>
        <v>0</v>
      </c>
      <c r="H490" s="62">
        <f t="shared" si="248"/>
        <v>0</v>
      </c>
      <c r="I490" s="62">
        <f t="shared" si="248"/>
        <v>0</v>
      </c>
      <c r="J490" s="62">
        <f t="shared" si="248"/>
        <v>0</v>
      </c>
      <c r="K490" s="62">
        <f t="shared" si="248"/>
        <v>0</v>
      </c>
      <c r="L490" s="62">
        <f t="shared" si="248"/>
        <v>0</v>
      </c>
      <c r="M490" s="62">
        <f t="shared" si="248"/>
        <v>0</v>
      </c>
      <c r="N490" s="62">
        <f t="shared" si="248"/>
        <v>0</v>
      </c>
      <c r="O490" s="62">
        <f t="shared" si="224"/>
        <v>0</v>
      </c>
      <c r="Q490" s="62">
        <v>0</v>
      </c>
      <c r="R490" s="62">
        <f t="shared" ref="R490:AB490" si="249">+R491+R498+R505</f>
        <v>0</v>
      </c>
      <c r="S490" s="62">
        <f t="shared" si="249"/>
        <v>0</v>
      </c>
      <c r="T490" s="62">
        <f t="shared" si="249"/>
        <v>0</v>
      </c>
      <c r="U490" s="62">
        <f t="shared" si="249"/>
        <v>0</v>
      </c>
      <c r="V490" s="62">
        <f t="shared" si="249"/>
        <v>0</v>
      </c>
      <c r="W490" s="62">
        <f t="shared" si="249"/>
        <v>0</v>
      </c>
      <c r="X490" s="62">
        <f t="shared" si="249"/>
        <v>0</v>
      </c>
      <c r="Y490" s="62">
        <f t="shared" si="249"/>
        <v>0</v>
      </c>
      <c r="Z490" s="62">
        <f t="shared" si="249"/>
        <v>0</v>
      </c>
      <c r="AA490" s="62">
        <f t="shared" si="249"/>
        <v>0</v>
      </c>
      <c r="AB490" s="62">
        <f t="shared" si="249"/>
        <v>0</v>
      </c>
      <c r="AC490" s="62">
        <f t="shared" si="225"/>
        <v>0</v>
      </c>
      <c r="AE490" s="177" t="s">
        <v>1108</v>
      </c>
      <c r="AF490" s="177" t="s">
        <v>1109</v>
      </c>
      <c r="AG490" s="181">
        <v>0</v>
      </c>
    </row>
    <row r="491" spans="1:33" x14ac:dyDescent="0.25">
      <c r="A491" s="64">
        <v>208101</v>
      </c>
      <c r="B491" s="65" t="s">
        <v>1113</v>
      </c>
      <c r="C491" s="62">
        <f t="shared" ref="C491:N491" si="250">+C492+C495</f>
        <v>0</v>
      </c>
      <c r="D491" s="62">
        <f t="shared" si="250"/>
        <v>0</v>
      </c>
      <c r="E491" s="62">
        <f t="shared" si="250"/>
        <v>0</v>
      </c>
      <c r="F491" s="62">
        <f t="shared" si="250"/>
        <v>0</v>
      </c>
      <c r="G491" s="62">
        <f t="shared" si="250"/>
        <v>0</v>
      </c>
      <c r="H491" s="62">
        <f t="shared" si="250"/>
        <v>0</v>
      </c>
      <c r="I491" s="62">
        <f t="shared" si="250"/>
        <v>0</v>
      </c>
      <c r="J491" s="62">
        <f t="shared" si="250"/>
        <v>0</v>
      </c>
      <c r="K491" s="62">
        <f t="shared" si="250"/>
        <v>0</v>
      </c>
      <c r="L491" s="62">
        <f t="shared" si="250"/>
        <v>0</v>
      </c>
      <c r="M491" s="62">
        <f t="shared" si="250"/>
        <v>0</v>
      </c>
      <c r="N491" s="62">
        <f t="shared" si="250"/>
        <v>0</v>
      </c>
      <c r="O491" s="62">
        <f t="shared" si="224"/>
        <v>0</v>
      </c>
      <c r="Q491" s="62">
        <v>0</v>
      </c>
      <c r="R491" s="62">
        <f t="shared" ref="R491:AB491" si="251">+R492+R495</f>
        <v>0</v>
      </c>
      <c r="S491" s="62">
        <f t="shared" si="251"/>
        <v>0</v>
      </c>
      <c r="T491" s="62">
        <f t="shared" si="251"/>
        <v>0</v>
      </c>
      <c r="U491" s="62">
        <f t="shared" si="251"/>
        <v>0</v>
      </c>
      <c r="V491" s="62">
        <f t="shared" si="251"/>
        <v>0</v>
      </c>
      <c r="W491" s="62">
        <f t="shared" si="251"/>
        <v>0</v>
      </c>
      <c r="X491" s="62">
        <f t="shared" si="251"/>
        <v>0</v>
      </c>
      <c r="Y491" s="62">
        <f t="shared" si="251"/>
        <v>0</v>
      </c>
      <c r="Z491" s="62">
        <f t="shared" si="251"/>
        <v>0</v>
      </c>
      <c r="AA491" s="62">
        <f t="shared" si="251"/>
        <v>0</v>
      </c>
      <c r="AB491" s="62">
        <f t="shared" si="251"/>
        <v>0</v>
      </c>
      <c r="AC491" s="62">
        <f t="shared" si="225"/>
        <v>0</v>
      </c>
      <c r="AE491" s="177" t="s">
        <v>1110</v>
      </c>
      <c r="AF491" s="177" t="s">
        <v>1111</v>
      </c>
      <c r="AG491" s="181">
        <v>0</v>
      </c>
    </row>
    <row r="492" spans="1:33" x14ac:dyDescent="0.25">
      <c r="A492" s="64">
        <v>20810101</v>
      </c>
      <c r="B492" s="65" t="s">
        <v>1115</v>
      </c>
      <c r="C492" s="62">
        <f t="shared" ref="C492:N493" si="252">+C493</f>
        <v>0</v>
      </c>
      <c r="D492" s="62">
        <f t="shared" si="252"/>
        <v>0</v>
      </c>
      <c r="E492" s="62">
        <f t="shared" si="252"/>
        <v>0</v>
      </c>
      <c r="F492" s="62">
        <f t="shared" si="252"/>
        <v>0</v>
      </c>
      <c r="G492" s="62">
        <f t="shared" si="252"/>
        <v>0</v>
      </c>
      <c r="H492" s="62">
        <f t="shared" si="252"/>
        <v>0</v>
      </c>
      <c r="I492" s="62">
        <f t="shared" si="252"/>
        <v>0</v>
      </c>
      <c r="J492" s="62">
        <f t="shared" si="252"/>
        <v>0</v>
      </c>
      <c r="K492" s="62">
        <f t="shared" si="252"/>
        <v>0</v>
      </c>
      <c r="L492" s="62">
        <f t="shared" si="252"/>
        <v>0</v>
      </c>
      <c r="M492" s="62">
        <f t="shared" si="252"/>
        <v>0</v>
      </c>
      <c r="N492" s="62">
        <f t="shared" si="252"/>
        <v>0</v>
      </c>
      <c r="O492" s="62">
        <f t="shared" si="224"/>
        <v>0</v>
      </c>
      <c r="Q492" s="62">
        <v>0</v>
      </c>
      <c r="R492" s="62">
        <f t="shared" ref="R492:AB493" si="253">+R493</f>
        <v>0</v>
      </c>
      <c r="S492" s="62">
        <f t="shared" si="253"/>
        <v>0</v>
      </c>
      <c r="T492" s="62">
        <f t="shared" si="253"/>
        <v>0</v>
      </c>
      <c r="U492" s="62">
        <f t="shared" si="253"/>
        <v>0</v>
      </c>
      <c r="V492" s="62">
        <f t="shared" si="253"/>
        <v>0</v>
      </c>
      <c r="W492" s="62">
        <f t="shared" si="253"/>
        <v>0</v>
      </c>
      <c r="X492" s="62">
        <f t="shared" si="253"/>
        <v>0</v>
      </c>
      <c r="Y492" s="62">
        <f t="shared" si="253"/>
        <v>0</v>
      </c>
      <c r="Z492" s="62">
        <f t="shared" si="253"/>
        <v>0</v>
      </c>
      <c r="AA492" s="62">
        <f t="shared" si="253"/>
        <v>0</v>
      </c>
      <c r="AB492" s="62">
        <f t="shared" si="253"/>
        <v>0</v>
      </c>
      <c r="AC492" s="62">
        <f t="shared" si="225"/>
        <v>0</v>
      </c>
      <c r="AE492" s="123" t="s">
        <v>1112</v>
      </c>
      <c r="AF492" s="123" t="s">
        <v>1113</v>
      </c>
      <c r="AG492" s="170">
        <v>0</v>
      </c>
    </row>
    <row r="493" spans="1:33" x14ac:dyDescent="0.25">
      <c r="A493" s="64">
        <v>208101011</v>
      </c>
      <c r="B493" s="65" t="s">
        <v>1115</v>
      </c>
      <c r="C493" s="62">
        <f t="shared" si="252"/>
        <v>0</v>
      </c>
      <c r="D493" s="62">
        <f t="shared" si="252"/>
        <v>0</v>
      </c>
      <c r="E493" s="62">
        <f t="shared" si="252"/>
        <v>0</v>
      </c>
      <c r="F493" s="62">
        <f t="shared" si="252"/>
        <v>0</v>
      </c>
      <c r="G493" s="62">
        <f t="shared" si="252"/>
        <v>0</v>
      </c>
      <c r="H493" s="62">
        <f t="shared" si="252"/>
        <v>0</v>
      </c>
      <c r="I493" s="62">
        <f t="shared" si="252"/>
        <v>0</v>
      </c>
      <c r="J493" s="62">
        <f t="shared" si="252"/>
        <v>0</v>
      </c>
      <c r="K493" s="62">
        <f t="shared" si="252"/>
        <v>0</v>
      </c>
      <c r="L493" s="62">
        <f t="shared" si="252"/>
        <v>0</v>
      </c>
      <c r="M493" s="62">
        <f t="shared" si="252"/>
        <v>0</v>
      </c>
      <c r="N493" s="62">
        <f t="shared" si="252"/>
        <v>0</v>
      </c>
      <c r="O493" s="62">
        <f t="shared" si="224"/>
        <v>0</v>
      </c>
      <c r="Q493" s="62"/>
      <c r="R493" s="62">
        <f t="shared" si="253"/>
        <v>0</v>
      </c>
      <c r="S493" s="62">
        <f t="shared" si="253"/>
        <v>0</v>
      </c>
      <c r="T493" s="62">
        <f t="shared" si="253"/>
        <v>0</v>
      </c>
      <c r="U493" s="62">
        <f t="shared" si="253"/>
        <v>0</v>
      </c>
      <c r="V493" s="62">
        <f t="shared" si="253"/>
        <v>0</v>
      </c>
      <c r="W493" s="62">
        <f t="shared" si="253"/>
        <v>0</v>
      </c>
      <c r="X493" s="62">
        <f t="shared" si="253"/>
        <v>0</v>
      </c>
      <c r="Y493" s="62">
        <f t="shared" si="253"/>
        <v>0</v>
      </c>
      <c r="Z493" s="62">
        <f t="shared" si="253"/>
        <v>0</v>
      </c>
      <c r="AA493" s="62">
        <f t="shared" si="253"/>
        <v>0</v>
      </c>
      <c r="AB493" s="62">
        <f t="shared" si="253"/>
        <v>0</v>
      </c>
      <c r="AC493" s="62">
        <f t="shared" si="225"/>
        <v>0</v>
      </c>
      <c r="AE493" s="150" t="s">
        <v>1114</v>
      </c>
      <c r="AF493" s="151" t="s">
        <v>1115</v>
      </c>
      <c r="AG493" s="171"/>
    </row>
    <row r="494" spans="1:33" x14ac:dyDescent="0.25">
      <c r="A494" s="67">
        <v>20810101101</v>
      </c>
      <c r="B494" s="68" t="s">
        <v>1115</v>
      </c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>
        <f t="shared" si="224"/>
        <v>0</v>
      </c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>
        <f t="shared" si="225"/>
        <v>0</v>
      </c>
      <c r="AE494" s="199"/>
      <c r="AF494" s="200"/>
      <c r="AG494" s="171"/>
    </row>
    <row r="495" spans="1:33" x14ac:dyDescent="0.25">
      <c r="A495" s="59">
        <v>20810102</v>
      </c>
      <c r="B495" s="60" t="s">
        <v>1306</v>
      </c>
      <c r="C495" s="61">
        <f t="shared" ref="C495:N496" si="254">+C496</f>
        <v>0</v>
      </c>
      <c r="D495" s="61">
        <f t="shared" si="254"/>
        <v>0</v>
      </c>
      <c r="E495" s="61">
        <f t="shared" si="254"/>
        <v>0</v>
      </c>
      <c r="F495" s="61">
        <f t="shared" si="254"/>
        <v>0</v>
      </c>
      <c r="G495" s="61">
        <f t="shared" si="254"/>
        <v>0</v>
      </c>
      <c r="H495" s="61">
        <f t="shared" si="254"/>
        <v>0</v>
      </c>
      <c r="I495" s="61">
        <f t="shared" si="254"/>
        <v>0</v>
      </c>
      <c r="J495" s="61">
        <f t="shared" si="254"/>
        <v>0</v>
      </c>
      <c r="K495" s="61">
        <f t="shared" si="254"/>
        <v>0</v>
      </c>
      <c r="L495" s="61">
        <f t="shared" si="254"/>
        <v>0</v>
      </c>
      <c r="M495" s="61">
        <f t="shared" si="254"/>
        <v>0</v>
      </c>
      <c r="N495" s="61">
        <f t="shared" si="254"/>
        <v>0</v>
      </c>
      <c r="O495" s="61">
        <f t="shared" si="224"/>
        <v>0</v>
      </c>
      <c r="Q495" s="61">
        <f t="shared" ref="Q495:AB496" si="255">+Q496</f>
        <v>0</v>
      </c>
      <c r="R495" s="61">
        <f t="shared" si="255"/>
        <v>0</v>
      </c>
      <c r="S495" s="61">
        <f t="shared" si="255"/>
        <v>0</v>
      </c>
      <c r="T495" s="61">
        <f t="shared" si="255"/>
        <v>0</v>
      </c>
      <c r="U495" s="61">
        <f t="shared" si="255"/>
        <v>0</v>
      </c>
      <c r="V495" s="61">
        <f t="shared" si="255"/>
        <v>0</v>
      </c>
      <c r="W495" s="61">
        <f t="shared" si="255"/>
        <v>0</v>
      </c>
      <c r="X495" s="61">
        <f t="shared" si="255"/>
        <v>0</v>
      </c>
      <c r="Y495" s="61">
        <f t="shared" si="255"/>
        <v>0</v>
      </c>
      <c r="Z495" s="61">
        <f t="shared" si="255"/>
        <v>0</v>
      </c>
      <c r="AA495" s="61">
        <f t="shared" si="255"/>
        <v>0</v>
      </c>
      <c r="AB495" s="61">
        <f t="shared" si="255"/>
        <v>0</v>
      </c>
      <c r="AC495" s="61">
        <f t="shared" si="225"/>
        <v>0</v>
      </c>
      <c r="AE495" s="199"/>
      <c r="AF495" s="200"/>
      <c r="AG495" s="171"/>
    </row>
    <row r="496" spans="1:33" x14ac:dyDescent="0.25">
      <c r="A496" s="64">
        <v>208101021</v>
      </c>
      <c r="B496" s="65" t="s">
        <v>1306</v>
      </c>
      <c r="C496" s="62">
        <f t="shared" si="254"/>
        <v>0</v>
      </c>
      <c r="D496" s="62">
        <f t="shared" si="254"/>
        <v>0</v>
      </c>
      <c r="E496" s="62">
        <f t="shared" si="254"/>
        <v>0</v>
      </c>
      <c r="F496" s="62">
        <f t="shared" si="254"/>
        <v>0</v>
      </c>
      <c r="G496" s="62">
        <f t="shared" si="254"/>
        <v>0</v>
      </c>
      <c r="H496" s="62">
        <f t="shared" si="254"/>
        <v>0</v>
      </c>
      <c r="I496" s="62">
        <f t="shared" si="254"/>
        <v>0</v>
      </c>
      <c r="J496" s="62">
        <f t="shared" si="254"/>
        <v>0</v>
      </c>
      <c r="K496" s="62">
        <f t="shared" si="254"/>
        <v>0</v>
      </c>
      <c r="L496" s="62">
        <f t="shared" si="254"/>
        <v>0</v>
      </c>
      <c r="M496" s="62">
        <f t="shared" si="254"/>
        <v>0</v>
      </c>
      <c r="N496" s="62">
        <f t="shared" si="254"/>
        <v>0</v>
      </c>
      <c r="O496" s="62">
        <f t="shared" si="224"/>
        <v>0</v>
      </c>
      <c r="Q496" s="62">
        <f t="shared" si="255"/>
        <v>0</v>
      </c>
      <c r="R496" s="62">
        <f t="shared" si="255"/>
        <v>0</v>
      </c>
      <c r="S496" s="62">
        <f t="shared" si="255"/>
        <v>0</v>
      </c>
      <c r="T496" s="62">
        <f t="shared" si="255"/>
        <v>0</v>
      </c>
      <c r="U496" s="62">
        <f t="shared" si="255"/>
        <v>0</v>
      </c>
      <c r="V496" s="62">
        <f t="shared" si="255"/>
        <v>0</v>
      </c>
      <c r="W496" s="62">
        <f t="shared" si="255"/>
        <v>0</v>
      </c>
      <c r="X496" s="62">
        <f t="shared" si="255"/>
        <v>0</v>
      </c>
      <c r="Y496" s="62">
        <f t="shared" si="255"/>
        <v>0</v>
      </c>
      <c r="Z496" s="62">
        <f t="shared" si="255"/>
        <v>0</v>
      </c>
      <c r="AA496" s="62">
        <f t="shared" si="255"/>
        <v>0</v>
      </c>
      <c r="AB496" s="62">
        <f t="shared" si="255"/>
        <v>0</v>
      </c>
      <c r="AC496" s="62">
        <f t="shared" si="225"/>
        <v>0</v>
      </c>
      <c r="AE496" s="199"/>
      <c r="AF496" s="200"/>
      <c r="AG496" s="171"/>
    </row>
    <row r="497" spans="1:33" x14ac:dyDescent="0.25">
      <c r="A497" s="67">
        <v>20810102101</v>
      </c>
      <c r="B497" s="68" t="s">
        <v>1306</v>
      </c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>
        <f t="shared" si="224"/>
        <v>0</v>
      </c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>
        <f t="shared" si="225"/>
        <v>0</v>
      </c>
      <c r="AE497" s="199"/>
      <c r="AF497" s="200"/>
      <c r="AG497" s="171"/>
    </row>
    <row r="498" spans="1:33" x14ac:dyDescent="0.25">
      <c r="A498" s="59">
        <v>208102</v>
      </c>
      <c r="B498" s="60" t="s">
        <v>1307</v>
      </c>
      <c r="C498" s="61">
        <f t="shared" ref="C498:N498" si="256">+C499+C502</f>
        <v>0</v>
      </c>
      <c r="D498" s="61">
        <f t="shared" si="256"/>
        <v>0</v>
      </c>
      <c r="E498" s="61">
        <f t="shared" si="256"/>
        <v>0</v>
      </c>
      <c r="F498" s="61">
        <f t="shared" si="256"/>
        <v>0</v>
      </c>
      <c r="G498" s="61">
        <f t="shared" si="256"/>
        <v>0</v>
      </c>
      <c r="H498" s="61">
        <f t="shared" si="256"/>
        <v>0</v>
      </c>
      <c r="I498" s="61">
        <f t="shared" si="256"/>
        <v>0</v>
      </c>
      <c r="J498" s="61">
        <f t="shared" si="256"/>
        <v>0</v>
      </c>
      <c r="K498" s="61">
        <f t="shared" si="256"/>
        <v>0</v>
      </c>
      <c r="L498" s="61">
        <f t="shared" si="256"/>
        <v>0</v>
      </c>
      <c r="M498" s="61">
        <f t="shared" si="256"/>
        <v>0</v>
      </c>
      <c r="N498" s="61">
        <f t="shared" si="256"/>
        <v>0</v>
      </c>
      <c r="O498" s="61">
        <f t="shared" si="224"/>
        <v>0</v>
      </c>
      <c r="Q498" s="61">
        <f t="shared" ref="Q498:AB498" si="257">+Q499+Q502</f>
        <v>0</v>
      </c>
      <c r="R498" s="61">
        <f t="shared" si="257"/>
        <v>0</v>
      </c>
      <c r="S498" s="61">
        <f t="shared" si="257"/>
        <v>0</v>
      </c>
      <c r="T498" s="61">
        <f t="shared" si="257"/>
        <v>0</v>
      </c>
      <c r="U498" s="61">
        <f t="shared" si="257"/>
        <v>0</v>
      </c>
      <c r="V498" s="61">
        <f t="shared" si="257"/>
        <v>0</v>
      </c>
      <c r="W498" s="61">
        <f t="shared" si="257"/>
        <v>0</v>
      </c>
      <c r="X498" s="61">
        <f t="shared" si="257"/>
        <v>0</v>
      </c>
      <c r="Y498" s="61">
        <f t="shared" si="257"/>
        <v>0</v>
      </c>
      <c r="Z498" s="61">
        <f t="shared" si="257"/>
        <v>0</v>
      </c>
      <c r="AA498" s="61">
        <f t="shared" si="257"/>
        <v>0</v>
      </c>
      <c r="AB498" s="61">
        <f t="shared" si="257"/>
        <v>0</v>
      </c>
      <c r="AC498" s="61">
        <f t="shared" si="225"/>
        <v>0</v>
      </c>
      <c r="AE498" s="199"/>
      <c r="AF498" s="200"/>
      <c r="AG498" s="171"/>
    </row>
    <row r="499" spans="1:33" x14ac:dyDescent="0.25">
      <c r="A499" s="64">
        <v>20810201</v>
      </c>
      <c r="B499" s="65" t="s">
        <v>1115</v>
      </c>
      <c r="C499" s="62">
        <f t="shared" ref="C499:N500" si="258">+C500</f>
        <v>0</v>
      </c>
      <c r="D499" s="62">
        <f t="shared" si="258"/>
        <v>0</v>
      </c>
      <c r="E499" s="62">
        <f t="shared" si="258"/>
        <v>0</v>
      </c>
      <c r="F499" s="62">
        <f t="shared" si="258"/>
        <v>0</v>
      </c>
      <c r="G499" s="62">
        <f t="shared" si="258"/>
        <v>0</v>
      </c>
      <c r="H499" s="62">
        <f t="shared" si="258"/>
        <v>0</v>
      </c>
      <c r="I499" s="62">
        <f t="shared" si="258"/>
        <v>0</v>
      </c>
      <c r="J499" s="62">
        <f t="shared" si="258"/>
        <v>0</v>
      </c>
      <c r="K499" s="62">
        <f t="shared" si="258"/>
        <v>0</v>
      </c>
      <c r="L499" s="62">
        <f t="shared" si="258"/>
        <v>0</v>
      </c>
      <c r="M499" s="62">
        <f t="shared" si="258"/>
        <v>0</v>
      </c>
      <c r="N499" s="62">
        <f t="shared" si="258"/>
        <v>0</v>
      </c>
      <c r="O499" s="62">
        <f t="shared" si="224"/>
        <v>0</v>
      </c>
      <c r="Q499" s="62">
        <f t="shared" ref="Q499:AB500" si="259">+Q500</f>
        <v>0</v>
      </c>
      <c r="R499" s="62">
        <f t="shared" si="259"/>
        <v>0</v>
      </c>
      <c r="S499" s="62">
        <f t="shared" si="259"/>
        <v>0</v>
      </c>
      <c r="T499" s="62">
        <f t="shared" si="259"/>
        <v>0</v>
      </c>
      <c r="U499" s="62">
        <f t="shared" si="259"/>
        <v>0</v>
      </c>
      <c r="V499" s="62">
        <f t="shared" si="259"/>
        <v>0</v>
      </c>
      <c r="W499" s="62">
        <f t="shared" si="259"/>
        <v>0</v>
      </c>
      <c r="X499" s="62">
        <f t="shared" si="259"/>
        <v>0</v>
      </c>
      <c r="Y499" s="62">
        <f t="shared" si="259"/>
        <v>0</v>
      </c>
      <c r="Z499" s="62">
        <f t="shared" si="259"/>
        <v>0</v>
      </c>
      <c r="AA499" s="62">
        <f t="shared" si="259"/>
        <v>0</v>
      </c>
      <c r="AB499" s="62">
        <f t="shared" si="259"/>
        <v>0</v>
      </c>
      <c r="AC499" s="62">
        <f t="shared" si="225"/>
        <v>0</v>
      </c>
      <c r="AE499" s="199"/>
      <c r="AF499" s="200"/>
      <c r="AG499" s="171"/>
    </row>
    <row r="500" spans="1:33" x14ac:dyDescent="0.25">
      <c r="A500" s="64">
        <v>208102011</v>
      </c>
      <c r="B500" s="65" t="s">
        <v>1115</v>
      </c>
      <c r="C500" s="62">
        <f t="shared" si="258"/>
        <v>0</v>
      </c>
      <c r="D500" s="62">
        <f t="shared" si="258"/>
        <v>0</v>
      </c>
      <c r="E500" s="62">
        <f t="shared" si="258"/>
        <v>0</v>
      </c>
      <c r="F500" s="62">
        <f t="shared" si="258"/>
        <v>0</v>
      </c>
      <c r="G500" s="62">
        <f t="shared" si="258"/>
        <v>0</v>
      </c>
      <c r="H500" s="62">
        <f t="shared" si="258"/>
        <v>0</v>
      </c>
      <c r="I500" s="62">
        <f t="shared" si="258"/>
        <v>0</v>
      </c>
      <c r="J500" s="62">
        <f t="shared" si="258"/>
        <v>0</v>
      </c>
      <c r="K500" s="62">
        <f t="shared" si="258"/>
        <v>0</v>
      </c>
      <c r="L500" s="62">
        <f t="shared" si="258"/>
        <v>0</v>
      </c>
      <c r="M500" s="62">
        <f t="shared" si="258"/>
        <v>0</v>
      </c>
      <c r="N500" s="62">
        <f t="shared" si="258"/>
        <v>0</v>
      </c>
      <c r="O500" s="62">
        <f t="shared" si="224"/>
        <v>0</v>
      </c>
      <c r="Q500" s="62">
        <f t="shared" si="259"/>
        <v>0</v>
      </c>
      <c r="R500" s="62">
        <f t="shared" si="259"/>
        <v>0</v>
      </c>
      <c r="S500" s="62">
        <f t="shared" si="259"/>
        <v>0</v>
      </c>
      <c r="T500" s="62">
        <f t="shared" si="259"/>
        <v>0</v>
      </c>
      <c r="U500" s="62">
        <f t="shared" si="259"/>
        <v>0</v>
      </c>
      <c r="V500" s="62">
        <f t="shared" si="259"/>
        <v>0</v>
      </c>
      <c r="W500" s="62">
        <f t="shared" si="259"/>
        <v>0</v>
      </c>
      <c r="X500" s="62">
        <f t="shared" si="259"/>
        <v>0</v>
      </c>
      <c r="Y500" s="62">
        <f t="shared" si="259"/>
        <v>0</v>
      </c>
      <c r="Z500" s="62">
        <f t="shared" si="259"/>
        <v>0</v>
      </c>
      <c r="AA500" s="62">
        <f t="shared" si="259"/>
        <v>0</v>
      </c>
      <c r="AB500" s="62">
        <f t="shared" si="259"/>
        <v>0</v>
      </c>
      <c r="AC500" s="62">
        <f t="shared" si="225"/>
        <v>0</v>
      </c>
      <c r="AE500" s="199"/>
      <c r="AF500" s="200"/>
      <c r="AG500" s="171"/>
    </row>
    <row r="501" spans="1:33" x14ac:dyDescent="0.25">
      <c r="A501" s="67">
        <v>20810201101</v>
      </c>
      <c r="B501" s="68" t="s">
        <v>1115</v>
      </c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>
        <f t="shared" si="224"/>
        <v>0</v>
      </c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>
        <f t="shared" si="225"/>
        <v>0</v>
      </c>
      <c r="AE501" s="199"/>
      <c r="AF501" s="200"/>
      <c r="AG501" s="171"/>
    </row>
    <row r="502" spans="1:33" x14ac:dyDescent="0.25">
      <c r="A502" s="59">
        <v>20810202</v>
      </c>
      <c r="B502" s="60" t="s">
        <v>1306</v>
      </c>
      <c r="C502" s="61">
        <f t="shared" ref="C502:N503" si="260">+C503</f>
        <v>0</v>
      </c>
      <c r="D502" s="61">
        <f t="shared" si="260"/>
        <v>0</v>
      </c>
      <c r="E502" s="61">
        <f t="shared" si="260"/>
        <v>0</v>
      </c>
      <c r="F502" s="61">
        <f t="shared" si="260"/>
        <v>0</v>
      </c>
      <c r="G502" s="61">
        <f t="shared" si="260"/>
        <v>0</v>
      </c>
      <c r="H502" s="61">
        <f t="shared" si="260"/>
        <v>0</v>
      </c>
      <c r="I502" s="61">
        <f t="shared" si="260"/>
        <v>0</v>
      </c>
      <c r="J502" s="61">
        <f t="shared" si="260"/>
        <v>0</v>
      </c>
      <c r="K502" s="61">
        <f t="shared" si="260"/>
        <v>0</v>
      </c>
      <c r="L502" s="61">
        <f t="shared" si="260"/>
        <v>0</v>
      </c>
      <c r="M502" s="61">
        <f t="shared" si="260"/>
        <v>0</v>
      </c>
      <c r="N502" s="61">
        <f t="shared" si="260"/>
        <v>0</v>
      </c>
      <c r="O502" s="61">
        <f t="shared" si="224"/>
        <v>0</v>
      </c>
      <c r="Q502" s="61">
        <f t="shared" ref="Q502:AB503" si="261">+Q503</f>
        <v>0</v>
      </c>
      <c r="R502" s="61">
        <f t="shared" si="261"/>
        <v>0</v>
      </c>
      <c r="S502" s="61">
        <f t="shared" si="261"/>
        <v>0</v>
      </c>
      <c r="T502" s="61">
        <f t="shared" si="261"/>
        <v>0</v>
      </c>
      <c r="U502" s="61">
        <f t="shared" si="261"/>
        <v>0</v>
      </c>
      <c r="V502" s="61">
        <f t="shared" si="261"/>
        <v>0</v>
      </c>
      <c r="W502" s="61">
        <f t="shared" si="261"/>
        <v>0</v>
      </c>
      <c r="X502" s="61">
        <f t="shared" si="261"/>
        <v>0</v>
      </c>
      <c r="Y502" s="61">
        <f t="shared" si="261"/>
        <v>0</v>
      </c>
      <c r="Z502" s="61">
        <f t="shared" si="261"/>
        <v>0</v>
      </c>
      <c r="AA502" s="61">
        <f t="shared" si="261"/>
        <v>0</v>
      </c>
      <c r="AB502" s="61">
        <f t="shared" si="261"/>
        <v>0</v>
      </c>
      <c r="AC502" s="61">
        <f t="shared" si="225"/>
        <v>0</v>
      </c>
      <c r="AE502" s="199"/>
      <c r="AF502" s="200"/>
      <c r="AG502" s="171"/>
    </row>
    <row r="503" spans="1:33" x14ac:dyDescent="0.25">
      <c r="A503" s="64">
        <v>208102021</v>
      </c>
      <c r="B503" s="65" t="s">
        <v>1306</v>
      </c>
      <c r="C503" s="62">
        <f t="shared" si="260"/>
        <v>0</v>
      </c>
      <c r="D503" s="62">
        <f t="shared" si="260"/>
        <v>0</v>
      </c>
      <c r="E503" s="62">
        <f t="shared" si="260"/>
        <v>0</v>
      </c>
      <c r="F503" s="62">
        <f t="shared" si="260"/>
        <v>0</v>
      </c>
      <c r="G503" s="62">
        <f t="shared" si="260"/>
        <v>0</v>
      </c>
      <c r="H503" s="62">
        <f t="shared" si="260"/>
        <v>0</v>
      </c>
      <c r="I503" s="62">
        <f t="shared" si="260"/>
        <v>0</v>
      </c>
      <c r="J503" s="62">
        <f t="shared" si="260"/>
        <v>0</v>
      </c>
      <c r="K503" s="62">
        <f t="shared" si="260"/>
        <v>0</v>
      </c>
      <c r="L503" s="62">
        <f t="shared" si="260"/>
        <v>0</v>
      </c>
      <c r="M503" s="62">
        <f t="shared" si="260"/>
        <v>0</v>
      </c>
      <c r="N503" s="62">
        <f t="shared" si="260"/>
        <v>0</v>
      </c>
      <c r="O503" s="62">
        <f t="shared" si="224"/>
        <v>0</v>
      </c>
      <c r="Q503" s="62">
        <f t="shared" si="261"/>
        <v>0</v>
      </c>
      <c r="R503" s="62">
        <f t="shared" si="261"/>
        <v>0</v>
      </c>
      <c r="S503" s="62">
        <f t="shared" si="261"/>
        <v>0</v>
      </c>
      <c r="T503" s="62">
        <f t="shared" si="261"/>
        <v>0</v>
      </c>
      <c r="U503" s="62">
        <f t="shared" si="261"/>
        <v>0</v>
      </c>
      <c r="V503" s="62">
        <f t="shared" si="261"/>
        <v>0</v>
      </c>
      <c r="W503" s="62">
        <f t="shared" si="261"/>
        <v>0</v>
      </c>
      <c r="X503" s="62">
        <f t="shared" si="261"/>
        <v>0</v>
      </c>
      <c r="Y503" s="62">
        <f t="shared" si="261"/>
        <v>0</v>
      </c>
      <c r="Z503" s="62">
        <f t="shared" si="261"/>
        <v>0</v>
      </c>
      <c r="AA503" s="62">
        <f t="shared" si="261"/>
        <v>0</v>
      </c>
      <c r="AB503" s="62">
        <f t="shared" si="261"/>
        <v>0</v>
      </c>
      <c r="AC503" s="62">
        <f t="shared" si="225"/>
        <v>0</v>
      </c>
      <c r="AE503" s="199"/>
      <c r="AF503" s="200"/>
      <c r="AG503" s="171"/>
    </row>
    <row r="504" spans="1:33" x14ac:dyDescent="0.25">
      <c r="A504" s="67">
        <v>20810202101</v>
      </c>
      <c r="B504" s="68" t="s">
        <v>1306</v>
      </c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>
        <f t="shared" si="224"/>
        <v>0</v>
      </c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>
        <f t="shared" si="225"/>
        <v>0</v>
      </c>
      <c r="AE504" s="199"/>
      <c r="AF504" s="200"/>
      <c r="AG504" s="171"/>
    </row>
    <row r="505" spans="1:33" x14ac:dyDescent="0.25">
      <c r="A505" s="59">
        <v>208103</v>
      </c>
      <c r="B505" s="60" t="s">
        <v>1308</v>
      </c>
      <c r="C505" s="61">
        <f t="shared" ref="C505:N505" si="262">+C506+C509</f>
        <v>0</v>
      </c>
      <c r="D505" s="61">
        <f t="shared" si="262"/>
        <v>0</v>
      </c>
      <c r="E505" s="61">
        <f t="shared" si="262"/>
        <v>0</v>
      </c>
      <c r="F505" s="61">
        <f t="shared" si="262"/>
        <v>0</v>
      </c>
      <c r="G505" s="61">
        <f t="shared" si="262"/>
        <v>0</v>
      </c>
      <c r="H505" s="61">
        <f t="shared" si="262"/>
        <v>0</v>
      </c>
      <c r="I505" s="61">
        <f t="shared" si="262"/>
        <v>0</v>
      </c>
      <c r="J505" s="61">
        <f t="shared" si="262"/>
        <v>0</v>
      </c>
      <c r="K505" s="61">
        <f t="shared" si="262"/>
        <v>0</v>
      </c>
      <c r="L505" s="61">
        <f t="shared" si="262"/>
        <v>0</v>
      </c>
      <c r="M505" s="61">
        <f t="shared" si="262"/>
        <v>0</v>
      </c>
      <c r="N505" s="61">
        <f t="shared" si="262"/>
        <v>0</v>
      </c>
      <c r="O505" s="61">
        <f t="shared" si="224"/>
        <v>0</v>
      </c>
      <c r="Q505" s="61">
        <f t="shared" ref="Q505:AB505" si="263">+Q506+Q509</f>
        <v>0</v>
      </c>
      <c r="R505" s="61">
        <f t="shared" si="263"/>
        <v>0</v>
      </c>
      <c r="S505" s="61">
        <f t="shared" si="263"/>
        <v>0</v>
      </c>
      <c r="T505" s="61">
        <f t="shared" si="263"/>
        <v>0</v>
      </c>
      <c r="U505" s="61">
        <f t="shared" si="263"/>
        <v>0</v>
      </c>
      <c r="V505" s="61">
        <f t="shared" si="263"/>
        <v>0</v>
      </c>
      <c r="W505" s="61">
        <f t="shared" si="263"/>
        <v>0</v>
      </c>
      <c r="X505" s="61">
        <f t="shared" si="263"/>
        <v>0</v>
      </c>
      <c r="Y505" s="61">
        <f t="shared" si="263"/>
        <v>0</v>
      </c>
      <c r="Z505" s="61">
        <f t="shared" si="263"/>
        <v>0</v>
      </c>
      <c r="AA505" s="61">
        <f t="shared" si="263"/>
        <v>0</v>
      </c>
      <c r="AB505" s="61">
        <f t="shared" si="263"/>
        <v>0</v>
      </c>
      <c r="AC505" s="61">
        <f t="shared" si="225"/>
        <v>0</v>
      </c>
      <c r="AE505" s="199"/>
      <c r="AF505" s="200"/>
      <c r="AG505" s="171"/>
    </row>
    <row r="506" spans="1:33" x14ac:dyDescent="0.25">
      <c r="A506" s="64">
        <v>20810301</v>
      </c>
      <c r="B506" s="65" t="s">
        <v>1115</v>
      </c>
      <c r="C506" s="62">
        <f t="shared" ref="C506:N507" si="264">+C507</f>
        <v>0</v>
      </c>
      <c r="D506" s="62">
        <f t="shared" si="264"/>
        <v>0</v>
      </c>
      <c r="E506" s="62">
        <f t="shared" si="264"/>
        <v>0</v>
      </c>
      <c r="F506" s="62">
        <f t="shared" si="264"/>
        <v>0</v>
      </c>
      <c r="G506" s="62">
        <f t="shared" si="264"/>
        <v>0</v>
      </c>
      <c r="H506" s="62">
        <f t="shared" si="264"/>
        <v>0</v>
      </c>
      <c r="I506" s="62">
        <f t="shared" si="264"/>
        <v>0</v>
      </c>
      <c r="J506" s="62">
        <f t="shared" si="264"/>
        <v>0</v>
      </c>
      <c r="K506" s="62">
        <f t="shared" si="264"/>
        <v>0</v>
      </c>
      <c r="L506" s="62">
        <f t="shared" si="264"/>
        <v>0</v>
      </c>
      <c r="M506" s="62">
        <f t="shared" si="264"/>
        <v>0</v>
      </c>
      <c r="N506" s="62">
        <f t="shared" si="264"/>
        <v>0</v>
      </c>
      <c r="O506" s="62">
        <f t="shared" si="224"/>
        <v>0</v>
      </c>
      <c r="Q506" s="62">
        <f t="shared" ref="Q506:AB507" si="265">+Q507</f>
        <v>0</v>
      </c>
      <c r="R506" s="62">
        <f t="shared" si="265"/>
        <v>0</v>
      </c>
      <c r="S506" s="62">
        <f t="shared" si="265"/>
        <v>0</v>
      </c>
      <c r="T506" s="62">
        <f t="shared" si="265"/>
        <v>0</v>
      </c>
      <c r="U506" s="62">
        <f t="shared" si="265"/>
        <v>0</v>
      </c>
      <c r="V506" s="62">
        <f t="shared" si="265"/>
        <v>0</v>
      </c>
      <c r="W506" s="62">
        <f t="shared" si="265"/>
        <v>0</v>
      </c>
      <c r="X506" s="62">
        <f t="shared" si="265"/>
        <v>0</v>
      </c>
      <c r="Y506" s="62">
        <f t="shared" si="265"/>
        <v>0</v>
      </c>
      <c r="Z506" s="62">
        <f t="shared" si="265"/>
        <v>0</v>
      </c>
      <c r="AA506" s="62">
        <f t="shared" si="265"/>
        <v>0</v>
      </c>
      <c r="AB506" s="62">
        <f t="shared" si="265"/>
        <v>0</v>
      </c>
      <c r="AC506" s="62">
        <f t="shared" si="225"/>
        <v>0</v>
      </c>
      <c r="AE506" s="199"/>
      <c r="AF506" s="200"/>
      <c r="AG506" s="171"/>
    </row>
    <row r="507" spans="1:33" x14ac:dyDescent="0.25">
      <c r="A507" s="64">
        <v>208103011</v>
      </c>
      <c r="B507" s="65" t="s">
        <v>1115</v>
      </c>
      <c r="C507" s="62">
        <f t="shared" si="264"/>
        <v>0</v>
      </c>
      <c r="D507" s="62">
        <f t="shared" si="264"/>
        <v>0</v>
      </c>
      <c r="E507" s="62">
        <f t="shared" si="264"/>
        <v>0</v>
      </c>
      <c r="F507" s="62">
        <f t="shared" si="264"/>
        <v>0</v>
      </c>
      <c r="G507" s="62">
        <f t="shared" si="264"/>
        <v>0</v>
      </c>
      <c r="H507" s="62">
        <f t="shared" si="264"/>
        <v>0</v>
      </c>
      <c r="I507" s="62">
        <f t="shared" si="264"/>
        <v>0</v>
      </c>
      <c r="J507" s="62">
        <f t="shared" si="264"/>
        <v>0</v>
      </c>
      <c r="K507" s="62">
        <f t="shared" si="264"/>
        <v>0</v>
      </c>
      <c r="L507" s="62">
        <f t="shared" si="264"/>
        <v>0</v>
      </c>
      <c r="M507" s="62">
        <f t="shared" si="264"/>
        <v>0</v>
      </c>
      <c r="N507" s="62">
        <f t="shared" si="264"/>
        <v>0</v>
      </c>
      <c r="O507" s="62">
        <f t="shared" si="224"/>
        <v>0</v>
      </c>
      <c r="Q507" s="62">
        <f t="shared" si="265"/>
        <v>0</v>
      </c>
      <c r="R507" s="62">
        <f t="shared" si="265"/>
        <v>0</v>
      </c>
      <c r="S507" s="62">
        <f t="shared" si="265"/>
        <v>0</v>
      </c>
      <c r="T507" s="62">
        <f t="shared" si="265"/>
        <v>0</v>
      </c>
      <c r="U507" s="62">
        <f t="shared" si="265"/>
        <v>0</v>
      </c>
      <c r="V507" s="62">
        <f t="shared" si="265"/>
        <v>0</v>
      </c>
      <c r="W507" s="62">
        <f t="shared" si="265"/>
        <v>0</v>
      </c>
      <c r="X507" s="62">
        <f t="shared" si="265"/>
        <v>0</v>
      </c>
      <c r="Y507" s="62">
        <f t="shared" si="265"/>
        <v>0</v>
      </c>
      <c r="Z507" s="62">
        <f t="shared" si="265"/>
        <v>0</v>
      </c>
      <c r="AA507" s="62">
        <f t="shared" si="265"/>
        <v>0</v>
      </c>
      <c r="AB507" s="62">
        <f t="shared" si="265"/>
        <v>0</v>
      </c>
      <c r="AC507" s="62">
        <f t="shared" si="225"/>
        <v>0</v>
      </c>
      <c r="AE507" s="199"/>
      <c r="AF507" s="200"/>
      <c r="AG507" s="171"/>
    </row>
    <row r="508" spans="1:33" x14ac:dyDescent="0.25">
      <c r="A508" s="67">
        <v>20810301101</v>
      </c>
      <c r="B508" s="68" t="s">
        <v>1115</v>
      </c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>
        <f t="shared" si="224"/>
        <v>0</v>
      </c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>
        <f t="shared" si="225"/>
        <v>0</v>
      </c>
      <c r="AE508" s="199"/>
      <c r="AF508" s="200"/>
      <c r="AG508" s="171"/>
    </row>
    <row r="509" spans="1:33" x14ac:dyDescent="0.25">
      <c r="A509" s="59">
        <v>20810302</v>
      </c>
      <c r="B509" s="60" t="s">
        <v>1306</v>
      </c>
      <c r="C509" s="61">
        <f t="shared" ref="C509:N510" si="266">+C510</f>
        <v>0</v>
      </c>
      <c r="D509" s="61">
        <f t="shared" si="266"/>
        <v>0</v>
      </c>
      <c r="E509" s="61">
        <f t="shared" si="266"/>
        <v>0</v>
      </c>
      <c r="F509" s="61">
        <f t="shared" si="266"/>
        <v>0</v>
      </c>
      <c r="G509" s="61">
        <f t="shared" si="266"/>
        <v>0</v>
      </c>
      <c r="H509" s="61">
        <f t="shared" si="266"/>
        <v>0</v>
      </c>
      <c r="I509" s="61">
        <f t="shared" si="266"/>
        <v>0</v>
      </c>
      <c r="J509" s="61">
        <f t="shared" si="266"/>
        <v>0</v>
      </c>
      <c r="K509" s="61">
        <f t="shared" si="266"/>
        <v>0</v>
      </c>
      <c r="L509" s="61">
        <f t="shared" si="266"/>
        <v>0</v>
      </c>
      <c r="M509" s="61">
        <f t="shared" si="266"/>
        <v>0</v>
      </c>
      <c r="N509" s="61">
        <f t="shared" si="266"/>
        <v>0</v>
      </c>
      <c r="O509" s="61">
        <f t="shared" ref="O509:O540" si="267">SUM(C509:N509)</f>
        <v>0</v>
      </c>
      <c r="Q509" s="61">
        <f t="shared" ref="Q509:AB510" si="268">+Q510</f>
        <v>0</v>
      </c>
      <c r="R509" s="61">
        <f t="shared" si="268"/>
        <v>0</v>
      </c>
      <c r="S509" s="61">
        <f t="shared" si="268"/>
        <v>0</v>
      </c>
      <c r="T509" s="61">
        <f t="shared" si="268"/>
        <v>0</v>
      </c>
      <c r="U509" s="61">
        <f t="shared" si="268"/>
        <v>0</v>
      </c>
      <c r="V509" s="61">
        <f t="shared" si="268"/>
        <v>0</v>
      </c>
      <c r="W509" s="61">
        <f t="shared" si="268"/>
        <v>0</v>
      </c>
      <c r="X509" s="61">
        <f t="shared" si="268"/>
        <v>0</v>
      </c>
      <c r="Y509" s="61">
        <f t="shared" si="268"/>
        <v>0</v>
      </c>
      <c r="Z509" s="61">
        <f t="shared" si="268"/>
        <v>0</v>
      </c>
      <c r="AA509" s="61">
        <f t="shared" si="268"/>
        <v>0</v>
      </c>
      <c r="AB509" s="61">
        <f t="shared" si="268"/>
        <v>0</v>
      </c>
      <c r="AC509" s="61">
        <f t="shared" ref="AC509:AC540" si="269">SUM(Q509:AB509)</f>
        <v>0</v>
      </c>
      <c r="AE509" s="199"/>
      <c r="AF509" s="200"/>
      <c r="AG509" s="171"/>
    </row>
    <row r="510" spans="1:33" x14ac:dyDescent="0.25">
      <c r="A510" s="64">
        <v>208103021</v>
      </c>
      <c r="B510" s="65" t="s">
        <v>1306</v>
      </c>
      <c r="C510" s="62">
        <f t="shared" si="266"/>
        <v>0</v>
      </c>
      <c r="D510" s="62">
        <f t="shared" si="266"/>
        <v>0</v>
      </c>
      <c r="E510" s="62">
        <f t="shared" si="266"/>
        <v>0</v>
      </c>
      <c r="F510" s="62">
        <f t="shared" si="266"/>
        <v>0</v>
      </c>
      <c r="G510" s="62">
        <f t="shared" si="266"/>
        <v>0</v>
      </c>
      <c r="H510" s="62">
        <f t="shared" si="266"/>
        <v>0</v>
      </c>
      <c r="I510" s="62">
        <f t="shared" si="266"/>
        <v>0</v>
      </c>
      <c r="J510" s="62">
        <f t="shared" si="266"/>
        <v>0</v>
      </c>
      <c r="K510" s="62">
        <f t="shared" si="266"/>
        <v>0</v>
      </c>
      <c r="L510" s="62">
        <f t="shared" si="266"/>
        <v>0</v>
      </c>
      <c r="M510" s="62">
        <f t="shared" si="266"/>
        <v>0</v>
      </c>
      <c r="N510" s="62">
        <f t="shared" si="266"/>
        <v>0</v>
      </c>
      <c r="O510" s="62">
        <f t="shared" si="267"/>
        <v>0</v>
      </c>
      <c r="Q510" s="62">
        <f t="shared" si="268"/>
        <v>0</v>
      </c>
      <c r="R510" s="62">
        <f t="shared" si="268"/>
        <v>0</v>
      </c>
      <c r="S510" s="62">
        <f t="shared" si="268"/>
        <v>0</v>
      </c>
      <c r="T510" s="62">
        <f t="shared" si="268"/>
        <v>0</v>
      </c>
      <c r="U510" s="62">
        <f t="shared" si="268"/>
        <v>0</v>
      </c>
      <c r="V510" s="62">
        <f t="shared" si="268"/>
        <v>0</v>
      </c>
      <c r="W510" s="62">
        <f t="shared" si="268"/>
        <v>0</v>
      </c>
      <c r="X510" s="62">
        <f t="shared" si="268"/>
        <v>0</v>
      </c>
      <c r="Y510" s="62">
        <f t="shared" si="268"/>
        <v>0</v>
      </c>
      <c r="Z510" s="62">
        <f t="shared" si="268"/>
        <v>0</v>
      </c>
      <c r="AA510" s="62">
        <f t="shared" si="268"/>
        <v>0</v>
      </c>
      <c r="AB510" s="62">
        <f t="shared" si="268"/>
        <v>0</v>
      </c>
      <c r="AC510" s="62">
        <f t="shared" si="269"/>
        <v>0</v>
      </c>
      <c r="AE510" s="199"/>
      <c r="AF510" s="200"/>
      <c r="AG510" s="171"/>
    </row>
    <row r="511" spans="1:33" x14ac:dyDescent="0.25">
      <c r="A511" s="67">
        <v>20810302101</v>
      </c>
      <c r="B511" s="68" t="s">
        <v>1306</v>
      </c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>
        <f t="shared" si="267"/>
        <v>0</v>
      </c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>
        <f t="shared" si="269"/>
        <v>0</v>
      </c>
      <c r="AE511" s="199"/>
      <c r="AF511" s="200"/>
      <c r="AG511" s="171"/>
    </row>
    <row r="512" spans="1:33" x14ac:dyDescent="0.25">
      <c r="A512" s="59">
        <v>2082</v>
      </c>
      <c r="B512" s="60" t="s">
        <v>1118</v>
      </c>
      <c r="C512" s="61">
        <f t="shared" ref="C512:N515" si="270">+C513</f>
        <v>0</v>
      </c>
      <c r="D512" s="61">
        <f t="shared" si="270"/>
        <v>0</v>
      </c>
      <c r="E512" s="61">
        <f t="shared" si="270"/>
        <v>0</v>
      </c>
      <c r="F512" s="61">
        <f t="shared" si="270"/>
        <v>0</v>
      </c>
      <c r="G512" s="61">
        <f t="shared" si="270"/>
        <v>0</v>
      </c>
      <c r="H512" s="61">
        <f t="shared" si="270"/>
        <v>0</v>
      </c>
      <c r="I512" s="61">
        <f t="shared" si="270"/>
        <v>0</v>
      </c>
      <c r="J512" s="61">
        <f t="shared" si="270"/>
        <v>0</v>
      </c>
      <c r="K512" s="61">
        <f t="shared" si="270"/>
        <v>0</v>
      </c>
      <c r="L512" s="61">
        <f t="shared" si="270"/>
        <v>0</v>
      </c>
      <c r="M512" s="61">
        <f t="shared" si="270"/>
        <v>0</v>
      </c>
      <c r="N512" s="61">
        <f t="shared" si="270"/>
        <v>0</v>
      </c>
      <c r="O512" s="61">
        <f t="shared" si="267"/>
        <v>0</v>
      </c>
      <c r="Q512" s="61">
        <f t="shared" ref="Q512:AB515" si="271">+Q513</f>
        <v>0</v>
      </c>
      <c r="R512" s="61">
        <f t="shared" si="271"/>
        <v>0</v>
      </c>
      <c r="S512" s="61">
        <f t="shared" si="271"/>
        <v>0</v>
      </c>
      <c r="T512" s="61">
        <f t="shared" si="271"/>
        <v>0</v>
      </c>
      <c r="U512" s="61">
        <f t="shared" si="271"/>
        <v>0</v>
      </c>
      <c r="V512" s="61">
        <f t="shared" si="271"/>
        <v>0</v>
      </c>
      <c r="W512" s="61">
        <f t="shared" si="271"/>
        <v>0</v>
      </c>
      <c r="X512" s="61">
        <f t="shared" si="271"/>
        <v>0</v>
      </c>
      <c r="Y512" s="61">
        <f t="shared" si="271"/>
        <v>0</v>
      </c>
      <c r="Z512" s="61">
        <f t="shared" si="271"/>
        <v>0</v>
      </c>
      <c r="AA512" s="61">
        <f t="shared" si="271"/>
        <v>0</v>
      </c>
      <c r="AB512" s="61">
        <f t="shared" si="271"/>
        <v>0</v>
      </c>
      <c r="AC512" s="61">
        <f t="shared" si="269"/>
        <v>0</v>
      </c>
      <c r="AE512" s="177" t="s">
        <v>1116</v>
      </c>
      <c r="AF512" s="177" t="s">
        <v>1118</v>
      </c>
      <c r="AG512" s="193"/>
    </row>
    <row r="513" spans="1:33" x14ac:dyDescent="0.25">
      <c r="A513" s="64">
        <v>208201</v>
      </c>
      <c r="B513" s="65" t="s">
        <v>1118</v>
      </c>
      <c r="C513" s="62">
        <f t="shared" si="270"/>
        <v>0</v>
      </c>
      <c r="D513" s="62">
        <f t="shared" si="270"/>
        <v>0</v>
      </c>
      <c r="E513" s="62">
        <f t="shared" si="270"/>
        <v>0</v>
      </c>
      <c r="F513" s="62">
        <f t="shared" si="270"/>
        <v>0</v>
      </c>
      <c r="G513" s="62">
        <f t="shared" si="270"/>
        <v>0</v>
      </c>
      <c r="H513" s="62">
        <f t="shared" si="270"/>
        <v>0</v>
      </c>
      <c r="I513" s="62">
        <f t="shared" si="270"/>
        <v>0</v>
      </c>
      <c r="J513" s="62">
        <f t="shared" si="270"/>
        <v>0</v>
      </c>
      <c r="K513" s="62">
        <f t="shared" si="270"/>
        <v>0</v>
      </c>
      <c r="L513" s="62">
        <f t="shared" si="270"/>
        <v>0</v>
      </c>
      <c r="M513" s="62">
        <f t="shared" si="270"/>
        <v>0</v>
      </c>
      <c r="N513" s="62">
        <f t="shared" si="270"/>
        <v>0</v>
      </c>
      <c r="O513" s="62">
        <f t="shared" si="267"/>
        <v>0</v>
      </c>
      <c r="Q513" s="62">
        <f t="shared" si="271"/>
        <v>0</v>
      </c>
      <c r="R513" s="62">
        <f t="shared" si="271"/>
        <v>0</v>
      </c>
      <c r="S513" s="62">
        <f t="shared" si="271"/>
        <v>0</v>
      </c>
      <c r="T513" s="62">
        <f t="shared" si="271"/>
        <v>0</v>
      </c>
      <c r="U513" s="62">
        <f t="shared" si="271"/>
        <v>0</v>
      </c>
      <c r="V513" s="62">
        <f t="shared" si="271"/>
        <v>0</v>
      </c>
      <c r="W513" s="62">
        <f t="shared" si="271"/>
        <v>0</v>
      </c>
      <c r="X513" s="62">
        <f t="shared" si="271"/>
        <v>0</v>
      </c>
      <c r="Y513" s="62">
        <f t="shared" si="271"/>
        <v>0</v>
      </c>
      <c r="Z513" s="62">
        <f t="shared" si="271"/>
        <v>0</v>
      </c>
      <c r="AA513" s="62">
        <f t="shared" si="271"/>
        <v>0</v>
      </c>
      <c r="AB513" s="62">
        <f t="shared" si="271"/>
        <v>0</v>
      </c>
      <c r="AC513" s="62">
        <f t="shared" si="269"/>
        <v>0</v>
      </c>
      <c r="AE513" s="177" t="s">
        <v>1117</v>
      </c>
      <c r="AF513" s="177" t="s">
        <v>1118</v>
      </c>
      <c r="AG513" s="181"/>
    </row>
    <row r="514" spans="1:33" x14ac:dyDescent="0.25">
      <c r="A514" s="64">
        <v>20820101</v>
      </c>
      <c r="B514" s="65" t="s">
        <v>1118</v>
      </c>
      <c r="C514" s="62">
        <f t="shared" si="270"/>
        <v>0</v>
      </c>
      <c r="D514" s="62">
        <f t="shared" si="270"/>
        <v>0</v>
      </c>
      <c r="E514" s="62">
        <f t="shared" si="270"/>
        <v>0</v>
      </c>
      <c r="F514" s="62">
        <f t="shared" si="270"/>
        <v>0</v>
      </c>
      <c r="G514" s="62">
        <f t="shared" si="270"/>
        <v>0</v>
      </c>
      <c r="H514" s="62">
        <f t="shared" si="270"/>
        <v>0</v>
      </c>
      <c r="I514" s="62">
        <f t="shared" si="270"/>
        <v>0</v>
      </c>
      <c r="J514" s="62">
        <f t="shared" si="270"/>
        <v>0</v>
      </c>
      <c r="K514" s="62">
        <f t="shared" si="270"/>
        <v>0</v>
      </c>
      <c r="L514" s="62">
        <f t="shared" si="270"/>
        <v>0</v>
      </c>
      <c r="M514" s="62">
        <f t="shared" si="270"/>
        <v>0</v>
      </c>
      <c r="N514" s="62">
        <f t="shared" si="270"/>
        <v>0</v>
      </c>
      <c r="O514" s="62">
        <f t="shared" si="267"/>
        <v>0</v>
      </c>
      <c r="Q514" s="62">
        <f t="shared" si="271"/>
        <v>0</v>
      </c>
      <c r="R514" s="62">
        <f t="shared" si="271"/>
        <v>0</v>
      </c>
      <c r="S514" s="62">
        <f t="shared" si="271"/>
        <v>0</v>
      </c>
      <c r="T514" s="62">
        <f t="shared" si="271"/>
        <v>0</v>
      </c>
      <c r="U514" s="62">
        <f t="shared" si="271"/>
        <v>0</v>
      </c>
      <c r="V514" s="62">
        <f t="shared" si="271"/>
        <v>0</v>
      </c>
      <c r="W514" s="62">
        <f t="shared" si="271"/>
        <v>0</v>
      </c>
      <c r="X514" s="62">
        <f t="shared" si="271"/>
        <v>0</v>
      </c>
      <c r="Y514" s="62">
        <f t="shared" si="271"/>
        <v>0</v>
      </c>
      <c r="Z514" s="62">
        <f t="shared" si="271"/>
        <v>0</v>
      </c>
      <c r="AA514" s="62">
        <f t="shared" si="271"/>
        <v>0</v>
      </c>
      <c r="AB514" s="62">
        <f t="shared" si="271"/>
        <v>0</v>
      </c>
      <c r="AC514" s="62">
        <f t="shared" si="269"/>
        <v>0</v>
      </c>
      <c r="AE514" s="177" t="s">
        <v>1119</v>
      </c>
      <c r="AF514" s="177" t="s">
        <v>1118</v>
      </c>
      <c r="AG514" s="181"/>
    </row>
    <row r="515" spans="1:33" x14ac:dyDescent="0.25">
      <c r="A515" s="64">
        <v>208201011</v>
      </c>
      <c r="B515" s="65" t="s">
        <v>1118</v>
      </c>
      <c r="C515" s="62">
        <f t="shared" si="270"/>
        <v>0</v>
      </c>
      <c r="D515" s="62">
        <f t="shared" si="270"/>
        <v>0</v>
      </c>
      <c r="E515" s="62">
        <f t="shared" si="270"/>
        <v>0</v>
      </c>
      <c r="F515" s="62">
        <f t="shared" si="270"/>
        <v>0</v>
      </c>
      <c r="G515" s="62">
        <f t="shared" si="270"/>
        <v>0</v>
      </c>
      <c r="H515" s="62">
        <f t="shared" si="270"/>
        <v>0</v>
      </c>
      <c r="I515" s="62">
        <f t="shared" si="270"/>
        <v>0</v>
      </c>
      <c r="J515" s="62">
        <f t="shared" si="270"/>
        <v>0</v>
      </c>
      <c r="K515" s="62">
        <f t="shared" si="270"/>
        <v>0</v>
      </c>
      <c r="L515" s="62">
        <f t="shared" si="270"/>
        <v>0</v>
      </c>
      <c r="M515" s="62">
        <f t="shared" si="270"/>
        <v>0</v>
      </c>
      <c r="N515" s="62">
        <f t="shared" si="270"/>
        <v>0</v>
      </c>
      <c r="O515" s="62">
        <f t="shared" si="267"/>
        <v>0</v>
      </c>
      <c r="Q515" s="62">
        <f t="shared" si="271"/>
        <v>0</v>
      </c>
      <c r="R515" s="62">
        <f t="shared" si="271"/>
        <v>0</v>
      </c>
      <c r="S515" s="62">
        <f t="shared" si="271"/>
        <v>0</v>
      </c>
      <c r="T515" s="62">
        <f t="shared" si="271"/>
        <v>0</v>
      </c>
      <c r="U515" s="62">
        <f t="shared" si="271"/>
        <v>0</v>
      </c>
      <c r="V515" s="62">
        <f t="shared" si="271"/>
        <v>0</v>
      </c>
      <c r="W515" s="62">
        <f t="shared" si="271"/>
        <v>0</v>
      </c>
      <c r="X515" s="62">
        <f t="shared" si="271"/>
        <v>0</v>
      </c>
      <c r="Y515" s="62">
        <f t="shared" si="271"/>
        <v>0</v>
      </c>
      <c r="Z515" s="62">
        <f t="shared" si="271"/>
        <v>0</v>
      </c>
      <c r="AA515" s="62">
        <f t="shared" si="271"/>
        <v>0</v>
      </c>
      <c r="AB515" s="62">
        <f t="shared" si="271"/>
        <v>0</v>
      </c>
      <c r="AC515" s="62">
        <f t="shared" si="269"/>
        <v>0</v>
      </c>
      <c r="AE515" s="123" t="s">
        <v>1120</v>
      </c>
      <c r="AF515" s="123" t="s">
        <v>1118</v>
      </c>
      <c r="AG515" s="170">
        <v>0</v>
      </c>
    </row>
    <row r="516" spans="1:33" x14ac:dyDescent="0.25">
      <c r="A516" s="67">
        <v>20820101101</v>
      </c>
      <c r="B516" s="68" t="s">
        <v>1118</v>
      </c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>
        <f t="shared" si="267"/>
        <v>0</v>
      </c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>
        <f t="shared" si="269"/>
        <v>0</v>
      </c>
      <c r="AE516" s="152" t="s">
        <v>1121</v>
      </c>
      <c r="AF516" s="151" t="s">
        <v>1118</v>
      </c>
      <c r="AG516" s="171"/>
    </row>
    <row r="517" spans="1:33" x14ac:dyDescent="0.25">
      <c r="A517" s="59">
        <v>209</v>
      </c>
      <c r="B517" s="60" t="s">
        <v>1309</v>
      </c>
      <c r="C517" s="61">
        <f t="shared" ref="C517:N521" si="272">+C518</f>
        <v>0</v>
      </c>
      <c r="D517" s="61">
        <f t="shared" si="272"/>
        <v>0</v>
      </c>
      <c r="E517" s="61">
        <f t="shared" si="272"/>
        <v>0</v>
      </c>
      <c r="F517" s="61">
        <f t="shared" si="272"/>
        <v>0</v>
      </c>
      <c r="G517" s="61">
        <f t="shared" si="272"/>
        <v>0</v>
      </c>
      <c r="H517" s="61">
        <f t="shared" si="272"/>
        <v>0</v>
      </c>
      <c r="I517" s="61">
        <f t="shared" si="272"/>
        <v>0</v>
      </c>
      <c r="J517" s="61">
        <f t="shared" si="272"/>
        <v>0</v>
      </c>
      <c r="K517" s="61">
        <f t="shared" si="272"/>
        <v>0</v>
      </c>
      <c r="L517" s="61">
        <f t="shared" si="272"/>
        <v>0</v>
      </c>
      <c r="M517" s="61">
        <f t="shared" si="272"/>
        <v>0</v>
      </c>
      <c r="N517" s="61">
        <f t="shared" si="272"/>
        <v>0</v>
      </c>
      <c r="O517" s="61">
        <f t="shared" si="267"/>
        <v>0</v>
      </c>
      <c r="Q517" s="61">
        <f t="shared" ref="Q517:AB521" si="273">+Q518</f>
        <v>0</v>
      </c>
      <c r="R517" s="61">
        <f t="shared" si="273"/>
        <v>0</v>
      </c>
      <c r="S517" s="61">
        <f t="shared" si="273"/>
        <v>0</v>
      </c>
      <c r="T517" s="61">
        <f t="shared" si="273"/>
        <v>0</v>
      </c>
      <c r="U517" s="61">
        <f t="shared" si="273"/>
        <v>0</v>
      </c>
      <c r="V517" s="61">
        <f t="shared" si="273"/>
        <v>0</v>
      </c>
      <c r="W517" s="61">
        <f t="shared" si="273"/>
        <v>0</v>
      </c>
      <c r="X517" s="61">
        <f t="shared" si="273"/>
        <v>0</v>
      </c>
      <c r="Y517" s="61">
        <f t="shared" si="273"/>
        <v>0</v>
      </c>
      <c r="Z517" s="61">
        <f t="shared" si="273"/>
        <v>0</v>
      </c>
      <c r="AA517" s="61">
        <f t="shared" si="273"/>
        <v>0</v>
      </c>
      <c r="AB517" s="61">
        <f t="shared" si="273"/>
        <v>0</v>
      </c>
      <c r="AC517" s="61">
        <f t="shared" si="269"/>
        <v>0</v>
      </c>
      <c r="AE517" s="201"/>
      <c r="AF517" s="151"/>
      <c r="AG517" s="171"/>
    </row>
    <row r="518" spans="1:33" x14ac:dyDescent="0.25">
      <c r="A518" s="64">
        <v>2093</v>
      </c>
      <c r="B518" s="65" t="s">
        <v>1310</v>
      </c>
      <c r="C518" s="62">
        <f t="shared" si="272"/>
        <v>0</v>
      </c>
      <c r="D518" s="62">
        <f t="shared" si="272"/>
        <v>0</v>
      </c>
      <c r="E518" s="62">
        <f t="shared" si="272"/>
        <v>0</v>
      </c>
      <c r="F518" s="62">
        <f t="shared" si="272"/>
        <v>0</v>
      </c>
      <c r="G518" s="62">
        <f t="shared" si="272"/>
        <v>0</v>
      </c>
      <c r="H518" s="62">
        <f t="shared" si="272"/>
        <v>0</v>
      </c>
      <c r="I518" s="62">
        <f t="shared" si="272"/>
        <v>0</v>
      </c>
      <c r="J518" s="62">
        <f t="shared" si="272"/>
        <v>0</v>
      </c>
      <c r="K518" s="62">
        <f t="shared" si="272"/>
        <v>0</v>
      </c>
      <c r="L518" s="62">
        <f t="shared" si="272"/>
        <v>0</v>
      </c>
      <c r="M518" s="62">
        <f t="shared" si="272"/>
        <v>0</v>
      </c>
      <c r="N518" s="62">
        <f t="shared" si="272"/>
        <v>0</v>
      </c>
      <c r="O518" s="62">
        <f t="shared" si="267"/>
        <v>0</v>
      </c>
      <c r="Q518" s="62">
        <f t="shared" si="273"/>
        <v>0</v>
      </c>
      <c r="R518" s="62">
        <f t="shared" si="273"/>
        <v>0</v>
      </c>
      <c r="S518" s="62">
        <f t="shared" si="273"/>
        <v>0</v>
      </c>
      <c r="T518" s="62">
        <f t="shared" si="273"/>
        <v>0</v>
      </c>
      <c r="U518" s="62">
        <f t="shared" si="273"/>
        <v>0</v>
      </c>
      <c r="V518" s="62">
        <f t="shared" si="273"/>
        <v>0</v>
      </c>
      <c r="W518" s="62">
        <f t="shared" si="273"/>
        <v>0</v>
      </c>
      <c r="X518" s="62">
        <f t="shared" si="273"/>
        <v>0</v>
      </c>
      <c r="Y518" s="62">
        <f t="shared" si="273"/>
        <v>0</v>
      </c>
      <c r="Z518" s="62">
        <f t="shared" si="273"/>
        <v>0</v>
      </c>
      <c r="AA518" s="62">
        <f t="shared" si="273"/>
        <v>0</v>
      </c>
      <c r="AB518" s="62">
        <f t="shared" si="273"/>
        <v>0</v>
      </c>
      <c r="AC518" s="62">
        <f t="shared" si="269"/>
        <v>0</v>
      </c>
      <c r="AE518" s="201"/>
      <c r="AF518" s="151"/>
      <c r="AG518" s="171"/>
    </row>
    <row r="519" spans="1:33" x14ac:dyDescent="0.25">
      <c r="A519" s="64">
        <v>209301</v>
      </c>
      <c r="B519" s="65" t="s">
        <v>1310</v>
      </c>
      <c r="C519" s="62">
        <f t="shared" si="272"/>
        <v>0</v>
      </c>
      <c r="D519" s="62">
        <f t="shared" si="272"/>
        <v>0</v>
      </c>
      <c r="E519" s="62">
        <f t="shared" si="272"/>
        <v>0</v>
      </c>
      <c r="F519" s="62">
        <f t="shared" si="272"/>
        <v>0</v>
      </c>
      <c r="G519" s="62">
        <f t="shared" si="272"/>
        <v>0</v>
      </c>
      <c r="H519" s="62">
        <f t="shared" si="272"/>
        <v>0</v>
      </c>
      <c r="I519" s="62">
        <f t="shared" si="272"/>
        <v>0</v>
      </c>
      <c r="J519" s="62">
        <f t="shared" si="272"/>
        <v>0</v>
      </c>
      <c r="K519" s="62">
        <f t="shared" si="272"/>
        <v>0</v>
      </c>
      <c r="L519" s="62">
        <f t="shared" si="272"/>
        <v>0</v>
      </c>
      <c r="M519" s="62">
        <f t="shared" si="272"/>
        <v>0</v>
      </c>
      <c r="N519" s="62">
        <f t="shared" si="272"/>
        <v>0</v>
      </c>
      <c r="O519" s="62">
        <f t="shared" si="267"/>
        <v>0</v>
      </c>
      <c r="Q519" s="62">
        <f t="shared" si="273"/>
        <v>0</v>
      </c>
      <c r="R519" s="62">
        <f t="shared" si="273"/>
        <v>0</v>
      </c>
      <c r="S519" s="62">
        <f t="shared" si="273"/>
        <v>0</v>
      </c>
      <c r="T519" s="62">
        <f t="shared" si="273"/>
        <v>0</v>
      </c>
      <c r="U519" s="62">
        <f t="shared" si="273"/>
        <v>0</v>
      </c>
      <c r="V519" s="62">
        <f t="shared" si="273"/>
        <v>0</v>
      </c>
      <c r="W519" s="62">
        <f t="shared" si="273"/>
        <v>0</v>
      </c>
      <c r="X519" s="62">
        <f t="shared" si="273"/>
        <v>0</v>
      </c>
      <c r="Y519" s="62">
        <f t="shared" si="273"/>
        <v>0</v>
      </c>
      <c r="Z519" s="62">
        <f t="shared" si="273"/>
        <v>0</v>
      </c>
      <c r="AA519" s="62">
        <f t="shared" si="273"/>
        <v>0</v>
      </c>
      <c r="AB519" s="62">
        <f t="shared" si="273"/>
        <v>0</v>
      </c>
      <c r="AC519" s="62">
        <f t="shared" si="269"/>
        <v>0</v>
      </c>
      <c r="AE519" s="201"/>
      <c r="AF519" s="151"/>
      <c r="AG519" s="171"/>
    </row>
    <row r="520" spans="1:33" x14ac:dyDescent="0.25">
      <c r="A520" s="64">
        <v>20930101</v>
      </c>
      <c r="B520" s="65" t="s">
        <v>1310</v>
      </c>
      <c r="C520" s="62">
        <f t="shared" si="272"/>
        <v>0</v>
      </c>
      <c r="D520" s="62">
        <f t="shared" si="272"/>
        <v>0</v>
      </c>
      <c r="E520" s="62">
        <f t="shared" si="272"/>
        <v>0</v>
      </c>
      <c r="F520" s="62">
        <f t="shared" si="272"/>
        <v>0</v>
      </c>
      <c r="G520" s="62">
        <f t="shared" si="272"/>
        <v>0</v>
      </c>
      <c r="H520" s="62">
        <f t="shared" si="272"/>
        <v>0</v>
      </c>
      <c r="I520" s="62">
        <f t="shared" si="272"/>
        <v>0</v>
      </c>
      <c r="J520" s="62">
        <f t="shared" si="272"/>
        <v>0</v>
      </c>
      <c r="K520" s="62">
        <f t="shared" si="272"/>
        <v>0</v>
      </c>
      <c r="L520" s="62">
        <f t="shared" si="272"/>
        <v>0</v>
      </c>
      <c r="M520" s="62">
        <f t="shared" si="272"/>
        <v>0</v>
      </c>
      <c r="N520" s="62">
        <f t="shared" si="272"/>
        <v>0</v>
      </c>
      <c r="O520" s="62">
        <f t="shared" si="267"/>
        <v>0</v>
      </c>
      <c r="Q520" s="62">
        <f t="shared" si="273"/>
        <v>0</v>
      </c>
      <c r="R520" s="62">
        <f t="shared" si="273"/>
        <v>0</v>
      </c>
      <c r="S520" s="62">
        <f t="shared" si="273"/>
        <v>0</v>
      </c>
      <c r="T520" s="62">
        <f t="shared" si="273"/>
        <v>0</v>
      </c>
      <c r="U520" s="62">
        <f t="shared" si="273"/>
        <v>0</v>
      </c>
      <c r="V520" s="62">
        <f t="shared" si="273"/>
        <v>0</v>
      </c>
      <c r="W520" s="62">
        <f t="shared" si="273"/>
        <v>0</v>
      </c>
      <c r="X520" s="62">
        <f t="shared" si="273"/>
        <v>0</v>
      </c>
      <c r="Y520" s="62">
        <f t="shared" si="273"/>
        <v>0</v>
      </c>
      <c r="Z520" s="62">
        <f t="shared" si="273"/>
        <v>0</v>
      </c>
      <c r="AA520" s="62">
        <f t="shared" si="273"/>
        <v>0</v>
      </c>
      <c r="AB520" s="62">
        <f t="shared" si="273"/>
        <v>0</v>
      </c>
      <c r="AC520" s="62">
        <f t="shared" si="269"/>
        <v>0</v>
      </c>
      <c r="AE520" s="201"/>
      <c r="AF520" s="151"/>
      <c r="AG520" s="171"/>
    </row>
    <row r="521" spans="1:33" x14ac:dyDescent="0.25">
      <c r="A521" s="64">
        <v>209301011</v>
      </c>
      <c r="B521" s="65" t="s">
        <v>1310</v>
      </c>
      <c r="C521" s="62">
        <f t="shared" si="272"/>
        <v>0</v>
      </c>
      <c r="D521" s="62">
        <f t="shared" si="272"/>
        <v>0</v>
      </c>
      <c r="E521" s="62">
        <f t="shared" si="272"/>
        <v>0</v>
      </c>
      <c r="F521" s="62">
        <f t="shared" si="272"/>
        <v>0</v>
      </c>
      <c r="G521" s="62">
        <f t="shared" si="272"/>
        <v>0</v>
      </c>
      <c r="H521" s="62">
        <f t="shared" si="272"/>
        <v>0</v>
      </c>
      <c r="I521" s="62">
        <f t="shared" si="272"/>
        <v>0</v>
      </c>
      <c r="J521" s="62">
        <f t="shared" si="272"/>
        <v>0</v>
      </c>
      <c r="K521" s="62">
        <f t="shared" si="272"/>
        <v>0</v>
      </c>
      <c r="L521" s="62">
        <f t="shared" si="272"/>
        <v>0</v>
      </c>
      <c r="M521" s="62">
        <f t="shared" si="272"/>
        <v>0</v>
      </c>
      <c r="N521" s="62">
        <f t="shared" si="272"/>
        <v>0</v>
      </c>
      <c r="O521" s="62">
        <f t="shared" si="267"/>
        <v>0</v>
      </c>
      <c r="Q521" s="62">
        <f t="shared" si="273"/>
        <v>0</v>
      </c>
      <c r="R521" s="62">
        <f t="shared" si="273"/>
        <v>0</v>
      </c>
      <c r="S521" s="62">
        <f t="shared" si="273"/>
        <v>0</v>
      </c>
      <c r="T521" s="62">
        <f t="shared" si="273"/>
        <v>0</v>
      </c>
      <c r="U521" s="62">
        <f t="shared" si="273"/>
        <v>0</v>
      </c>
      <c r="V521" s="62">
        <f t="shared" si="273"/>
        <v>0</v>
      </c>
      <c r="W521" s="62">
        <f t="shared" si="273"/>
        <v>0</v>
      </c>
      <c r="X521" s="62">
        <f t="shared" si="273"/>
        <v>0</v>
      </c>
      <c r="Y521" s="62">
        <f t="shared" si="273"/>
        <v>0</v>
      </c>
      <c r="Z521" s="62">
        <f t="shared" si="273"/>
        <v>0</v>
      </c>
      <c r="AA521" s="62">
        <f t="shared" si="273"/>
        <v>0</v>
      </c>
      <c r="AB521" s="62">
        <f t="shared" si="273"/>
        <v>0</v>
      </c>
      <c r="AC521" s="62">
        <f t="shared" si="269"/>
        <v>0</v>
      </c>
      <c r="AE521" s="201"/>
      <c r="AF521" s="151"/>
      <c r="AG521" s="171"/>
    </row>
    <row r="522" spans="1:33" x14ac:dyDescent="0.25">
      <c r="A522" s="67">
        <v>20930101101</v>
      </c>
      <c r="B522" s="68" t="s">
        <v>1310</v>
      </c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>
        <f t="shared" si="267"/>
        <v>0</v>
      </c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>
        <f t="shared" si="269"/>
        <v>0</v>
      </c>
      <c r="AE522" s="201"/>
      <c r="AF522" s="151"/>
      <c r="AG522" s="171"/>
    </row>
    <row r="523" spans="1:33" x14ac:dyDescent="0.25">
      <c r="A523" s="59">
        <v>210</v>
      </c>
      <c r="B523" s="60" t="s">
        <v>805</v>
      </c>
      <c r="C523" s="61">
        <f t="shared" ref="C523:N527" si="274">+C524</f>
        <v>0</v>
      </c>
      <c r="D523" s="61">
        <f t="shared" si="274"/>
        <v>0</v>
      </c>
      <c r="E523" s="61">
        <f t="shared" si="274"/>
        <v>0</v>
      </c>
      <c r="F523" s="61">
        <f t="shared" si="274"/>
        <v>0</v>
      </c>
      <c r="G523" s="61">
        <f t="shared" si="274"/>
        <v>0</v>
      </c>
      <c r="H523" s="61">
        <f t="shared" si="274"/>
        <v>0</v>
      </c>
      <c r="I523" s="61">
        <f t="shared" si="274"/>
        <v>0</v>
      </c>
      <c r="J523" s="61">
        <f t="shared" si="274"/>
        <v>0</v>
      </c>
      <c r="K523" s="61">
        <f t="shared" si="274"/>
        <v>0</v>
      </c>
      <c r="L523" s="61">
        <f t="shared" si="274"/>
        <v>0</v>
      </c>
      <c r="M523" s="61">
        <f t="shared" si="274"/>
        <v>0</v>
      </c>
      <c r="N523" s="61">
        <f t="shared" si="274"/>
        <v>0</v>
      </c>
      <c r="O523" s="61">
        <f t="shared" si="267"/>
        <v>0</v>
      </c>
      <c r="Q523" s="61">
        <f t="shared" ref="Q523:AB527" si="275">+Q524</f>
        <v>0</v>
      </c>
      <c r="R523" s="61">
        <f t="shared" si="275"/>
        <v>0</v>
      </c>
      <c r="S523" s="61">
        <f t="shared" si="275"/>
        <v>0</v>
      </c>
      <c r="T523" s="61">
        <f t="shared" si="275"/>
        <v>0</v>
      </c>
      <c r="U523" s="61">
        <f t="shared" si="275"/>
        <v>0</v>
      </c>
      <c r="V523" s="61">
        <f t="shared" si="275"/>
        <v>0</v>
      </c>
      <c r="W523" s="61">
        <f t="shared" si="275"/>
        <v>0</v>
      </c>
      <c r="X523" s="61">
        <f t="shared" si="275"/>
        <v>0</v>
      </c>
      <c r="Y523" s="61">
        <f t="shared" si="275"/>
        <v>0</v>
      </c>
      <c r="Z523" s="61">
        <f t="shared" si="275"/>
        <v>0</v>
      </c>
      <c r="AA523" s="61">
        <f t="shared" si="275"/>
        <v>0</v>
      </c>
      <c r="AB523" s="61">
        <f t="shared" si="275"/>
        <v>0</v>
      </c>
      <c r="AC523" s="61">
        <f t="shared" si="269"/>
        <v>0</v>
      </c>
      <c r="AE523" s="177">
        <v>210</v>
      </c>
      <c r="AF523" s="177" t="s">
        <v>805</v>
      </c>
      <c r="AG523" s="191"/>
    </row>
    <row r="524" spans="1:33" x14ac:dyDescent="0.25">
      <c r="A524" s="64">
        <v>2101</v>
      </c>
      <c r="B524" s="65" t="s">
        <v>805</v>
      </c>
      <c r="C524" s="62">
        <f t="shared" si="274"/>
        <v>0</v>
      </c>
      <c r="D524" s="62">
        <f t="shared" si="274"/>
        <v>0</v>
      </c>
      <c r="E524" s="62">
        <f t="shared" si="274"/>
        <v>0</v>
      </c>
      <c r="F524" s="62">
        <f t="shared" si="274"/>
        <v>0</v>
      </c>
      <c r="G524" s="62">
        <f t="shared" si="274"/>
        <v>0</v>
      </c>
      <c r="H524" s="62">
        <f t="shared" si="274"/>
        <v>0</v>
      </c>
      <c r="I524" s="62">
        <f t="shared" si="274"/>
        <v>0</v>
      </c>
      <c r="J524" s="62">
        <f t="shared" si="274"/>
        <v>0</v>
      </c>
      <c r="K524" s="62">
        <f t="shared" si="274"/>
        <v>0</v>
      </c>
      <c r="L524" s="62">
        <f t="shared" si="274"/>
        <v>0</v>
      </c>
      <c r="M524" s="62">
        <f t="shared" si="274"/>
        <v>0</v>
      </c>
      <c r="N524" s="62">
        <f t="shared" si="274"/>
        <v>0</v>
      </c>
      <c r="O524" s="62">
        <f t="shared" si="267"/>
        <v>0</v>
      </c>
      <c r="Q524" s="62">
        <f t="shared" si="275"/>
        <v>0</v>
      </c>
      <c r="R524" s="62">
        <f t="shared" si="275"/>
        <v>0</v>
      </c>
      <c r="S524" s="62">
        <f t="shared" si="275"/>
        <v>0</v>
      </c>
      <c r="T524" s="62">
        <f t="shared" si="275"/>
        <v>0</v>
      </c>
      <c r="U524" s="62">
        <f t="shared" si="275"/>
        <v>0</v>
      </c>
      <c r="V524" s="62">
        <f t="shared" si="275"/>
        <v>0</v>
      </c>
      <c r="W524" s="62">
        <f t="shared" si="275"/>
        <v>0</v>
      </c>
      <c r="X524" s="62">
        <f t="shared" si="275"/>
        <v>0</v>
      </c>
      <c r="Y524" s="62">
        <f t="shared" si="275"/>
        <v>0</v>
      </c>
      <c r="Z524" s="62">
        <f t="shared" si="275"/>
        <v>0</v>
      </c>
      <c r="AA524" s="62">
        <f t="shared" si="275"/>
        <v>0</v>
      </c>
      <c r="AB524" s="62">
        <f t="shared" si="275"/>
        <v>0</v>
      </c>
      <c r="AC524" s="62">
        <f t="shared" si="269"/>
        <v>0</v>
      </c>
      <c r="AE524" s="177">
        <v>2101</v>
      </c>
      <c r="AF524" s="177" t="s">
        <v>805</v>
      </c>
      <c r="AG524" s="181"/>
    </row>
    <row r="525" spans="1:33" x14ac:dyDescent="0.25">
      <c r="A525" s="64">
        <v>210101</v>
      </c>
      <c r="B525" s="65" t="s">
        <v>805</v>
      </c>
      <c r="C525" s="62">
        <f t="shared" si="274"/>
        <v>0</v>
      </c>
      <c r="D525" s="62">
        <f t="shared" si="274"/>
        <v>0</v>
      </c>
      <c r="E525" s="62">
        <f t="shared" si="274"/>
        <v>0</v>
      </c>
      <c r="F525" s="62">
        <f t="shared" si="274"/>
        <v>0</v>
      </c>
      <c r="G525" s="62">
        <f t="shared" si="274"/>
        <v>0</v>
      </c>
      <c r="H525" s="62">
        <f t="shared" si="274"/>
        <v>0</v>
      </c>
      <c r="I525" s="62">
        <f t="shared" si="274"/>
        <v>0</v>
      </c>
      <c r="J525" s="62">
        <f t="shared" si="274"/>
        <v>0</v>
      </c>
      <c r="K525" s="62">
        <f t="shared" si="274"/>
        <v>0</v>
      </c>
      <c r="L525" s="62">
        <f t="shared" si="274"/>
        <v>0</v>
      </c>
      <c r="M525" s="62">
        <f t="shared" si="274"/>
        <v>0</v>
      </c>
      <c r="N525" s="62">
        <f t="shared" si="274"/>
        <v>0</v>
      </c>
      <c r="O525" s="62">
        <f t="shared" si="267"/>
        <v>0</v>
      </c>
      <c r="Q525" s="62">
        <f t="shared" si="275"/>
        <v>0</v>
      </c>
      <c r="R525" s="62">
        <f t="shared" si="275"/>
        <v>0</v>
      </c>
      <c r="S525" s="62">
        <f t="shared" si="275"/>
        <v>0</v>
      </c>
      <c r="T525" s="62">
        <f t="shared" si="275"/>
        <v>0</v>
      </c>
      <c r="U525" s="62">
        <f t="shared" si="275"/>
        <v>0</v>
      </c>
      <c r="V525" s="62">
        <f t="shared" si="275"/>
        <v>0</v>
      </c>
      <c r="W525" s="62">
        <f t="shared" si="275"/>
        <v>0</v>
      </c>
      <c r="X525" s="62">
        <f t="shared" si="275"/>
        <v>0</v>
      </c>
      <c r="Y525" s="62">
        <f t="shared" si="275"/>
        <v>0</v>
      </c>
      <c r="Z525" s="62">
        <f t="shared" si="275"/>
        <v>0</v>
      </c>
      <c r="AA525" s="62">
        <f t="shared" si="275"/>
        <v>0</v>
      </c>
      <c r="AB525" s="62">
        <f t="shared" si="275"/>
        <v>0</v>
      </c>
      <c r="AC525" s="62">
        <f t="shared" si="269"/>
        <v>0</v>
      </c>
      <c r="AE525" s="177">
        <v>210101</v>
      </c>
      <c r="AF525" s="177" t="s">
        <v>805</v>
      </c>
      <c r="AG525" s="181"/>
    </row>
    <row r="526" spans="1:33" x14ac:dyDescent="0.25">
      <c r="A526" s="64">
        <v>21010101</v>
      </c>
      <c r="B526" s="65" t="s">
        <v>805</v>
      </c>
      <c r="C526" s="62">
        <f t="shared" si="274"/>
        <v>0</v>
      </c>
      <c r="D526" s="62">
        <f t="shared" si="274"/>
        <v>0</v>
      </c>
      <c r="E526" s="62">
        <f t="shared" si="274"/>
        <v>0</v>
      </c>
      <c r="F526" s="62">
        <f t="shared" si="274"/>
        <v>0</v>
      </c>
      <c r="G526" s="62">
        <f t="shared" si="274"/>
        <v>0</v>
      </c>
      <c r="H526" s="62">
        <f t="shared" si="274"/>
        <v>0</v>
      </c>
      <c r="I526" s="62">
        <f t="shared" si="274"/>
        <v>0</v>
      </c>
      <c r="J526" s="62">
        <f t="shared" si="274"/>
        <v>0</v>
      </c>
      <c r="K526" s="62">
        <f t="shared" si="274"/>
        <v>0</v>
      </c>
      <c r="L526" s="62">
        <f t="shared" si="274"/>
        <v>0</v>
      </c>
      <c r="M526" s="62">
        <f t="shared" si="274"/>
        <v>0</v>
      </c>
      <c r="N526" s="62">
        <f t="shared" si="274"/>
        <v>0</v>
      </c>
      <c r="O526" s="62">
        <f t="shared" si="267"/>
        <v>0</v>
      </c>
      <c r="Q526" s="62">
        <f t="shared" si="275"/>
        <v>0</v>
      </c>
      <c r="R526" s="62">
        <f t="shared" si="275"/>
        <v>0</v>
      </c>
      <c r="S526" s="62">
        <f t="shared" si="275"/>
        <v>0</v>
      </c>
      <c r="T526" s="62">
        <f t="shared" si="275"/>
        <v>0</v>
      </c>
      <c r="U526" s="62">
        <f t="shared" si="275"/>
        <v>0</v>
      </c>
      <c r="V526" s="62">
        <f t="shared" si="275"/>
        <v>0</v>
      </c>
      <c r="W526" s="62">
        <f t="shared" si="275"/>
        <v>0</v>
      </c>
      <c r="X526" s="62">
        <f t="shared" si="275"/>
        <v>0</v>
      </c>
      <c r="Y526" s="62">
        <f t="shared" si="275"/>
        <v>0</v>
      </c>
      <c r="Z526" s="62">
        <f t="shared" si="275"/>
        <v>0</v>
      </c>
      <c r="AA526" s="62">
        <f t="shared" si="275"/>
        <v>0</v>
      </c>
      <c r="AB526" s="62">
        <f t="shared" si="275"/>
        <v>0</v>
      </c>
      <c r="AC526" s="62">
        <f t="shared" si="269"/>
        <v>0</v>
      </c>
      <c r="AE526" s="123">
        <v>2101011</v>
      </c>
      <c r="AF526" s="123" t="s">
        <v>805</v>
      </c>
      <c r="AG526" s="170">
        <v>0</v>
      </c>
    </row>
    <row r="527" spans="1:33" x14ac:dyDescent="0.25">
      <c r="A527" s="64">
        <v>210101011</v>
      </c>
      <c r="B527" s="65" t="s">
        <v>805</v>
      </c>
      <c r="C527" s="62">
        <f t="shared" si="274"/>
        <v>0</v>
      </c>
      <c r="D527" s="62">
        <f t="shared" si="274"/>
        <v>0</v>
      </c>
      <c r="E527" s="62">
        <f t="shared" si="274"/>
        <v>0</v>
      </c>
      <c r="F527" s="62">
        <f t="shared" si="274"/>
        <v>0</v>
      </c>
      <c r="G527" s="62">
        <f t="shared" si="274"/>
        <v>0</v>
      </c>
      <c r="H527" s="62">
        <f t="shared" si="274"/>
        <v>0</v>
      </c>
      <c r="I527" s="62">
        <f t="shared" si="274"/>
        <v>0</v>
      </c>
      <c r="J527" s="62">
        <f t="shared" si="274"/>
        <v>0</v>
      </c>
      <c r="K527" s="62">
        <f t="shared" si="274"/>
        <v>0</v>
      </c>
      <c r="L527" s="62">
        <f t="shared" si="274"/>
        <v>0</v>
      </c>
      <c r="M527" s="62">
        <f t="shared" si="274"/>
        <v>0</v>
      </c>
      <c r="N527" s="62">
        <f t="shared" si="274"/>
        <v>0</v>
      </c>
      <c r="O527" s="62">
        <f t="shared" si="267"/>
        <v>0</v>
      </c>
      <c r="Q527" s="62">
        <f t="shared" si="275"/>
        <v>0</v>
      </c>
      <c r="R527" s="62">
        <f t="shared" si="275"/>
        <v>0</v>
      </c>
      <c r="S527" s="62">
        <f t="shared" si="275"/>
        <v>0</v>
      </c>
      <c r="T527" s="62">
        <f t="shared" si="275"/>
        <v>0</v>
      </c>
      <c r="U527" s="62">
        <f t="shared" si="275"/>
        <v>0</v>
      </c>
      <c r="V527" s="62">
        <f t="shared" si="275"/>
        <v>0</v>
      </c>
      <c r="W527" s="62">
        <f t="shared" si="275"/>
        <v>0</v>
      </c>
      <c r="X527" s="62">
        <f t="shared" si="275"/>
        <v>0</v>
      </c>
      <c r="Y527" s="62">
        <f t="shared" si="275"/>
        <v>0</v>
      </c>
      <c r="Z527" s="62">
        <f t="shared" si="275"/>
        <v>0</v>
      </c>
      <c r="AA527" s="62">
        <f t="shared" si="275"/>
        <v>0</v>
      </c>
      <c r="AB527" s="62">
        <f t="shared" si="275"/>
        <v>0</v>
      </c>
      <c r="AC527" s="62">
        <f t="shared" si="269"/>
        <v>0</v>
      </c>
      <c r="AE527" s="148">
        <v>210101101</v>
      </c>
      <c r="AF527" s="153" t="s">
        <v>805</v>
      </c>
      <c r="AG527" s="172"/>
    </row>
    <row r="528" spans="1:33" x14ac:dyDescent="0.25">
      <c r="A528" s="67">
        <v>21010101101</v>
      </c>
      <c r="B528" s="68" t="s">
        <v>805</v>
      </c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>
        <f t="shared" si="267"/>
        <v>0</v>
      </c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>
        <f t="shared" si="269"/>
        <v>0</v>
      </c>
      <c r="AE528" s="148"/>
      <c r="AF528" s="153"/>
      <c r="AG528" s="172"/>
    </row>
    <row r="529" spans="1:33" x14ac:dyDescent="0.25">
      <c r="A529" s="59">
        <v>212</v>
      </c>
      <c r="B529" s="60" t="s">
        <v>1122</v>
      </c>
      <c r="C529" s="61">
        <f t="shared" ref="C529:N533" si="276">+C530</f>
        <v>0</v>
      </c>
      <c r="D529" s="61">
        <f t="shared" si="276"/>
        <v>0</v>
      </c>
      <c r="E529" s="61">
        <f t="shared" si="276"/>
        <v>0</v>
      </c>
      <c r="F529" s="61">
        <f t="shared" si="276"/>
        <v>0</v>
      </c>
      <c r="G529" s="61">
        <f t="shared" si="276"/>
        <v>0</v>
      </c>
      <c r="H529" s="61">
        <f t="shared" si="276"/>
        <v>0</v>
      </c>
      <c r="I529" s="61">
        <f t="shared" si="276"/>
        <v>0</v>
      </c>
      <c r="J529" s="61">
        <f t="shared" si="276"/>
        <v>0</v>
      </c>
      <c r="K529" s="61">
        <f t="shared" si="276"/>
        <v>0</v>
      </c>
      <c r="L529" s="61">
        <f t="shared" si="276"/>
        <v>0</v>
      </c>
      <c r="M529" s="61">
        <f t="shared" si="276"/>
        <v>0</v>
      </c>
      <c r="N529" s="61">
        <f t="shared" si="276"/>
        <v>0</v>
      </c>
      <c r="O529" s="61">
        <f t="shared" si="267"/>
        <v>0</v>
      </c>
      <c r="Q529" s="61">
        <f t="shared" ref="Q529:AB533" si="277">+Q530</f>
        <v>0</v>
      </c>
      <c r="R529" s="61">
        <f t="shared" si="277"/>
        <v>0</v>
      </c>
      <c r="S529" s="61">
        <f t="shared" si="277"/>
        <v>0</v>
      </c>
      <c r="T529" s="61">
        <f t="shared" si="277"/>
        <v>0</v>
      </c>
      <c r="U529" s="61">
        <f t="shared" si="277"/>
        <v>0</v>
      </c>
      <c r="V529" s="61">
        <f t="shared" si="277"/>
        <v>0</v>
      </c>
      <c r="W529" s="61">
        <f t="shared" si="277"/>
        <v>0</v>
      </c>
      <c r="X529" s="61">
        <f t="shared" si="277"/>
        <v>0</v>
      </c>
      <c r="Y529" s="61">
        <f t="shared" si="277"/>
        <v>0</v>
      </c>
      <c r="Z529" s="61">
        <f t="shared" si="277"/>
        <v>0</v>
      </c>
      <c r="AA529" s="61">
        <f t="shared" si="277"/>
        <v>0</v>
      </c>
      <c r="AB529" s="61">
        <f t="shared" si="277"/>
        <v>0</v>
      </c>
      <c r="AC529" s="61">
        <f t="shared" si="269"/>
        <v>0</v>
      </c>
      <c r="AE529" s="177">
        <v>212</v>
      </c>
      <c r="AF529" s="177" t="s">
        <v>805</v>
      </c>
      <c r="AG529" s="194">
        <v>0</v>
      </c>
    </row>
    <row r="530" spans="1:33" x14ac:dyDescent="0.25">
      <c r="A530" s="64">
        <v>2124</v>
      </c>
      <c r="B530" s="65" t="s">
        <v>1122</v>
      </c>
      <c r="C530" s="62">
        <f t="shared" si="276"/>
        <v>0</v>
      </c>
      <c r="D530" s="62">
        <f t="shared" si="276"/>
        <v>0</v>
      </c>
      <c r="E530" s="62">
        <f t="shared" si="276"/>
        <v>0</v>
      </c>
      <c r="F530" s="62">
        <f t="shared" si="276"/>
        <v>0</v>
      </c>
      <c r="G530" s="62">
        <f t="shared" si="276"/>
        <v>0</v>
      </c>
      <c r="H530" s="62">
        <f t="shared" si="276"/>
        <v>0</v>
      </c>
      <c r="I530" s="62">
        <f t="shared" si="276"/>
        <v>0</v>
      </c>
      <c r="J530" s="62">
        <f t="shared" si="276"/>
        <v>0</v>
      </c>
      <c r="K530" s="62">
        <f t="shared" si="276"/>
        <v>0</v>
      </c>
      <c r="L530" s="62">
        <f t="shared" si="276"/>
        <v>0</v>
      </c>
      <c r="M530" s="62">
        <f t="shared" si="276"/>
        <v>0</v>
      </c>
      <c r="N530" s="62">
        <f t="shared" si="276"/>
        <v>0</v>
      </c>
      <c r="O530" s="62">
        <f t="shared" si="267"/>
        <v>0</v>
      </c>
      <c r="Q530" s="62">
        <f t="shared" si="277"/>
        <v>0</v>
      </c>
      <c r="R530" s="62">
        <f t="shared" si="277"/>
        <v>0</v>
      </c>
      <c r="S530" s="62">
        <f t="shared" si="277"/>
        <v>0</v>
      </c>
      <c r="T530" s="62">
        <f t="shared" si="277"/>
        <v>0</v>
      </c>
      <c r="U530" s="62">
        <f t="shared" si="277"/>
        <v>0</v>
      </c>
      <c r="V530" s="62">
        <f t="shared" si="277"/>
        <v>0</v>
      </c>
      <c r="W530" s="62">
        <f t="shared" si="277"/>
        <v>0</v>
      </c>
      <c r="X530" s="62">
        <f t="shared" si="277"/>
        <v>0</v>
      </c>
      <c r="Y530" s="62">
        <f t="shared" si="277"/>
        <v>0</v>
      </c>
      <c r="Z530" s="62">
        <f t="shared" si="277"/>
        <v>0</v>
      </c>
      <c r="AA530" s="62">
        <f t="shared" si="277"/>
        <v>0</v>
      </c>
      <c r="AB530" s="62">
        <f t="shared" si="277"/>
        <v>0</v>
      </c>
      <c r="AC530" s="62">
        <f t="shared" si="269"/>
        <v>0</v>
      </c>
      <c r="AE530" s="177">
        <v>2124</v>
      </c>
      <c r="AF530" s="177" t="s">
        <v>1122</v>
      </c>
      <c r="AG530" s="181">
        <v>0</v>
      </c>
    </row>
    <row r="531" spans="1:33" x14ac:dyDescent="0.25">
      <c r="A531" s="64">
        <v>212401</v>
      </c>
      <c r="B531" s="65" t="s">
        <v>1122</v>
      </c>
      <c r="C531" s="62">
        <f t="shared" si="276"/>
        <v>0</v>
      </c>
      <c r="D531" s="62">
        <f t="shared" si="276"/>
        <v>0</v>
      </c>
      <c r="E531" s="62">
        <f t="shared" si="276"/>
        <v>0</v>
      </c>
      <c r="F531" s="62">
        <f t="shared" si="276"/>
        <v>0</v>
      </c>
      <c r="G531" s="62">
        <f t="shared" si="276"/>
        <v>0</v>
      </c>
      <c r="H531" s="62">
        <f t="shared" si="276"/>
        <v>0</v>
      </c>
      <c r="I531" s="62">
        <f t="shared" si="276"/>
        <v>0</v>
      </c>
      <c r="J531" s="62">
        <f t="shared" si="276"/>
        <v>0</v>
      </c>
      <c r="K531" s="62">
        <f t="shared" si="276"/>
        <v>0</v>
      </c>
      <c r="L531" s="62">
        <f t="shared" si="276"/>
        <v>0</v>
      </c>
      <c r="M531" s="62">
        <f t="shared" si="276"/>
        <v>0</v>
      </c>
      <c r="N531" s="62">
        <f t="shared" si="276"/>
        <v>0</v>
      </c>
      <c r="O531" s="62">
        <f t="shared" si="267"/>
        <v>0</v>
      </c>
      <c r="Q531" s="62">
        <f t="shared" si="277"/>
        <v>0</v>
      </c>
      <c r="R531" s="62">
        <f t="shared" si="277"/>
        <v>0</v>
      </c>
      <c r="S531" s="62">
        <f t="shared" si="277"/>
        <v>0</v>
      </c>
      <c r="T531" s="62">
        <f t="shared" si="277"/>
        <v>0</v>
      </c>
      <c r="U531" s="62">
        <f t="shared" si="277"/>
        <v>0</v>
      </c>
      <c r="V531" s="62">
        <f t="shared" si="277"/>
        <v>0</v>
      </c>
      <c r="W531" s="62">
        <f t="shared" si="277"/>
        <v>0</v>
      </c>
      <c r="X531" s="62">
        <f t="shared" si="277"/>
        <v>0</v>
      </c>
      <c r="Y531" s="62">
        <f t="shared" si="277"/>
        <v>0</v>
      </c>
      <c r="Z531" s="62">
        <f t="shared" si="277"/>
        <v>0</v>
      </c>
      <c r="AA531" s="62">
        <f t="shared" si="277"/>
        <v>0</v>
      </c>
      <c r="AB531" s="62">
        <f t="shared" si="277"/>
        <v>0</v>
      </c>
      <c r="AC531" s="62">
        <f t="shared" si="269"/>
        <v>0</v>
      </c>
      <c r="AE531" s="177">
        <v>212401</v>
      </c>
      <c r="AF531" s="177" t="s">
        <v>1122</v>
      </c>
      <c r="AG531" s="181">
        <v>0</v>
      </c>
    </row>
    <row r="532" spans="1:33" x14ac:dyDescent="0.25">
      <c r="A532" s="64">
        <v>21240101</v>
      </c>
      <c r="B532" s="65" t="s">
        <v>1122</v>
      </c>
      <c r="C532" s="62">
        <f t="shared" si="276"/>
        <v>0</v>
      </c>
      <c r="D532" s="62">
        <f t="shared" si="276"/>
        <v>0</v>
      </c>
      <c r="E532" s="62">
        <f t="shared" si="276"/>
        <v>0</v>
      </c>
      <c r="F532" s="62">
        <f t="shared" si="276"/>
        <v>0</v>
      </c>
      <c r="G532" s="62">
        <f t="shared" si="276"/>
        <v>0</v>
      </c>
      <c r="H532" s="62">
        <f t="shared" si="276"/>
        <v>0</v>
      </c>
      <c r="I532" s="62">
        <f t="shared" si="276"/>
        <v>0</v>
      </c>
      <c r="J532" s="62">
        <f t="shared" si="276"/>
        <v>0</v>
      </c>
      <c r="K532" s="62">
        <f t="shared" si="276"/>
        <v>0</v>
      </c>
      <c r="L532" s="62">
        <f t="shared" si="276"/>
        <v>0</v>
      </c>
      <c r="M532" s="62">
        <f t="shared" si="276"/>
        <v>0</v>
      </c>
      <c r="N532" s="62">
        <f t="shared" si="276"/>
        <v>0</v>
      </c>
      <c r="O532" s="62">
        <f t="shared" si="267"/>
        <v>0</v>
      </c>
      <c r="Q532" s="62">
        <f t="shared" si="277"/>
        <v>0</v>
      </c>
      <c r="R532" s="62">
        <f t="shared" si="277"/>
        <v>0</v>
      </c>
      <c r="S532" s="62">
        <f t="shared" si="277"/>
        <v>0</v>
      </c>
      <c r="T532" s="62">
        <f t="shared" si="277"/>
        <v>0</v>
      </c>
      <c r="U532" s="62">
        <f t="shared" si="277"/>
        <v>0</v>
      </c>
      <c r="V532" s="62">
        <f t="shared" si="277"/>
        <v>0</v>
      </c>
      <c r="W532" s="62">
        <f t="shared" si="277"/>
        <v>0</v>
      </c>
      <c r="X532" s="62">
        <f t="shared" si="277"/>
        <v>0</v>
      </c>
      <c r="Y532" s="62">
        <f t="shared" si="277"/>
        <v>0</v>
      </c>
      <c r="Z532" s="62">
        <f t="shared" si="277"/>
        <v>0</v>
      </c>
      <c r="AA532" s="62">
        <f t="shared" si="277"/>
        <v>0</v>
      </c>
      <c r="AB532" s="62">
        <f t="shared" si="277"/>
        <v>0</v>
      </c>
      <c r="AC532" s="62">
        <f t="shared" si="269"/>
        <v>0</v>
      </c>
      <c r="AE532" s="177">
        <v>2124011</v>
      </c>
      <c r="AF532" s="177" t="s">
        <v>1122</v>
      </c>
      <c r="AG532" s="181">
        <v>0</v>
      </c>
    </row>
    <row r="533" spans="1:33" x14ac:dyDescent="0.25">
      <c r="A533" s="64">
        <v>212401011</v>
      </c>
      <c r="B533" s="65" t="s">
        <v>1122</v>
      </c>
      <c r="C533" s="62">
        <f t="shared" si="276"/>
        <v>0</v>
      </c>
      <c r="D533" s="62">
        <f t="shared" si="276"/>
        <v>0</v>
      </c>
      <c r="E533" s="62">
        <f t="shared" si="276"/>
        <v>0</v>
      </c>
      <c r="F533" s="62">
        <f t="shared" si="276"/>
        <v>0</v>
      </c>
      <c r="G533" s="62">
        <f t="shared" si="276"/>
        <v>0</v>
      </c>
      <c r="H533" s="62">
        <f t="shared" si="276"/>
        <v>0</v>
      </c>
      <c r="I533" s="62">
        <f t="shared" si="276"/>
        <v>0</v>
      </c>
      <c r="J533" s="62">
        <f t="shared" si="276"/>
        <v>0</v>
      </c>
      <c r="K533" s="62">
        <f t="shared" si="276"/>
        <v>0</v>
      </c>
      <c r="L533" s="62">
        <f t="shared" si="276"/>
        <v>0</v>
      </c>
      <c r="M533" s="62">
        <f t="shared" si="276"/>
        <v>0</v>
      </c>
      <c r="N533" s="62">
        <f t="shared" si="276"/>
        <v>0</v>
      </c>
      <c r="O533" s="62">
        <f t="shared" si="267"/>
        <v>0</v>
      </c>
      <c r="Q533" s="62">
        <f t="shared" si="277"/>
        <v>0</v>
      </c>
      <c r="R533" s="62">
        <f t="shared" si="277"/>
        <v>0</v>
      </c>
      <c r="S533" s="62">
        <f t="shared" si="277"/>
        <v>0</v>
      </c>
      <c r="T533" s="62">
        <f t="shared" si="277"/>
        <v>0</v>
      </c>
      <c r="U533" s="62">
        <f t="shared" si="277"/>
        <v>0</v>
      </c>
      <c r="V533" s="62">
        <f t="shared" si="277"/>
        <v>0</v>
      </c>
      <c r="W533" s="62">
        <f t="shared" si="277"/>
        <v>0</v>
      </c>
      <c r="X533" s="62">
        <f t="shared" si="277"/>
        <v>0</v>
      </c>
      <c r="Y533" s="62">
        <f t="shared" si="277"/>
        <v>0</v>
      </c>
      <c r="Z533" s="62">
        <f t="shared" si="277"/>
        <v>0</v>
      </c>
      <c r="AA533" s="62">
        <f t="shared" si="277"/>
        <v>0</v>
      </c>
      <c r="AB533" s="62">
        <f t="shared" si="277"/>
        <v>0</v>
      </c>
      <c r="AC533" s="62">
        <f t="shared" si="269"/>
        <v>0</v>
      </c>
      <c r="AE533" s="123">
        <v>212401101</v>
      </c>
      <c r="AF533" s="123" t="s">
        <v>1122</v>
      </c>
      <c r="AG533" s="170">
        <v>0</v>
      </c>
    </row>
    <row r="534" spans="1:33" x14ac:dyDescent="0.25">
      <c r="A534" s="67">
        <v>21240101101</v>
      </c>
      <c r="B534" s="68" t="s">
        <v>1122</v>
      </c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>
        <f t="shared" si="267"/>
        <v>0</v>
      </c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>
        <f t="shared" si="269"/>
        <v>0</v>
      </c>
      <c r="AE534" s="146" t="s">
        <v>1123</v>
      </c>
      <c r="AF534" s="151" t="s">
        <v>1122</v>
      </c>
      <c r="AG534" s="171"/>
    </row>
    <row r="535" spans="1:33" x14ac:dyDescent="0.25">
      <c r="A535" s="59">
        <v>213</v>
      </c>
      <c r="B535" s="60" t="s">
        <v>1311</v>
      </c>
      <c r="C535" s="61">
        <f t="shared" ref="C535:N539" si="278">+C536</f>
        <v>0</v>
      </c>
      <c r="D535" s="61">
        <f t="shared" si="278"/>
        <v>0</v>
      </c>
      <c r="E535" s="61">
        <f t="shared" si="278"/>
        <v>0</v>
      </c>
      <c r="F535" s="61">
        <f t="shared" si="278"/>
        <v>0</v>
      </c>
      <c r="G535" s="61">
        <f t="shared" si="278"/>
        <v>0</v>
      </c>
      <c r="H535" s="61">
        <f t="shared" si="278"/>
        <v>0</v>
      </c>
      <c r="I535" s="61">
        <f t="shared" si="278"/>
        <v>0</v>
      </c>
      <c r="J535" s="61">
        <f t="shared" si="278"/>
        <v>0</v>
      </c>
      <c r="K535" s="61">
        <f t="shared" si="278"/>
        <v>0</v>
      </c>
      <c r="L535" s="61">
        <f t="shared" si="278"/>
        <v>0</v>
      </c>
      <c r="M535" s="61">
        <f t="shared" si="278"/>
        <v>0</v>
      </c>
      <c r="N535" s="61">
        <f t="shared" si="278"/>
        <v>0</v>
      </c>
      <c r="O535" s="61">
        <f t="shared" si="267"/>
        <v>0</v>
      </c>
      <c r="Q535" s="61">
        <f t="shared" ref="Q535:AB539" si="279">+Q536</f>
        <v>0</v>
      </c>
      <c r="R535" s="61">
        <f t="shared" si="279"/>
        <v>0</v>
      </c>
      <c r="S535" s="61">
        <f t="shared" si="279"/>
        <v>0</v>
      </c>
      <c r="T535" s="61">
        <f t="shared" si="279"/>
        <v>0</v>
      </c>
      <c r="U535" s="61">
        <f t="shared" si="279"/>
        <v>0</v>
      </c>
      <c r="V535" s="61">
        <f t="shared" si="279"/>
        <v>0</v>
      </c>
      <c r="W535" s="61">
        <f t="shared" si="279"/>
        <v>0</v>
      </c>
      <c r="X535" s="61">
        <f t="shared" si="279"/>
        <v>0</v>
      </c>
      <c r="Y535" s="61">
        <f t="shared" si="279"/>
        <v>0</v>
      </c>
      <c r="Z535" s="61">
        <f t="shared" si="279"/>
        <v>0</v>
      </c>
      <c r="AA535" s="61">
        <f t="shared" si="279"/>
        <v>0</v>
      </c>
      <c r="AB535" s="61">
        <f t="shared" si="279"/>
        <v>0</v>
      </c>
      <c r="AC535" s="61">
        <f t="shared" si="269"/>
        <v>0</v>
      </c>
    </row>
    <row r="536" spans="1:33" x14ac:dyDescent="0.25">
      <c r="A536" s="64">
        <v>2131</v>
      </c>
      <c r="B536" s="65" t="s">
        <v>1312</v>
      </c>
      <c r="C536" s="62">
        <f t="shared" si="278"/>
        <v>0</v>
      </c>
      <c r="D536" s="62">
        <f t="shared" si="278"/>
        <v>0</v>
      </c>
      <c r="E536" s="62">
        <f t="shared" si="278"/>
        <v>0</v>
      </c>
      <c r="F536" s="62">
        <f t="shared" si="278"/>
        <v>0</v>
      </c>
      <c r="G536" s="62">
        <f t="shared" si="278"/>
        <v>0</v>
      </c>
      <c r="H536" s="62">
        <f t="shared" si="278"/>
        <v>0</v>
      </c>
      <c r="I536" s="62">
        <f t="shared" si="278"/>
        <v>0</v>
      </c>
      <c r="J536" s="62">
        <f t="shared" si="278"/>
        <v>0</v>
      </c>
      <c r="K536" s="62">
        <f t="shared" si="278"/>
        <v>0</v>
      </c>
      <c r="L536" s="62">
        <f t="shared" si="278"/>
        <v>0</v>
      </c>
      <c r="M536" s="62">
        <f t="shared" si="278"/>
        <v>0</v>
      </c>
      <c r="N536" s="62">
        <f t="shared" si="278"/>
        <v>0</v>
      </c>
      <c r="O536" s="62">
        <f t="shared" si="267"/>
        <v>0</v>
      </c>
      <c r="Q536" s="62">
        <f t="shared" si="279"/>
        <v>0</v>
      </c>
      <c r="R536" s="62">
        <f t="shared" si="279"/>
        <v>0</v>
      </c>
      <c r="S536" s="62">
        <f t="shared" si="279"/>
        <v>0</v>
      </c>
      <c r="T536" s="62">
        <f t="shared" si="279"/>
        <v>0</v>
      </c>
      <c r="U536" s="62">
        <f t="shared" si="279"/>
        <v>0</v>
      </c>
      <c r="V536" s="62">
        <f t="shared" si="279"/>
        <v>0</v>
      </c>
      <c r="W536" s="62">
        <f t="shared" si="279"/>
        <v>0</v>
      </c>
      <c r="X536" s="62">
        <f t="shared" si="279"/>
        <v>0</v>
      </c>
      <c r="Y536" s="62">
        <f t="shared" si="279"/>
        <v>0</v>
      </c>
      <c r="Z536" s="62">
        <f t="shared" si="279"/>
        <v>0</v>
      </c>
      <c r="AA536" s="62">
        <f t="shared" si="279"/>
        <v>0</v>
      </c>
      <c r="AB536" s="62">
        <f t="shared" si="279"/>
        <v>0</v>
      </c>
      <c r="AC536" s="62">
        <f t="shared" si="269"/>
        <v>0</v>
      </c>
    </row>
    <row r="537" spans="1:33" x14ac:dyDescent="0.25">
      <c r="A537" s="64">
        <v>213101</v>
      </c>
      <c r="B537" s="65" t="s">
        <v>1312</v>
      </c>
      <c r="C537" s="62">
        <f t="shared" si="278"/>
        <v>0</v>
      </c>
      <c r="D537" s="62">
        <f t="shared" si="278"/>
        <v>0</v>
      </c>
      <c r="E537" s="62">
        <f t="shared" si="278"/>
        <v>0</v>
      </c>
      <c r="F537" s="62">
        <f t="shared" si="278"/>
        <v>0</v>
      </c>
      <c r="G537" s="62">
        <f t="shared" si="278"/>
        <v>0</v>
      </c>
      <c r="H537" s="62">
        <f t="shared" si="278"/>
        <v>0</v>
      </c>
      <c r="I537" s="62">
        <f t="shared" si="278"/>
        <v>0</v>
      </c>
      <c r="J537" s="62">
        <f t="shared" si="278"/>
        <v>0</v>
      </c>
      <c r="K537" s="62">
        <f t="shared" si="278"/>
        <v>0</v>
      </c>
      <c r="L537" s="62">
        <f t="shared" si="278"/>
        <v>0</v>
      </c>
      <c r="M537" s="62">
        <f t="shared" si="278"/>
        <v>0</v>
      </c>
      <c r="N537" s="62">
        <f t="shared" si="278"/>
        <v>0</v>
      </c>
      <c r="O537" s="62">
        <f t="shared" si="267"/>
        <v>0</v>
      </c>
      <c r="Q537" s="62">
        <f t="shared" si="279"/>
        <v>0</v>
      </c>
      <c r="R537" s="62">
        <f t="shared" si="279"/>
        <v>0</v>
      </c>
      <c r="S537" s="62">
        <f t="shared" si="279"/>
        <v>0</v>
      </c>
      <c r="T537" s="62">
        <f t="shared" si="279"/>
        <v>0</v>
      </c>
      <c r="U537" s="62">
        <f t="shared" si="279"/>
        <v>0</v>
      </c>
      <c r="V537" s="62">
        <f t="shared" si="279"/>
        <v>0</v>
      </c>
      <c r="W537" s="62">
        <f t="shared" si="279"/>
        <v>0</v>
      </c>
      <c r="X537" s="62">
        <f t="shared" si="279"/>
        <v>0</v>
      </c>
      <c r="Y537" s="62">
        <f t="shared" si="279"/>
        <v>0</v>
      </c>
      <c r="Z537" s="62">
        <f t="shared" si="279"/>
        <v>0</v>
      </c>
      <c r="AA537" s="62">
        <f t="shared" si="279"/>
        <v>0</v>
      </c>
      <c r="AB537" s="62">
        <f t="shared" si="279"/>
        <v>0</v>
      </c>
      <c r="AC537" s="62">
        <f t="shared" si="269"/>
        <v>0</v>
      </c>
    </row>
    <row r="538" spans="1:33" x14ac:dyDescent="0.25">
      <c r="A538" s="64">
        <v>21310101</v>
      </c>
      <c r="B538" s="65" t="s">
        <v>1312</v>
      </c>
      <c r="C538" s="62">
        <f t="shared" si="278"/>
        <v>0</v>
      </c>
      <c r="D538" s="62">
        <f t="shared" si="278"/>
        <v>0</v>
      </c>
      <c r="E538" s="62">
        <f t="shared" si="278"/>
        <v>0</v>
      </c>
      <c r="F538" s="62">
        <f t="shared" si="278"/>
        <v>0</v>
      </c>
      <c r="G538" s="62">
        <f t="shared" si="278"/>
        <v>0</v>
      </c>
      <c r="H538" s="62">
        <f t="shared" si="278"/>
        <v>0</v>
      </c>
      <c r="I538" s="62">
        <f t="shared" si="278"/>
        <v>0</v>
      </c>
      <c r="J538" s="62">
        <f t="shared" si="278"/>
        <v>0</v>
      </c>
      <c r="K538" s="62">
        <f t="shared" si="278"/>
        <v>0</v>
      </c>
      <c r="L538" s="62">
        <f t="shared" si="278"/>
        <v>0</v>
      </c>
      <c r="M538" s="62">
        <f t="shared" si="278"/>
        <v>0</v>
      </c>
      <c r="N538" s="62">
        <f t="shared" si="278"/>
        <v>0</v>
      </c>
      <c r="O538" s="62">
        <f t="shared" si="267"/>
        <v>0</v>
      </c>
      <c r="Q538" s="62">
        <f t="shared" si="279"/>
        <v>0</v>
      </c>
      <c r="R538" s="62">
        <f t="shared" si="279"/>
        <v>0</v>
      </c>
      <c r="S538" s="62">
        <f t="shared" si="279"/>
        <v>0</v>
      </c>
      <c r="T538" s="62">
        <f t="shared" si="279"/>
        <v>0</v>
      </c>
      <c r="U538" s="62">
        <f t="shared" si="279"/>
        <v>0</v>
      </c>
      <c r="V538" s="62">
        <f t="shared" si="279"/>
        <v>0</v>
      </c>
      <c r="W538" s="62">
        <f t="shared" si="279"/>
        <v>0</v>
      </c>
      <c r="X538" s="62">
        <f t="shared" si="279"/>
        <v>0</v>
      </c>
      <c r="Y538" s="62">
        <f t="shared" si="279"/>
        <v>0</v>
      </c>
      <c r="Z538" s="62">
        <f t="shared" si="279"/>
        <v>0</v>
      </c>
      <c r="AA538" s="62">
        <f t="shared" si="279"/>
        <v>0</v>
      </c>
      <c r="AB538" s="62">
        <f t="shared" si="279"/>
        <v>0</v>
      </c>
      <c r="AC538" s="62">
        <f t="shared" si="269"/>
        <v>0</v>
      </c>
    </row>
    <row r="539" spans="1:33" x14ac:dyDescent="0.25">
      <c r="A539" s="64">
        <v>213101011</v>
      </c>
      <c r="B539" s="65" t="s">
        <v>1312</v>
      </c>
      <c r="C539" s="62">
        <f t="shared" si="278"/>
        <v>0</v>
      </c>
      <c r="D539" s="62">
        <f t="shared" si="278"/>
        <v>0</v>
      </c>
      <c r="E539" s="62">
        <f t="shared" si="278"/>
        <v>0</v>
      </c>
      <c r="F539" s="62">
        <f t="shared" si="278"/>
        <v>0</v>
      </c>
      <c r="G539" s="62">
        <f t="shared" si="278"/>
        <v>0</v>
      </c>
      <c r="H539" s="62">
        <f t="shared" si="278"/>
        <v>0</v>
      </c>
      <c r="I539" s="62">
        <f t="shared" si="278"/>
        <v>0</v>
      </c>
      <c r="J539" s="62">
        <f t="shared" si="278"/>
        <v>0</v>
      </c>
      <c r="K539" s="62">
        <f t="shared" si="278"/>
        <v>0</v>
      </c>
      <c r="L539" s="62">
        <f t="shared" si="278"/>
        <v>0</v>
      </c>
      <c r="M539" s="62">
        <f t="shared" si="278"/>
        <v>0</v>
      </c>
      <c r="N539" s="62">
        <f t="shared" si="278"/>
        <v>0</v>
      </c>
      <c r="O539" s="62">
        <f t="shared" si="267"/>
        <v>0</v>
      </c>
      <c r="Q539" s="62">
        <f t="shared" si="279"/>
        <v>0</v>
      </c>
      <c r="R539" s="62">
        <f t="shared" si="279"/>
        <v>0</v>
      </c>
      <c r="S539" s="62">
        <f t="shared" si="279"/>
        <v>0</v>
      </c>
      <c r="T539" s="62">
        <f t="shared" si="279"/>
        <v>0</v>
      </c>
      <c r="U539" s="62">
        <f t="shared" si="279"/>
        <v>0</v>
      </c>
      <c r="V539" s="62">
        <f t="shared" si="279"/>
        <v>0</v>
      </c>
      <c r="W539" s="62">
        <f t="shared" si="279"/>
        <v>0</v>
      </c>
      <c r="X539" s="62">
        <f t="shared" si="279"/>
        <v>0</v>
      </c>
      <c r="Y539" s="62">
        <f t="shared" si="279"/>
        <v>0</v>
      </c>
      <c r="Z539" s="62">
        <f t="shared" si="279"/>
        <v>0</v>
      </c>
      <c r="AA539" s="62">
        <f t="shared" si="279"/>
        <v>0</v>
      </c>
      <c r="AB539" s="62">
        <f t="shared" si="279"/>
        <v>0</v>
      </c>
      <c r="AC539" s="62">
        <f t="shared" si="269"/>
        <v>0</v>
      </c>
    </row>
    <row r="540" spans="1:33" x14ac:dyDescent="0.25">
      <c r="A540" s="67">
        <v>21310101101</v>
      </c>
      <c r="B540" s="68" t="s">
        <v>1312</v>
      </c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>
        <f t="shared" si="267"/>
        <v>0</v>
      </c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Febrer-2023</vt:lpstr>
      <vt:lpstr>Ejecucion Ingresos Febrero-2023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2023-04-25T16:42:32Z</dcterms:modified>
</cp:coreProperties>
</file>